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VMShared\(X)Research\2025_05_ValveControllerOOP\"/>
    </mc:Choice>
  </mc:AlternateContent>
  <bookViews>
    <workbookView xWindow="0" yWindow="0" windowWidth="28740" windowHeight="11655" tabRatio="864"/>
  </bookViews>
  <sheets>
    <sheet name="LIVE Real Time Control" sheetId="2" r:id="rId1"/>
    <sheet name="Last Test Results" sheetId="9" r:id="rId2"/>
    <sheet name="Read Parameters" sheetId="11" r:id="rId3"/>
    <sheet name="Write Parameters " sheetId="14" r:id="rId4"/>
    <sheet name="PUN" sheetId="12" r:id="rId5"/>
    <sheet name="ASCII to Hex" sheetId="13" r:id="rId6"/>
    <sheet name="Param ID" sheetId="8" r:id="rId7"/>
    <sheet name="SPE Cycles" sheetId="1" r:id="rId8"/>
    <sheet name="Units Codes" sheetId="3" r:id="rId9"/>
    <sheet name="Alarm Codes" sheetId="6" r:id="rId10"/>
    <sheet name="Steps Table" sheetId="5" r:id="rId11"/>
    <sheet name="Write Parameters" sheetId="15" r:id="rId12"/>
  </sheets>
  <definedNames>
    <definedName name="_Order1" hidden="1">255</definedName>
    <definedName name="_Table2_In1" localSheetId="1" hidden="1">#REF!</definedName>
    <definedName name="_Table2_In1" localSheetId="4" hidden="1">#REF!</definedName>
    <definedName name="_Table2_In1" localSheetId="2" hidden="1">#REF!</definedName>
    <definedName name="_Table2_In1" localSheetId="3" hidden="1">#REF!</definedName>
    <definedName name="_Table2_In1" hidden="1">#REF!</definedName>
    <definedName name="_Table2_In2" localSheetId="1" hidden="1">#REF!</definedName>
    <definedName name="_Table2_In2" localSheetId="4" hidden="1">#REF!</definedName>
    <definedName name="_Table2_In2" localSheetId="2" hidden="1">#REF!</definedName>
    <definedName name="_Table2_In2" localSheetId="3" hidden="1">#REF!</definedName>
    <definedName name="_Table2_In2" hidden="1">#REF!</definedName>
    <definedName name="Parameters" localSheetId="4" hidden="1">#REF!</definedName>
    <definedName name="Parameters" localSheetId="3" hidden="1">#REF!</definedName>
    <definedName name="Parameters"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5" i="2" l="1"/>
  <c r="L5" i="2"/>
  <c r="AL65" i="11" l="1"/>
  <c r="AL73" i="11"/>
  <c r="AI5" i="2"/>
  <c r="AF5" i="2"/>
  <c r="M5" i="2"/>
  <c r="J5" i="2"/>
  <c r="L13" i="2" l="1"/>
  <c r="M13" i="2" s="1"/>
  <c r="AH13" i="2"/>
  <c r="AG5" i="9"/>
  <c r="AH5" i="9" s="1"/>
  <c r="AH13" i="9" l="1"/>
  <c r="AI5" i="9"/>
  <c r="L21" i="2"/>
  <c r="AI13" i="2"/>
  <c r="AH21" i="2"/>
  <c r="AN25" i="12"/>
  <c r="AJ33" i="12" s="1"/>
  <c r="AP25" i="2"/>
  <c r="AL33" i="2" s="1"/>
  <c r="AJ13" i="12"/>
  <c r="AJ5" i="12"/>
  <c r="AO97" i="14"/>
  <c r="AM97" i="14" s="1"/>
  <c r="AO289" i="14"/>
  <c r="AM289" i="14" s="1"/>
  <c r="AL281" i="14"/>
  <c r="AK281" i="14" s="1"/>
  <c r="AL273" i="14"/>
  <c r="AM273" i="14" s="1"/>
  <c r="AO273" i="14" s="1"/>
  <c r="AO241" i="14"/>
  <c r="AM241" i="14" s="1"/>
  <c r="AL233" i="14"/>
  <c r="AK233" i="14" s="1"/>
  <c r="AL225" i="14"/>
  <c r="AL73" i="14"/>
  <c r="AK73" i="14" s="1"/>
  <c r="AL65" i="14"/>
  <c r="AO193" i="14"/>
  <c r="AM193" i="14" s="1"/>
  <c r="AL185" i="14"/>
  <c r="AL177" i="14"/>
  <c r="AM177" i="14" s="1"/>
  <c r="AO177" i="14" s="1"/>
  <c r="AL13" i="14"/>
  <c r="AL5" i="14"/>
  <c r="AL13" i="11"/>
  <c r="AL5" i="11"/>
  <c r="AL13" i="9"/>
  <c r="AL5" i="9"/>
  <c r="P48" i="9"/>
  <c r="P40" i="9"/>
  <c r="AL13" i="2"/>
  <c r="AL5" i="2"/>
  <c r="P29" i="2"/>
  <c r="P21" i="2"/>
  <c r="Q21" i="2" s="1"/>
  <c r="S21" i="2" s="1"/>
  <c r="P13" i="2"/>
  <c r="P5" i="2"/>
  <c r="P95" i="2"/>
  <c r="P87" i="2"/>
  <c r="AI33" i="12" l="1"/>
  <c r="AM65" i="14"/>
  <c r="AO65" i="14" s="1"/>
  <c r="AJ25" i="12"/>
  <c r="AI13" i="9"/>
  <c r="AH21" i="9"/>
  <c r="L29" i="2"/>
  <c r="M21" i="2"/>
  <c r="AI21" i="2"/>
  <c r="AH22" i="2"/>
  <c r="AL265" i="14"/>
  <c r="AK265" i="14" s="1"/>
  <c r="AL241" i="14"/>
  <c r="AK241" i="14" s="1"/>
  <c r="AK177" i="14"/>
  <c r="AM225" i="14"/>
  <c r="AO225" i="14" s="1"/>
  <c r="AM5" i="9"/>
  <c r="AO5" i="9" s="1"/>
  <c r="AM5" i="2"/>
  <c r="AO5" i="2" s="1"/>
  <c r="AK33" i="2"/>
  <c r="AL25" i="2"/>
  <c r="AN25" i="2" s="1"/>
  <c r="AL313" i="14"/>
  <c r="AK313" i="14" s="1"/>
  <c r="AL305" i="14"/>
  <c r="AK305" i="14" s="1"/>
  <c r="AL289" i="14"/>
  <c r="AK289" i="14" s="1"/>
  <c r="AN5" i="14"/>
  <c r="AP5" i="14" s="1"/>
  <c r="AN177" i="14"/>
  <c r="AK273" i="14"/>
  <c r="AL5" i="12"/>
  <c r="AN5" i="12" s="1"/>
  <c r="AK5" i="12"/>
  <c r="AM5" i="12" s="1"/>
  <c r="AL113" i="14"/>
  <c r="AK113" i="14" s="1"/>
  <c r="AL97" i="14"/>
  <c r="AL121" i="14"/>
  <c r="AK121" i="14" s="1"/>
  <c r="AL105" i="14"/>
  <c r="AK105" i="14" s="1"/>
  <c r="AL297" i="14"/>
  <c r="AK297" i="14" s="1"/>
  <c r="AN273" i="14"/>
  <c r="AN225" i="14"/>
  <c r="AK225" i="14"/>
  <c r="AL257" i="14"/>
  <c r="AK257" i="14" s="1"/>
  <c r="AL249" i="14"/>
  <c r="AK249" i="14" s="1"/>
  <c r="AK65" i="14"/>
  <c r="AN65" i="14"/>
  <c r="AL217" i="14"/>
  <c r="AK217" i="14" s="1"/>
  <c r="AL201" i="14"/>
  <c r="AK201" i="14" s="1"/>
  <c r="AL209" i="14"/>
  <c r="AK209" i="14" s="1"/>
  <c r="AL193" i="14"/>
  <c r="AK185" i="14"/>
  <c r="AM5" i="14"/>
  <c r="AO5" i="14" s="1"/>
  <c r="AM5" i="11"/>
  <c r="AO5" i="11" s="1"/>
  <c r="AN5" i="11"/>
  <c r="AP5" i="11" s="1"/>
  <c r="AN5" i="9"/>
  <c r="AP5" i="9" s="1"/>
  <c r="Q40" i="9"/>
  <c r="S40" i="9" s="1"/>
  <c r="R40" i="9"/>
  <c r="T40" i="9" s="1"/>
  <c r="AN5" i="2"/>
  <c r="AP5" i="2" s="1"/>
  <c r="R21" i="2"/>
  <c r="T21" i="2" s="1"/>
  <c r="Q5" i="2"/>
  <c r="S5" i="2" s="1"/>
  <c r="R5" i="2"/>
  <c r="T5" i="2" s="1"/>
  <c r="AO145" i="14"/>
  <c r="AM145" i="14" s="1"/>
  <c r="AL169" i="14" s="1"/>
  <c r="AK169" i="14" s="1"/>
  <c r="AL137" i="14"/>
  <c r="AL129" i="14"/>
  <c r="AK129" i="14" s="1"/>
  <c r="BA104" i="14"/>
  <c r="AL89" i="14"/>
  <c r="AL81" i="14"/>
  <c r="AK81" i="14" s="1"/>
  <c r="AP25" i="14"/>
  <c r="AL33" i="14" s="1"/>
  <c r="Y25" i="14"/>
  <c r="G247" i="2"/>
  <c r="G255" i="2" s="1"/>
  <c r="O576" i="11"/>
  <c r="O568" i="11"/>
  <c r="O560" i="11"/>
  <c r="R552" i="11"/>
  <c r="T552" i="11" s="1"/>
  <c r="V552" i="11" s="1"/>
  <c r="Q552" i="11"/>
  <c r="S552" i="11" s="1"/>
  <c r="U552" i="11" s="1"/>
  <c r="O552" i="11"/>
  <c r="O544" i="11"/>
  <c r="R536" i="11"/>
  <c r="T536" i="11" s="1"/>
  <c r="Q536" i="11"/>
  <c r="S536" i="11" s="1"/>
  <c r="O536" i="11"/>
  <c r="AL265" i="11"/>
  <c r="AL257" i="11"/>
  <c r="AK257" i="11"/>
  <c r="AL249" i="11"/>
  <c r="AK249" i="11" s="1"/>
  <c r="AL241" i="11"/>
  <c r="AK241" i="11" s="1"/>
  <c r="AL233" i="11"/>
  <c r="AL225" i="11"/>
  <c r="AM225" i="11" s="1"/>
  <c r="AO225" i="11" s="1"/>
  <c r="AL217" i="11"/>
  <c r="AK217" i="11" s="1"/>
  <c r="AL209" i="11"/>
  <c r="AK209" i="11"/>
  <c r="AL201" i="11"/>
  <c r="AK201" i="11" s="1"/>
  <c r="AL193" i="11"/>
  <c r="AL185" i="11"/>
  <c r="AK185" i="11" s="1"/>
  <c r="AL177" i="11"/>
  <c r="AL169" i="11"/>
  <c r="AK169" i="11" s="1"/>
  <c r="AL161" i="11"/>
  <c r="AK161" i="11"/>
  <c r="AL153" i="11"/>
  <c r="AK153" i="11" s="1"/>
  <c r="AL145" i="11"/>
  <c r="AM145" i="11" s="1"/>
  <c r="AO145" i="11" s="1"/>
  <c r="AL137" i="11"/>
  <c r="AK137" i="11" s="1"/>
  <c r="AL129" i="11"/>
  <c r="AK129" i="11" s="1"/>
  <c r="AL121" i="11"/>
  <c r="AL113" i="11"/>
  <c r="AL105" i="11"/>
  <c r="AL97" i="11"/>
  <c r="AL89" i="11"/>
  <c r="AK89" i="11" s="1"/>
  <c r="AL81" i="11"/>
  <c r="AK81" i="11" s="1"/>
  <c r="AK73" i="11"/>
  <c r="AK65" i="11"/>
  <c r="AP25" i="11"/>
  <c r="AL33" i="11" s="1"/>
  <c r="AK25" i="12" l="1"/>
  <c r="AM25" i="12" s="1"/>
  <c r="AO25" i="12" s="1"/>
  <c r="AI25" i="12"/>
  <c r="AL25" i="12"/>
  <c r="AI22" i="2"/>
  <c r="AH23" i="2"/>
  <c r="AI21" i="9"/>
  <c r="AH22" i="9"/>
  <c r="M29" i="2"/>
  <c r="L37" i="2"/>
  <c r="AM25" i="2"/>
  <c r="AO25" i="2" s="1"/>
  <c r="AQ25" i="2" s="1"/>
  <c r="AK25" i="2"/>
  <c r="AM129" i="14"/>
  <c r="AO129" i="14" s="1"/>
  <c r="AP97" i="14"/>
  <c r="AK97" i="14"/>
  <c r="AP289" i="14"/>
  <c r="AP241" i="14"/>
  <c r="AK193" i="14"/>
  <c r="AP193" i="14"/>
  <c r="AN129" i="14"/>
  <c r="AL145" i="14"/>
  <c r="AK145" i="14" s="1"/>
  <c r="AL161" i="14"/>
  <c r="AK161" i="14" s="1"/>
  <c r="AL153" i="14"/>
  <c r="AK137" i="14"/>
  <c r="AL25" i="14"/>
  <c r="AK25" i="14" s="1"/>
  <c r="AN81" i="14"/>
  <c r="AM81" i="14"/>
  <c r="AO81" i="14" s="1"/>
  <c r="AK89" i="14"/>
  <c r="AK33" i="14"/>
  <c r="AM97" i="11"/>
  <c r="AO97" i="11" s="1"/>
  <c r="AN257" i="11"/>
  <c r="AK145" i="11"/>
  <c r="AM161" i="11"/>
  <c r="AO161" i="11" s="1"/>
  <c r="AM193" i="11"/>
  <c r="AO193" i="11" s="1"/>
  <c r="AM177" i="11"/>
  <c r="AO177" i="11" s="1"/>
  <c r="AM113" i="11"/>
  <c r="AO113" i="11" s="1"/>
  <c r="AN177" i="11"/>
  <c r="AK97" i="11"/>
  <c r="AN129" i="11"/>
  <c r="AN161" i="11"/>
  <c r="AK225" i="11"/>
  <c r="AM241" i="11"/>
  <c r="AO241" i="11" s="1"/>
  <c r="AK265" i="11"/>
  <c r="AN113" i="11"/>
  <c r="AN97" i="11"/>
  <c r="AN193" i="11"/>
  <c r="AM209" i="11"/>
  <c r="AO209" i="11" s="1"/>
  <c r="AL25" i="11"/>
  <c r="AK113" i="11"/>
  <c r="AM129" i="11"/>
  <c r="AO129" i="11" s="1"/>
  <c r="AK177" i="11"/>
  <c r="AN209" i="11"/>
  <c r="AM257" i="11"/>
  <c r="AO257" i="11" s="1"/>
  <c r="AK193" i="11"/>
  <c r="AN225" i="11"/>
  <c r="AN241" i="11"/>
  <c r="AK233" i="11"/>
  <c r="AN145" i="11"/>
  <c r="AK121" i="11"/>
  <c r="AK105" i="11"/>
  <c r="AM81" i="11"/>
  <c r="AO81" i="11" s="1"/>
  <c r="AN81" i="11"/>
  <c r="AM65" i="11"/>
  <c r="AO65" i="11" s="1"/>
  <c r="AN65" i="11"/>
  <c r="BZ8" i="15"/>
  <c r="CC7" i="15" s="1"/>
  <c r="BX8" i="15"/>
  <c r="BY7" i="15" s="1"/>
  <c r="BT8" i="15"/>
  <c r="BV7" i="15" s="1"/>
  <c r="BT7" i="15"/>
  <c r="BN8" i="15"/>
  <c r="BP7" i="15" s="1"/>
  <c r="AV8" i="15"/>
  <c r="AV7" i="15" s="1"/>
  <c r="AY7" i="15"/>
  <c r="C7" i="15"/>
  <c r="B7" i="15"/>
  <c r="J12" i="15"/>
  <c r="P12" i="15" s="1"/>
  <c r="V12" i="15" s="1"/>
  <c r="AB12" i="15" s="1"/>
  <c r="AH12" i="15" s="1"/>
  <c r="AN12" i="15" s="1"/>
  <c r="AT12" i="15" s="1"/>
  <c r="AZ12" i="15" s="1"/>
  <c r="BF12" i="15" s="1"/>
  <c r="BL12" i="15" s="1"/>
  <c r="BR12" i="15" s="1"/>
  <c r="BT3" i="15"/>
  <c r="BR8" i="15"/>
  <c r="BS7" i="15" s="1"/>
  <c r="BL8" i="15"/>
  <c r="BM7" i="15" s="1"/>
  <c r="BH8" i="15"/>
  <c r="BH3" i="15" s="1"/>
  <c r="BF8" i="15"/>
  <c r="BG7" i="15" s="1"/>
  <c r="BB8" i="15"/>
  <c r="BB3" i="15" s="1"/>
  <c r="AZ8" i="15"/>
  <c r="BA7" i="15" s="1"/>
  <c r="BC7" i="15"/>
  <c r="F7" i="15"/>
  <c r="U7" i="15"/>
  <c r="R7" i="15"/>
  <c r="AG7" i="15"/>
  <c r="AD7" i="15"/>
  <c r="AQ7" i="15"/>
  <c r="AT8" i="15"/>
  <c r="AU7" i="15" s="1"/>
  <c r="AP8" i="15"/>
  <c r="AP3" i="15" s="1"/>
  <c r="AN8" i="15"/>
  <c r="AO7" i="15" s="1"/>
  <c r="AJ8" i="15"/>
  <c r="AJ3" i="15" s="1"/>
  <c r="AH8" i="15"/>
  <c r="AI7" i="15" s="1"/>
  <c r="AD8" i="15"/>
  <c r="AD3" i="15" s="1"/>
  <c r="AB8" i="15"/>
  <c r="AC7" i="15" s="1"/>
  <c r="X8" i="15"/>
  <c r="X3" i="15" s="1"/>
  <c r="V8" i="15"/>
  <c r="W7" i="15" s="1"/>
  <c r="R8" i="15"/>
  <c r="R3" i="15" s="1"/>
  <c r="P8" i="15"/>
  <c r="Q7" i="15" s="1"/>
  <c r="L8" i="15"/>
  <c r="N7" i="15" s="1"/>
  <c r="L3" i="15"/>
  <c r="J8" i="15"/>
  <c r="K7" i="15" s="1"/>
  <c r="F8" i="15"/>
  <c r="D8" i="15"/>
  <c r="E7" i="15" s="1"/>
  <c r="F5" i="15"/>
  <c r="H5" i="15" s="1"/>
  <c r="J5" i="15" s="1"/>
  <c r="L5" i="15" s="1"/>
  <c r="N5" i="15" s="1"/>
  <c r="P5" i="15" s="1"/>
  <c r="R5" i="15" s="1"/>
  <c r="T5" i="15" s="1"/>
  <c r="V5" i="15" s="1"/>
  <c r="X5" i="15" s="1"/>
  <c r="Z5" i="15" s="1"/>
  <c r="AB5" i="15" s="1"/>
  <c r="AD5" i="15" s="1"/>
  <c r="AF5" i="15" s="1"/>
  <c r="AH5" i="15" s="1"/>
  <c r="AJ5" i="15" s="1"/>
  <c r="AL5" i="15" s="1"/>
  <c r="AN5" i="15" s="1"/>
  <c r="AP5" i="15" s="1"/>
  <c r="AR5" i="15" s="1"/>
  <c r="AT5" i="15" s="1"/>
  <c r="AV5" i="15" s="1"/>
  <c r="AX5" i="15" s="1"/>
  <c r="AZ5" i="15" s="1"/>
  <c r="BB5" i="15" s="1"/>
  <c r="BD5" i="15" s="1"/>
  <c r="BF5" i="15" s="1"/>
  <c r="BH5" i="15" s="1"/>
  <c r="BJ5" i="15" s="1"/>
  <c r="BL5" i="15" s="1"/>
  <c r="BN5" i="15" s="1"/>
  <c r="BP5" i="15" s="1"/>
  <c r="BR5" i="15" s="1"/>
  <c r="BT5" i="15" s="1"/>
  <c r="BV5" i="15" s="1"/>
  <c r="BX5" i="15" s="1"/>
  <c r="BZ5" i="15" s="1"/>
  <c r="CB5" i="15" s="1"/>
  <c r="C6" i="15"/>
  <c r="D6" i="15" s="1"/>
  <c r="E6" i="15" s="1"/>
  <c r="F6" i="15" s="1"/>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AG6" i="15" s="1"/>
  <c r="AH6" i="15" s="1"/>
  <c r="AI6" i="15" s="1"/>
  <c r="AJ6" i="15" s="1"/>
  <c r="AK6" i="15" s="1"/>
  <c r="AL6" i="15" s="1"/>
  <c r="AM6" i="15" s="1"/>
  <c r="AN6" i="15" s="1"/>
  <c r="AO6" i="15" s="1"/>
  <c r="AP6" i="15" s="1"/>
  <c r="AQ6" i="15" s="1"/>
  <c r="AR6" i="15" s="1"/>
  <c r="AS6" i="15" s="1"/>
  <c r="AT6" i="15" s="1"/>
  <c r="AU6" i="15" s="1"/>
  <c r="AV6" i="15" s="1"/>
  <c r="AW6" i="15" s="1"/>
  <c r="AX6" i="15" s="1"/>
  <c r="AY6" i="15" s="1"/>
  <c r="AZ6" i="15" s="1"/>
  <c r="BA6" i="15" s="1"/>
  <c r="BB6" i="15" s="1"/>
  <c r="BC6" i="15" s="1"/>
  <c r="BD6" i="15" s="1"/>
  <c r="BE6" i="15" s="1"/>
  <c r="BF6" i="15" s="1"/>
  <c r="BG6" i="15" s="1"/>
  <c r="BH6" i="15" s="1"/>
  <c r="BI6" i="15" s="1"/>
  <c r="BJ6" i="15" s="1"/>
  <c r="BK6" i="15" s="1"/>
  <c r="BL6" i="15" s="1"/>
  <c r="BM6" i="15" s="1"/>
  <c r="BN6" i="15" s="1"/>
  <c r="BO6" i="15" s="1"/>
  <c r="BP6" i="15" s="1"/>
  <c r="BQ6" i="15" s="1"/>
  <c r="BR6" i="15" s="1"/>
  <c r="BS6" i="15" s="1"/>
  <c r="BT6" i="15" s="1"/>
  <c r="BU6" i="15" s="1"/>
  <c r="BV6" i="15" s="1"/>
  <c r="BW6" i="15" s="1"/>
  <c r="BX6" i="15" s="1"/>
  <c r="BY6" i="15" s="1"/>
  <c r="BZ6" i="15" s="1"/>
  <c r="CA6" i="15" s="1"/>
  <c r="CB6" i="15" s="1"/>
  <c r="CC6" i="15" s="1"/>
  <c r="D5" i="15"/>
  <c r="AA81" i="14"/>
  <c r="AA97" i="14" s="1"/>
  <c r="Z65" i="14"/>
  <c r="Y63" i="14"/>
  <c r="G62" i="14"/>
  <c r="G63" i="14" s="1"/>
  <c r="Y61" i="14"/>
  <c r="G61" i="14"/>
  <c r="C61" i="14"/>
  <c r="I60" i="14"/>
  <c r="Y59" i="14"/>
  <c r="I59" i="14"/>
  <c r="I58" i="14"/>
  <c r="Y57" i="14"/>
  <c r="I57" i="14"/>
  <c r="I56" i="14"/>
  <c r="Y55" i="14"/>
  <c r="I55" i="14"/>
  <c r="I54" i="14"/>
  <c r="Y53" i="14"/>
  <c r="I53" i="14"/>
  <c r="G53" i="14"/>
  <c r="C53" i="14"/>
  <c r="I52" i="14"/>
  <c r="Y51" i="14"/>
  <c r="I51" i="14"/>
  <c r="I50" i="14"/>
  <c r="Y49" i="14"/>
  <c r="I49" i="14"/>
  <c r="I48" i="14"/>
  <c r="Y47" i="14"/>
  <c r="I47" i="14"/>
  <c r="I46" i="14"/>
  <c r="Y45" i="14"/>
  <c r="I45" i="14"/>
  <c r="G45" i="14"/>
  <c r="C45" i="14"/>
  <c r="G44" i="14"/>
  <c r="Y43" i="14"/>
  <c r="G43" i="14"/>
  <c r="G42" i="14"/>
  <c r="Y41" i="14"/>
  <c r="G41" i="14"/>
  <c r="G40" i="14"/>
  <c r="G39" i="14"/>
  <c r="G38" i="14"/>
  <c r="G37" i="14"/>
  <c r="G29" i="14"/>
  <c r="C29" i="14"/>
  <c r="Y23" i="14"/>
  <c r="Y21" i="14"/>
  <c r="G21" i="14"/>
  <c r="C21" i="14"/>
  <c r="AC13" i="14"/>
  <c r="AC21" i="14" s="1"/>
  <c r="Y13" i="14"/>
  <c r="G13" i="14"/>
  <c r="AG5" i="14"/>
  <c r="AB5" i="14"/>
  <c r="Y5" i="14"/>
  <c r="K5" i="14"/>
  <c r="G5" i="14"/>
  <c r="AP7" i="15" l="1"/>
  <c r="AE7" i="15"/>
  <c r="S7" i="15"/>
  <c r="BW7" i="15"/>
  <c r="AS7" i="15"/>
  <c r="AA7" i="15"/>
  <c r="O7" i="15"/>
  <c r="AG21" i="14"/>
  <c r="AF21" i="14" s="1"/>
  <c r="AH5" i="14"/>
  <c r="AF5" i="14"/>
  <c r="AI23" i="2"/>
  <c r="AH24" i="2"/>
  <c r="AI22" i="9"/>
  <c r="AH23" i="9"/>
  <c r="L38" i="2"/>
  <c r="M37" i="2"/>
  <c r="L5" i="14"/>
  <c r="J5" i="14"/>
  <c r="AQ97" i="14"/>
  <c r="AN97" i="14"/>
  <c r="AN289" i="14"/>
  <c r="AQ289" i="14"/>
  <c r="AN241" i="14"/>
  <c r="AQ241" i="14"/>
  <c r="AN193" i="14"/>
  <c r="AQ193" i="14"/>
  <c r="AK153" i="14"/>
  <c r="AP145" i="14"/>
  <c r="AN25" i="14"/>
  <c r="I2" i="15"/>
  <c r="H2" i="15"/>
  <c r="G2" i="15"/>
  <c r="F2" i="15"/>
  <c r="BQ7" i="15"/>
  <c r="X7" i="15"/>
  <c r="L7" i="15"/>
  <c r="BN7" i="15"/>
  <c r="H7" i="15"/>
  <c r="F3" i="15"/>
  <c r="Y7" i="15"/>
  <c r="M7" i="15"/>
  <c r="I7" i="15"/>
  <c r="BO7" i="15"/>
  <c r="BU7" i="15"/>
  <c r="BZ7" i="15"/>
  <c r="AR7" i="15"/>
  <c r="AF7" i="15"/>
  <c r="Z7" i="15"/>
  <c r="T7" i="15"/>
  <c r="BB7" i="15"/>
  <c r="BI7" i="15"/>
  <c r="BN3" i="15"/>
  <c r="CA7" i="15"/>
  <c r="G7" i="15"/>
  <c r="F1" i="15" s="1"/>
  <c r="AM25" i="14"/>
  <c r="AO25" i="14" s="1"/>
  <c r="AQ25" i="14" s="1"/>
  <c r="AB13" i="14"/>
  <c r="AM7" i="15"/>
  <c r="AL7" i="15"/>
  <c r="AJ7" i="15"/>
  <c r="AK7" i="15"/>
  <c r="BX12" i="15"/>
  <c r="B16" i="15"/>
  <c r="BH7" i="15"/>
  <c r="CB7" i="15"/>
  <c r="BZ3" i="15"/>
  <c r="BX7" i="15"/>
  <c r="BX3" i="15"/>
  <c r="AV3" i="15"/>
  <c r="AW7" i="15"/>
  <c r="AX7" i="15"/>
  <c r="BR7" i="15"/>
  <c r="BR3" i="15"/>
  <c r="BL7" i="15"/>
  <c r="BL3" i="15"/>
  <c r="BF7" i="15"/>
  <c r="BJ7" i="15"/>
  <c r="BF3" i="15"/>
  <c r="BK7" i="15"/>
  <c r="AZ7" i="15"/>
  <c r="BD7" i="15"/>
  <c r="AZ3" i="15"/>
  <c r="BE7" i="15"/>
  <c r="AT7" i="15"/>
  <c r="AT3" i="15"/>
  <c r="AN7" i="15"/>
  <c r="AN3" i="15"/>
  <c r="AH7" i="15"/>
  <c r="AH3" i="15"/>
  <c r="AB7" i="15"/>
  <c r="AB3" i="15"/>
  <c r="V7" i="15"/>
  <c r="V3" i="15"/>
  <c r="D7" i="15"/>
  <c r="D3" i="15"/>
  <c r="P7" i="15"/>
  <c r="P3" i="15"/>
  <c r="J7" i="15"/>
  <c r="J3" i="15"/>
  <c r="Z81" i="14"/>
  <c r="AA113" i="14"/>
  <c r="AA129" i="14" s="1"/>
  <c r="Z97" i="14"/>
  <c r="AC22" i="14"/>
  <c r="AB21" i="14"/>
  <c r="AG23" i="14"/>
  <c r="G64" i="14"/>
  <c r="F63" i="14"/>
  <c r="K21" i="14"/>
  <c r="J21" i="14" s="1"/>
  <c r="AG6" i="13"/>
  <c r="AF6" i="13"/>
  <c r="AE6" i="13"/>
  <c r="AD6" i="13"/>
  <c r="AC6" i="13"/>
  <c r="AB6" i="13"/>
  <c r="AA6" i="13"/>
  <c r="Z6" i="13"/>
  <c r="Y6" i="13"/>
  <c r="X6" i="13"/>
  <c r="W6" i="13"/>
  <c r="V6" i="13"/>
  <c r="U6" i="13"/>
  <c r="T6" i="13"/>
  <c r="S6" i="13"/>
  <c r="Q6" i="13"/>
  <c r="P6" i="13"/>
  <c r="O6" i="13"/>
  <c r="N6" i="13"/>
  <c r="R6" i="13"/>
  <c r="AG2" i="13"/>
  <c r="AF2" i="13"/>
  <c r="AE2" i="13"/>
  <c r="AD2" i="13"/>
  <c r="AC2" i="13"/>
  <c r="AB2" i="13"/>
  <c r="AA2" i="13"/>
  <c r="Z2" i="13"/>
  <c r="Y2" i="13"/>
  <c r="X2" i="13"/>
  <c r="W2" i="13"/>
  <c r="V2" i="13"/>
  <c r="U2" i="13"/>
  <c r="T2" i="13"/>
  <c r="S2" i="13"/>
  <c r="R2" i="13"/>
  <c r="Q2" i="13"/>
  <c r="P2" i="13"/>
  <c r="O2" i="13"/>
  <c r="AJ73" i="12"/>
  <c r="AJ65" i="12"/>
  <c r="AJ169" i="12"/>
  <c r="AJ161" i="12"/>
  <c r="AJ153" i="12"/>
  <c r="AJ145" i="12"/>
  <c r="AJ137" i="12"/>
  <c r="AJ129" i="12"/>
  <c r="AJ121" i="12"/>
  <c r="AJ113" i="12"/>
  <c r="AJ105" i="12"/>
  <c r="AJ97" i="12"/>
  <c r="AJ81" i="12"/>
  <c r="AJ89" i="12"/>
  <c r="B31" i="13"/>
  <c r="C31" i="13" s="1"/>
  <c r="B30" i="13"/>
  <c r="C30" i="13" s="1"/>
  <c r="B29" i="13"/>
  <c r="C29" i="13"/>
  <c r="B28" i="13"/>
  <c r="C28" i="13" s="1"/>
  <c r="B27" i="13"/>
  <c r="C27" i="13"/>
  <c r="B26" i="13"/>
  <c r="C26" i="13" s="1"/>
  <c r="B25" i="13"/>
  <c r="C25" i="13" s="1"/>
  <c r="C24" i="13"/>
  <c r="B24" i="13"/>
  <c r="B23" i="13"/>
  <c r="C23" i="13" s="1"/>
  <c r="B22" i="13"/>
  <c r="C22" i="13" s="1"/>
  <c r="B21" i="13"/>
  <c r="C21" i="13" s="1"/>
  <c r="B20" i="13"/>
  <c r="C20" i="13" s="1"/>
  <c r="B19" i="13"/>
  <c r="C19" i="13" s="1"/>
  <c r="C18" i="13"/>
  <c r="B18" i="13"/>
  <c r="B17" i="13"/>
  <c r="C17" i="13" s="1"/>
  <c r="C16" i="13"/>
  <c r="B16" i="13"/>
  <c r="B15" i="13"/>
  <c r="C15" i="13" s="1"/>
  <c r="J30" i="13"/>
  <c r="K30" i="13" s="1"/>
  <c r="J29" i="13"/>
  <c r="K29" i="13" s="1"/>
  <c r="J28" i="13"/>
  <c r="K28" i="13" s="1"/>
  <c r="J27" i="13"/>
  <c r="K27" i="13" s="1"/>
  <c r="J26" i="13"/>
  <c r="K26" i="13" s="1"/>
  <c r="K25" i="13"/>
  <c r="J25" i="13"/>
  <c r="J24" i="13"/>
  <c r="K24" i="13" s="1"/>
  <c r="J23" i="13"/>
  <c r="K23" i="13" s="1"/>
  <c r="J22" i="13"/>
  <c r="K22" i="13" s="1"/>
  <c r="J21" i="13"/>
  <c r="K21" i="13" s="1"/>
  <c r="J20" i="13"/>
  <c r="K20" i="13" s="1"/>
  <c r="J19" i="13"/>
  <c r="K19" i="13" s="1"/>
  <c r="J18" i="13"/>
  <c r="K18" i="13" s="1"/>
  <c r="J17" i="13"/>
  <c r="K17" i="13" s="1"/>
  <c r="J16" i="13"/>
  <c r="K16" i="13" s="1"/>
  <c r="J15" i="13"/>
  <c r="K15" i="13" s="1"/>
  <c r="J14" i="13"/>
  <c r="K14" i="13" s="1"/>
  <c r="J13" i="13"/>
  <c r="K13" i="13" s="1"/>
  <c r="J12" i="13"/>
  <c r="K12" i="13" s="1"/>
  <c r="J11" i="13"/>
  <c r="K11" i="13" s="1"/>
  <c r="J10" i="13"/>
  <c r="K10" i="13" s="1"/>
  <c r="J9" i="13"/>
  <c r="K9" i="13" s="1"/>
  <c r="J8" i="13"/>
  <c r="K8" i="13" s="1"/>
  <c r="J7" i="13"/>
  <c r="K7" i="13" s="1"/>
  <c r="J6" i="13"/>
  <c r="K6" i="13" s="1"/>
  <c r="J5" i="13"/>
  <c r="K5" i="13" s="1"/>
  <c r="B77" i="13"/>
  <c r="C77" i="13" s="1"/>
  <c r="B76" i="13"/>
  <c r="C76" i="13" s="1"/>
  <c r="B75" i="13"/>
  <c r="C75" i="13" s="1"/>
  <c r="B74" i="13"/>
  <c r="C74" i="13" s="1"/>
  <c r="B73" i="13"/>
  <c r="C73" i="13"/>
  <c r="B72" i="13"/>
  <c r="C72" i="13" s="1"/>
  <c r="B71" i="13"/>
  <c r="C71" i="13" s="1"/>
  <c r="B70" i="13"/>
  <c r="C70" i="13" s="1"/>
  <c r="B69" i="13"/>
  <c r="C69" i="13" s="1"/>
  <c r="B68" i="13"/>
  <c r="C68" i="13" s="1"/>
  <c r="B67" i="13"/>
  <c r="C67" i="13" s="1"/>
  <c r="B66" i="13"/>
  <c r="C66" i="13" s="1"/>
  <c r="B65" i="13"/>
  <c r="C65" i="13" s="1"/>
  <c r="B64" i="13"/>
  <c r="C64" i="13" s="1"/>
  <c r="B63" i="13"/>
  <c r="C63" i="13" s="1"/>
  <c r="B62" i="13"/>
  <c r="C62" i="13" s="1"/>
  <c r="B61" i="13"/>
  <c r="C61" i="13" s="1"/>
  <c r="B60" i="13"/>
  <c r="C60" i="13" s="1"/>
  <c r="B59" i="13"/>
  <c r="C59" i="13" s="1"/>
  <c r="B58" i="13"/>
  <c r="C58" i="13" s="1"/>
  <c r="B57" i="13"/>
  <c r="C57" i="13" s="1"/>
  <c r="B56" i="13"/>
  <c r="C56" i="13"/>
  <c r="B55" i="13"/>
  <c r="C55" i="13" s="1"/>
  <c r="B54" i="13"/>
  <c r="C54" i="13" s="1"/>
  <c r="B53" i="13"/>
  <c r="C53" i="13" s="1"/>
  <c r="B52" i="13"/>
  <c r="C52" i="13" s="1"/>
  <c r="D3" i="13"/>
  <c r="D2" i="13"/>
  <c r="F30" i="13"/>
  <c r="G30" i="13" s="1"/>
  <c r="F29" i="13"/>
  <c r="G29" i="13" s="1"/>
  <c r="F28" i="13"/>
  <c r="G28" i="13" s="1"/>
  <c r="F27" i="13"/>
  <c r="G27" i="13" s="1"/>
  <c r="F26" i="13"/>
  <c r="G26" i="13" s="1"/>
  <c r="F25" i="13"/>
  <c r="G25" i="13" s="1"/>
  <c r="F24" i="13"/>
  <c r="G24" i="13" s="1"/>
  <c r="F23" i="13"/>
  <c r="G23" i="13" s="1"/>
  <c r="F22" i="13"/>
  <c r="G22" i="13" s="1"/>
  <c r="F21" i="13"/>
  <c r="G21" i="13" s="1"/>
  <c r="F20" i="13"/>
  <c r="G20" i="13" s="1"/>
  <c r="F19" i="13"/>
  <c r="G19" i="13" s="1"/>
  <c r="F18" i="13"/>
  <c r="G18" i="13" s="1"/>
  <c r="F17" i="13"/>
  <c r="G17" i="13" s="1"/>
  <c r="F16" i="13"/>
  <c r="G16" i="13" s="1"/>
  <c r="F15" i="13"/>
  <c r="G15" i="13" s="1"/>
  <c r="F14" i="13"/>
  <c r="G14" i="13" s="1"/>
  <c r="F13" i="13"/>
  <c r="G13" i="13" s="1"/>
  <c r="F12" i="13"/>
  <c r="G12" i="13" s="1"/>
  <c r="F11" i="13"/>
  <c r="G11" i="13" s="1"/>
  <c r="F10" i="13"/>
  <c r="G10" i="13" s="1"/>
  <c r="F9" i="13"/>
  <c r="G9" i="13" s="1"/>
  <c r="F8" i="13"/>
  <c r="G8" i="13" s="1"/>
  <c r="F7" i="13"/>
  <c r="G7" i="13" s="1"/>
  <c r="F6" i="13"/>
  <c r="G6" i="13" s="1"/>
  <c r="F5" i="13"/>
  <c r="G5" i="13" s="1"/>
  <c r="B14" i="13"/>
  <c r="C14" i="13" s="1"/>
  <c r="B13" i="13"/>
  <c r="C13" i="13" s="1"/>
  <c r="B12" i="13"/>
  <c r="C12" i="13" s="1"/>
  <c r="B11" i="13"/>
  <c r="C11" i="13" s="1"/>
  <c r="B10" i="13"/>
  <c r="C10" i="13" s="1"/>
  <c r="B9" i="13"/>
  <c r="C9" i="13" s="1"/>
  <c r="B8" i="13"/>
  <c r="C8" i="13" s="1"/>
  <c r="B7" i="13"/>
  <c r="C7" i="13" s="1"/>
  <c r="B6" i="13"/>
  <c r="C6" i="13" s="1"/>
  <c r="B5" i="13"/>
  <c r="C5" i="13" s="1"/>
  <c r="M599" i="12"/>
  <c r="M591" i="12"/>
  <c r="M583" i="12"/>
  <c r="P575" i="12"/>
  <c r="R575" i="12" s="1"/>
  <c r="O575" i="12"/>
  <c r="Q575" i="12" s="1"/>
  <c r="M575" i="12"/>
  <c r="M567" i="12"/>
  <c r="P559" i="12"/>
  <c r="R559" i="12" s="1"/>
  <c r="O559" i="12"/>
  <c r="Q559" i="12" s="1"/>
  <c r="M559" i="12"/>
  <c r="M551" i="12"/>
  <c r="M543" i="12"/>
  <c r="M535" i="12"/>
  <c r="P527" i="12"/>
  <c r="R527" i="12" s="1"/>
  <c r="T527" i="12" s="1"/>
  <c r="O527" i="12"/>
  <c r="Q527" i="12" s="1"/>
  <c r="S527" i="12" s="1"/>
  <c r="M527" i="12"/>
  <c r="M519" i="12"/>
  <c r="P511" i="12"/>
  <c r="R511" i="12" s="1"/>
  <c r="O511" i="12"/>
  <c r="Q511" i="12" s="1"/>
  <c r="M511" i="12"/>
  <c r="M503" i="12"/>
  <c r="M495" i="12"/>
  <c r="M487" i="12"/>
  <c r="P479" i="12"/>
  <c r="R479" i="12" s="1"/>
  <c r="T479" i="12" s="1"/>
  <c r="O479" i="12"/>
  <c r="Q479" i="12" s="1"/>
  <c r="S479" i="12" s="1"/>
  <c r="M479" i="12"/>
  <c r="M471" i="12"/>
  <c r="P463" i="12"/>
  <c r="R463" i="12" s="1"/>
  <c r="O463" i="12"/>
  <c r="Q463" i="12" s="1"/>
  <c r="M463" i="12"/>
  <c r="M455" i="12"/>
  <c r="M447" i="12"/>
  <c r="M439" i="12"/>
  <c r="P431" i="12"/>
  <c r="R431" i="12" s="1"/>
  <c r="O431" i="12"/>
  <c r="Q431" i="12" s="1"/>
  <c r="M431" i="12"/>
  <c r="M423" i="12"/>
  <c r="P415" i="12"/>
  <c r="R415" i="12" s="1"/>
  <c r="O415" i="12"/>
  <c r="Q415" i="12" s="1"/>
  <c r="M415" i="12"/>
  <c r="M407" i="12"/>
  <c r="M399" i="12"/>
  <c r="M391" i="12"/>
  <c r="P383" i="12"/>
  <c r="R383" i="12" s="1"/>
  <c r="T383" i="12" s="1"/>
  <c r="O383" i="12"/>
  <c r="Q383" i="12" s="1"/>
  <c r="S383" i="12" s="1"/>
  <c r="M383" i="12"/>
  <c r="M375" i="12"/>
  <c r="P367" i="12"/>
  <c r="R367" i="12" s="1"/>
  <c r="O367" i="12"/>
  <c r="Q367" i="12" s="1"/>
  <c r="M367" i="12"/>
  <c r="M359" i="12"/>
  <c r="M351" i="12"/>
  <c r="M343" i="12"/>
  <c r="P335" i="12"/>
  <c r="R335" i="12" s="1"/>
  <c r="T335" i="12" s="1"/>
  <c r="O335" i="12"/>
  <c r="Q335" i="12" s="1"/>
  <c r="S335" i="12" s="1"/>
  <c r="M335" i="12"/>
  <c r="M327" i="12"/>
  <c r="P319" i="12"/>
  <c r="R319" i="12" s="1"/>
  <c r="O319" i="12"/>
  <c r="Q319" i="12" s="1"/>
  <c r="M319" i="12"/>
  <c r="M311" i="12"/>
  <c r="M303" i="12"/>
  <c r="M295" i="12"/>
  <c r="P287" i="12"/>
  <c r="R287" i="12" s="1"/>
  <c r="T287" i="12" s="1"/>
  <c r="O287" i="12"/>
  <c r="Q287" i="12" s="1"/>
  <c r="S287" i="12" s="1"/>
  <c r="M287" i="12"/>
  <c r="M279" i="12"/>
  <c r="P271" i="12"/>
  <c r="R271" i="12" s="1"/>
  <c r="O271" i="12"/>
  <c r="Q271" i="12" s="1"/>
  <c r="M271" i="12"/>
  <c r="M263" i="12"/>
  <c r="M255" i="12"/>
  <c r="M247" i="12"/>
  <c r="P239" i="12"/>
  <c r="R239" i="12" s="1"/>
  <c r="T239" i="12" s="1"/>
  <c r="O239" i="12"/>
  <c r="Q239" i="12" s="1"/>
  <c r="S239" i="12" s="1"/>
  <c r="M239" i="12"/>
  <c r="M231" i="12"/>
  <c r="P223" i="12"/>
  <c r="R223" i="12" s="1"/>
  <c r="O223" i="12"/>
  <c r="Q223" i="12" s="1"/>
  <c r="M223" i="12"/>
  <c r="M215" i="12"/>
  <c r="M207" i="12"/>
  <c r="M199" i="12"/>
  <c r="P191" i="12"/>
  <c r="R191" i="12" s="1"/>
  <c r="T191" i="12" s="1"/>
  <c r="O191" i="12"/>
  <c r="Q191" i="12" s="1"/>
  <c r="S191" i="12" s="1"/>
  <c r="M191" i="12"/>
  <c r="M183" i="12"/>
  <c r="P175" i="12"/>
  <c r="R175" i="12" s="1"/>
  <c r="O175" i="12"/>
  <c r="Q175" i="12" s="1"/>
  <c r="M175" i="12"/>
  <c r="M167" i="12"/>
  <c r="M159" i="12"/>
  <c r="M151" i="12"/>
  <c r="P143" i="12"/>
  <c r="R143" i="12" s="1"/>
  <c r="T143" i="12" s="1"/>
  <c r="O143" i="12"/>
  <c r="Q143" i="12" s="1"/>
  <c r="S143" i="12" s="1"/>
  <c r="M143" i="12"/>
  <c r="M135" i="12"/>
  <c r="P127" i="12"/>
  <c r="R127" i="12" s="1"/>
  <c r="O127" i="12"/>
  <c r="Q127" i="12" s="1"/>
  <c r="M127" i="12"/>
  <c r="M119" i="12"/>
  <c r="M111" i="12"/>
  <c r="M103" i="12"/>
  <c r="P95" i="12"/>
  <c r="R95" i="12" s="1"/>
  <c r="T95" i="12" s="1"/>
  <c r="O95" i="12"/>
  <c r="Q95" i="12" s="1"/>
  <c r="S95" i="12" s="1"/>
  <c r="M95" i="12"/>
  <c r="E95" i="12"/>
  <c r="E111" i="12" s="1"/>
  <c r="M87" i="12"/>
  <c r="Y81" i="12"/>
  <c r="P79" i="12"/>
  <c r="R79" i="12" s="1"/>
  <c r="O79" i="12"/>
  <c r="Q79" i="12" s="1"/>
  <c r="M79" i="12"/>
  <c r="D79" i="12"/>
  <c r="X65" i="12"/>
  <c r="W63" i="12"/>
  <c r="G62" i="12"/>
  <c r="G63" i="12" s="1"/>
  <c r="G64" i="12" s="1"/>
  <c r="W61" i="12"/>
  <c r="G61" i="12"/>
  <c r="C61" i="12"/>
  <c r="I60" i="12"/>
  <c r="W59" i="12"/>
  <c r="I59" i="12"/>
  <c r="I58" i="12"/>
  <c r="W57" i="12"/>
  <c r="I57" i="12"/>
  <c r="I56" i="12"/>
  <c r="W55" i="12"/>
  <c r="I55" i="12"/>
  <c r="I54" i="12"/>
  <c r="W53" i="12"/>
  <c r="I53" i="12"/>
  <c r="G53" i="12"/>
  <c r="C53" i="12"/>
  <c r="I52" i="12"/>
  <c r="W51" i="12"/>
  <c r="I51" i="12"/>
  <c r="I50" i="12"/>
  <c r="W49" i="12"/>
  <c r="I49" i="12"/>
  <c r="I48" i="12"/>
  <c r="W47" i="12"/>
  <c r="I47" i="12"/>
  <c r="I46" i="12"/>
  <c r="W45" i="12"/>
  <c r="I45" i="12"/>
  <c r="G45" i="12"/>
  <c r="C45" i="12"/>
  <c r="G44" i="12"/>
  <c r="W43" i="12"/>
  <c r="G43" i="12"/>
  <c r="G42" i="12"/>
  <c r="W41" i="12"/>
  <c r="G41" i="12"/>
  <c r="G40" i="12"/>
  <c r="G39" i="12"/>
  <c r="G38" i="12"/>
  <c r="G37" i="12"/>
  <c r="G29" i="12"/>
  <c r="C29" i="12"/>
  <c r="W25" i="12"/>
  <c r="W23" i="12"/>
  <c r="W21" i="12"/>
  <c r="G21" i="12"/>
  <c r="C21" i="12"/>
  <c r="AA13" i="12"/>
  <c r="AA21" i="12" s="1"/>
  <c r="Z13" i="12"/>
  <c r="W13" i="12"/>
  <c r="G13" i="12"/>
  <c r="AE5" i="12"/>
  <c r="AD5" i="12" s="1"/>
  <c r="Z5" i="12"/>
  <c r="W5" i="12"/>
  <c r="K5" i="12"/>
  <c r="K21" i="12" s="1"/>
  <c r="G5" i="12"/>
  <c r="K2" i="13"/>
  <c r="AH13" i="14" l="1"/>
  <c r="AI5" i="14"/>
  <c r="AG25" i="14"/>
  <c r="AF25" i="14" s="1"/>
  <c r="AF23" i="14"/>
  <c r="AI24" i="2"/>
  <c r="AH25" i="2"/>
  <c r="AI23" i="9"/>
  <c r="AH24" i="9"/>
  <c r="L39" i="2"/>
  <c r="M38" i="2"/>
  <c r="AF5" i="12"/>
  <c r="L13" i="14"/>
  <c r="M5" i="14"/>
  <c r="AN145" i="14"/>
  <c r="AQ145" i="14"/>
  <c r="Z113" i="14"/>
  <c r="AA145" i="14"/>
  <c r="Z129" i="14"/>
  <c r="K37" i="14"/>
  <c r="J37" i="14" s="1"/>
  <c r="G65" i="14"/>
  <c r="F64" i="14"/>
  <c r="AC23" i="14"/>
  <c r="AB22" i="14"/>
  <c r="AK81" i="12"/>
  <c r="AM81" i="12" s="1"/>
  <c r="AL65" i="12"/>
  <c r="AN65" i="12" s="1"/>
  <c r="AE21" i="12"/>
  <c r="AD21" i="12" s="1"/>
  <c r="J5" i="12"/>
  <c r="AL161" i="12"/>
  <c r="AN161" i="12" s="1"/>
  <c r="K37" i="12"/>
  <c r="K39" i="12" s="1"/>
  <c r="K41" i="12" s="1"/>
  <c r="K43" i="12" s="1"/>
  <c r="J43" i="12" s="1"/>
  <c r="J21" i="12"/>
  <c r="F63" i="12"/>
  <c r="AK65" i="12"/>
  <c r="AM65" i="12" s="1"/>
  <c r="AK161" i="12"/>
  <c r="AM161" i="12" s="1"/>
  <c r="AL177" i="12"/>
  <c r="AN177" i="12" s="1"/>
  <c r="AK177" i="12"/>
  <c r="AM177" i="12" s="1"/>
  <c r="AK145" i="12"/>
  <c r="AM145" i="12" s="1"/>
  <c r="AL145" i="12"/>
  <c r="AN145" i="12" s="1"/>
  <c r="AK129" i="12"/>
  <c r="AM129" i="12" s="1"/>
  <c r="AL129" i="12"/>
  <c r="AN129" i="12" s="1"/>
  <c r="AL113" i="12"/>
  <c r="AN113" i="12" s="1"/>
  <c r="AK113" i="12"/>
  <c r="AM113" i="12" s="1"/>
  <c r="AK97" i="12"/>
  <c r="AM97" i="12" s="1"/>
  <c r="AL97" i="12"/>
  <c r="AN97" i="12" s="1"/>
  <c r="AL81" i="12"/>
  <c r="AN81" i="12" s="1"/>
  <c r="Z21" i="12"/>
  <c r="AA22" i="12"/>
  <c r="D95" i="12"/>
  <c r="X81" i="12"/>
  <c r="Y97" i="12"/>
  <c r="E127" i="12"/>
  <c r="D111" i="12"/>
  <c r="G65" i="12"/>
  <c r="F64" i="12"/>
  <c r="AF5" i="9"/>
  <c r="Y77" i="9"/>
  <c r="Y75" i="9"/>
  <c r="Y73" i="9"/>
  <c r="Y71" i="9"/>
  <c r="Y69" i="9"/>
  <c r="Y67" i="9"/>
  <c r="Y65" i="9"/>
  <c r="Y63" i="9"/>
  <c r="Y61" i="9"/>
  <c r="Y59" i="9"/>
  <c r="Y57" i="9"/>
  <c r="AK49" i="9"/>
  <c r="AN41" i="9"/>
  <c r="AP41" i="9" s="1"/>
  <c r="AM41" i="9"/>
  <c r="AO41" i="9" s="1"/>
  <c r="AK41" i="9"/>
  <c r="Y41" i="9"/>
  <c r="AK33" i="9"/>
  <c r="AN25" i="9"/>
  <c r="AP25" i="9" s="1"/>
  <c r="AR25" i="9" s="1"/>
  <c r="AM25" i="9"/>
  <c r="AO25" i="9" s="1"/>
  <c r="AQ25" i="9" s="1"/>
  <c r="AK25" i="9"/>
  <c r="Y25" i="9"/>
  <c r="Y23" i="9"/>
  <c r="Y21" i="9"/>
  <c r="AS14" i="9"/>
  <c r="AS15" i="9" s="1"/>
  <c r="AC13" i="9"/>
  <c r="AC21" i="9" s="1"/>
  <c r="Y13" i="9"/>
  <c r="AS6" i="9"/>
  <c r="AS7" i="9" s="1"/>
  <c r="AB5" i="9"/>
  <c r="Y5" i="9"/>
  <c r="G47" i="2"/>
  <c r="G38" i="2"/>
  <c r="G37" i="2"/>
  <c r="G39" i="2"/>
  <c r="G29" i="2"/>
  <c r="G21" i="2"/>
  <c r="G5" i="2"/>
  <c r="G13" i="2"/>
  <c r="G55" i="2"/>
  <c r="G63" i="2"/>
  <c r="R183" i="2"/>
  <c r="Q183" i="2"/>
  <c r="S183" i="2" s="1"/>
  <c r="U183" i="2" s="1"/>
  <c r="T183" i="2" l="1"/>
  <c r="V183" i="2" s="1"/>
  <c r="AH33" i="2"/>
  <c r="AI25" i="2"/>
  <c r="AH21" i="14"/>
  <c r="AI13" i="14"/>
  <c r="AH25" i="9"/>
  <c r="AI24" i="9"/>
  <c r="L47" i="2"/>
  <c r="M39" i="2"/>
  <c r="AF13" i="12"/>
  <c r="AG5" i="12"/>
  <c r="L21" i="14"/>
  <c r="M13" i="14"/>
  <c r="K45" i="12"/>
  <c r="J45" i="12" s="1"/>
  <c r="J39" i="12"/>
  <c r="AG21" i="9"/>
  <c r="AF21" i="9" s="1"/>
  <c r="AB13" i="9"/>
  <c r="Z145" i="14"/>
  <c r="AA161" i="14"/>
  <c r="AC24" i="14"/>
  <c r="AC25" i="14" s="1"/>
  <c r="AB23" i="14"/>
  <c r="K39" i="14"/>
  <c r="J39" i="14" s="1"/>
  <c r="AG41" i="14"/>
  <c r="AF41" i="14" s="1"/>
  <c r="G66" i="14"/>
  <c r="F65" i="14"/>
  <c r="J37" i="12"/>
  <c r="AE23" i="12"/>
  <c r="AD23" i="12" s="1"/>
  <c r="J41" i="12"/>
  <c r="F65" i="12"/>
  <c r="G66" i="12"/>
  <c r="E143" i="12"/>
  <c r="D127" i="12"/>
  <c r="AA23" i="12"/>
  <c r="Z22" i="12"/>
  <c r="Y113" i="12"/>
  <c r="X97" i="12"/>
  <c r="AS8" i="9"/>
  <c r="AS16" i="9"/>
  <c r="AC22" i="9"/>
  <c r="AB21" i="9"/>
  <c r="O528" i="11"/>
  <c r="O520" i="11"/>
  <c r="O512" i="11"/>
  <c r="R504" i="11"/>
  <c r="T504" i="11" s="1"/>
  <c r="Q504" i="11"/>
  <c r="S504" i="11" s="1"/>
  <c r="O504" i="11"/>
  <c r="O496" i="11"/>
  <c r="R488" i="11"/>
  <c r="T488" i="11" s="1"/>
  <c r="Q488" i="11"/>
  <c r="S488" i="11" s="1"/>
  <c r="O488" i="11"/>
  <c r="O480" i="11"/>
  <c r="O472" i="11"/>
  <c r="O464" i="11"/>
  <c r="R456" i="11"/>
  <c r="T456" i="11" s="1"/>
  <c r="V456" i="11" s="1"/>
  <c r="Q456" i="11"/>
  <c r="S456" i="11" s="1"/>
  <c r="U456" i="11" s="1"/>
  <c r="O456" i="11"/>
  <c r="O448" i="11"/>
  <c r="R440" i="11"/>
  <c r="T440" i="11" s="1"/>
  <c r="Q440" i="11"/>
  <c r="S440" i="11" s="1"/>
  <c r="O440" i="11"/>
  <c r="O432" i="11"/>
  <c r="O424" i="11"/>
  <c r="O416" i="11"/>
  <c r="R408" i="11"/>
  <c r="T408" i="11" s="1"/>
  <c r="V408" i="11" s="1"/>
  <c r="Q408" i="11"/>
  <c r="S408" i="11" s="1"/>
  <c r="U408" i="11" s="1"/>
  <c r="O408" i="11"/>
  <c r="O400" i="11"/>
  <c r="R392" i="11"/>
  <c r="T392" i="11" s="1"/>
  <c r="Q392" i="11"/>
  <c r="S392" i="11" s="1"/>
  <c r="O392" i="11"/>
  <c r="O384" i="11"/>
  <c r="O376" i="11"/>
  <c r="O368" i="11"/>
  <c r="R360" i="11"/>
  <c r="T360" i="11" s="1"/>
  <c r="Q360" i="11"/>
  <c r="S360" i="11" s="1"/>
  <c r="O360" i="11"/>
  <c r="O352" i="11"/>
  <c r="R344" i="11"/>
  <c r="T344" i="11" s="1"/>
  <c r="Q344" i="11"/>
  <c r="S344" i="11" s="1"/>
  <c r="O344" i="11"/>
  <c r="O336" i="11"/>
  <c r="O328" i="11"/>
  <c r="O320" i="11"/>
  <c r="R312" i="11"/>
  <c r="T312" i="11" s="1"/>
  <c r="V312" i="11" s="1"/>
  <c r="Q312" i="11"/>
  <c r="S312" i="11" s="1"/>
  <c r="U312" i="11" s="1"/>
  <c r="O312" i="11"/>
  <c r="O304" i="11"/>
  <c r="R296" i="11"/>
  <c r="T296" i="11" s="1"/>
  <c r="Q296" i="11"/>
  <c r="S296" i="11" s="1"/>
  <c r="O296" i="11"/>
  <c r="O288" i="11"/>
  <c r="O280" i="11"/>
  <c r="O272" i="11"/>
  <c r="R264" i="11"/>
  <c r="T264" i="11" s="1"/>
  <c r="V264" i="11" s="1"/>
  <c r="Q264" i="11"/>
  <c r="S264" i="11" s="1"/>
  <c r="U264" i="11" s="1"/>
  <c r="O264" i="11"/>
  <c r="O256" i="11"/>
  <c r="R248" i="11"/>
  <c r="T248" i="11" s="1"/>
  <c r="Q248" i="11"/>
  <c r="S248" i="11" s="1"/>
  <c r="O248" i="11"/>
  <c r="O240" i="11"/>
  <c r="O232" i="11"/>
  <c r="O224" i="11"/>
  <c r="R216" i="11"/>
  <c r="T216" i="11" s="1"/>
  <c r="V216" i="11" s="1"/>
  <c r="Q216" i="11"/>
  <c r="S216" i="11" s="1"/>
  <c r="U216" i="11" s="1"/>
  <c r="O216" i="11"/>
  <c r="O208" i="11"/>
  <c r="R200" i="11"/>
  <c r="T200" i="11" s="1"/>
  <c r="Q200" i="11"/>
  <c r="S200" i="11" s="1"/>
  <c r="O200" i="11"/>
  <c r="O192" i="11"/>
  <c r="O184" i="11"/>
  <c r="O176" i="11"/>
  <c r="R168" i="11"/>
  <c r="T168" i="11" s="1"/>
  <c r="V168" i="11" s="1"/>
  <c r="Q168" i="11"/>
  <c r="S168" i="11" s="1"/>
  <c r="U168" i="11" s="1"/>
  <c r="O168" i="11"/>
  <c r="O160" i="11"/>
  <c r="R152" i="11"/>
  <c r="T152" i="11" s="1"/>
  <c r="Q152" i="11"/>
  <c r="S152" i="11" s="1"/>
  <c r="O152" i="11"/>
  <c r="O144" i="11"/>
  <c r="O136" i="11"/>
  <c r="O128" i="11"/>
  <c r="R120" i="11"/>
  <c r="T120" i="11" s="1"/>
  <c r="V120" i="11" s="1"/>
  <c r="Q120" i="11"/>
  <c r="S120" i="11" s="1"/>
  <c r="U120" i="11" s="1"/>
  <c r="O120" i="11"/>
  <c r="O112" i="11"/>
  <c r="R104" i="11"/>
  <c r="T104" i="11" s="1"/>
  <c r="Q104" i="11"/>
  <c r="S104" i="11" s="1"/>
  <c r="O104" i="11"/>
  <c r="O96" i="11"/>
  <c r="O88" i="11"/>
  <c r="O80" i="11"/>
  <c r="R72" i="11"/>
  <c r="T72" i="11" s="1"/>
  <c r="V72" i="11" s="1"/>
  <c r="Q72" i="11"/>
  <c r="S72" i="11" s="1"/>
  <c r="U72" i="11" s="1"/>
  <c r="O72" i="11"/>
  <c r="O64" i="11"/>
  <c r="R56" i="11"/>
  <c r="T56" i="11" s="1"/>
  <c r="Q56" i="11"/>
  <c r="S56" i="11" s="1"/>
  <c r="O56" i="11"/>
  <c r="O48" i="11"/>
  <c r="O40" i="11"/>
  <c r="O32" i="11"/>
  <c r="R24" i="11"/>
  <c r="T24" i="11" s="1"/>
  <c r="V24" i="11" s="1"/>
  <c r="Q24" i="11"/>
  <c r="S24" i="11" s="1"/>
  <c r="U24" i="11" s="1"/>
  <c r="O24" i="11"/>
  <c r="E24" i="11"/>
  <c r="D24" i="11" s="1"/>
  <c r="O16" i="11"/>
  <c r="R8" i="11"/>
  <c r="T8" i="11" s="1"/>
  <c r="Q8" i="11"/>
  <c r="S8" i="11" s="1"/>
  <c r="O8" i="11"/>
  <c r="D8" i="11"/>
  <c r="AA81" i="11"/>
  <c r="AA97" i="11" s="1"/>
  <c r="Z97" i="11" s="1"/>
  <c r="Z65" i="11"/>
  <c r="E40" i="11"/>
  <c r="D40" i="11" s="1"/>
  <c r="Y63" i="11"/>
  <c r="Y61" i="11"/>
  <c r="Y59" i="11"/>
  <c r="Y57" i="11"/>
  <c r="Y55" i="11"/>
  <c r="Y53" i="11"/>
  <c r="Y51" i="11"/>
  <c r="Y49" i="11"/>
  <c r="Y47" i="11"/>
  <c r="Y45" i="11"/>
  <c r="Y43" i="11"/>
  <c r="Y41" i="11"/>
  <c r="AK33" i="11"/>
  <c r="Y25" i="11"/>
  <c r="Y23" i="11"/>
  <c r="Y21" i="11"/>
  <c r="AR14" i="11"/>
  <c r="AR15" i="11" s="1"/>
  <c r="AC13" i="11"/>
  <c r="AB13" i="11" s="1"/>
  <c r="Y13" i="11"/>
  <c r="AR6" i="11"/>
  <c r="AR7" i="11" s="1"/>
  <c r="AG5" i="11"/>
  <c r="AB5" i="11"/>
  <c r="Y5" i="11"/>
  <c r="O192" i="9"/>
  <c r="O184" i="9"/>
  <c r="E184" i="9"/>
  <c r="O176" i="9"/>
  <c r="R168" i="9"/>
  <c r="T168" i="9" s="1"/>
  <c r="Q168" i="9"/>
  <c r="S168" i="9" s="1"/>
  <c r="O168" i="9"/>
  <c r="E168" i="9"/>
  <c r="O160" i="9"/>
  <c r="O152" i="9"/>
  <c r="E152" i="9"/>
  <c r="O144" i="9"/>
  <c r="R136" i="9"/>
  <c r="T136" i="9" s="1"/>
  <c r="V136" i="9" s="1"/>
  <c r="Q136" i="9"/>
  <c r="S136" i="9" s="1"/>
  <c r="U136" i="9" s="1"/>
  <c r="O136" i="9"/>
  <c r="E136" i="9"/>
  <c r="O128" i="9"/>
  <c r="O120" i="9"/>
  <c r="E120" i="9"/>
  <c r="O112" i="9"/>
  <c r="R104" i="9"/>
  <c r="T104" i="9" s="1"/>
  <c r="Q104" i="9"/>
  <c r="S104" i="9" s="1"/>
  <c r="O104" i="9"/>
  <c r="E104" i="9"/>
  <c r="O96" i="9"/>
  <c r="O88" i="9"/>
  <c r="E88" i="9"/>
  <c r="O80" i="9"/>
  <c r="R72" i="9"/>
  <c r="T72" i="9" s="1"/>
  <c r="V72" i="9" s="1"/>
  <c r="Q72" i="9"/>
  <c r="S72" i="9" s="1"/>
  <c r="U72" i="9" s="1"/>
  <c r="O72" i="9"/>
  <c r="E72" i="9"/>
  <c r="O64" i="9"/>
  <c r="C64" i="9"/>
  <c r="R56" i="9"/>
  <c r="T56" i="9" s="1"/>
  <c r="Q56" i="9"/>
  <c r="S56" i="9" s="1"/>
  <c r="O56" i="9"/>
  <c r="E56" i="9"/>
  <c r="C56" i="9"/>
  <c r="E40" i="9"/>
  <c r="O32" i="9"/>
  <c r="C32" i="9"/>
  <c r="R24" i="9"/>
  <c r="T24" i="9" s="1"/>
  <c r="Q24" i="9"/>
  <c r="S24" i="9" s="1"/>
  <c r="O24" i="9"/>
  <c r="E24" i="9"/>
  <c r="C24" i="9"/>
  <c r="O16" i="9"/>
  <c r="G16" i="9"/>
  <c r="G24" i="9" s="1"/>
  <c r="C16" i="9"/>
  <c r="R8" i="9"/>
  <c r="T8" i="9" s="1"/>
  <c r="V8" i="9" s="1"/>
  <c r="Q8" i="9"/>
  <c r="S8" i="9" s="1"/>
  <c r="U8" i="9" s="1"/>
  <c r="O8" i="9"/>
  <c r="F8" i="9"/>
  <c r="E8" i="9"/>
  <c r="C8" i="9"/>
  <c r="AI25" i="9" l="1"/>
  <c r="AH33" i="9"/>
  <c r="AI33" i="2"/>
  <c r="AH41" i="2"/>
  <c r="AF5" i="11"/>
  <c r="AH5" i="11"/>
  <c r="AH22" i="14"/>
  <c r="AI21" i="14"/>
  <c r="K61" i="12"/>
  <c r="K63" i="12" s="1"/>
  <c r="M47" i="2"/>
  <c r="L55" i="2"/>
  <c r="AG13" i="12"/>
  <c r="AF21" i="12"/>
  <c r="M21" i="14"/>
  <c r="L29" i="14"/>
  <c r="AB25" i="14"/>
  <c r="AC33" i="14"/>
  <c r="AB33" i="14" s="1"/>
  <c r="AG23" i="9"/>
  <c r="Z161" i="14"/>
  <c r="AA177" i="14"/>
  <c r="F66" i="14"/>
  <c r="G67" i="14"/>
  <c r="AG43" i="14"/>
  <c r="K41" i="14"/>
  <c r="J41" i="14" s="1"/>
  <c r="AB24" i="14"/>
  <c r="AE25" i="12"/>
  <c r="AD25" i="12" s="1"/>
  <c r="Y129" i="12"/>
  <c r="X113" i="12"/>
  <c r="E159" i="12"/>
  <c r="D143" i="12"/>
  <c r="G67" i="12"/>
  <c r="F66" i="12"/>
  <c r="AA24" i="12"/>
  <c r="Z23" i="12"/>
  <c r="AS9" i="9"/>
  <c r="AS17" i="9"/>
  <c r="AC23" i="9"/>
  <c r="AB22" i="9"/>
  <c r="E56" i="11"/>
  <c r="E72" i="11" s="1"/>
  <c r="D72" i="11" s="1"/>
  <c r="Z81" i="11"/>
  <c r="AG21" i="11"/>
  <c r="AF21" i="11" s="1"/>
  <c r="AR8" i="11"/>
  <c r="AR9" i="11" s="1"/>
  <c r="AR16" i="11"/>
  <c r="AA113" i="11"/>
  <c r="AC21" i="11"/>
  <c r="F16" i="9"/>
  <c r="F24" i="9"/>
  <c r="G32" i="9"/>
  <c r="G40" i="9" s="1"/>
  <c r="J61" i="12" l="1"/>
  <c r="AG25" i="9"/>
  <c r="AF23" i="9"/>
  <c r="AH13" i="11"/>
  <c r="AI5" i="11"/>
  <c r="AH41" i="9"/>
  <c r="AI33" i="9"/>
  <c r="AH49" i="2"/>
  <c r="AI41" i="2"/>
  <c r="AF43" i="14"/>
  <c r="AG45" i="14"/>
  <c r="AI22" i="14"/>
  <c r="AH23" i="14"/>
  <c r="M55" i="2"/>
  <c r="L63" i="2"/>
  <c r="AF22" i="12"/>
  <c r="AG21" i="12"/>
  <c r="L37" i="14"/>
  <c r="M29" i="14"/>
  <c r="D56" i="11"/>
  <c r="E88" i="11"/>
  <c r="E104" i="11" s="1"/>
  <c r="AA193" i="14"/>
  <c r="Z177" i="14"/>
  <c r="F67" i="14"/>
  <c r="G68" i="14"/>
  <c r="K43" i="14"/>
  <c r="J43" i="14" s="1"/>
  <c r="AE41" i="12"/>
  <c r="AD41" i="12" s="1"/>
  <c r="AA25" i="12"/>
  <c r="Z24" i="12"/>
  <c r="G68" i="12"/>
  <c r="F67" i="12"/>
  <c r="E175" i="12"/>
  <c r="D159" i="12"/>
  <c r="J63" i="12"/>
  <c r="K65" i="12"/>
  <c r="Y145" i="12"/>
  <c r="X129" i="12"/>
  <c r="AS18" i="9"/>
  <c r="AS10" i="9"/>
  <c r="AC24" i="9"/>
  <c r="AB23" i="9"/>
  <c r="AG23" i="11"/>
  <c r="AF23" i="11" s="1"/>
  <c r="AR17" i="11"/>
  <c r="AR18" i="11" s="1"/>
  <c r="D88" i="11"/>
  <c r="Z113" i="11"/>
  <c r="AA129" i="11"/>
  <c r="AC22" i="11"/>
  <c r="AB21" i="11"/>
  <c r="AR10" i="11"/>
  <c r="F32" i="9"/>
  <c r="G48" i="9"/>
  <c r="F40" i="9"/>
  <c r="AB5" i="2"/>
  <c r="AG47" i="14" l="1"/>
  <c r="AF45" i="14"/>
  <c r="AI41" i="9"/>
  <c r="AH49" i="9"/>
  <c r="AG41" i="9"/>
  <c r="AF25" i="9"/>
  <c r="AI23" i="14"/>
  <c r="AH24" i="14"/>
  <c r="AI49" i="2"/>
  <c r="AH57" i="2"/>
  <c r="AI13" i="11"/>
  <c r="AH21" i="11"/>
  <c r="L71" i="2"/>
  <c r="M63" i="2"/>
  <c r="AF23" i="12"/>
  <c r="AG22" i="12"/>
  <c r="L38" i="14"/>
  <c r="M37" i="14"/>
  <c r="Z193" i="14"/>
  <c r="AA209" i="14"/>
  <c r="AC41" i="14"/>
  <c r="F68" i="14"/>
  <c r="G69" i="14"/>
  <c r="K45" i="14"/>
  <c r="AE43" i="12"/>
  <c r="AD43" i="12" s="1"/>
  <c r="F68" i="12"/>
  <c r="G69" i="12"/>
  <c r="K67" i="12"/>
  <c r="J65" i="12"/>
  <c r="X145" i="12"/>
  <c r="Y161" i="12"/>
  <c r="E191" i="12"/>
  <c r="D175" i="12"/>
  <c r="AA33" i="12"/>
  <c r="Z25" i="12"/>
  <c r="AB24" i="9"/>
  <c r="AC25" i="9"/>
  <c r="AS19" i="9"/>
  <c r="AS11" i="9"/>
  <c r="AG25" i="11"/>
  <c r="AF25" i="11" s="1"/>
  <c r="E120" i="11"/>
  <c r="D104" i="11"/>
  <c r="AA145" i="11"/>
  <c r="Z129" i="11"/>
  <c r="AR19" i="11"/>
  <c r="AR11" i="11"/>
  <c r="AB22" i="11"/>
  <c r="AC23" i="11"/>
  <c r="G56" i="9"/>
  <c r="F48" i="9"/>
  <c r="Y77" i="2"/>
  <c r="Y75" i="2"/>
  <c r="Y73" i="2"/>
  <c r="AC13" i="2"/>
  <c r="Y71" i="2"/>
  <c r="Y69" i="2"/>
  <c r="Y67" i="2"/>
  <c r="Y65" i="2"/>
  <c r="Y63" i="2"/>
  <c r="AK49" i="2"/>
  <c r="AK41" i="2"/>
  <c r="AN41" i="2"/>
  <c r="AP41" i="2" s="1"/>
  <c r="AM41" i="2"/>
  <c r="AO41" i="2" s="1"/>
  <c r="AG21" i="2"/>
  <c r="O47" i="2"/>
  <c r="O39" i="2"/>
  <c r="O63" i="2"/>
  <c r="O55" i="2"/>
  <c r="O239" i="2"/>
  <c r="O231" i="2"/>
  <c r="O223" i="2"/>
  <c r="R215" i="2"/>
  <c r="T215" i="2" s="1"/>
  <c r="Q215" i="2"/>
  <c r="S215" i="2" s="1"/>
  <c r="O215" i="2"/>
  <c r="O207" i="2"/>
  <c r="O199" i="2"/>
  <c r="O191" i="2"/>
  <c r="O183" i="2"/>
  <c r="O175" i="2"/>
  <c r="O167" i="2"/>
  <c r="O159" i="2"/>
  <c r="R151" i="2"/>
  <c r="T151" i="2" s="1"/>
  <c r="Q151" i="2"/>
  <c r="S151" i="2" s="1"/>
  <c r="O151" i="2"/>
  <c r="R119" i="2"/>
  <c r="T119" i="2" s="1"/>
  <c r="Q119" i="2"/>
  <c r="O143" i="2"/>
  <c r="O135" i="2"/>
  <c r="O127" i="2"/>
  <c r="O119" i="2"/>
  <c r="O103" i="2"/>
  <c r="O111" i="2"/>
  <c r="O79" i="2"/>
  <c r="O71" i="2"/>
  <c r="R87" i="2"/>
  <c r="T87" i="2" s="1"/>
  <c r="Q87" i="2"/>
  <c r="S87" i="2" s="1"/>
  <c r="R55" i="2"/>
  <c r="Q55" i="2"/>
  <c r="R39" i="2"/>
  <c r="Q39" i="2"/>
  <c r="R103" i="2"/>
  <c r="T103" i="2" s="1"/>
  <c r="Q103" i="2"/>
  <c r="S103" i="2" s="1"/>
  <c r="R71" i="2"/>
  <c r="T71" i="2" s="1"/>
  <c r="Q71" i="2"/>
  <c r="S71" i="2" s="1"/>
  <c r="AS14" i="2"/>
  <c r="AS15" i="2" s="1"/>
  <c r="AS16" i="2" s="1"/>
  <c r="AS17" i="2" s="1"/>
  <c r="AS18" i="2" s="1"/>
  <c r="AS19" i="2" s="1"/>
  <c r="AS20" i="2" s="1"/>
  <c r="AS6" i="2"/>
  <c r="AI57" i="2" l="1"/>
  <c r="AH58" i="2"/>
  <c r="AG23" i="2"/>
  <c r="AF21" i="2"/>
  <c r="AF41" i="9"/>
  <c r="AG57" i="9"/>
  <c r="AG49" i="14"/>
  <c r="AF47" i="14"/>
  <c r="AH22" i="11"/>
  <c r="AI21" i="11"/>
  <c r="AH25" i="14"/>
  <c r="AI24" i="14"/>
  <c r="AI49" i="9"/>
  <c r="AH57" i="9"/>
  <c r="M71" i="2"/>
  <c r="L79" i="2"/>
  <c r="AF24" i="12"/>
  <c r="AG23" i="12"/>
  <c r="J45" i="14"/>
  <c r="K61" i="14"/>
  <c r="L39" i="14"/>
  <c r="M38" i="14"/>
  <c r="AG41" i="11"/>
  <c r="AF41" i="11" s="1"/>
  <c r="Z209" i="14"/>
  <c r="AA225" i="14"/>
  <c r="F69" i="14"/>
  <c r="G70" i="14"/>
  <c r="AB41" i="14"/>
  <c r="AC42" i="14"/>
  <c r="AE45" i="12"/>
  <c r="AD45" i="12" s="1"/>
  <c r="E207" i="12"/>
  <c r="D191" i="12"/>
  <c r="K69" i="12"/>
  <c r="J67" i="12"/>
  <c r="Y177" i="12"/>
  <c r="X161" i="12"/>
  <c r="G70" i="12"/>
  <c r="F69" i="12"/>
  <c r="Z33" i="12"/>
  <c r="AA41" i="12"/>
  <c r="AC33" i="9"/>
  <c r="AB25" i="9"/>
  <c r="AS12" i="9"/>
  <c r="AS20" i="9"/>
  <c r="S119" i="2"/>
  <c r="U119" i="2" s="1"/>
  <c r="S55" i="2"/>
  <c r="U55" i="2" s="1"/>
  <c r="T55" i="2"/>
  <c r="S39" i="2"/>
  <c r="U39" i="2" s="1"/>
  <c r="T39" i="2"/>
  <c r="V39" i="2" s="1"/>
  <c r="V119" i="2"/>
  <c r="D120" i="11"/>
  <c r="E136" i="11"/>
  <c r="Z145" i="11"/>
  <c r="AA161" i="11"/>
  <c r="AB23" i="11"/>
  <c r="AC24" i="11"/>
  <c r="AR12" i="11"/>
  <c r="AR20" i="11"/>
  <c r="G64" i="9"/>
  <c r="F56" i="9"/>
  <c r="AC21" i="2"/>
  <c r="AB21" i="2" s="1"/>
  <c r="AB13" i="2"/>
  <c r="AS7" i="2"/>
  <c r="AH58" i="9" l="1"/>
  <c r="AI57" i="9"/>
  <c r="AF57" i="9"/>
  <c r="AG59" i="9"/>
  <c r="AI58" i="2"/>
  <c r="AH59" i="2"/>
  <c r="AH23" i="11"/>
  <c r="AI22" i="11"/>
  <c r="AH33" i="14"/>
  <c r="AI25" i="14"/>
  <c r="AF49" i="14"/>
  <c r="AG51" i="14"/>
  <c r="AG25" i="2"/>
  <c r="AF23" i="2"/>
  <c r="L87" i="2"/>
  <c r="M79" i="2"/>
  <c r="AG24" i="12"/>
  <c r="AF25" i="12"/>
  <c r="AG43" i="11"/>
  <c r="M39" i="14"/>
  <c r="L40" i="14"/>
  <c r="J61" i="14"/>
  <c r="K63" i="14"/>
  <c r="Z225" i="14"/>
  <c r="AA241" i="14"/>
  <c r="F70" i="14"/>
  <c r="G71" i="14"/>
  <c r="AB42" i="14"/>
  <c r="AC43" i="14"/>
  <c r="AE47" i="12"/>
  <c r="AD47" i="12" s="1"/>
  <c r="AA42" i="12"/>
  <c r="Z41" i="12"/>
  <c r="X177" i="12"/>
  <c r="D207" i="12"/>
  <c r="E223" i="12"/>
  <c r="G71" i="12"/>
  <c r="F70" i="12"/>
  <c r="J69" i="12"/>
  <c r="K71" i="12"/>
  <c r="AB33" i="9"/>
  <c r="AC41" i="9"/>
  <c r="D136" i="11"/>
  <c r="E152" i="11"/>
  <c r="Z161" i="11"/>
  <c r="AA177" i="11"/>
  <c r="AC25" i="11"/>
  <c r="AB24" i="11"/>
  <c r="G72" i="9"/>
  <c r="F64" i="9"/>
  <c r="AC22" i="2"/>
  <c r="AC23" i="2" s="1"/>
  <c r="AC24" i="2" s="1"/>
  <c r="AS8" i="2"/>
  <c r="Y61" i="2"/>
  <c r="Y59" i="2"/>
  <c r="Y57" i="2"/>
  <c r="Y41" i="2"/>
  <c r="Y25" i="2"/>
  <c r="Y23" i="2"/>
  <c r="Y21" i="2"/>
  <c r="G239" i="2"/>
  <c r="G8" i="11" s="1"/>
  <c r="F8" i="11" s="1"/>
  <c r="G231" i="2"/>
  <c r="G223" i="2"/>
  <c r="G215" i="2"/>
  <c r="G207" i="2"/>
  <c r="G199" i="2"/>
  <c r="G191" i="2"/>
  <c r="G183" i="2"/>
  <c r="G175" i="2"/>
  <c r="G167" i="2"/>
  <c r="G159" i="2"/>
  <c r="G151" i="2"/>
  <c r="G143" i="2"/>
  <c r="G135" i="2"/>
  <c r="AH60" i="2" l="1"/>
  <c r="AI59" i="2"/>
  <c r="AG41" i="2"/>
  <c r="AF25" i="2"/>
  <c r="AH41" i="14"/>
  <c r="AI33" i="14"/>
  <c r="AI58" i="9"/>
  <c r="AH59" i="9"/>
  <c r="AF51" i="14"/>
  <c r="AG53" i="14"/>
  <c r="AF59" i="9"/>
  <c r="AG61" i="9"/>
  <c r="AG45" i="11"/>
  <c r="AF43" i="11"/>
  <c r="AI23" i="11"/>
  <c r="AH24" i="11"/>
  <c r="L95" i="2"/>
  <c r="M87" i="2"/>
  <c r="AF33" i="12"/>
  <c r="AG25" i="12"/>
  <c r="M40" i="14"/>
  <c r="L41" i="14"/>
  <c r="J63" i="14"/>
  <c r="K65" i="14"/>
  <c r="Z241" i="14"/>
  <c r="AA257" i="14"/>
  <c r="F71" i="14"/>
  <c r="G72" i="14"/>
  <c r="AB43" i="14"/>
  <c r="AC44" i="14"/>
  <c r="AE49" i="12"/>
  <c r="AD49" i="12" s="1"/>
  <c r="G72" i="12"/>
  <c r="F71" i="12"/>
  <c r="K73" i="12"/>
  <c r="J71" i="12"/>
  <c r="D223" i="12"/>
  <c r="E239" i="12"/>
  <c r="AA43" i="12"/>
  <c r="Z42" i="12"/>
  <c r="AB41" i="9"/>
  <c r="AC49" i="9"/>
  <c r="E168" i="11"/>
  <c r="D152" i="11"/>
  <c r="Z177" i="11"/>
  <c r="AA193" i="11"/>
  <c r="AB25" i="11"/>
  <c r="AC33" i="11"/>
  <c r="F72" i="9"/>
  <c r="G80" i="9"/>
  <c r="AB23" i="2"/>
  <c r="AB24" i="2"/>
  <c r="AC25" i="2"/>
  <c r="AS9" i="2"/>
  <c r="G127" i="2"/>
  <c r="G119" i="2"/>
  <c r="G111" i="2"/>
  <c r="C111" i="2"/>
  <c r="G103" i="2"/>
  <c r="C103" i="2"/>
  <c r="G95" i="2"/>
  <c r="C95" i="2"/>
  <c r="G87" i="2"/>
  <c r="C87" i="2"/>
  <c r="G79" i="2"/>
  <c r="C79" i="2"/>
  <c r="G71" i="2"/>
  <c r="C71" i="2"/>
  <c r="C63" i="2"/>
  <c r="C55" i="2"/>
  <c r="C47" i="2"/>
  <c r="C39" i="2"/>
  <c r="C37" i="2"/>
  <c r="C29" i="2"/>
  <c r="C21" i="2"/>
  <c r="Y13" i="2"/>
  <c r="Y5" i="2"/>
  <c r="AG55" i="14" l="1"/>
  <c r="AF53" i="14"/>
  <c r="AG47" i="11"/>
  <c r="AF45" i="11"/>
  <c r="AH42" i="14"/>
  <c r="AI41" i="14"/>
  <c r="AH61" i="2"/>
  <c r="AI60" i="2"/>
  <c r="AH25" i="11"/>
  <c r="AI24" i="11"/>
  <c r="AF61" i="9"/>
  <c r="AG63" i="9"/>
  <c r="AI59" i="9"/>
  <c r="AH60" i="9"/>
  <c r="AF41" i="2"/>
  <c r="AG57" i="2"/>
  <c r="M95" i="2"/>
  <c r="L103" i="2"/>
  <c r="AF41" i="12"/>
  <c r="AG33" i="12"/>
  <c r="K67" i="14"/>
  <c r="J65" i="14"/>
  <c r="L42" i="14"/>
  <c r="M41" i="14"/>
  <c r="Z257" i="14"/>
  <c r="AA273" i="14"/>
  <c r="Z193" i="11"/>
  <c r="AA209" i="11"/>
  <c r="AC45" i="14"/>
  <c r="AB44" i="14"/>
  <c r="F72" i="14"/>
  <c r="G73" i="14"/>
  <c r="AE51" i="12"/>
  <c r="AD51" i="12" s="1"/>
  <c r="AA44" i="12"/>
  <c r="Z43" i="12"/>
  <c r="J73" i="12"/>
  <c r="K75" i="12"/>
  <c r="E255" i="12"/>
  <c r="D239" i="12"/>
  <c r="F72" i="12"/>
  <c r="G73" i="12"/>
  <c r="AB49" i="9"/>
  <c r="AC57" i="9"/>
  <c r="D168" i="11"/>
  <c r="E184" i="11"/>
  <c r="AC41" i="11"/>
  <c r="AB33" i="11"/>
  <c r="F80" i="9"/>
  <c r="G88" i="9"/>
  <c r="AC33" i="2"/>
  <c r="AB25" i="2"/>
  <c r="AS10" i="2"/>
  <c r="AI60" i="9" l="1"/>
  <c r="AH61" i="9"/>
  <c r="AH33" i="11"/>
  <c r="AI25" i="11"/>
  <c r="AH43" i="14"/>
  <c r="AI42" i="14"/>
  <c r="AG57" i="14"/>
  <c r="AF55" i="14"/>
  <c r="AF57" i="2"/>
  <c r="AG59" i="2"/>
  <c r="AF63" i="9"/>
  <c r="AG65" i="9"/>
  <c r="AH62" i="2"/>
  <c r="AI61" i="2"/>
  <c r="AF47" i="11"/>
  <c r="AG49" i="11"/>
  <c r="M103" i="2"/>
  <c r="L111" i="2"/>
  <c r="AF42" i="12"/>
  <c r="AG41" i="12"/>
  <c r="L43" i="14"/>
  <c r="M42" i="14"/>
  <c r="J67" i="14"/>
  <c r="K69" i="14"/>
  <c r="AA289" i="14"/>
  <c r="Z273" i="14"/>
  <c r="D184" i="11"/>
  <c r="E200" i="11"/>
  <c r="AA225" i="11"/>
  <c r="Z209" i="11"/>
  <c r="G74" i="14"/>
  <c r="F73" i="14"/>
  <c r="AC46" i="14"/>
  <c r="AB45" i="14"/>
  <c r="AE53" i="12"/>
  <c r="AD53" i="12" s="1"/>
  <c r="E271" i="12"/>
  <c r="D255" i="12"/>
  <c r="G74" i="12"/>
  <c r="F73" i="12"/>
  <c r="J75" i="12"/>
  <c r="K77" i="12"/>
  <c r="AA45" i="12"/>
  <c r="Z44" i="12"/>
  <c r="AC58" i="9"/>
  <c r="AB57" i="9"/>
  <c r="AB41" i="11"/>
  <c r="AC42" i="11"/>
  <c r="F88" i="9"/>
  <c r="G96" i="9"/>
  <c r="AB33" i="2"/>
  <c r="AC41" i="2"/>
  <c r="AS11" i="2"/>
  <c r="AF59" i="2" l="1"/>
  <c r="AG61" i="2"/>
  <c r="AH62" i="9"/>
  <c r="AI61" i="9"/>
  <c r="AI62" i="2"/>
  <c r="AH63" i="2"/>
  <c r="AI43" i="14"/>
  <c r="AH44" i="14"/>
  <c r="AF49" i="11"/>
  <c r="AG51" i="11"/>
  <c r="AF65" i="9"/>
  <c r="AG67" i="9"/>
  <c r="AG59" i="14"/>
  <c r="AF57" i="14"/>
  <c r="AH41" i="11"/>
  <c r="AI33" i="11"/>
  <c r="L119" i="2"/>
  <c r="M111" i="2"/>
  <c r="AG42" i="12"/>
  <c r="AF43" i="12"/>
  <c r="K71" i="14"/>
  <c r="J69" i="14"/>
  <c r="L44" i="14"/>
  <c r="M43" i="14"/>
  <c r="AA305" i="14"/>
  <c r="Z305" i="14" s="1"/>
  <c r="Z289" i="14"/>
  <c r="Z225" i="11"/>
  <c r="AA241" i="11"/>
  <c r="E216" i="11"/>
  <c r="D200" i="11"/>
  <c r="G75" i="14"/>
  <c r="F74" i="14"/>
  <c r="AC47" i="14"/>
  <c r="AB46" i="14"/>
  <c r="AE55" i="12"/>
  <c r="AD55" i="12" s="1"/>
  <c r="F74" i="12"/>
  <c r="G75" i="12"/>
  <c r="E287" i="12"/>
  <c r="D271" i="12"/>
  <c r="K79" i="12"/>
  <c r="J77" i="12"/>
  <c r="AA46" i="12"/>
  <c r="Z45" i="12"/>
  <c r="AC59" i="9"/>
  <c r="AB58" i="9"/>
  <c r="AC43" i="11"/>
  <c r="AB42" i="11"/>
  <c r="F96" i="9"/>
  <c r="G104" i="9"/>
  <c r="AB41" i="2"/>
  <c r="AC49" i="2"/>
  <c r="AS12" i="2"/>
  <c r="AF51" i="11" l="1"/>
  <c r="AG53" i="11"/>
  <c r="AI63" i="2"/>
  <c r="AH64" i="2"/>
  <c r="AG63" i="2"/>
  <c r="AF61" i="2"/>
  <c r="AF59" i="14"/>
  <c r="AG61" i="14"/>
  <c r="AF67" i="9"/>
  <c r="AG69" i="9"/>
  <c r="AI44" i="14"/>
  <c r="AH45" i="14"/>
  <c r="AH42" i="11"/>
  <c r="AI41" i="11"/>
  <c r="AH63" i="9"/>
  <c r="AI62" i="9"/>
  <c r="M119" i="2"/>
  <c r="L127" i="2"/>
  <c r="AF44" i="12"/>
  <c r="AG43" i="12"/>
  <c r="L45" i="14"/>
  <c r="M44" i="14"/>
  <c r="J71" i="14"/>
  <c r="K73" i="14"/>
  <c r="E232" i="11"/>
  <c r="D216" i="11"/>
  <c r="Z241" i="11"/>
  <c r="AA257" i="11"/>
  <c r="Z257" i="11" s="1"/>
  <c r="AC48" i="14"/>
  <c r="AB47" i="14"/>
  <c r="G76" i="14"/>
  <c r="F75" i="14"/>
  <c r="AE57" i="12"/>
  <c r="AD57" i="12" s="1"/>
  <c r="E303" i="12"/>
  <c r="D287" i="12"/>
  <c r="G76" i="12"/>
  <c r="F75" i="12"/>
  <c r="AA47" i="12"/>
  <c r="Z46" i="12"/>
  <c r="K95" i="12"/>
  <c r="J79" i="12"/>
  <c r="AB59" i="9"/>
  <c r="AC60" i="9"/>
  <c r="AC44" i="11"/>
  <c r="AB43" i="11"/>
  <c r="G112" i="9"/>
  <c r="F104" i="9"/>
  <c r="AC57" i="2"/>
  <c r="AB49" i="2"/>
  <c r="AF69" i="9" l="1"/>
  <c r="AG71" i="9"/>
  <c r="AG55" i="11"/>
  <c r="AF53" i="11"/>
  <c r="AH43" i="11"/>
  <c r="AI42" i="11"/>
  <c r="AF63" i="2"/>
  <c r="AG65" i="2"/>
  <c r="AI45" i="14"/>
  <c r="AH46" i="14"/>
  <c r="AF61" i="14"/>
  <c r="AG63" i="14"/>
  <c r="AF63" i="14" s="1"/>
  <c r="AI64" i="2"/>
  <c r="AH65" i="2"/>
  <c r="AH64" i="9"/>
  <c r="AI63" i="9"/>
  <c r="L135" i="2"/>
  <c r="M127" i="2"/>
  <c r="AF45" i="12"/>
  <c r="AG44" i="12"/>
  <c r="K75" i="14"/>
  <c r="J73" i="14"/>
  <c r="L53" i="14"/>
  <c r="M45" i="14"/>
  <c r="D232" i="11"/>
  <c r="E248" i="11"/>
  <c r="G77" i="14"/>
  <c r="F76" i="14"/>
  <c r="AC49" i="14"/>
  <c r="AB48" i="14"/>
  <c r="AE59" i="12"/>
  <c r="AD59" i="12" s="1"/>
  <c r="K111" i="12"/>
  <c r="J95" i="12"/>
  <c r="G77" i="12"/>
  <c r="F76" i="12"/>
  <c r="AA48" i="12"/>
  <c r="Z47" i="12"/>
  <c r="E319" i="12"/>
  <c r="D303" i="12"/>
  <c r="AC61" i="9"/>
  <c r="AB60" i="9"/>
  <c r="AB44" i="11"/>
  <c r="AC45" i="11"/>
  <c r="G120" i="9"/>
  <c r="F112" i="9"/>
  <c r="AC58" i="2"/>
  <c r="AB57" i="2"/>
  <c r="AH66" i="2" l="1"/>
  <c r="AI65" i="2"/>
  <c r="AH47" i="14"/>
  <c r="AI46" i="14"/>
  <c r="AF71" i="9"/>
  <c r="AG73" i="9"/>
  <c r="AI43" i="11"/>
  <c r="AH44" i="11"/>
  <c r="AF65" i="2"/>
  <c r="AG67" i="2"/>
  <c r="AG65" i="14"/>
  <c r="AH65" i="9"/>
  <c r="AI64" i="9"/>
  <c r="AF55" i="11"/>
  <c r="AG57" i="11"/>
  <c r="M135" i="2"/>
  <c r="L143" i="2"/>
  <c r="AF46" i="12"/>
  <c r="AG45" i="12"/>
  <c r="L61" i="14"/>
  <c r="M53" i="14"/>
  <c r="J75" i="14"/>
  <c r="K77" i="14"/>
  <c r="J77" i="14" s="1"/>
  <c r="D248" i="11"/>
  <c r="E264" i="11"/>
  <c r="G78" i="14"/>
  <c r="F77" i="14"/>
  <c r="AC50" i="14"/>
  <c r="AB49" i="14"/>
  <c r="AE61" i="12"/>
  <c r="AD61" i="12" s="1"/>
  <c r="Z48" i="12"/>
  <c r="AA49" i="12"/>
  <c r="F77" i="12"/>
  <c r="G78" i="12"/>
  <c r="E335" i="12"/>
  <c r="D319" i="12"/>
  <c r="K127" i="12"/>
  <c r="J111" i="12"/>
  <c r="AC62" i="9"/>
  <c r="AB61" i="9"/>
  <c r="AB45" i="11"/>
  <c r="AC46" i="11"/>
  <c r="G128" i="9"/>
  <c r="F120" i="9"/>
  <c r="AB58" i="2"/>
  <c r="AC59" i="2"/>
  <c r="AF67" i="2" l="1"/>
  <c r="AG69" i="2"/>
  <c r="AF73" i="9"/>
  <c r="AG75" i="9"/>
  <c r="AI66" i="2"/>
  <c r="AH67" i="2"/>
  <c r="AH66" i="9"/>
  <c r="AI65" i="9"/>
  <c r="AH45" i="11"/>
  <c r="AI44" i="11"/>
  <c r="AF57" i="11"/>
  <c r="AG59" i="11"/>
  <c r="AG81" i="14"/>
  <c r="AF65" i="14"/>
  <c r="AI47" i="14"/>
  <c r="AH48" i="14"/>
  <c r="M143" i="2"/>
  <c r="L151" i="2"/>
  <c r="AG46" i="12"/>
  <c r="AF47" i="12"/>
  <c r="L62" i="14"/>
  <c r="M61" i="14"/>
  <c r="D264" i="11"/>
  <c r="E280" i="11"/>
  <c r="AB50" i="14"/>
  <c r="AC51" i="14"/>
  <c r="F78" i="14"/>
  <c r="AE63" i="12"/>
  <c r="AD63" i="12" s="1"/>
  <c r="E351" i="12"/>
  <c r="D335" i="12"/>
  <c r="G79" i="12"/>
  <c r="F78" i="12"/>
  <c r="Z49" i="12"/>
  <c r="AA50" i="12"/>
  <c r="K143" i="12"/>
  <c r="J127" i="12"/>
  <c r="AC63" i="9"/>
  <c r="AB62" i="9"/>
  <c r="AC47" i="11"/>
  <c r="AB46" i="11"/>
  <c r="F128" i="9"/>
  <c r="G136" i="9"/>
  <c r="AC60" i="2"/>
  <c r="AB59" i="2"/>
  <c r="AI48" i="14" l="1"/>
  <c r="AH49" i="14"/>
  <c r="AF59" i="11"/>
  <c r="AG61" i="11"/>
  <c r="AF75" i="9"/>
  <c r="AG77" i="9"/>
  <c r="AF77" i="9" s="1"/>
  <c r="AI66" i="9"/>
  <c r="AH67" i="9"/>
  <c r="AI67" i="2"/>
  <c r="AH68" i="2"/>
  <c r="AF69" i="2"/>
  <c r="AG71" i="2"/>
  <c r="AG97" i="14"/>
  <c r="AF81" i="14"/>
  <c r="AI45" i="11"/>
  <c r="AH46" i="11"/>
  <c r="L159" i="2"/>
  <c r="M151" i="2"/>
  <c r="AF48" i="12"/>
  <c r="AG47" i="12"/>
  <c r="M62" i="14"/>
  <c r="L63" i="14"/>
  <c r="D280" i="11"/>
  <c r="E296" i="11"/>
  <c r="AB51" i="14"/>
  <c r="AC52" i="14"/>
  <c r="AE65" i="12"/>
  <c r="AD65" i="12" s="1"/>
  <c r="D351" i="12"/>
  <c r="E367" i="12"/>
  <c r="K159" i="12"/>
  <c r="J143" i="12"/>
  <c r="G87" i="12"/>
  <c r="F79" i="12"/>
  <c r="AA51" i="12"/>
  <c r="Z50" i="12"/>
  <c r="AC64" i="9"/>
  <c r="AB63" i="9"/>
  <c r="AC48" i="11"/>
  <c r="AB47" i="11"/>
  <c r="G144" i="9"/>
  <c r="F136" i="9"/>
  <c r="AC61" i="2"/>
  <c r="AB60" i="2"/>
  <c r="AI49" i="14" l="1"/>
  <c r="AH50" i="14"/>
  <c r="AH47" i="11"/>
  <c r="AI46" i="11"/>
  <c r="AF71" i="2"/>
  <c r="AG73" i="2"/>
  <c r="AH68" i="9"/>
  <c r="AI67" i="9"/>
  <c r="AG63" i="11"/>
  <c r="AF63" i="11" s="1"/>
  <c r="AF61" i="11"/>
  <c r="AI68" i="2"/>
  <c r="AH69" i="2"/>
  <c r="AF97" i="14"/>
  <c r="AG113" i="14"/>
  <c r="M159" i="2"/>
  <c r="L167" i="2"/>
  <c r="AF49" i="12"/>
  <c r="AG48" i="12"/>
  <c r="L64" i="14"/>
  <c r="M63" i="14"/>
  <c r="E312" i="11"/>
  <c r="D296" i="11"/>
  <c r="AC53" i="14"/>
  <c r="AB52" i="14"/>
  <c r="AE81" i="12"/>
  <c r="AD81" i="12" s="1"/>
  <c r="AA52" i="12"/>
  <c r="Z51" i="12"/>
  <c r="G95" i="12"/>
  <c r="F87" i="12"/>
  <c r="K175" i="12"/>
  <c r="J159" i="12"/>
  <c r="E383" i="12"/>
  <c r="D367" i="12"/>
  <c r="AC65" i="9"/>
  <c r="AB64" i="9"/>
  <c r="AC49" i="11"/>
  <c r="AB48" i="11"/>
  <c r="G152" i="9"/>
  <c r="F144" i="9"/>
  <c r="AC62" i="2"/>
  <c r="AB61" i="2"/>
  <c r="AG65" i="11" l="1"/>
  <c r="B4" i="15" s="1"/>
  <c r="D4" i="15" s="1"/>
  <c r="F4" i="15" s="1"/>
  <c r="H4" i="15" s="1"/>
  <c r="J4" i="15" s="1"/>
  <c r="L4" i="15" s="1"/>
  <c r="N4" i="15" s="1"/>
  <c r="P4" i="15" s="1"/>
  <c r="R4" i="15" s="1"/>
  <c r="T4" i="15" s="1"/>
  <c r="V4" i="15" s="1"/>
  <c r="X4" i="15" s="1"/>
  <c r="Z4" i="15" s="1"/>
  <c r="AB4" i="15" s="1"/>
  <c r="AD4" i="15" s="1"/>
  <c r="AF4" i="15" s="1"/>
  <c r="AH4" i="15" s="1"/>
  <c r="AJ4" i="15" s="1"/>
  <c r="AL4" i="15" s="1"/>
  <c r="AN4" i="15" s="1"/>
  <c r="AP4" i="15" s="1"/>
  <c r="AR4" i="15" s="1"/>
  <c r="AT4" i="15" s="1"/>
  <c r="AV4" i="15" s="1"/>
  <c r="AX4" i="15" s="1"/>
  <c r="AZ4" i="15" s="1"/>
  <c r="BB4" i="15" s="1"/>
  <c r="BD4" i="15" s="1"/>
  <c r="BF4" i="15" s="1"/>
  <c r="BH4" i="15" s="1"/>
  <c r="BJ4" i="15" s="1"/>
  <c r="BL4" i="15" s="1"/>
  <c r="BN4" i="15" s="1"/>
  <c r="BP4" i="15" s="1"/>
  <c r="BR4" i="15" s="1"/>
  <c r="BT4" i="15" s="1"/>
  <c r="BV4" i="15" s="1"/>
  <c r="BX4" i="15" s="1"/>
  <c r="BZ4" i="15" s="1"/>
  <c r="CB4" i="15" s="1"/>
  <c r="AH70" i="2"/>
  <c r="AI69" i="2"/>
  <c r="AH69" i="9"/>
  <c r="AI68" i="9"/>
  <c r="AH48" i="11"/>
  <c r="AI47" i="11"/>
  <c r="AG129" i="14"/>
  <c r="AF113" i="14"/>
  <c r="AF73" i="2"/>
  <c r="AG75" i="2"/>
  <c r="AI50" i="14"/>
  <c r="AH51" i="14"/>
  <c r="M167" i="2"/>
  <c r="L175" i="2"/>
  <c r="AF50" i="12"/>
  <c r="AG49" i="12"/>
  <c r="M64" i="14"/>
  <c r="L65" i="14"/>
  <c r="D312" i="11"/>
  <c r="E328" i="11"/>
  <c r="AC54" i="14"/>
  <c r="AB53" i="14"/>
  <c r="AE97" i="12"/>
  <c r="AD97" i="12" s="1"/>
  <c r="F95" i="12"/>
  <c r="G103" i="12"/>
  <c r="K191" i="12"/>
  <c r="J175" i="12"/>
  <c r="E399" i="12"/>
  <c r="D383" i="12"/>
  <c r="AA53" i="12"/>
  <c r="Z52" i="12"/>
  <c r="AC66" i="9"/>
  <c r="AB65" i="9"/>
  <c r="G16" i="11"/>
  <c r="F16" i="11" s="1"/>
  <c r="AC50" i="11"/>
  <c r="AB49" i="11"/>
  <c r="F152" i="9"/>
  <c r="G160" i="9"/>
  <c r="AC63" i="2"/>
  <c r="AB62" i="2"/>
  <c r="AG81" i="11" l="1"/>
  <c r="AG97" i="11" s="1"/>
  <c r="AF65" i="11"/>
  <c r="AI51" i="14"/>
  <c r="AH52" i="14"/>
  <c r="AF129" i="14"/>
  <c r="AG145" i="14"/>
  <c r="AI69" i="9"/>
  <c r="AH70" i="9"/>
  <c r="AF75" i="2"/>
  <c r="AG77" i="2"/>
  <c r="AF77" i="2" s="1"/>
  <c r="AI48" i="11"/>
  <c r="AH49" i="11"/>
  <c r="AI70" i="2"/>
  <c r="AH71" i="2"/>
  <c r="M175" i="2"/>
  <c r="L183" i="2"/>
  <c r="AG50" i="12"/>
  <c r="AF51" i="12"/>
  <c r="L66" i="14"/>
  <c r="M65" i="14"/>
  <c r="D328" i="11"/>
  <c r="E344" i="11"/>
  <c r="AB54" i="14"/>
  <c r="AC55" i="14"/>
  <c r="AE113" i="12"/>
  <c r="AD113" i="12" s="1"/>
  <c r="Z53" i="12"/>
  <c r="AA54" i="12"/>
  <c r="D399" i="12"/>
  <c r="E415" i="12"/>
  <c r="J191" i="12"/>
  <c r="K207" i="12"/>
  <c r="F103" i="12"/>
  <c r="G111" i="12"/>
  <c r="AB66" i="9"/>
  <c r="AC67" i="9"/>
  <c r="G24" i="11"/>
  <c r="AC51" i="11"/>
  <c r="AB50" i="11"/>
  <c r="F160" i="9"/>
  <c r="G168" i="9"/>
  <c r="AC64" i="2"/>
  <c r="AB63" i="2"/>
  <c r="AF81" i="11" l="1"/>
  <c r="AF145" i="14"/>
  <c r="AG161" i="14"/>
  <c r="AH72" i="2"/>
  <c r="AI71" i="2"/>
  <c r="AH50" i="11"/>
  <c r="AI49" i="11"/>
  <c r="AH71" i="9"/>
  <c r="AI70" i="9"/>
  <c r="AI52" i="14"/>
  <c r="AH53" i="14"/>
  <c r="AF97" i="11"/>
  <c r="AG113" i="11"/>
  <c r="M183" i="2"/>
  <c r="L191" i="2"/>
  <c r="AF52" i="12"/>
  <c r="AG51" i="12"/>
  <c r="L67" i="14"/>
  <c r="M66" i="14"/>
  <c r="E360" i="11"/>
  <c r="D344" i="11"/>
  <c r="AB55" i="14"/>
  <c r="AC56" i="14"/>
  <c r="AE129" i="12"/>
  <c r="AD129" i="12" s="1"/>
  <c r="J207" i="12"/>
  <c r="K223" i="12"/>
  <c r="AA55" i="12"/>
  <c r="Z54" i="12"/>
  <c r="G119" i="12"/>
  <c r="F111" i="12"/>
  <c r="E431" i="12"/>
  <c r="D415" i="12"/>
  <c r="AB67" i="9"/>
  <c r="AC68" i="9"/>
  <c r="G32" i="11"/>
  <c r="F24" i="11"/>
  <c r="AC52" i="11"/>
  <c r="AB51" i="11"/>
  <c r="F168" i="9"/>
  <c r="G176" i="9"/>
  <c r="AC65" i="2"/>
  <c r="AB64" i="2"/>
  <c r="AF113" i="11" l="1"/>
  <c r="AG129" i="11"/>
  <c r="AH72" i="9"/>
  <c r="AI71" i="9"/>
  <c r="AI72" i="2"/>
  <c r="AH73" i="2"/>
  <c r="AI53" i="14"/>
  <c r="AH54" i="14"/>
  <c r="AF161" i="14"/>
  <c r="AG177" i="14"/>
  <c r="AI50" i="11"/>
  <c r="AH51" i="11"/>
  <c r="M191" i="2"/>
  <c r="L199" i="2"/>
  <c r="AF53" i="12"/>
  <c r="AG52" i="12"/>
  <c r="M67" i="14"/>
  <c r="L68" i="14"/>
  <c r="D360" i="11"/>
  <c r="E376" i="11"/>
  <c r="AC57" i="14"/>
  <c r="AB56" i="14"/>
  <c r="AE145" i="12"/>
  <c r="AD145" i="12" s="1"/>
  <c r="G127" i="12"/>
  <c r="F119" i="12"/>
  <c r="D431" i="12"/>
  <c r="E447" i="12"/>
  <c r="AA56" i="12"/>
  <c r="Z55" i="12"/>
  <c r="J223" i="12"/>
  <c r="K239" i="12"/>
  <c r="AC69" i="9"/>
  <c r="AB68" i="9"/>
  <c r="F32" i="11"/>
  <c r="G40" i="11"/>
  <c r="AC53" i="11"/>
  <c r="AB52" i="11"/>
  <c r="F176" i="9"/>
  <c r="G184" i="9"/>
  <c r="AC66" i="2"/>
  <c r="AB65" i="2"/>
  <c r="AH73" i="9" l="1"/>
  <c r="AI72" i="9"/>
  <c r="AH74" i="2"/>
  <c r="AI73" i="2"/>
  <c r="AH52" i="11"/>
  <c r="AI51" i="11"/>
  <c r="AI54" i="14"/>
  <c r="AH55" i="14"/>
  <c r="AF177" i="14"/>
  <c r="AG193" i="14"/>
  <c r="AF129" i="11"/>
  <c r="AG145" i="11"/>
  <c r="L207" i="2"/>
  <c r="M199" i="2"/>
  <c r="AF54" i="12"/>
  <c r="AG53" i="12"/>
  <c r="M68" i="14"/>
  <c r="L69" i="14"/>
  <c r="D376" i="11"/>
  <c r="E392" i="11"/>
  <c r="AC58" i="14"/>
  <c r="AB57" i="14"/>
  <c r="AE161" i="12"/>
  <c r="AD161" i="12" s="1"/>
  <c r="K255" i="12"/>
  <c r="J239" i="12"/>
  <c r="AA57" i="12"/>
  <c r="Z56" i="12"/>
  <c r="G135" i="12"/>
  <c r="F127" i="12"/>
  <c r="E463" i="12"/>
  <c r="D447" i="12"/>
  <c r="AC70" i="9"/>
  <c r="AB69" i="9"/>
  <c r="G48" i="11"/>
  <c r="F40" i="11"/>
  <c r="AC54" i="11"/>
  <c r="AB53" i="11"/>
  <c r="G192" i="9"/>
  <c r="F192" i="9" s="1"/>
  <c r="F184" i="9"/>
  <c r="AC67" i="2"/>
  <c r="AB66" i="2"/>
  <c r="AF193" i="14" l="1"/>
  <c r="AG209" i="14"/>
  <c r="AG161" i="11"/>
  <c r="AF145" i="11"/>
  <c r="AH56" i="14"/>
  <c r="AI55" i="14"/>
  <c r="AI74" i="2"/>
  <c r="AH75" i="2"/>
  <c r="AI52" i="11"/>
  <c r="AH53" i="11"/>
  <c r="AH74" i="9"/>
  <c r="AI73" i="9"/>
  <c r="M207" i="2"/>
  <c r="L215" i="2"/>
  <c r="AF55" i="12"/>
  <c r="AG54" i="12"/>
  <c r="L70" i="14"/>
  <c r="M69" i="14"/>
  <c r="D392" i="11"/>
  <c r="E408" i="11"/>
  <c r="AC59" i="14"/>
  <c r="AB58" i="14"/>
  <c r="AE177" i="12"/>
  <c r="AD177" i="12" s="1"/>
  <c r="E479" i="12"/>
  <c r="D463" i="12"/>
  <c r="F135" i="12"/>
  <c r="G143" i="12"/>
  <c r="J255" i="12"/>
  <c r="K271" i="12"/>
  <c r="AA58" i="12"/>
  <c r="Z57" i="12"/>
  <c r="AC71" i="9"/>
  <c r="AB70" i="9"/>
  <c r="F48" i="11"/>
  <c r="G56" i="11"/>
  <c r="AC55" i="11"/>
  <c r="AB54" i="11"/>
  <c r="AC68" i="2"/>
  <c r="AB67" i="2"/>
  <c r="K21" i="2"/>
  <c r="AH75" i="9" l="1"/>
  <c r="AI74" i="9"/>
  <c r="AF209" i="14"/>
  <c r="AG225" i="14"/>
  <c r="AH76" i="2"/>
  <c r="AI75" i="2"/>
  <c r="AF161" i="11"/>
  <c r="AG177" i="11"/>
  <c r="AI53" i="11"/>
  <c r="AH54" i="11"/>
  <c r="AI56" i="14"/>
  <c r="AH57" i="14"/>
  <c r="L223" i="2"/>
  <c r="M215" i="2"/>
  <c r="K37" i="2"/>
  <c r="K39" i="2" s="1"/>
  <c r="J21" i="2"/>
  <c r="AF56" i="12"/>
  <c r="AG55" i="12"/>
  <c r="M70" i="14"/>
  <c r="L71" i="14"/>
  <c r="D408" i="11"/>
  <c r="E424" i="11"/>
  <c r="AC60" i="14"/>
  <c r="AB59" i="14"/>
  <c r="AA59" i="12"/>
  <c r="Z58" i="12"/>
  <c r="D479" i="12"/>
  <c r="E495" i="12"/>
  <c r="G151" i="12"/>
  <c r="F143" i="12"/>
  <c r="K287" i="12"/>
  <c r="J271" i="12"/>
  <c r="AC72" i="9"/>
  <c r="AB71" i="9"/>
  <c r="G64" i="11"/>
  <c r="F56" i="11"/>
  <c r="AB55" i="11"/>
  <c r="AC56" i="11"/>
  <c r="AC69" i="2"/>
  <c r="AB68" i="2"/>
  <c r="AI76" i="2" l="1"/>
  <c r="AH77" i="2"/>
  <c r="AH76" i="9"/>
  <c r="AI75" i="9"/>
  <c r="AI57" i="14"/>
  <c r="AH58" i="14"/>
  <c r="AF177" i="11"/>
  <c r="AG193" i="11"/>
  <c r="AF225" i="14"/>
  <c r="AG241" i="14"/>
  <c r="AI54" i="11"/>
  <c r="AH55" i="11"/>
  <c r="J37" i="2"/>
  <c r="M223" i="2"/>
  <c r="L231" i="2"/>
  <c r="K55" i="2"/>
  <c r="J55" i="2" s="1"/>
  <c r="J39" i="2"/>
  <c r="AF57" i="12"/>
  <c r="AG56" i="12"/>
  <c r="M71" i="14"/>
  <c r="L72" i="14"/>
  <c r="D424" i="11"/>
  <c r="E440" i="11"/>
  <c r="AC61" i="14"/>
  <c r="AB60" i="14"/>
  <c r="K303" i="12"/>
  <c r="J287" i="12"/>
  <c r="Z59" i="12"/>
  <c r="AA60" i="12"/>
  <c r="E511" i="12"/>
  <c r="D495" i="12"/>
  <c r="F151" i="12"/>
  <c r="G159" i="12"/>
  <c r="AC73" i="9"/>
  <c r="AB72" i="9"/>
  <c r="G72" i="11"/>
  <c r="F64" i="11"/>
  <c r="AB56" i="11"/>
  <c r="AC57" i="11"/>
  <c r="AC70" i="2"/>
  <c r="AB69" i="2"/>
  <c r="AH56" i="11" l="1"/>
  <c r="AI55" i="11"/>
  <c r="AF193" i="11"/>
  <c r="AG209" i="11"/>
  <c r="AH77" i="9"/>
  <c r="AI76" i="9"/>
  <c r="AF241" i="14"/>
  <c r="AG257" i="14"/>
  <c r="AH59" i="14"/>
  <c r="AI58" i="14"/>
  <c r="AH78" i="2"/>
  <c r="AI78" i="2" s="1"/>
  <c r="AI77" i="2"/>
  <c r="M231" i="2"/>
  <c r="L239" i="2"/>
  <c r="K71" i="2"/>
  <c r="AF58" i="12"/>
  <c r="AG57" i="12"/>
  <c r="M72" i="14"/>
  <c r="L73" i="14"/>
  <c r="E456" i="11"/>
  <c r="D440" i="11"/>
  <c r="AC62" i="14"/>
  <c r="AB61" i="14"/>
  <c r="E527" i="12"/>
  <c r="D511" i="12"/>
  <c r="G167" i="12"/>
  <c r="F159" i="12"/>
  <c r="AA61" i="12"/>
  <c r="Z60" i="12"/>
  <c r="J303" i="12"/>
  <c r="K319" i="12"/>
  <c r="AC74" i="9"/>
  <c r="AB73" i="9"/>
  <c r="G80" i="11"/>
  <c r="F72" i="11"/>
  <c r="AB57" i="11"/>
  <c r="AC58" i="11"/>
  <c r="AC71" i="2"/>
  <c r="AB70" i="2"/>
  <c r="AF257" i="14" l="1"/>
  <c r="AG273" i="14"/>
  <c r="AF209" i="11"/>
  <c r="AG225" i="11"/>
  <c r="AH60" i="14"/>
  <c r="AI59" i="14"/>
  <c r="AH78" i="9"/>
  <c r="AI78" i="9" s="1"/>
  <c r="AI77" i="9"/>
  <c r="AI56" i="11"/>
  <c r="AH57" i="11"/>
  <c r="M239" i="2"/>
  <c r="L247" i="2"/>
  <c r="K87" i="2"/>
  <c r="J71" i="2"/>
  <c r="AF59" i="12"/>
  <c r="AG58" i="12"/>
  <c r="M73" i="14"/>
  <c r="L74" i="14"/>
  <c r="E472" i="11"/>
  <c r="D456" i="11"/>
  <c r="AC63" i="14"/>
  <c r="AB62" i="14"/>
  <c r="G175" i="12"/>
  <c r="F167" i="12"/>
  <c r="K335" i="12"/>
  <c r="J319" i="12"/>
  <c r="Z61" i="12"/>
  <c r="AA62" i="12"/>
  <c r="D527" i="12"/>
  <c r="E543" i="12"/>
  <c r="AC75" i="9"/>
  <c r="AB74" i="9"/>
  <c r="G88" i="11"/>
  <c r="F80" i="11"/>
  <c r="AC59" i="11"/>
  <c r="AB58" i="11"/>
  <c r="AC72" i="2"/>
  <c r="AB71" i="2"/>
  <c r="AG289" i="14" l="1"/>
  <c r="AF273" i="14"/>
  <c r="AG241" i="11"/>
  <c r="AF225" i="11"/>
  <c r="AI57" i="11"/>
  <c r="AH58" i="11"/>
  <c r="AI60" i="14"/>
  <c r="AH61" i="14"/>
  <c r="L8" i="11"/>
  <c r="L8" i="9"/>
  <c r="M247" i="2"/>
  <c r="L255" i="2"/>
  <c r="M255" i="2" s="1"/>
  <c r="K103" i="2"/>
  <c r="J87" i="2"/>
  <c r="AF60" i="12"/>
  <c r="AG59" i="12"/>
  <c r="M74" i="14"/>
  <c r="L75" i="14"/>
  <c r="D472" i="11"/>
  <c r="E488" i="11"/>
  <c r="AC64" i="14"/>
  <c r="AB63" i="14"/>
  <c r="F175" i="12"/>
  <c r="G183" i="12"/>
  <c r="E559" i="12"/>
  <c r="D543" i="12"/>
  <c r="K351" i="12"/>
  <c r="J335" i="12"/>
  <c r="AA63" i="12"/>
  <c r="Z62" i="12"/>
  <c r="AB75" i="9"/>
  <c r="AC76" i="9"/>
  <c r="G96" i="11"/>
  <c r="F88" i="11"/>
  <c r="AC60" i="11"/>
  <c r="AB59" i="11"/>
  <c r="AB72" i="2"/>
  <c r="AC73" i="2"/>
  <c r="AI61" i="14" l="1"/>
  <c r="AH62" i="14"/>
  <c r="AF241" i="11"/>
  <c r="AG257" i="11"/>
  <c r="AF257" i="11" s="1"/>
  <c r="AI58" i="11"/>
  <c r="AH59" i="11"/>
  <c r="AF289" i="14"/>
  <c r="AG305" i="14"/>
  <c r="AF305" i="14" s="1"/>
  <c r="L16" i="11"/>
  <c r="M8" i="11"/>
  <c r="M8" i="9"/>
  <c r="L16" i="9"/>
  <c r="J103" i="2"/>
  <c r="K119" i="2"/>
  <c r="AF61" i="12"/>
  <c r="AG60" i="12"/>
  <c r="L76" i="14"/>
  <c r="M75" i="14"/>
  <c r="E504" i="11"/>
  <c r="D488" i="11"/>
  <c r="AC65" i="14"/>
  <c r="AB64" i="14"/>
  <c r="F183" i="12"/>
  <c r="G191" i="12"/>
  <c r="Z63" i="12"/>
  <c r="AA64" i="12"/>
  <c r="D559" i="12"/>
  <c r="E575" i="12"/>
  <c r="K367" i="12"/>
  <c r="J351" i="12"/>
  <c r="AC77" i="9"/>
  <c r="AB76" i="9"/>
  <c r="F96" i="11"/>
  <c r="G104" i="11"/>
  <c r="AC61" i="11"/>
  <c r="AB60" i="11"/>
  <c r="AC74" i="2"/>
  <c r="AB73" i="2"/>
  <c r="AI62" i="14" l="1"/>
  <c r="AH63" i="14"/>
  <c r="AH60" i="11"/>
  <c r="AI59" i="11"/>
  <c r="M16" i="9"/>
  <c r="L24" i="9"/>
  <c r="M16" i="11"/>
  <c r="L24" i="11"/>
  <c r="J119" i="2"/>
  <c r="K135" i="2"/>
  <c r="AF62" i="12"/>
  <c r="AG61" i="12"/>
  <c r="M76" i="14"/>
  <c r="L77" i="14"/>
  <c r="D504" i="11"/>
  <c r="E520" i="11"/>
  <c r="AC73" i="14"/>
  <c r="AB65" i="14"/>
  <c r="K383" i="12"/>
  <c r="J367" i="12"/>
  <c r="E591" i="12"/>
  <c r="D591" i="12" s="1"/>
  <c r="D575" i="12"/>
  <c r="G199" i="12"/>
  <c r="F191" i="12"/>
  <c r="AA65" i="12"/>
  <c r="Z64" i="12"/>
  <c r="AC78" i="9"/>
  <c r="AB78" i="9" s="1"/>
  <c r="AB77" i="9"/>
  <c r="F104" i="11"/>
  <c r="G112" i="11"/>
  <c r="AC62" i="11"/>
  <c r="AB61" i="11"/>
  <c r="AB74" i="2"/>
  <c r="AC75" i="2"/>
  <c r="AH64" i="14" l="1"/>
  <c r="AI63" i="14"/>
  <c r="AH61" i="11"/>
  <c r="AI60" i="11"/>
  <c r="M24" i="11"/>
  <c r="L32" i="11"/>
  <c r="M24" i="9"/>
  <c r="L32" i="9"/>
  <c r="J135" i="2"/>
  <c r="K151" i="2"/>
  <c r="AF63" i="12"/>
  <c r="AG62" i="12"/>
  <c r="L78" i="14"/>
  <c r="M78" i="14" s="1"/>
  <c r="M77" i="14"/>
  <c r="D520" i="11"/>
  <c r="E536" i="11"/>
  <c r="AB73" i="14"/>
  <c r="AC81" i="14"/>
  <c r="Z65" i="12"/>
  <c r="AA73" i="12"/>
  <c r="G207" i="12"/>
  <c r="F199" i="12"/>
  <c r="K399" i="12"/>
  <c r="J383" i="12"/>
  <c r="F112" i="11"/>
  <c r="G120" i="11"/>
  <c r="AC63" i="11"/>
  <c r="AB62" i="11"/>
  <c r="AC76" i="2"/>
  <c r="AB75" i="2"/>
  <c r="AI61" i="11" l="1"/>
  <c r="AH62" i="11"/>
  <c r="AI64" i="14"/>
  <c r="AH65" i="14"/>
  <c r="L40" i="9"/>
  <c r="M32" i="9"/>
  <c r="M32" i="11"/>
  <c r="L40" i="11"/>
  <c r="J151" i="2"/>
  <c r="K167" i="2"/>
  <c r="AF64" i="12"/>
  <c r="AG63" i="12"/>
  <c r="E552" i="11"/>
  <c r="D536" i="11"/>
  <c r="AC89" i="14"/>
  <c r="AB81" i="14"/>
  <c r="G215" i="12"/>
  <c r="F207" i="12"/>
  <c r="K415" i="12"/>
  <c r="J399" i="12"/>
  <c r="AA81" i="12"/>
  <c r="Z73" i="12"/>
  <c r="F120" i="11"/>
  <c r="G128" i="11"/>
  <c r="AC64" i="11"/>
  <c r="AB63" i="11"/>
  <c r="AB76" i="2"/>
  <c r="AC77" i="2"/>
  <c r="AI62" i="11" l="1"/>
  <c r="AH63" i="11"/>
  <c r="AH73" i="14"/>
  <c r="AI65" i="14"/>
  <c r="L48" i="11"/>
  <c r="M40" i="11"/>
  <c r="M40" i="9"/>
  <c r="L48" i="9"/>
  <c r="J167" i="2"/>
  <c r="K183" i="2"/>
  <c r="AF65" i="12"/>
  <c r="AG64" i="12"/>
  <c r="E568" i="11"/>
  <c r="D568" i="11" s="1"/>
  <c r="D552" i="11"/>
  <c r="AC97" i="14"/>
  <c r="AB89" i="14"/>
  <c r="AA89" i="12"/>
  <c r="Z81" i="12"/>
  <c r="K431" i="12"/>
  <c r="J415" i="12"/>
  <c r="G223" i="12"/>
  <c r="F215" i="12"/>
  <c r="F128" i="11"/>
  <c r="G136" i="11"/>
  <c r="AB64" i="11"/>
  <c r="AC65" i="11"/>
  <c r="AC78" i="2"/>
  <c r="AB77" i="2"/>
  <c r="AH81" i="14" l="1"/>
  <c r="AI73" i="14"/>
  <c r="AH64" i="11"/>
  <c r="AI63" i="11"/>
  <c r="L56" i="9"/>
  <c r="M48" i="9"/>
  <c r="M48" i="11"/>
  <c r="L56" i="11"/>
  <c r="K199" i="2"/>
  <c r="J183" i="2"/>
  <c r="AF73" i="12"/>
  <c r="AG65" i="12"/>
  <c r="AC105" i="14"/>
  <c r="AB97" i="14"/>
  <c r="K447" i="12"/>
  <c r="J431" i="12"/>
  <c r="G231" i="12"/>
  <c r="F223" i="12"/>
  <c r="AA97" i="12"/>
  <c r="Z89" i="12"/>
  <c r="F136" i="11"/>
  <c r="G144" i="11"/>
  <c r="AC73" i="11"/>
  <c r="AB65" i="11"/>
  <c r="AB78" i="2"/>
  <c r="AI64" i="11" l="1"/>
  <c r="AH65" i="11"/>
  <c r="AI81" i="14"/>
  <c r="AH89" i="14"/>
  <c r="M56" i="11"/>
  <c r="L64" i="11"/>
  <c r="M56" i="9"/>
  <c r="L64" i="9"/>
  <c r="K215" i="2"/>
  <c r="J199" i="2"/>
  <c r="AF81" i="12"/>
  <c r="AG73" i="12"/>
  <c r="AC113" i="14"/>
  <c r="AB105" i="14"/>
  <c r="G239" i="12"/>
  <c r="F231" i="12"/>
  <c r="Z97" i="12"/>
  <c r="AA105" i="12"/>
  <c r="K463" i="12"/>
  <c r="J447" i="12"/>
  <c r="F144" i="11"/>
  <c r="G152" i="11"/>
  <c r="AB73" i="11"/>
  <c r="AC81" i="11"/>
  <c r="AI89" i="14" l="1"/>
  <c r="AH97" i="14"/>
  <c r="AH73" i="11"/>
  <c r="AI65" i="11"/>
  <c r="L72" i="9"/>
  <c r="M64" i="9"/>
  <c r="L72" i="11"/>
  <c r="M64" i="11"/>
  <c r="J215" i="2"/>
  <c r="K231" i="2"/>
  <c r="AF89" i="12"/>
  <c r="AG81" i="12"/>
  <c r="AC121" i="14"/>
  <c r="AB113" i="14"/>
  <c r="Z105" i="12"/>
  <c r="AA113" i="12"/>
  <c r="J463" i="12"/>
  <c r="K479" i="12"/>
  <c r="F239" i="12"/>
  <c r="G247" i="12"/>
  <c r="F152" i="11"/>
  <c r="G160" i="11"/>
  <c r="AB81" i="11"/>
  <c r="AC89" i="11"/>
  <c r="AI73" i="11" l="1"/>
  <c r="AH81" i="11"/>
  <c r="AH105" i="14"/>
  <c r="AI97" i="14"/>
  <c r="M72" i="11"/>
  <c r="L80" i="11"/>
  <c r="M72" i="9"/>
  <c r="L80" i="9"/>
  <c r="J231" i="2"/>
  <c r="K247" i="2"/>
  <c r="J247" i="2" s="1"/>
  <c r="AF97" i="12"/>
  <c r="AG89" i="12"/>
  <c r="K8" i="9"/>
  <c r="K24" i="9" s="1"/>
  <c r="K8" i="11"/>
  <c r="AC129" i="14"/>
  <c r="AB121" i="14"/>
  <c r="F247" i="12"/>
  <c r="G255" i="12"/>
  <c r="Z113" i="12"/>
  <c r="AA121" i="12"/>
  <c r="J479" i="12"/>
  <c r="K495" i="12"/>
  <c r="G168" i="11"/>
  <c r="F160" i="11"/>
  <c r="AC97" i="11"/>
  <c r="AB89" i="11"/>
  <c r="AH113" i="14" l="1"/>
  <c r="AI105" i="14"/>
  <c r="AI81" i="11"/>
  <c r="AH89" i="11"/>
  <c r="L88" i="9"/>
  <c r="M80" i="9"/>
  <c r="M80" i="11"/>
  <c r="L88" i="11"/>
  <c r="AF105" i="12"/>
  <c r="AG97" i="12"/>
  <c r="J8" i="9"/>
  <c r="J8" i="11"/>
  <c r="K24" i="11"/>
  <c r="AC137" i="14"/>
  <c r="AB129" i="14"/>
  <c r="Z121" i="12"/>
  <c r="AA129" i="12"/>
  <c r="K511" i="12"/>
  <c r="J495" i="12"/>
  <c r="F255" i="12"/>
  <c r="G263" i="12"/>
  <c r="J24" i="9"/>
  <c r="K40" i="9"/>
  <c r="G176" i="11"/>
  <c r="F168" i="11"/>
  <c r="AB97" i="11"/>
  <c r="AC105" i="11"/>
  <c r="AB22" i="2"/>
  <c r="AH97" i="11" l="1"/>
  <c r="AI89" i="11"/>
  <c r="AI113" i="14"/>
  <c r="AH121" i="14"/>
  <c r="M88" i="11"/>
  <c r="L96" i="11"/>
  <c r="L96" i="9"/>
  <c r="M88" i="9"/>
  <c r="AF113" i="12"/>
  <c r="AG105" i="12"/>
  <c r="J24" i="11"/>
  <c r="K40" i="11"/>
  <c r="AC145" i="14"/>
  <c r="AB137" i="14"/>
  <c r="K527" i="12"/>
  <c r="J511" i="12"/>
  <c r="G271" i="12"/>
  <c r="F263" i="12"/>
  <c r="Z129" i="12"/>
  <c r="AA137" i="12"/>
  <c r="J40" i="9"/>
  <c r="K56" i="9"/>
  <c r="G184" i="11"/>
  <c r="F176" i="11"/>
  <c r="AC113" i="11"/>
  <c r="AB105" i="11"/>
  <c r="AI121" i="14" l="1"/>
  <c r="AH129" i="14"/>
  <c r="AH105" i="11"/>
  <c r="AI97" i="11"/>
  <c r="M96" i="9"/>
  <c r="L104" i="9"/>
  <c r="L104" i="11"/>
  <c r="M96" i="11"/>
  <c r="AF121" i="12"/>
  <c r="AG113" i="12"/>
  <c r="J40" i="11"/>
  <c r="K56" i="11"/>
  <c r="AC153" i="14"/>
  <c r="AB145" i="14"/>
  <c r="G279" i="12"/>
  <c r="F271" i="12"/>
  <c r="Z137" i="12"/>
  <c r="AA145" i="12"/>
  <c r="J527" i="12"/>
  <c r="K543" i="12"/>
  <c r="J56" i="9"/>
  <c r="K72" i="9"/>
  <c r="G192" i="11"/>
  <c r="F184" i="11"/>
  <c r="AC121" i="11"/>
  <c r="AB113" i="11"/>
  <c r="AI105" i="11" l="1"/>
  <c r="AH113" i="11"/>
  <c r="AH137" i="14"/>
  <c r="AI129" i="14"/>
  <c r="L112" i="11"/>
  <c r="M104" i="11"/>
  <c r="L112" i="9"/>
  <c r="M104" i="9"/>
  <c r="AF129" i="12"/>
  <c r="AG121" i="12"/>
  <c r="K72" i="11"/>
  <c r="J56" i="11"/>
  <c r="AB153" i="14"/>
  <c r="AC161" i="14"/>
  <c r="F279" i="12"/>
  <c r="G287" i="12"/>
  <c r="AA153" i="12"/>
  <c r="Z145" i="12"/>
  <c r="K559" i="12"/>
  <c r="J543" i="12"/>
  <c r="F192" i="11"/>
  <c r="G200" i="11"/>
  <c r="K88" i="9"/>
  <c r="J72" i="9"/>
  <c r="AB121" i="11"/>
  <c r="AC129" i="11"/>
  <c r="AI137" i="14" l="1"/>
  <c r="AH145" i="14"/>
  <c r="AH121" i="11"/>
  <c r="AI113" i="11"/>
  <c r="L120" i="9"/>
  <c r="M112" i="9"/>
  <c r="M112" i="11"/>
  <c r="L120" i="11"/>
  <c r="AF137" i="12"/>
  <c r="AG129" i="12"/>
  <c r="K88" i="11"/>
  <c r="J72" i="11"/>
  <c r="AB161" i="14"/>
  <c r="AC169" i="14"/>
  <c r="Z153" i="12"/>
  <c r="AA161" i="12"/>
  <c r="G295" i="12"/>
  <c r="F287" i="12"/>
  <c r="K575" i="12"/>
  <c r="J559" i="12"/>
  <c r="F200" i="11"/>
  <c r="G208" i="11"/>
  <c r="J88" i="9"/>
  <c r="K104" i="9"/>
  <c r="AB129" i="11"/>
  <c r="AC137" i="11"/>
  <c r="AH153" i="14" l="1"/>
  <c r="AI145" i="14"/>
  <c r="AI121" i="11"/>
  <c r="AH129" i="11"/>
  <c r="L128" i="11"/>
  <c r="M120" i="11"/>
  <c r="M120" i="9"/>
  <c r="L128" i="9"/>
  <c r="AF145" i="12"/>
  <c r="AG137" i="12"/>
  <c r="J88" i="11"/>
  <c r="K104" i="11"/>
  <c r="AB169" i="14"/>
  <c r="AC177" i="14"/>
  <c r="K591" i="12"/>
  <c r="J591" i="12" s="1"/>
  <c r="J575" i="12"/>
  <c r="F295" i="12"/>
  <c r="G303" i="12"/>
  <c r="Z161" i="12"/>
  <c r="AA169" i="12"/>
  <c r="F208" i="11"/>
  <c r="G216" i="11"/>
  <c r="J104" i="9"/>
  <c r="K120" i="9"/>
  <c r="AC145" i="11"/>
  <c r="AB137" i="11"/>
  <c r="AH137" i="11" l="1"/>
  <c r="AI129" i="11"/>
  <c r="AI153" i="14"/>
  <c r="AH161" i="14"/>
  <c r="L136" i="9"/>
  <c r="M128" i="9"/>
  <c r="M128" i="11"/>
  <c r="L136" i="11"/>
  <c r="AF153" i="12"/>
  <c r="AG145" i="12"/>
  <c r="K120" i="11"/>
  <c r="J104" i="11"/>
  <c r="AB177" i="14"/>
  <c r="AC185" i="14"/>
  <c r="Z169" i="12"/>
  <c r="AA177" i="12"/>
  <c r="F303" i="12"/>
  <c r="G311" i="12"/>
  <c r="F216" i="11"/>
  <c r="G224" i="11"/>
  <c r="J120" i="9"/>
  <c r="K136" i="9"/>
  <c r="AC153" i="11"/>
  <c r="AB145" i="11"/>
  <c r="AH169" i="14" l="1"/>
  <c r="AI161" i="14"/>
  <c r="AI137" i="11"/>
  <c r="AH145" i="11"/>
  <c r="L144" i="11"/>
  <c r="M136" i="11"/>
  <c r="M136" i="9"/>
  <c r="L144" i="9"/>
  <c r="AF161" i="12"/>
  <c r="AG153" i="12"/>
  <c r="J120" i="11"/>
  <c r="K136" i="11"/>
  <c r="AB185" i="14"/>
  <c r="AC193" i="14"/>
  <c r="G319" i="12"/>
  <c r="F311" i="12"/>
  <c r="Z177" i="12"/>
  <c r="AA185" i="12"/>
  <c r="G232" i="11"/>
  <c r="F224" i="11"/>
  <c r="K152" i="9"/>
  <c r="J136" i="9"/>
  <c r="AB153" i="11"/>
  <c r="AC161" i="11"/>
  <c r="AH153" i="11" l="1"/>
  <c r="AI145" i="11"/>
  <c r="AI169" i="14"/>
  <c r="AH177" i="14"/>
  <c r="M144" i="11"/>
  <c r="L152" i="11"/>
  <c r="L152" i="9"/>
  <c r="M144" i="9"/>
  <c r="AF169" i="12"/>
  <c r="AG161" i="12"/>
  <c r="J136" i="11"/>
  <c r="K152" i="11"/>
  <c r="AC201" i="14"/>
  <c r="AB193" i="14"/>
  <c r="G327" i="12"/>
  <c r="F319" i="12"/>
  <c r="Z185" i="12"/>
  <c r="G240" i="11"/>
  <c r="F232" i="11"/>
  <c r="K168" i="9"/>
  <c r="J152" i="9"/>
  <c r="AB161" i="11"/>
  <c r="AC169" i="11"/>
  <c r="AI153" i="11" l="1"/>
  <c r="AH161" i="11"/>
  <c r="AH185" i="14"/>
  <c r="AI177" i="14"/>
  <c r="L160" i="9"/>
  <c r="M152" i="9"/>
  <c r="M152" i="11"/>
  <c r="L160" i="11"/>
  <c r="AF177" i="12"/>
  <c r="AG169" i="12"/>
  <c r="J152" i="11"/>
  <c r="K168" i="11"/>
  <c r="AC209" i="14"/>
  <c r="AB201" i="14"/>
  <c r="F327" i="12"/>
  <c r="G335" i="12"/>
  <c r="F240" i="11"/>
  <c r="G248" i="11"/>
  <c r="J168" i="9"/>
  <c r="K184" i="9"/>
  <c r="J184" i="9" s="1"/>
  <c r="AB169" i="11"/>
  <c r="AC177" i="11"/>
  <c r="AI185" i="14" l="1"/>
  <c r="AH193" i="14"/>
  <c r="AH169" i="11"/>
  <c r="AI161" i="11"/>
  <c r="M160" i="11"/>
  <c r="L168" i="11"/>
  <c r="L168" i="9"/>
  <c r="M160" i="9"/>
  <c r="AF185" i="12"/>
  <c r="AG177" i="12"/>
  <c r="J168" i="11"/>
  <c r="K184" i="11"/>
  <c r="AC217" i="14"/>
  <c r="AB209" i="14"/>
  <c r="G343" i="12"/>
  <c r="F335" i="12"/>
  <c r="F248" i="11"/>
  <c r="G256" i="11"/>
  <c r="AB177" i="11"/>
  <c r="AC185" i="11"/>
  <c r="AI169" i="11" l="1"/>
  <c r="AH177" i="11"/>
  <c r="AH201" i="14"/>
  <c r="AI193" i="14"/>
  <c r="M168" i="9"/>
  <c r="L176" i="9"/>
  <c r="M168" i="11"/>
  <c r="L176" i="11"/>
  <c r="AF193" i="12"/>
  <c r="AG185" i="12"/>
  <c r="J184" i="11"/>
  <c r="K200" i="11"/>
  <c r="AC225" i="14"/>
  <c r="AB217" i="14"/>
  <c r="F343" i="12"/>
  <c r="G351" i="12"/>
  <c r="G264" i="11"/>
  <c r="F256" i="11"/>
  <c r="AB185" i="11"/>
  <c r="AC193" i="11"/>
  <c r="AI201" i="14" l="1"/>
  <c r="AH209" i="14"/>
  <c r="AI177" i="11"/>
  <c r="AH185" i="11"/>
  <c r="L184" i="11"/>
  <c r="M176" i="11"/>
  <c r="M176" i="9"/>
  <c r="L184" i="9"/>
  <c r="AF201" i="12"/>
  <c r="AG193" i="12"/>
  <c r="K216" i="11"/>
  <c r="K232" i="11" s="1"/>
  <c r="J200" i="11"/>
  <c r="AC233" i="14"/>
  <c r="AB225" i="14"/>
  <c r="F351" i="12"/>
  <c r="G359" i="12"/>
  <c r="F264" i="11"/>
  <c r="G272" i="11"/>
  <c r="AB193" i="11"/>
  <c r="AC201" i="11"/>
  <c r="K248" i="11" l="1"/>
  <c r="J232" i="11"/>
  <c r="AI185" i="11"/>
  <c r="AH193" i="11"/>
  <c r="AI209" i="14"/>
  <c r="AH217" i="14"/>
  <c r="M184" i="9"/>
  <c r="L192" i="9"/>
  <c r="L192" i="11"/>
  <c r="M184" i="11"/>
  <c r="AF209" i="12"/>
  <c r="AG201" i="12"/>
  <c r="J216" i="11"/>
  <c r="AB201" i="11"/>
  <c r="AC209" i="11"/>
  <c r="AB233" i="14"/>
  <c r="AC241" i="14"/>
  <c r="G367" i="12"/>
  <c r="F359" i="12"/>
  <c r="G280" i="11"/>
  <c r="F272" i="11"/>
  <c r="J248" i="11" l="1"/>
  <c r="K264" i="11"/>
  <c r="AI217" i="14"/>
  <c r="AH225" i="14"/>
  <c r="AH201" i="11"/>
  <c r="AI193" i="11"/>
  <c r="L200" i="11"/>
  <c r="M192" i="11"/>
  <c r="L200" i="9"/>
  <c r="M192" i="9"/>
  <c r="AF217" i="12"/>
  <c r="AG209" i="12"/>
  <c r="AC217" i="11"/>
  <c r="AB209" i="11"/>
  <c r="AB241" i="14"/>
  <c r="AC249" i="14"/>
  <c r="G375" i="12"/>
  <c r="F367" i="12"/>
  <c r="G288" i="11"/>
  <c r="F280" i="11"/>
  <c r="J264" i="11" l="1"/>
  <c r="K280" i="11"/>
  <c r="AI225" i="14"/>
  <c r="AH233" i="14"/>
  <c r="AI201" i="11"/>
  <c r="AH209" i="11"/>
  <c r="L208" i="9"/>
  <c r="M200" i="9"/>
  <c r="M200" i="11"/>
  <c r="L208" i="11"/>
  <c r="AF225" i="12"/>
  <c r="AG217" i="12"/>
  <c r="AB249" i="14"/>
  <c r="AC257" i="14"/>
  <c r="AC225" i="11"/>
  <c r="AB217" i="11"/>
  <c r="F375" i="12"/>
  <c r="G383" i="12"/>
  <c r="F288" i="11"/>
  <c r="G296" i="11"/>
  <c r="K296" i="11" l="1"/>
  <c r="J280" i="11"/>
  <c r="AH217" i="11"/>
  <c r="AI209" i="11"/>
  <c r="AI233" i="14"/>
  <c r="AH241" i="14"/>
  <c r="M208" i="11"/>
  <c r="L216" i="11"/>
  <c r="L216" i="9"/>
  <c r="M208" i="9"/>
  <c r="AF233" i="12"/>
  <c r="AG225" i="12"/>
  <c r="AC265" i="14"/>
  <c r="AB257" i="14"/>
  <c r="AB225" i="11"/>
  <c r="AC233" i="11"/>
  <c r="G391" i="12"/>
  <c r="F383" i="12"/>
  <c r="F296" i="11"/>
  <c r="G304" i="11"/>
  <c r="J296" i="11" l="1"/>
  <c r="K312" i="11"/>
  <c r="AH249" i="14"/>
  <c r="AI241" i="14"/>
  <c r="AI217" i="11"/>
  <c r="AH225" i="11"/>
  <c r="M216" i="9"/>
  <c r="L224" i="9"/>
  <c r="L224" i="11"/>
  <c r="L232" i="11" s="1"/>
  <c r="M216" i="11"/>
  <c r="AF241" i="12"/>
  <c r="AG233" i="12"/>
  <c r="AB265" i="14"/>
  <c r="AC273" i="14"/>
  <c r="AB233" i="11"/>
  <c r="AC241" i="11"/>
  <c r="F391" i="12"/>
  <c r="G399" i="12"/>
  <c r="F304" i="11"/>
  <c r="G312" i="11"/>
  <c r="L240" i="11" l="1"/>
  <c r="M232" i="11"/>
  <c r="J312" i="11"/>
  <c r="K328" i="11"/>
  <c r="AH233" i="11"/>
  <c r="AI225" i="11"/>
  <c r="AI249" i="14"/>
  <c r="AH257" i="14"/>
  <c r="M224" i="11"/>
  <c r="L232" i="9"/>
  <c r="M232" i="9" s="1"/>
  <c r="M224" i="9"/>
  <c r="AF249" i="12"/>
  <c r="AG241" i="12"/>
  <c r="AC281" i="14"/>
  <c r="AB273" i="14"/>
  <c r="AB241" i="11"/>
  <c r="AC249" i="11"/>
  <c r="F399" i="12"/>
  <c r="G407" i="12"/>
  <c r="F312" i="11"/>
  <c r="G320" i="11"/>
  <c r="J328" i="11" l="1"/>
  <c r="K344" i="11"/>
  <c r="M240" i="11"/>
  <c r="L248" i="11"/>
  <c r="AH265" i="14"/>
  <c r="AI257" i="14"/>
  <c r="AI233" i="11"/>
  <c r="AH241" i="11"/>
  <c r="AF257" i="12"/>
  <c r="AG249" i="12"/>
  <c r="AB281" i="14"/>
  <c r="AC289" i="14"/>
  <c r="AB249" i="11"/>
  <c r="AC257" i="11"/>
  <c r="G415" i="12"/>
  <c r="F407" i="12"/>
  <c r="F320" i="11"/>
  <c r="G328" i="11"/>
  <c r="J344" i="11" l="1"/>
  <c r="K360" i="11"/>
  <c r="L256" i="11"/>
  <c r="M248" i="11"/>
  <c r="AH249" i="11"/>
  <c r="AI241" i="11"/>
  <c r="AI265" i="14"/>
  <c r="AH273" i="14"/>
  <c r="AF265" i="12"/>
  <c r="AG257" i="12"/>
  <c r="AB289" i="14"/>
  <c r="AC297" i="14"/>
  <c r="AC265" i="11"/>
  <c r="AB265" i="11" s="1"/>
  <c r="AB257" i="11"/>
  <c r="G423" i="12"/>
  <c r="F415" i="12"/>
  <c r="F328" i="11"/>
  <c r="G336" i="11"/>
  <c r="M256" i="11" l="1"/>
  <c r="L264" i="11"/>
  <c r="J360" i="11"/>
  <c r="K376" i="11"/>
  <c r="AI273" i="14"/>
  <c r="AH281" i="14"/>
  <c r="AI249" i="11"/>
  <c r="AH257" i="11"/>
  <c r="AF273" i="12"/>
  <c r="AG265" i="12"/>
  <c r="AC305" i="14"/>
  <c r="AB297" i="14"/>
  <c r="F423" i="12"/>
  <c r="G431" i="12"/>
  <c r="F336" i="11"/>
  <c r="G344" i="11"/>
  <c r="L272" i="11" l="1"/>
  <c r="M264" i="11"/>
  <c r="K392" i="11"/>
  <c r="J376" i="11"/>
  <c r="AH265" i="11"/>
  <c r="AI265" i="11" s="1"/>
  <c r="AI257" i="11"/>
  <c r="AI281" i="14"/>
  <c r="AH289" i="14"/>
  <c r="AF281" i="12"/>
  <c r="AG273" i="12"/>
  <c r="AC313" i="14"/>
  <c r="AB313" i="14" s="1"/>
  <c r="AB305" i="14"/>
  <c r="F431" i="12"/>
  <c r="G439" i="12"/>
  <c r="F344" i="11"/>
  <c r="G352" i="11"/>
  <c r="K408" i="11" l="1"/>
  <c r="J392" i="11"/>
  <c r="M272" i="11"/>
  <c r="L280" i="11"/>
  <c r="AH297" i="14"/>
  <c r="AI289" i="14"/>
  <c r="AF289" i="12"/>
  <c r="AG281" i="12"/>
  <c r="G447" i="12"/>
  <c r="F439" i="12"/>
  <c r="F352" i="11"/>
  <c r="G360" i="11"/>
  <c r="L288" i="11" l="1"/>
  <c r="M280" i="11"/>
  <c r="J408" i="11"/>
  <c r="K424" i="11"/>
  <c r="AI297" i="14"/>
  <c r="AH305" i="14"/>
  <c r="AF297" i="12"/>
  <c r="AG289" i="12"/>
  <c r="G455" i="12"/>
  <c r="F447" i="12"/>
  <c r="G368" i="11"/>
  <c r="F360" i="11"/>
  <c r="K440" i="11" l="1"/>
  <c r="J424" i="11"/>
  <c r="M288" i="11"/>
  <c r="L296" i="11"/>
  <c r="AH313" i="14"/>
  <c r="AI313" i="14" s="1"/>
  <c r="AI305" i="14"/>
  <c r="AF305" i="12"/>
  <c r="AG297" i="12"/>
  <c r="F455" i="12"/>
  <c r="G463" i="12"/>
  <c r="G376" i="11"/>
  <c r="F368" i="11"/>
  <c r="L304" i="11" l="1"/>
  <c r="M296" i="11"/>
  <c r="K456" i="11"/>
  <c r="J440" i="11"/>
  <c r="AF313" i="12"/>
  <c r="AG313" i="12" s="1"/>
  <c r="AG305" i="12"/>
  <c r="F463" i="12"/>
  <c r="G471" i="12"/>
  <c r="F376" i="11"/>
  <c r="G384" i="11"/>
  <c r="K472" i="11" l="1"/>
  <c r="J456" i="11"/>
  <c r="M304" i="11"/>
  <c r="L312" i="11"/>
  <c r="G479" i="12"/>
  <c r="F471" i="12"/>
  <c r="F384" i="11"/>
  <c r="G392" i="11"/>
  <c r="L320" i="11" l="1"/>
  <c r="M312" i="11"/>
  <c r="K488" i="11"/>
  <c r="J472" i="11"/>
  <c r="G487" i="12"/>
  <c r="F479" i="12"/>
  <c r="G400" i="11"/>
  <c r="F392" i="11"/>
  <c r="J488" i="11" l="1"/>
  <c r="K504" i="11"/>
  <c r="M320" i="11"/>
  <c r="L328" i="11"/>
  <c r="G495" i="12"/>
  <c r="F487" i="12"/>
  <c r="F400" i="11"/>
  <c r="G408" i="11"/>
  <c r="K520" i="11" l="1"/>
  <c r="J504" i="11"/>
  <c r="L336" i="11"/>
  <c r="M328" i="11"/>
  <c r="G503" i="12"/>
  <c r="F495" i="12"/>
  <c r="G416" i="11"/>
  <c r="F408" i="11"/>
  <c r="M336" i="11" l="1"/>
  <c r="L344" i="11"/>
  <c r="K536" i="11"/>
  <c r="J520" i="11"/>
  <c r="F503" i="12"/>
  <c r="G511" i="12"/>
  <c r="G424" i="11"/>
  <c r="F416" i="11"/>
  <c r="J536" i="11" l="1"/>
  <c r="K552" i="11"/>
  <c r="L352" i="11"/>
  <c r="M344" i="11"/>
  <c r="F511" i="12"/>
  <c r="G519" i="12"/>
  <c r="G432" i="11"/>
  <c r="F424" i="11"/>
  <c r="M352" i="11" l="1"/>
  <c r="L360" i="11"/>
  <c r="J552" i="11"/>
  <c r="K568" i="11"/>
  <c r="J568" i="11" s="1"/>
  <c r="G527" i="12"/>
  <c r="F519" i="12"/>
  <c r="F432" i="11"/>
  <c r="G440" i="11"/>
  <c r="L368" i="11" l="1"/>
  <c r="M360" i="11"/>
  <c r="F527" i="12"/>
  <c r="G535" i="12"/>
  <c r="F440" i="11"/>
  <c r="G448" i="11"/>
  <c r="M368" i="11" l="1"/>
  <c r="L376" i="11"/>
  <c r="G543" i="12"/>
  <c r="F535" i="12"/>
  <c r="F448" i="11"/>
  <c r="G456" i="11"/>
  <c r="L384" i="11" l="1"/>
  <c r="M376" i="11"/>
  <c r="G551" i="12"/>
  <c r="F543" i="12"/>
  <c r="F456" i="11"/>
  <c r="G464" i="11"/>
  <c r="M384" i="11" l="1"/>
  <c r="L392" i="11"/>
  <c r="F551" i="12"/>
  <c r="G559" i="12"/>
  <c r="G472" i="11"/>
  <c r="F464" i="11"/>
  <c r="M392" i="11" l="1"/>
  <c r="L400" i="11"/>
  <c r="F559" i="12"/>
  <c r="G567" i="12"/>
  <c r="G480" i="11"/>
  <c r="F472" i="11"/>
  <c r="M400" i="11" l="1"/>
  <c r="L408" i="11"/>
  <c r="G575" i="12"/>
  <c r="F567" i="12"/>
  <c r="F480" i="11"/>
  <c r="G488" i="11"/>
  <c r="L416" i="11" l="1"/>
  <c r="M408" i="11"/>
  <c r="G583" i="12"/>
  <c r="F575" i="12"/>
  <c r="F488" i="11"/>
  <c r="G496" i="11"/>
  <c r="M416" i="11" l="1"/>
  <c r="L424" i="11"/>
  <c r="F583" i="12"/>
  <c r="G591" i="12"/>
  <c r="G504" i="11"/>
  <c r="F496" i="11"/>
  <c r="L432" i="11" l="1"/>
  <c r="M424" i="11"/>
  <c r="F591" i="12"/>
  <c r="G599" i="12"/>
  <c r="F599" i="12" s="1"/>
  <c r="F504" i="11"/>
  <c r="G512" i="11"/>
  <c r="M432" i="11" l="1"/>
  <c r="L440" i="11"/>
  <c r="G520" i="11"/>
  <c r="F512" i="11"/>
  <c r="L448" i="11" l="1"/>
  <c r="M440" i="11"/>
  <c r="G528" i="11"/>
  <c r="F520" i="11"/>
  <c r="M448" i="11" l="1"/>
  <c r="L456" i="11"/>
  <c r="F528" i="11"/>
  <c r="G536" i="11"/>
  <c r="L464" i="11" l="1"/>
  <c r="M456" i="11"/>
  <c r="G544" i="11"/>
  <c r="F536" i="11"/>
  <c r="M464" i="11" l="1"/>
  <c r="L472" i="11"/>
  <c r="G552" i="11"/>
  <c r="F544" i="11"/>
  <c r="L480" i="11" l="1"/>
  <c r="M472" i="11"/>
  <c r="F552" i="11"/>
  <c r="G560" i="11"/>
  <c r="M480" i="11" l="1"/>
  <c r="L488" i="11"/>
  <c r="F560" i="11"/>
  <c r="G568" i="11"/>
  <c r="L496" i="11" l="1"/>
  <c r="M488" i="11"/>
  <c r="F568" i="11"/>
  <c r="G576" i="11"/>
  <c r="F576" i="11" s="1"/>
  <c r="M496" i="11" l="1"/>
  <c r="L504" i="11"/>
  <c r="AM25" i="11"/>
  <c r="AO25" i="11" s="1"/>
  <c r="AQ25" i="11" s="1"/>
  <c r="L512" i="11" l="1"/>
  <c r="M504" i="11"/>
  <c r="AK25" i="11"/>
  <c r="AN25" i="11"/>
  <c r="M512" i="11" l="1"/>
  <c r="L520" i="11"/>
  <c r="L528" i="11" l="1"/>
  <c r="M520" i="11"/>
  <c r="M528" i="11" l="1"/>
  <c r="L536" i="11"/>
  <c r="L544" i="11" l="1"/>
  <c r="M536" i="11"/>
  <c r="M544" i="11" l="1"/>
  <c r="L552" i="11"/>
  <c r="L560" i="11" l="1"/>
  <c r="M552" i="11"/>
  <c r="M560" i="11" l="1"/>
  <c r="L568" i="11"/>
  <c r="L576" i="11" l="1"/>
  <c r="M576" i="11" s="1"/>
  <c r="M568" i="11"/>
</calcChain>
</file>

<file path=xl/comments1.xml><?xml version="1.0" encoding="utf-8"?>
<comments xmlns="http://schemas.openxmlformats.org/spreadsheetml/2006/main">
  <authors>
    <author>Brian Bright</author>
  </authors>
  <commentList>
    <comment ref="K5" authorId="0" shapeId="0">
      <text>
        <r>
          <rPr>
            <b/>
            <sz val="9"/>
            <color indexed="81"/>
            <rFont val="Tahoma"/>
            <family val="2"/>
          </rPr>
          <t>Enter PLC Word Address in Green area
Note A/B May be offset by two words</t>
        </r>
        <r>
          <rPr>
            <sz val="9"/>
            <color indexed="81"/>
            <rFont val="Tahoma"/>
            <family val="2"/>
          </rPr>
          <t xml:space="preserve">
</t>
        </r>
      </text>
    </comment>
  </commentList>
</comments>
</file>

<file path=xl/sharedStrings.xml><?xml version="1.0" encoding="utf-8"?>
<sst xmlns="http://schemas.openxmlformats.org/spreadsheetml/2006/main" count="1774" uniqueCount="502">
  <si>
    <t>Select Prog = P.[step]</t>
  </si>
  <si>
    <t>Byte</t>
  </si>
  <si>
    <t>Hex</t>
  </si>
  <si>
    <t>Dec</t>
  </si>
  <si>
    <t>Bits</t>
  </si>
  <si>
    <t>Description</t>
  </si>
  <si>
    <t>ATEQ Commands</t>
  </si>
  <si>
    <t>Echo Signals</t>
  </si>
  <si>
    <t>Echo reset</t>
  </si>
  <si>
    <t>Commands</t>
  </si>
  <si>
    <t>Reset (stop the current cycle)</t>
  </si>
  <si>
    <t>Echo start</t>
  </si>
  <si>
    <t>Echo special cycle</t>
  </si>
  <si>
    <t>Echo program selection</t>
  </si>
  <si>
    <t>P.2</t>
  </si>
  <si>
    <t>Echo reading of the results FIFO</t>
  </si>
  <si>
    <t>Read the FIFO cycles results</t>
  </si>
  <si>
    <t>Echo reading of the parameters</t>
  </si>
  <si>
    <t>Read of the parameters</t>
  </si>
  <si>
    <t>Echo writing of the parameters</t>
  </si>
  <si>
    <t>Write of the parameters</t>
  </si>
  <si>
    <t>Echo reset of the results FIFO</t>
  </si>
  <si>
    <t>Echo reading of the instrument configuration</t>
  </si>
  <si>
    <t>Read of the instrument configuration</t>
  </si>
  <si>
    <t>Echo reading of the general bits</t>
  </si>
  <si>
    <t>Read of the general bits.</t>
  </si>
  <si>
    <t>Echo reading of the normal bits</t>
  </si>
  <si>
    <t>Read of the normal bits.</t>
  </si>
  <si>
    <t>Echo writing of the general bits</t>
  </si>
  <si>
    <t>Write of the general bits.</t>
  </si>
  <si>
    <t>Echo writing of the normal bits</t>
  </si>
  <si>
    <t>Write of the normal bits.</t>
  </si>
  <si>
    <t>Echo reading of the program personalisation</t>
  </si>
  <si>
    <t>Read of the program personalisation</t>
  </si>
  <si>
    <t>Echo writing of the program personalisation</t>
  </si>
  <si>
    <t>Write of the program personalisation.</t>
  </si>
  <si>
    <t>Error Code</t>
  </si>
  <si>
    <t>Reset error</t>
  </si>
  <si>
    <t>Not used</t>
  </si>
  <si>
    <t>Start error</t>
  </si>
  <si>
    <t>Special cycle error</t>
  </si>
  <si>
    <t>Program selection error</t>
  </si>
  <si>
    <t>Reading of the results FIFO error</t>
  </si>
  <si>
    <t>P.1</t>
  </si>
  <si>
    <t>Reading of the parameters error</t>
  </si>
  <si>
    <t>Writing of the parameters error</t>
  </si>
  <si>
    <t>Reset of the results FIFO error</t>
  </si>
  <si>
    <t>Reading of the instrument configuration error</t>
  </si>
  <si>
    <t>Reading of the general bits error</t>
  </si>
  <si>
    <t>Reading of the normal bits error</t>
  </si>
  <si>
    <t>Writing of the general bits error</t>
  </si>
  <si>
    <t>Writing of the normal bits error</t>
  </si>
  <si>
    <t>Reading of the program personalisation error</t>
  </si>
  <si>
    <t>Writing of the program personalisation error</t>
  </si>
  <si>
    <t>Current module in use</t>
  </si>
  <si>
    <t>Current program in use</t>
  </si>
  <si>
    <t>Number of results in FIFO</t>
  </si>
  <si>
    <t>Type of test in progress.</t>
  </si>
  <si>
    <t>Real time test results</t>
  </si>
  <si>
    <t>Pass part. (OK)</t>
  </si>
  <si>
    <t>Fail test part.(NOK)</t>
  </si>
  <si>
    <t>Fail reference part.(NOK)</t>
  </si>
  <si>
    <t>Alarm.</t>
  </si>
  <si>
    <t>Cycle end (system ready).</t>
  </si>
  <si>
    <t>Part recoverable.</t>
  </si>
  <si>
    <t>Calibration error.</t>
  </si>
  <si>
    <t>ATR fault.</t>
  </si>
  <si>
    <t>Program step in progress.</t>
  </si>
  <si>
    <t>Pressure</t>
  </si>
  <si>
    <t>1A</t>
  </si>
  <si>
    <t>1B</t>
  </si>
  <si>
    <t>1C</t>
  </si>
  <si>
    <t>1D</t>
  </si>
  <si>
    <t>1E</t>
  </si>
  <si>
    <t>1F</t>
  </si>
  <si>
    <t>Load Program # selection from 06-07h</t>
  </si>
  <si>
    <t>Start (Test or Special cycle)</t>
  </si>
  <si>
    <t>1.2. SPECIAL CYCLE BIT TABLE</t>
  </si>
  <si>
    <t xml:space="preserve">ATR learning. </t>
  </si>
  <si>
    <t>Check calibration.</t>
  </si>
  <si>
    <t xml:space="preserve">Auto – test. </t>
  </si>
  <si>
    <t>Calibration.</t>
  </si>
  <si>
    <t>Verification calibration.</t>
  </si>
  <si>
    <t>ATR + calibration.</t>
  </si>
  <si>
    <t xml:space="preserve"> Auto zero piezo</t>
  </si>
  <si>
    <t xml:space="preserve"> Auxiliary regulator. </t>
  </si>
  <si>
    <t>Infinite fill.</t>
  </si>
  <si>
    <t>Volume calculation.</t>
  </si>
  <si>
    <t xml:space="preserve">No special cycle. </t>
  </si>
  <si>
    <t xml:space="preserve">Sealed PASS Part Learn </t>
  </si>
  <si>
    <t xml:space="preserve">Sealed FAIL Part Learn </t>
  </si>
  <si>
    <t>24  Save parameters in flash</t>
  </si>
  <si>
    <t>Regulator Adjust</t>
  </si>
  <si>
    <t>ATEQ Premier F (520F, F5) Pressure Decay</t>
  </si>
  <si>
    <t>ATEQ Premier MF (520MF, MF5) Diff Mass Flow</t>
  </si>
  <si>
    <t>Validated = Green</t>
  </si>
  <si>
    <t xml:space="preserve">Reset of the results in FIFO 
</t>
  </si>
  <si>
    <t>Word</t>
  </si>
  <si>
    <t>ATEQ Addresses</t>
  </si>
  <si>
    <t>PLC Word INT</t>
  </si>
  <si>
    <t>Current ATEQ "Head" in use only if multiple heads are connected together via RS485 with an ATEQ C540 central controller</t>
  </si>
  <si>
    <t>Calibration check error</t>
  </si>
  <si>
    <t xml:space="preserve">Panel Key switch "On" or "edit position" if applicable </t>
  </si>
  <si>
    <t>pg.235 sample of changing the timers</t>
  </si>
  <si>
    <t>Live Reading</t>
  </si>
  <si>
    <t>Units</t>
  </si>
  <si>
    <t>Units Codes'!A1</t>
  </si>
  <si>
    <t>Alarm Codes</t>
  </si>
  <si>
    <t>Live Units</t>
  </si>
  <si>
    <t>Leak/Flow/Pressure drop</t>
  </si>
  <si>
    <t>Leak/Flow/Pressure Drop</t>
  </si>
  <si>
    <t>Real Time Measurements                Real Time Measurements            Real Time Measurements               Real Time Measurements</t>
  </si>
  <si>
    <t>Program # of Last Results Data</t>
  </si>
  <si>
    <t>Calibration fault</t>
  </si>
  <si>
    <t>ATR fault</t>
  </si>
  <si>
    <t>Calibration check fault</t>
  </si>
  <si>
    <t>Pass part</t>
  </si>
  <si>
    <t>Test fail part</t>
  </si>
  <si>
    <t>Reference fail part</t>
  </si>
  <si>
    <t>Alarm Code of Last Results Data</t>
  </si>
  <si>
    <t>Pressure from Last Results (Test Data)</t>
  </si>
  <si>
    <t>MSW</t>
  </si>
  <si>
    <t>LSW</t>
  </si>
  <si>
    <t>Pressure Units Code Last Results (Test Data)</t>
  </si>
  <si>
    <t>Leak/Flow/Pressure Drop from Last Results (Test Data)</t>
  </si>
  <si>
    <t>Units Code for Leak/Flow/Pressure Drop from Last Results (Test Data)</t>
  </si>
  <si>
    <t>ATEQ Address</t>
  </si>
  <si>
    <t>PLC OUTPUT</t>
  </si>
  <si>
    <t>NOT USED</t>
  </si>
  <si>
    <t>Program to be Loaded</t>
  </si>
  <si>
    <t>Special Cycle to be Loaded</t>
  </si>
  <si>
    <t xml:space="preserve"> </t>
  </si>
  <si>
    <t>Echo writing Last Result</t>
  </si>
  <si>
    <t>Echo writing Last Result Error</t>
  </si>
  <si>
    <t>Load Last result pressure and leak data to address 20h</t>
  </si>
  <si>
    <t>01</t>
  </si>
  <si>
    <t>00</t>
  </si>
  <si>
    <t>HEX Swap</t>
  </si>
  <si>
    <t>DEC</t>
  </si>
  <si>
    <t>Swap DEC</t>
  </si>
  <si>
    <t>Act Data</t>
  </si>
  <si>
    <t>FF</t>
  </si>
  <si>
    <t>DEC CMD Word</t>
  </si>
  <si>
    <t>DEC CMD Word Swap</t>
  </si>
  <si>
    <t>HEX CMD Word</t>
  </si>
  <si>
    <t>Act Data Swap</t>
  </si>
  <si>
    <t>Enter Value HEX</t>
  </si>
  <si>
    <t>Word HEX</t>
  </si>
  <si>
    <t>02</t>
  </si>
  <si>
    <t>03</t>
  </si>
  <si>
    <t>88</t>
  </si>
  <si>
    <t>E8</t>
  </si>
  <si>
    <t xml:space="preserve">NOT Typically USED  Select  ATEQ "Head" to send commands  Only if multiple heads are connected together via RS485 with an ATEQ C540 central controller Address 04h: Number of the targeted module (C540) selection of the head connected to the C540 central.
Address 05h = 0 </t>
  </si>
  <si>
    <t>07</t>
  </si>
  <si>
    <t>Load Special Cycle code selected at address 8 &amp; 9</t>
  </si>
  <si>
    <t>Type of test run in Last Results Data</t>
  </si>
  <si>
    <t>Reserved</t>
  </si>
  <si>
    <t>Alarm Codes'!A1</t>
  </si>
  <si>
    <t xml:space="preserve">Must Request Last Result Data @ 20 hex for test results data displayed on the screen </t>
  </si>
  <si>
    <t xml:space="preserve">Set  Program # at 06-07h first then set  Byte0-Bit3 =1  to load program # (ATEQ screen is +1, e.g. 06h = 01h (01 = program #2 on ATEQ screen) </t>
  </si>
  <si>
    <t xml:space="preserve"> 2.1.2 PDF Page 221/286</t>
  </si>
  <si>
    <t xml:space="preserve"> PLC may or may not see Byte 2 &amp; 3 as FF FF while command is in progress</t>
  </si>
  <si>
    <t>Not Typically Used</t>
  </si>
  <si>
    <t>2.1.4 PDF Page 223/286</t>
  </si>
  <si>
    <t>2.5 PDF Page 229/286</t>
  </si>
  <si>
    <t>Cycle Step</t>
  </si>
  <si>
    <t>2.4 PDF Page 228/286</t>
  </si>
  <si>
    <t>Chapter 21 page 217/286 in NetworksO manual</t>
  </si>
  <si>
    <t>2.1.3 PDF Page 222/286</t>
  </si>
  <si>
    <t>Load Program or Special cycle first then set to 1 rising edge to start</t>
  </si>
  <si>
    <t>Rising edge clears Alarms &amp; Pass/Fail Bits or stops the current cycle</t>
  </si>
  <si>
    <t>2.1.5 PDF Page 224/286</t>
  </si>
  <si>
    <t>Set  Special Cycle code # at 08-09h first then set  byte0-Bit2 =1  to load. See chart 1.2 in manual for special cycle options of the unit type used</t>
  </si>
  <si>
    <t>Clears FIFO to ensure the data moved into the last results is from the last cycle</t>
  </si>
  <si>
    <t>2.2 PDF Page 226/286</t>
  </si>
  <si>
    <t>Move the Last Results to the exchange zone at address 20h see "Last Results" Excel tab</t>
  </si>
  <si>
    <t>04</t>
  </si>
  <si>
    <t>08</t>
  </si>
  <si>
    <t>10</t>
  </si>
  <si>
    <t>80</t>
  </si>
  <si>
    <t>Live Sensor Pressure</t>
  </si>
  <si>
    <t>Live Sensor Pressure Units</t>
  </si>
  <si>
    <t>Live Sensor Leak/Flow</t>
  </si>
  <si>
    <t>Live Sensor Leak/Flow units</t>
  </si>
  <si>
    <t>0-7</t>
  </si>
  <si>
    <t>8-15</t>
  </si>
  <si>
    <t>?</t>
  </si>
  <si>
    <t>LIVE Real Time Control</t>
  </si>
  <si>
    <t>E0</t>
  </si>
  <si>
    <t>2E</t>
  </si>
  <si>
    <t>49</t>
  </si>
  <si>
    <t xml:space="preserve">2 byte ATEQ code to identify the current "Step" </t>
  </si>
  <si>
    <t>PLC INPUT</t>
  </si>
  <si>
    <t xml:space="preserve"> 2 byte BCD of program # PLC is requesting to be loaded when Address 0h-Bit3 is set to 1 OR Program Number to Read Pramaters from                                                                                   ATEQ screen will be -1 (ATEQ Program #1 = 0, ATEQ Program #11 = 10 dec (000A) Must Validate byte swap may be 0A00(ATEQ screen is +1, e.g. 06h = 01h (01 = program #2 on ATEQ screen)Address 06h: Number of the program to be selected.  
Address 07h =0
</t>
  </si>
  <si>
    <t>0A</t>
  </si>
  <si>
    <t>14</t>
  </si>
  <si>
    <t>32</t>
  </si>
  <si>
    <t>33</t>
  </si>
  <si>
    <t>3C</t>
  </si>
  <si>
    <t>3E</t>
  </si>
  <si>
    <t>D0</t>
  </si>
  <si>
    <t>Live Sensor Data</t>
  </si>
  <si>
    <t>Truncated image of live relays</t>
  </si>
  <si>
    <t>Word 1</t>
  </si>
  <si>
    <t>Word 2</t>
  </si>
  <si>
    <t>13</t>
  </si>
  <si>
    <t>Parameter I.D. Requested</t>
  </si>
  <si>
    <t xml:space="preserve"> 2 byte BCD of the Parameter I.D. requested in the output word exchange zone e.g. 01 00 is the I.D. for the Fill Time the value is in the next two words</t>
  </si>
  <si>
    <t>Value of Parameter of I.D. requested in the output word exchange zone  e.g. I.D. 01 is Fill time 88 13 00 00 swapped multiplied by *0.001 = 5.00 seconds</t>
  </si>
  <si>
    <t xml:space="preserve"> 2 byte BCD of the Parameter I.D. requested in the output word exchange zone e.g. 03 00 is the I.D. for the Test Time the value is in the next two words</t>
  </si>
  <si>
    <t>DC</t>
  </si>
  <si>
    <t>05</t>
  </si>
  <si>
    <t xml:space="preserve"> 2 byte BCD of the Parameter I.D. requested in the output word exchange zone e.g.14 00 is the I.D. for the Part Volume,  the value is in the next two words</t>
  </si>
  <si>
    <t>F0</t>
  </si>
  <si>
    <t>A1</t>
  </si>
  <si>
    <t>35</t>
  </si>
  <si>
    <t>How many Parameter I.D's being requested</t>
  </si>
  <si>
    <t>1st Parameter I.D.</t>
  </si>
  <si>
    <t>2nd Parameter I.D.</t>
  </si>
  <si>
    <t>3rd Parameter I.D.</t>
  </si>
  <si>
    <t>4th Parameter I.D.</t>
  </si>
  <si>
    <t>5th Parameter I.D.</t>
  </si>
  <si>
    <t>6th Parameter I.D.</t>
  </si>
  <si>
    <t>7th Parameter I.D.</t>
  </si>
  <si>
    <t>8th Parameter I.D.</t>
  </si>
  <si>
    <t>9th Parameter I.D.</t>
  </si>
  <si>
    <t>10th Parameter I.D.</t>
  </si>
  <si>
    <t>11th Parameter I.D.</t>
  </si>
  <si>
    <t>7F</t>
  </si>
  <si>
    <t xml:space="preserve"> 2 byte BCD of the number of Parameters to Read Must Validate byte swap may be e.g. 0B 00 to read 11 parameters</t>
  </si>
  <si>
    <t>0B</t>
  </si>
  <si>
    <t>C0</t>
  </si>
  <si>
    <t>DA</t>
  </si>
  <si>
    <t>38</t>
  </si>
  <si>
    <t xml:space="preserve"> 2 byte BCD of the Parameter I.D. requested in the output word exchange zone e.g.33 00 is the I.D. for the Max. Pressure,  the value is in the next two words</t>
  </si>
  <si>
    <t>D4</t>
  </si>
  <si>
    <t xml:space="preserve"> 2 byte BCD of the Parameter I.D. requested in the output word exchange zone e.g.3C 00 is the I.D. for the Test Fail (Natural reject  level of the test part),  the value is in the next two words</t>
  </si>
  <si>
    <t>B0</t>
  </si>
  <si>
    <t>78</t>
  </si>
  <si>
    <t>2 byte ATEQ code to identify the current "Step" of the running program. Steps are identified by: No Step (Not in cycle): FFFF, Pre-fill: 0000, Pre-Dump: 0001, Fill : 0004, Stabilize:  0005, Test: 0006, Dump (exhaust): 0007, Depending on the ATEQ model F, MF, D etc., program running and firmware. Additional codes may be present see manual Must validate if data is swapped</t>
  </si>
  <si>
    <r>
      <t xml:space="preserve">Live Pressure UNITS Codes  THIS is NOT the Test Results   00 00 32 C8 = PSI, 00 00 2A F8 = Bar,  00 00 2E E0  = kPa,  Depending on the ATEQ model F, MF, D etc.,  Additional codes may be present see manual Unit Codes Excel tab  </t>
    </r>
    <r>
      <rPr>
        <b/>
        <sz val="16"/>
        <color rgb="FFFF0000"/>
        <rFont val="Calibri"/>
        <family val="2"/>
        <scheme val="minor"/>
      </rPr>
      <t>Must validate how data is swapped</t>
    </r>
  </si>
  <si>
    <r>
      <t xml:space="preserve">Live Leak/Flow/ Pressure Drop  UNITS Codes  THIS is NOT the Test Results  00 00 03 E8 = cc/min  00 00 1F 40  = Pa/s  00 00 B7 98 = Inch3/min   Depending on the ATEQ model F, MF, D etc.,  Additional codes may be present see manual &amp; Excel tab "Unit Codes"  </t>
    </r>
    <r>
      <rPr>
        <b/>
        <sz val="16"/>
        <color rgb="FFFF0000"/>
        <rFont val="Calibri"/>
        <family val="2"/>
        <scheme val="minor"/>
      </rPr>
      <t>Must validate how data is swapped</t>
    </r>
  </si>
  <si>
    <r>
      <t xml:space="preserve">1 Word (2 byte) BCD of Last Results program # ATEQ -1 (ATEQ Program #1 = 0, ATEQ Program #11 = 10 dec (000A) </t>
    </r>
    <r>
      <rPr>
        <b/>
        <sz val="16"/>
        <color rgb="FFFF0000"/>
        <rFont val="Calibri"/>
        <family val="2"/>
        <scheme val="minor"/>
      </rPr>
      <t>Must Validate byte swap may be 0A00       Data must be moved in to the exchange zone by request set byte1-Bit7=1 to move data</t>
    </r>
  </si>
  <si>
    <r>
      <t xml:space="preserve">word (2 byte) ATEQ code to identify the type of test run in the Last Results. Test types are identified by, Invalid: 0000, Leak: 0100, Blockage mode: 0200, Desensitized mode: 3000, Operator mode:  0400 and will depend on model of ATEQ F, MF, D etc.                              </t>
    </r>
    <r>
      <rPr>
        <b/>
        <sz val="14"/>
        <color rgb="FFFF0000"/>
        <rFont val="Calibri"/>
        <family val="2"/>
        <scheme val="minor"/>
      </rPr>
      <t>Must validate if data is swapped</t>
    </r>
    <r>
      <rPr>
        <b/>
        <sz val="14"/>
        <color theme="1"/>
        <rFont val="Calibri"/>
        <family val="2"/>
        <scheme val="minor"/>
      </rPr>
      <t xml:space="preserve">   </t>
    </r>
    <r>
      <rPr>
        <b/>
        <sz val="14"/>
        <color rgb="FFFF0000"/>
        <rFont val="Calibri"/>
        <family val="2"/>
        <scheme val="minor"/>
      </rPr>
      <t>Data must be moved in to the exchange zone by request set byte1-Bit7=1 to move data</t>
    </r>
  </si>
  <si>
    <t>Word (2 byte) ATEQ code to identify the Alarm of test run in the Last Results. Alarms are identified by, No Alarm: 00 00, will depend on model of ATEQ F, MF, D etc.                      See Alarm Code Tab  Must validate if data is swapped   Data must be moved in to the exchange zone by request set byte1-Bit7=1 to move data</t>
  </si>
  <si>
    <r>
      <t xml:space="preserve">Last Results Pressure UNITS Codes 00 00 32 C8 = PSI,  00 00 2A F8 = Bar,  00 00 2E E0  = kPa   Depending on the ATEQ model F, MF, D etc.,  Additional codes may be present see manual &amp; Unit Codes tab                                                                                                                                                                                   </t>
    </r>
    <r>
      <rPr>
        <b/>
        <sz val="16"/>
        <color rgb="FFFF0000"/>
        <rFont val="Calibri"/>
        <family val="2"/>
        <scheme val="minor"/>
      </rPr>
      <t>Must validate how data is swapped</t>
    </r>
  </si>
  <si>
    <r>
      <t xml:space="preserve">Live Pressure Data Direct from Sensor MUST BE VALIDATED BY THE STEP CODE, e.g. ATEQ must be in cycle and in a valid "Step" Fill, Stab, Test, Dump. </t>
    </r>
    <r>
      <rPr>
        <b/>
        <sz val="18"/>
        <color rgb="FFFF0000"/>
        <rFont val="Calibri"/>
        <family val="2"/>
        <scheme val="minor"/>
      </rPr>
      <t xml:space="preserve">THIS is NOT the Test Results on the screen. </t>
    </r>
    <r>
      <rPr>
        <b/>
        <sz val="18"/>
        <color theme="1"/>
        <rFont val="Calibri"/>
        <family val="2"/>
        <scheme val="minor"/>
      </rPr>
      <t xml:space="preserve">  Example: 36 87  01 00 |  LSB  |  MSB || 36 87   |  01 00|Byte &amp; word swapped 00 01 87 36 hex
100150 dec as an integer and Multiply by 0.001 for decimal point 100.15</t>
    </r>
  </si>
  <si>
    <r>
      <t>Live Leak/Flow Pressure Drop Data</t>
    </r>
    <r>
      <rPr>
        <b/>
        <sz val="16"/>
        <color rgb="FFFF0000"/>
        <rFont val="Calibri"/>
        <family val="2"/>
        <scheme val="minor"/>
      </rPr>
      <t xml:space="preserve"> Direct from Sensor MUST BE VALIDATED BY THE STEP CODE</t>
    </r>
    <r>
      <rPr>
        <b/>
        <sz val="16"/>
        <color theme="1"/>
        <rFont val="Calibri"/>
        <family val="2"/>
        <scheme val="minor"/>
      </rPr>
      <t xml:space="preserve">, e.g. ATEQ must be in cycle and in a the  Test "Step" </t>
    </r>
    <r>
      <rPr>
        <b/>
        <sz val="16"/>
        <color rgb="FFFF0000"/>
        <rFont val="Calibri"/>
        <family val="2"/>
        <scheme val="minor"/>
      </rPr>
      <t xml:space="preserve">THIS is NOT the Test Results </t>
    </r>
    <r>
      <rPr>
        <b/>
        <sz val="16"/>
        <color theme="1"/>
        <rFont val="Calibri"/>
        <family val="2"/>
        <scheme val="minor"/>
      </rPr>
      <t xml:space="preserve">Example: 88 2C  00 00 |  LSB  |  MSB || 88 2C   | 00 00| Byte &amp; word swapped 00 00 2C 88 hex  as an integer and multiplied by 0.001 for decimal point 11.40     </t>
    </r>
    <r>
      <rPr>
        <b/>
        <sz val="16"/>
        <color rgb="FFFF0000"/>
        <rFont val="Calibri"/>
        <family val="2"/>
        <scheme val="minor"/>
      </rPr>
      <t>Must validate how data is swapped</t>
    </r>
  </si>
  <si>
    <t>Pressure Data from the Last Test Results  Data must be moved in to the exchange zone by request set PLC output byte1-Bit7=1 to move data   Example: 36 87  01 00 |  LSB  |  MSB || 36 87   |  01 00|Byte &amp; word swapped 00 01 87 36 hex 100150 dec as an integer and Multiply by 0.001 for decimal point 100.15</t>
  </si>
  <si>
    <t>Last Results Leak/Flow Pressure Drop Data  Example: 88 2C  00 00 |  LSB  |  MSB || 88 2C   | 00 00| Byte &amp; word swapped 00 00 2C 88 hex  as an integer and multiplied by 0.001 for decimal point 11.40     Must validate how data is swapped</t>
  </si>
  <si>
    <r>
      <t xml:space="preserve">Last Results Leak/Flow/ Pressure Drop  UNITS Codes 00 00 03 E8 = cc/min, 00 00 17 70 = Pa, 00 00 1F 40  = Pa/s, 00 00 B7 98 = Inch3/min Depending on the ATEQ model F, MF, D etc.,  Additional codes may be present see manual &amp; Unit Codes tab  </t>
    </r>
    <r>
      <rPr>
        <b/>
        <sz val="16"/>
        <color rgb="FFFF0000"/>
        <rFont val="Calibri"/>
        <family val="2"/>
        <scheme val="minor"/>
      </rPr>
      <t>Must validate how data is swapped</t>
    </r>
  </si>
  <si>
    <t>Actual Data</t>
  </si>
  <si>
    <t>Actual Data Swap</t>
  </si>
  <si>
    <t>ATEQ Output Addresses</t>
  </si>
  <si>
    <t>ATEQ Input Address</t>
  </si>
  <si>
    <r>
      <t xml:space="preserve">PLC INPUT </t>
    </r>
    <r>
      <rPr>
        <b/>
        <sz val="12"/>
        <color theme="1"/>
        <rFont val="Calibri"/>
        <family val="2"/>
        <scheme val="minor"/>
      </rPr>
      <t>from ATEQ</t>
    </r>
  </si>
  <si>
    <r>
      <t xml:space="preserve">PLC OUTPUT </t>
    </r>
    <r>
      <rPr>
        <b/>
        <sz val="12"/>
        <color theme="1"/>
        <rFont val="Calibri"/>
        <family val="2"/>
        <scheme val="minor"/>
      </rPr>
      <t>to ATEQ</t>
    </r>
  </si>
  <si>
    <t>Binary</t>
  </si>
  <si>
    <t xml:space="preserve"> 2 byte BCD of program # PLC is requesting to be loaded when Byte0-Bit3 is set to 1   OR Program to read/write Parameters when  Byte0-Bit5 is set to 1                      ATEQ screen/program # will be +1 (ATEQ Program #1 = 0, ATEQ Program #11 = 10 dec (000A) Must Validate byte swap may be 0A00  e.g. 0A 00h = program #11 on ATEQ screen
</t>
  </si>
  <si>
    <t>ENTER PLC Starting Address in GREEN AREA Below</t>
  </si>
  <si>
    <t>ENTER HEX Value ONLY in GREEN AREAS</t>
  </si>
  <si>
    <t>HEX / Binary</t>
  </si>
  <si>
    <t>Actual Data Dec</t>
  </si>
  <si>
    <t>Actual Data Swap Dec</t>
  </si>
  <si>
    <t>Depends on ATEQ Type F, MF, D ect. See ATEQ NetworksO manual for "Steps Table"</t>
  </si>
  <si>
    <t>Depends on ATEQ Type F, MF, D ect See ATEQ NetworksO manual for "Addresses"</t>
  </si>
  <si>
    <t>ATEQ CODE,  See ATEQ NetworksO manual for "Unit Codes" PDF page 254/286</t>
  </si>
  <si>
    <t>0F</t>
  </si>
  <si>
    <t>0E</t>
  </si>
  <si>
    <t>0D</t>
  </si>
  <si>
    <t>0C</t>
  </si>
  <si>
    <t>09</t>
  </si>
  <si>
    <t>06</t>
  </si>
  <si>
    <t>Depends on ATEQ Type F, MF, D ect. See ATEQ NetworksO manual for "Alarm Codes" PDF page 257/286</t>
  </si>
  <si>
    <t>Depends on ATEQ Type F, MF, D ect See ATEQ NetworksO manual PDF page 69, 110, 136, 219/286</t>
  </si>
  <si>
    <t>Last Results Measurements                  Last Results Measurements                Last Results Measurements                  Last Results Measurements</t>
  </si>
  <si>
    <t>Real Time Measurements                            Real Time Measurements                       Real Time Measurements                              Real Time Measurements</t>
  </si>
  <si>
    <t>Depends on ATEQ Type F, MF, D ect See  ATEQ NetworksO manual for "Special Cycle Bit Table" PDF page 63/286</t>
  </si>
  <si>
    <r>
      <t xml:space="preserve"> 2 byte BCD code of the "Special Cycle" the PLC is  requesting to be loaded when Byte0-Bit2 is set to 1  "Piezo Auto Zero" = 00 07  "Infinite  Fill" = 00 11   Code will depend on model of ATEQ F, MF, D etc.                                                            </t>
    </r>
    <r>
      <rPr>
        <b/>
        <sz val="16"/>
        <color rgb="FFFF0000"/>
        <rFont val="Calibri"/>
        <family val="2"/>
        <scheme val="minor"/>
      </rPr>
      <t xml:space="preserve">Must validate if data is swapped See SPE Cycle tab for other codes </t>
    </r>
    <r>
      <rPr>
        <b/>
        <sz val="16"/>
        <color theme="1"/>
        <rFont val="Calibri"/>
        <family val="2"/>
        <scheme val="minor"/>
      </rPr>
      <t xml:space="preserve">
</t>
    </r>
  </si>
  <si>
    <t xml:space="preserve">Read Parameters &amp; Settings               Read Parameters &amp; Settings           Read Parameters &amp; Settings               Read Parameters &amp; Settings                                           Read Parameters &amp; Settings                                           Read Parameters &amp; Settings                                           Read Parameters &amp; Settings                                           </t>
  </si>
  <si>
    <t>Read Parameters and Settings at A79</t>
  </si>
  <si>
    <t>Output word exchange for Parameter I.D. see ATEQ NetworksO manual PDF page 247/286</t>
  </si>
  <si>
    <t xml:space="preserve"> 2 byte BCD of the Parameter Identifier Must  Validate byte swap e e.g.3C 00= Test Fail (Natural Reject of the test part) see Excel Tab PARAM ID</t>
  </si>
  <si>
    <t xml:space="preserve"> 2 byte BCD of the Parameter Identifier Must  Validate byte swap e.g.3E 00= Ref Fail (Natural Reject of the reference part) see Excel Tab PARAM ID</t>
  </si>
  <si>
    <t xml:space="preserve"> 2 byte BCD of the Parameter Identifier Must  Validate byte swap e.g.7F 00=Reject Units see Excel Tab PARAM ID </t>
  </si>
  <si>
    <t xml:space="preserve"> 2 byte BCD of the Parameter I.D. requested in the output word exchange zone e.g. 7F 00 is the I.D. for the Leak Units,  the code is in the next two words</t>
  </si>
  <si>
    <r>
      <t xml:space="preserve">2 byte BCD of Current program # selected on ATEQ -1 (ATEQ Program #1 = 0, ATEQ Program #11 = 10 dec (000A) </t>
    </r>
    <r>
      <rPr>
        <b/>
        <sz val="11"/>
        <color rgb="FFFF0000"/>
        <rFont val="Calibri"/>
        <family val="2"/>
        <scheme val="minor"/>
      </rPr>
      <t>Must Validate byte swap may be 0A00</t>
    </r>
  </si>
  <si>
    <r>
      <t xml:space="preserve">2 byte BCD of Number of Results in FIFO </t>
    </r>
    <r>
      <rPr>
        <b/>
        <sz val="11"/>
        <color rgb="FFFF0000"/>
        <rFont val="Calibri"/>
        <family val="2"/>
        <scheme val="minor"/>
      </rPr>
      <t>Must Validate byte swap 0001 may be 0100</t>
    </r>
  </si>
  <si>
    <r>
      <t xml:space="preserve"> 2 byte BCD code of the "Special Cycle" the PLC is  requesting to be loaded when Address 0h-Bit2 is set to 1                                                                                     "Piezo Auto Zero" = 00 07                                                                                         "Infinite  Fill" = 00 11                                                                                                                                                                             Code will depend on model of ATEQ F, MF, D etc.                              </t>
    </r>
    <r>
      <rPr>
        <b/>
        <sz val="11"/>
        <color rgb="FFFF0000"/>
        <rFont val="Calibri"/>
        <family val="2"/>
        <scheme val="minor"/>
      </rPr>
      <t xml:space="preserve">Must validate if data is swapped See SPE Cycle tab for other codes </t>
    </r>
    <r>
      <rPr>
        <b/>
        <sz val="11"/>
        <color theme="1"/>
        <rFont val="Calibri"/>
        <family val="2"/>
        <scheme val="minor"/>
      </rPr>
      <t xml:space="preserve">
</t>
    </r>
  </si>
  <si>
    <r>
      <t xml:space="preserve">2 byte ATEQ code to identify the type of test based on the selected program. Test types are identified by, Invalid: 0000, Leak: 0100, Blockage mode: 0200, Desensitized mode: 0300 Operator mode:  0400 and will depend on model of ATEQ F, MF, D etc.                              </t>
    </r>
    <r>
      <rPr>
        <b/>
        <sz val="11"/>
        <color rgb="FFFF0000"/>
        <rFont val="Calibri"/>
        <family val="2"/>
        <scheme val="minor"/>
      </rPr>
      <t>Must validate if data is swapped</t>
    </r>
    <r>
      <rPr>
        <b/>
        <sz val="11"/>
        <color theme="1"/>
        <rFont val="Calibri"/>
        <family val="2"/>
        <scheme val="minor"/>
      </rPr>
      <t xml:space="preserve"> </t>
    </r>
  </si>
  <si>
    <t xml:space="preserve">2 byte BCD code of the "Test Type" the PLC is  requesting to be Created if PLC is making new programs                                                                                                                                                                             Code will depend on model of ATEQ F, MF, D etc.                              
</t>
  </si>
  <si>
    <t xml:space="preserve"> 2 byte BCD of the Parameter I.D. requested in the output word exchange zone e.g.A1 00 is the I.D. for the Part Volume Units Code,  the value is in the next two words</t>
  </si>
  <si>
    <r>
      <t xml:space="preserve">2 byte BCD of Number of Results in FIFO </t>
    </r>
    <r>
      <rPr>
        <b/>
        <sz val="18"/>
        <color rgb="FFFF0000"/>
        <rFont val="Calibri"/>
        <family val="2"/>
        <scheme val="minor"/>
      </rPr>
      <t>Must Validate byte swap 0001 may be 0100       Reset FIFO to zero before starting new cycle Byte0-Bit7=1, set=0 after FIFO is cleared to zero</t>
    </r>
  </si>
  <si>
    <r>
      <t xml:space="preserve">2 byte ATEQ code to identify the type of test based on the selected program. Test types are identified by, Invalid: 0000, Leak: 0100, Blockage mode: 0200, Desensitized mode: 0300 Operator mode:  0400 and will depend on model of ATEQ F, MF, D etc.                                         </t>
    </r>
    <r>
      <rPr>
        <b/>
        <sz val="16"/>
        <color rgb="FFFF0000"/>
        <rFont val="Calibri"/>
        <family val="2"/>
        <scheme val="minor"/>
      </rPr>
      <t>Must validate if data is swapped</t>
    </r>
    <r>
      <rPr>
        <b/>
        <sz val="16"/>
        <color theme="1"/>
        <rFont val="Calibri"/>
        <family val="2"/>
        <scheme val="minor"/>
      </rPr>
      <t xml:space="preserve"> </t>
    </r>
  </si>
  <si>
    <t>Pressure error (Alarm)</t>
  </si>
  <si>
    <r>
      <t xml:space="preserve">2 byte BCD of Current program # selected on ATEQ +1 (ATEQ Program #1 = 0, ATEQ Program #11 = 10 dec (0A00) swapped is 10 dec +1 is program 11 </t>
    </r>
    <r>
      <rPr>
        <b/>
        <sz val="18"/>
        <color rgb="FFFF0000"/>
        <rFont val="Calibri"/>
        <family val="2"/>
        <scheme val="minor"/>
      </rPr>
      <t>Must Validate byte swap</t>
    </r>
  </si>
  <si>
    <t>Moves the test parameters in the exchange zone at address 20h see "Read Parameters" Excel tab</t>
  </si>
  <si>
    <t xml:space="preserve">Depends on Parameter Requested in the output word exchange see ATEQ NetworksO manual PDF page 226 &amp; 247/286 </t>
  </si>
  <si>
    <t xml:space="preserve"> 2 byte BCD of the Parameter Identifier Must  Validate byte swap may be e.g. 01 00= to Fill Time see Excel Tab PARAM ID</t>
  </si>
  <si>
    <t>Parameter Data for 1 st I.D. Requested</t>
  </si>
  <si>
    <t>Value of Parameter of I.D. requested in the output word exchange zone e.g. I.D. 01 is Fill time D0 07 00 00 swapped multiplied by *0.001 = 2.00 seconds</t>
  </si>
  <si>
    <t xml:space="preserve"> 2 byte BCD of the Parameter Identifier Must  Validate byte swap may be e.g. 02 00= to Stab Time see Excel Tab PARAM ID </t>
  </si>
  <si>
    <t xml:space="preserve"> 2 byte BCD of the Parameter Identifier Must  Validate byte swap may be e.g. 03 00= to Test Time see Excel Tab PARAM ID </t>
  </si>
  <si>
    <t xml:space="preserve"> 2 byte BCD of the Parameter I.D. requested in the output word exchange zone e.g. 02 00 is the I.D. for the Stabilization Time the value is in the next two words</t>
  </si>
  <si>
    <t xml:space="preserve"> 2 byte BCD of the Parameter Identifier Must  Validate byte swap e.g.14 00= Part Volume  see Excel Tab PARAM ID</t>
  </si>
  <si>
    <t xml:space="preserve"> 2 byte BCD of the Parameter Identifier Must  Validate byte swap e.g. A1 00 = Volume Unit  see Excel Tab PARAM ID </t>
  </si>
  <si>
    <t xml:space="preserve"> 2 byte BCD of the Parameter Identifier Must  Validate byte swap e.g.32 00= to Min. Test Pressure see Excel Tab PARAM ID </t>
  </si>
  <si>
    <t xml:space="preserve"> 2 byte BCD of the Parameter Identifier Must  Validate byte swap e.g.33 00= to Max.. Test Pressure see Excel Tab PARAM ID</t>
  </si>
  <si>
    <t>Value of Parameter of I.D. requested in the output word exchange zone e.g. I.D. 03 is Test time DC 05 00 00 swapped multiplied by *0.001 =1.50 seconds</t>
  </si>
  <si>
    <t xml:space="preserve"> 2 byte BCD of the Parameter Identifier Must  Validate byte swap e.g.35 00=Pressure Unit see Excel Tab PARAM ID </t>
  </si>
  <si>
    <t>Value of Parameter of I.D. requested in the output word exchange zone e.g. I.D. 14 00 is Part Volume F0 49 02 00 swapped multiplied by *0.001 =150</t>
  </si>
  <si>
    <t xml:space="preserve">Depends on Parameter Requested in the output word exchange see ATEQ NetworksO manual PDF page 226 &amp; 250/286 </t>
  </si>
  <si>
    <t>Value of Parameter of I.D. requested in the output word exchange zone e.g. I.D. A1 00 is Part Volume Units Code C0 DA 00 00 swapped is DA C0 or centimeter ^3 see Unit code Excel Tab or PDF page 254/286</t>
  </si>
  <si>
    <t xml:space="preserve"> 2 byte BCD of the Parameter I.D. requested in the output word exchange zone e.g.32 00 is the I.D. for the Min.. Pressure,  the value is in the next two words</t>
  </si>
  <si>
    <t>Value of Parameter of I.D. requested in the output word exchange zone e.g. I.D. 32 00  is Min. Pressure 80 38 01 00 swapped multiplied by *0.001 =80.00</t>
  </si>
  <si>
    <t xml:space="preserve">Depends on Parameter Requested in the output word exchange see ATEQ NetworksO manual PDF page 226 &amp; 248/286 </t>
  </si>
  <si>
    <t>Value of Parameter of I.D. requested in the output word exchange zone e.g. I.D. 33 00 is Max. Pressure, C0 D4 01 00 swapped multiplied by *0.001 =120.00</t>
  </si>
  <si>
    <t xml:space="preserve"> 2 byte BCD of the Parameter I.D. requested in the output word exchange zone e.g. 35 00 is the I.D. for the pressure Units,  the code is in the next two words</t>
  </si>
  <si>
    <t>Value of Parameter of I.D. requested in the output word exchange zone e.g. I.D. A1 00 is Part Volume Units CodeE0 2E 00 00 swapped is 2E E0 or kPa see Unit code Excel Tab or PDF page 254/286</t>
  </si>
  <si>
    <t>Value of Parameter of I.D. requested in the output word exchange zone e.g.3C 00 is the I.D. for the Test Fail (Natural reject  level of the test part), B0 04 00 00 swapped *0.001= 1.20</t>
  </si>
  <si>
    <t xml:space="preserve"> 2 byte BCD of the Parameter I.D. requested in the output word exchange zone e.g.3E 00 is the I.D. for the Ref. Fail (Natural reject  level of the reference part),  the value is in the next two words</t>
  </si>
  <si>
    <t>Value of Parameter of I.D. requested in the output word exchange zone e.g.3E 00 is the I.D. for the Ref. Fail (Natural reject  level of the reference part), 78 00 00 00 swapped *0.001= 0.12</t>
  </si>
  <si>
    <t xml:space="preserve">Depends on Parameter Requested in the output word exchange see ATEQ NetworksO manual PDF page 226 &amp; 249/286 </t>
  </si>
  <si>
    <t>Value of Parameter of I.D. requested in the output word exchange zone e.g. I.D. 7F 00 is Reject Units Code E8 03 00 00 swapped is 03 E8 or cm3/mn see Unit code Excel Tab or PDF page 254/286</t>
  </si>
  <si>
    <t>A</t>
  </si>
  <si>
    <t>HEX</t>
  </si>
  <si>
    <t>Character</t>
  </si>
  <si>
    <t>B</t>
  </si>
  <si>
    <t>C</t>
  </si>
  <si>
    <t>D</t>
  </si>
  <si>
    <t>E</t>
  </si>
  <si>
    <t>F</t>
  </si>
  <si>
    <t>G</t>
  </si>
  <si>
    <t>H</t>
  </si>
  <si>
    <t>I</t>
  </si>
  <si>
    <t>J</t>
  </si>
  <si>
    <t>K</t>
  </si>
  <si>
    <t>L</t>
  </si>
  <si>
    <t>M</t>
  </si>
  <si>
    <t>N</t>
  </si>
  <si>
    <t>O</t>
  </si>
  <si>
    <t>P</t>
  </si>
  <si>
    <t>Q</t>
  </si>
  <si>
    <t>R</t>
  </si>
  <si>
    <t>S</t>
  </si>
  <si>
    <t>T</t>
  </si>
  <si>
    <t>U</t>
  </si>
  <si>
    <t>V</t>
  </si>
  <si>
    <t>W</t>
  </si>
  <si>
    <t>X</t>
  </si>
  <si>
    <t>Y</t>
  </si>
  <si>
    <t>Z</t>
  </si>
  <si>
    <t>STX</t>
  </si>
  <si>
    <t>ETX</t>
  </si>
  <si>
    <t>Start of Text</t>
  </si>
  <si>
    <t>End of Text</t>
  </si>
  <si>
    <t>a</t>
  </si>
  <si>
    <t>b</t>
  </si>
  <si>
    <t>c</t>
  </si>
  <si>
    <t>d</t>
  </si>
  <si>
    <t>e</t>
  </si>
  <si>
    <t>f</t>
  </si>
  <si>
    <t>g</t>
  </si>
  <si>
    <t>h</t>
  </si>
  <si>
    <t>i</t>
  </si>
  <si>
    <t>j</t>
  </si>
  <si>
    <t>k</t>
  </si>
  <si>
    <t>l</t>
  </si>
  <si>
    <t>m</t>
  </si>
  <si>
    <t>n</t>
  </si>
  <si>
    <t>o</t>
  </si>
  <si>
    <t>p</t>
  </si>
  <si>
    <t>q</t>
  </si>
  <si>
    <t>r</t>
  </si>
  <si>
    <t>s</t>
  </si>
  <si>
    <t>t</t>
  </si>
  <si>
    <t>u</t>
  </si>
  <si>
    <t>v</t>
  </si>
  <si>
    <t>w</t>
  </si>
  <si>
    <t>x</t>
  </si>
  <si>
    <t>y</t>
  </si>
  <si>
    <t>z</t>
  </si>
  <si>
    <t>.</t>
  </si>
  <si>
    <t>\</t>
  </si>
  <si>
    <t>&lt;</t>
  </si>
  <si>
    <t>&gt;</t>
  </si>
  <si>
    <t>!</t>
  </si>
  <si>
    <t>@</t>
  </si>
  <si>
    <t>#</t>
  </si>
  <si>
    <t>$</t>
  </si>
  <si>
    <t>%</t>
  </si>
  <si>
    <t>^</t>
  </si>
  <si>
    <t>*</t>
  </si>
  <si>
    <t>(</t>
  </si>
  <si>
    <t>)</t>
  </si>
  <si>
    <t>-</t>
  </si>
  <si>
    <t>+</t>
  </si>
  <si>
    <t>HEX CMD Word Swap</t>
  </si>
  <si>
    <t xml:space="preserve">2nd ASCII Character in Hex e.g. "B" = 42 hex </t>
  </si>
  <si>
    <t xml:space="preserve">3rd ASCII Character in Hex e.g. "C" = 43 hex </t>
  </si>
  <si>
    <t xml:space="preserve">4th ASCII Character in Hex e.g. "1" = 31 hex </t>
  </si>
  <si>
    <t xml:space="preserve">5th ASCII Character in Hex e.g. "2" = 32 hex </t>
  </si>
  <si>
    <t>1</t>
  </si>
  <si>
    <t>2</t>
  </si>
  <si>
    <t xml:space="preserve">6th ASCII Character in Hex e.g. "3" = 33 hex </t>
  </si>
  <si>
    <t xml:space="preserve">7th ASCII Character in Hex e.g. "4" = 34 hex </t>
  </si>
  <si>
    <t>3</t>
  </si>
  <si>
    <t>4</t>
  </si>
  <si>
    <t>5</t>
  </si>
  <si>
    <t>6</t>
  </si>
  <si>
    <t xml:space="preserve">8th ASCII Character in Hex e.g. "5" = 35 hex </t>
  </si>
  <si>
    <t xml:space="preserve">9th ASCII Character in Hex e.g. "6" = 36 hex </t>
  </si>
  <si>
    <t xml:space="preserve">10th ASCII Character in Hex e.g. "7" = 35 hex </t>
  </si>
  <si>
    <t xml:space="preserve">11th ASCII Character in Hex e.g. "8" = 36 hex </t>
  </si>
  <si>
    <t>7</t>
  </si>
  <si>
    <t>8</t>
  </si>
  <si>
    <t xml:space="preserve">12th ASCII Character in Hex e.g. "9" = 35 hex </t>
  </si>
  <si>
    <t xml:space="preserve">13th ASCII Character in Hex e.g. "0" = 36 hex </t>
  </si>
  <si>
    <t xml:space="preserve">1st ASCII Character in Hex e.g. "A" = 41hex </t>
  </si>
  <si>
    <t xml:space="preserve"> 1 - Write PUN CODE   - Use fieldbus commande "Write personnalisation" with specific format : STX PUN_CODE ETX   - Size max : 20 chars  eg : PUN code "ABC1234567891234567890"   - send  as ascii in hex  : 02 41 42 43 31 32 33 34 35 36 37 38 39 31 32 33 34 35 36 37 38 39  30 03   with (02 = STX, 41 = 'A'..., 30 = '0', 03 = ETX) 2- Print, at the end of cycle, PUN code with export frame, instead of barcode  send Empty PUN code  (Only STX and ETX)  eg : STX ETX  ascii, 02  03 hex</t>
  </si>
  <si>
    <t xml:space="preserve">Last character must be ETX (03hex) </t>
  </si>
  <si>
    <t>"ETX"</t>
  </si>
  <si>
    <t>41</t>
  </si>
  <si>
    <t xml:space="preserve"> Create an ascii part serial number or unique identification after setting program number by sending start of text, ascci serial number, end of text   STX (02 hex) ASCII character's in hex, ETX (03 hex)                                                Regular "Name Function "or personalization  is retained and can be modified in a similar way without using the STX and EXT</t>
  </si>
  <si>
    <t>6D792062726F776E20646F67</t>
  </si>
  <si>
    <t>Text</t>
  </si>
  <si>
    <t>4e</t>
  </si>
  <si>
    <t>4d</t>
  </si>
  <si>
    <t>dec data</t>
  </si>
  <si>
    <t>ATEQ Word Address Hex</t>
  </si>
  <si>
    <t>PLC word Address Dec</t>
  </si>
  <si>
    <t>Sycon Byte</t>
  </si>
  <si>
    <t>ID</t>
  </si>
  <si>
    <t>Value</t>
  </si>
  <si>
    <t>Test Type</t>
  </si>
  <si>
    <t>Leak</t>
  </si>
  <si>
    <t>Fill time</t>
  </si>
  <si>
    <t>Stab Time</t>
  </si>
  <si>
    <t>Test Time</t>
  </si>
  <si>
    <t>Volume</t>
  </si>
  <si>
    <t>Min Pressure</t>
  </si>
  <si>
    <t>Max Pressure</t>
  </si>
  <si>
    <t>Test Fail</t>
  </si>
  <si>
    <t>REF. Fail</t>
  </si>
  <si>
    <t>Pressure Unit (kPa)</t>
  </si>
  <si>
    <t>Reject Unit cm/min</t>
  </si>
  <si>
    <t>Volume Unit cm3</t>
  </si>
  <si>
    <t>Enter ATEQ Program #</t>
  </si>
  <si>
    <t>Enter How many Parameters that are being  requested</t>
  </si>
  <si>
    <t>Output word exchange for Requesting Parameters. see ATEQ NetworksO manual PDF page 226/286</t>
  </si>
  <si>
    <t>Enter Parameter I.D. of  request</t>
  </si>
  <si>
    <t>Set Fill (Fill Instruction Value)</t>
  </si>
  <si>
    <t xml:space="preserve"> 2 byte BCD of the Parameter Identifier Must  Validate byte swap e.g.  42 00=Set Fill (Fill Instruction Value) see Excel Tab PARAM ID </t>
  </si>
  <si>
    <t>Parameter Data for I.D. in previous word</t>
  </si>
  <si>
    <t xml:space="preserve"> 2 byte BCD of the Parameter I.D. requested in the output word exchange zone e.g. 42 00 is the I.D. for the Set Fil  Fill (Fill Instruction Value),  the vaue is in the next two words</t>
  </si>
  <si>
    <t>A0</t>
  </si>
  <si>
    <t>86</t>
  </si>
  <si>
    <t>Value of Parameter of I.D. requested in the output word exchange zone e.g. I.D. 42 00 is  I.D. for the Set Fil  Fill (Fill Instruction Value), A0 86 01 00 swapped *0.001= 100.00</t>
  </si>
  <si>
    <t>Starting at ATEQ adress 20H the data is loaded via a request e.g. Last Results and Parameter Values see Excel Tabs and NetworksO PDF page 220/286</t>
  </si>
  <si>
    <t>Exchange Zone</t>
  </si>
  <si>
    <t>Go To LIVE Real Time Control Tab ATEQ Address 00 to 1F</t>
  </si>
  <si>
    <t>Go To Write Parameters Descriptions for Exchange Zone</t>
  </si>
  <si>
    <t xml:space="preserve"> 2 byte BCD of program # PLC is requesting to be loaded when Address 0h-Bit3 is set to 1 OR Program Number to Read/Write Pramaters from                                                                                   ATEQ screen will be -1 (ATEQ Program #1 = 0, ATEQ Program #11 = 10 dec (000A) Must Validate byte swap may be 0A00(ATEQ screen is +1, e.g. 06h = 01h (01 = program #2 on ATEQ screen)Address 06h: Number of the program to be selected.  
Address 07h =0
</t>
  </si>
  <si>
    <t>Output word exchange for Requesting Writing Parameters . see ATEQ NetworksO manual PDF page 235/286</t>
  </si>
  <si>
    <t>Enter How many Parameters that will be Writen</t>
  </si>
  <si>
    <t>Enter Parameter I.D to be Writen</t>
  </si>
  <si>
    <t>Enter Value Decimal to be Written</t>
  </si>
  <si>
    <t xml:space="preserve"> 2 byte BCD of the number of Parameters to Write Must Validate byte swap may be e.g. 0E 00 to write 14 parameters</t>
  </si>
  <si>
    <t>Value of  Parameter I.D. in word above</t>
  </si>
  <si>
    <t>MOD(HEX2DEC(O72)+2^31,2^32)-2^31</t>
  </si>
  <si>
    <t xml:space="preserve"> 2 byte BCD of the Parameter Identifier Must  Validate byte swap e.g.01 00= Fill Time see Excel Tab PARAM ID</t>
  </si>
  <si>
    <t>Use the Live Relay Status Real Time Results Bits for cycle control byte C &amp;D</t>
  </si>
  <si>
    <t>ENTER Binary Value ONLY in GREEN AREAS</t>
  </si>
  <si>
    <t>HEX CMD</t>
  </si>
  <si>
    <t xml:space="preserve"> 2 byte BCD of the Parameter Identifier Must  Validate byte swap e.g.02 00= Stabilization Time see Excel Tab PARAM ID</t>
  </si>
  <si>
    <t>Actual Data Dec swaped</t>
  </si>
  <si>
    <t>Dword Write Value to Parameter of I.D. in the above word  e.g. Fill Time value of 2.00 seconds *1000 swapped =  2000dec or D0 07 00 00 hex</t>
  </si>
  <si>
    <t>Dword Write Value to Parameter of I.D. in the above word  e.g. Stabilization Time value of 4.00 seconds *1000 = 4000 dec or  swapped =  A0 0F 00 00 hex</t>
  </si>
  <si>
    <t xml:space="preserve"> 2 byte BCD of the Parameter Identifier Must  Validate byte swap e.g.03 00= Test Time see Excel Tab PARAM ID</t>
  </si>
  <si>
    <t>Dword Write Value to Parameter of I.D. in the above word  e.g.Test Time value of 1.5 seconds *1000 =1500 dec or  swapped =  DC 05 00 00 hex</t>
  </si>
  <si>
    <t>2th Parameter I.D.</t>
  </si>
  <si>
    <t>3th Parameter I.D.</t>
  </si>
  <si>
    <t xml:space="preserve"> 2 byte BCD of the Parameter Identifier Must  Validate byte swap may be e.g. 14 00 hex = 20 dec for Volume see Excel Tab PARAM ID</t>
  </si>
  <si>
    <t>Dword Write Value to Parameter of I.D. in the above word  e.g.Volume value of 750 (see units selected or write units first) *1000 750000 dec swapped =                                -334768896 dec or B0 71 0B 00 hex</t>
  </si>
  <si>
    <t>ENTER Binary or Text ONLY in GREEN AREAS</t>
  </si>
  <si>
    <t>See Last Results Descriptions for Exchange Zone</t>
  </si>
  <si>
    <t>See  Read Parameters Descriptions for Exchange Zone</t>
  </si>
  <si>
    <t>See LIVE Real Time Control Tab ATEQ Address 00 to 1F for Cycle Control</t>
  </si>
  <si>
    <t>BYTE</t>
  </si>
  <si>
    <t>70</t>
  </si>
  <si>
    <t>17</t>
  </si>
  <si>
    <t>3c</t>
  </si>
  <si>
    <t>40</t>
  </si>
  <si>
    <t>Recoverable part (NOT Used Pass+Fail = Recoverable)</t>
  </si>
  <si>
    <t>Alarm (Check Alarm Code word 23h)</t>
  </si>
  <si>
    <t>Pressure fault (Check Alarm Code word 23h)</t>
  </si>
  <si>
    <t>94</t>
  </si>
  <si>
    <t>ff</t>
  </si>
  <si>
    <t>2A</t>
  </si>
  <si>
    <t>F8</t>
  </si>
  <si>
    <t>92</t>
  </si>
  <si>
    <t>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</si>
</sst>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35" x14ac:knownFonts="1">
    <font>
      <sz val="11"/>
      <color theme="1"/>
      <name val="Calibri"/>
      <family val="2"/>
      <scheme val="minor"/>
    </font>
    <font>
      <b/>
      <sz val="11"/>
      <color theme="1"/>
      <name val="Calibri"/>
      <family val="2"/>
      <scheme val="minor"/>
    </font>
    <font>
      <sz val="11"/>
      <color theme="0" tint="-0.34998626667073579"/>
      <name val="Calibri"/>
      <family val="2"/>
      <scheme val="minor"/>
    </font>
    <font>
      <sz val="8"/>
      <color theme="1"/>
      <name val="Calibri"/>
      <family val="2"/>
      <scheme val="minor"/>
    </font>
    <font>
      <b/>
      <sz val="11"/>
      <color theme="0"/>
      <name val="Calibri"/>
      <family val="2"/>
      <scheme val="minor"/>
    </font>
    <font>
      <u/>
      <sz val="11"/>
      <color theme="10"/>
      <name val="Calibri"/>
      <family val="2"/>
      <scheme val="minor"/>
    </font>
    <font>
      <b/>
      <sz val="11"/>
      <name val="Calibri"/>
      <family val="2"/>
      <scheme val="minor"/>
    </font>
    <font>
      <b/>
      <sz val="8"/>
      <color theme="1"/>
      <name val="Calibri"/>
      <family val="2"/>
      <scheme val="minor"/>
    </font>
    <font>
      <b/>
      <sz val="12"/>
      <color theme="1"/>
      <name val="Calibri"/>
      <family val="2"/>
      <scheme val="minor"/>
    </font>
    <font>
      <b/>
      <sz val="12"/>
      <name val="Calibri"/>
      <family val="2"/>
      <scheme val="minor"/>
    </font>
    <font>
      <b/>
      <sz val="26"/>
      <color theme="1"/>
      <name val="Calibri"/>
      <family val="2"/>
      <scheme val="minor"/>
    </font>
    <font>
      <b/>
      <sz val="10"/>
      <color theme="1"/>
      <name val="Calibri"/>
      <family val="2"/>
      <scheme val="minor"/>
    </font>
    <font>
      <b/>
      <sz val="14"/>
      <color rgb="FFFF0000"/>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11"/>
      <color rgb="FF00B050"/>
      <name val="Calibri"/>
      <family val="2"/>
      <scheme val="minor"/>
    </font>
    <font>
      <b/>
      <sz val="16"/>
      <color rgb="FFFF0000"/>
      <name val="Calibri"/>
      <family val="2"/>
      <scheme val="minor"/>
    </font>
    <font>
      <b/>
      <sz val="18"/>
      <color rgb="FFFF0000"/>
      <name val="Calibri"/>
      <family val="2"/>
      <scheme val="minor"/>
    </font>
    <font>
      <sz val="9"/>
      <color indexed="81"/>
      <name val="Tahoma"/>
      <family val="2"/>
    </font>
    <font>
      <b/>
      <sz val="9"/>
      <color indexed="81"/>
      <name val="Tahoma"/>
      <family val="2"/>
    </font>
    <font>
      <b/>
      <sz val="9"/>
      <color theme="1"/>
      <name val="Calibri"/>
      <family val="2"/>
      <scheme val="minor"/>
    </font>
    <font>
      <b/>
      <sz val="11"/>
      <color rgb="FFFF0000"/>
      <name val="Calibri"/>
      <family val="2"/>
      <scheme val="minor"/>
    </font>
    <font>
      <b/>
      <u/>
      <sz val="24"/>
      <color theme="10"/>
      <name val="Calibri"/>
      <family val="2"/>
      <scheme val="minor"/>
    </font>
    <font>
      <b/>
      <u/>
      <sz val="28"/>
      <color theme="10"/>
      <name val="Calibri"/>
      <family val="2"/>
      <scheme val="minor"/>
    </font>
    <font>
      <b/>
      <sz val="11"/>
      <color theme="0" tint="-0.499984740745262"/>
      <name val="Calibri"/>
      <family val="2"/>
      <scheme val="minor"/>
    </font>
    <font>
      <b/>
      <sz val="48"/>
      <color theme="1"/>
      <name val="Calibri"/>
      <family val="2"/>
      <scheme val="minor"/>
    </font>
    <font>
      <b/>
      <u/>
      <sz val="48"/>
      <color theme="10"/>
      <name val="Calibri"/>
      <family val="2"/>
      <scheme val="minor"/>
    </font>
    <font>
      <b/>
      <sz val="11"/>
      <color theme="0" tint="-0.34998626667073579"/>
      <name val="Calibri"/>
      <family val="2"/>
      <scheme val="minor"/>
    </font>
    <font>
      <b/>
      <u/>
      <sz val="22"/>
      <color theme="10"/>
      <name val="Calibri"/>
      <family val="2"/>
      <scheme val="minor"/>
    </font>
    <font>
      <b/>
      <sz val="36"/>
      <color theme="1"/>
      <name val="Calibri"/>
      <family val="2"/>
      <scheme val="minor"/>
    </font>
    <font>
      <b/>
      <u/>
      <sz val="11"/>
      <color theme="10"/>
      <name val="Calibri"/>
      <family val="2"/>
      <scheme val="minor"/>
    </font>
    <font>
      <sz val="10"/>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rgb="FF92D050"/>
        <bgColor indexed="64"/>
      </patternFill>
    </fill>
    <fill>
      <patternFill patternType="solid">
        <fgColor theme="2"/>
        <bgColor indexed="64"/>
      </patternFill>
    </fill>
    <fill>
      <patternFill patternType="solid">
        <fgColor rgb="FFFFFF00"/>
        <bgColor indexed="64"/>
      </patternFill>
    </fill>
  </fills>
  <borders count="7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thin">
        <color indexed="64"/>
      </left>
      <right/>
      <top/>
      <bottom style="medium">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661">
    <xf numFmtId="0" fontId="0" fillId="0" borderId="0" xfId="0"/>
    <xf numFmtId="0" fontId="1" fillId="0" borderId="0" xfId="0" applyFont="1"/>
    <xf numFmtId="0" fontId="0" fillId="0" borderId="0" xfId="0" applyAlignment="1">
      <alignment horizontal="center" vertical="center"/>
    </xf>
    <xf numFmtId="0" fontId="0" fillId="0" borderId="0" xfId="0" applyAlignment="1">
      <alignment wrapText="1"/>
    </xf>
    <xf numFmtId="0" fontId="0" fillId="0" borderId="3" xfId="0" applyBorder="1"/>
    <xf numFmtId="0" fontId="1" fillId="0" borderId="2" xfId="0" applyFont="1" applyBorder="1"/>
    <xf numFmtId="0" fontId="1" fillId="0" borderId="2" xfId="0" applyFont="1" applyBorder="1" applyAlignment="1">
      <alignment horizontal="center" vertical="center"/>
    </xf>
    <xf numFmtId="0" fontId="2" fillId="0" borderId="2" xfId="0" applyFont="1" applyBorder="1"/>
    <xf numFmtId="0" fontId="2" fillId="0" borderId="2" xfId="0" applyFont="1" applyBorder="1" applyAlignment="1">
      <alignment horizontal="center" vertical="center"/>
    </xf>
    <xf numFmtId="0" fontId="3" fillId="3" borderId="0" xfId="0" applyFont="1" applyFill="1" applyAlignment="1">
      <alignment horizontal="center" vertical="center" wrapText="1"/>
    </xf>
    <xf numFmtId="49" fontId="0" fillId="0" borderId="0" xfId="0" applyNumberFormat="1"/>
    <xf numFmtId="0" fontId="1" fillId="0" borderId="44" xfId="0" applyFont="1" applyBorder="1"/>
    <xf numFmtId="0" fontId="1" fillId="0" borderId="45" xfId="0" applyFont="1" applyBorder="1"/>
    <xf numFmtId="0" fontId="1" fillId="0" borderId="46" xfId="0" applyFont="1" applyBorder="1"/>
    <xf numFmtId="0" fontId="1" fillId="0" borderId="47" xfId="0" applyFont="1" applyBorder="1"/>
    <xf numFmtId="0" fontId="4" fillId="2" borderId="57" xfId="0" applyFont="1" applyFill="1" applyBorder="1" applyAlignment="1">
      <alignment horizontal="center" vertical="center"/>
    </xf>
    <xf numFmtId="0" fontId="1" fillId="0" borderId="43" xfId="0" applyFont="1" applyBorder="1"/>
    <xf numFmtId="0" fontId="1" fillId="0" borderId="49" xfId="0" applyFont="1" applyBorder="1"/>
    <xf numFmtId="0" fontId="1" fillId="0" borderId="0" xfId="0" applyFont="1" applyAlignment="1">
      <alignment horizontal="center" vertical="center" wrapText="1"/>
    </xf>
    <xf numFmtId="0" fontId="1" fillId="0" borderId="0" xfId="0" applyFont="1" applyAlignment="1">
      <alignment horizontal="center" wrapText="1"/>
    </xf>
    <xf numFmtId="0" fontId="4" fillId="2" borderId="46" xfId="0" applyFont="1" applyFill="1" applyBorder="1" applyAlignment="1">
      <alignment horizontal="center" vertical="center"/>
    </xf>
    <xf numFmtId="0" fontId="1" fillId="0" borderId="57" xfId="0" applyFont="1" applyBorder="1"/>
    <xf numFmtId="0" fontId="1" fillId="0" borderId="42" xfId="0" applyFont="1" applyBorder="1"/>
    <xf numFmtId="0" fontId="1" fillId="0" borderId="0" xfId="0" applyFont="1" applyAlignment="1">
      <alignment horizontal="center"/>
    </xf>
    <xf numFmtId="0" fontId="1" fillId="0" borderId="13" xfId="0" applyFont="1" applyBorder="1" applyAlignment="1">
      <alignment vertical="center"/>
    </xf>
    <xf numFmtId="0" fontId="1" fillId="0" borderId="14" xfId="0" applyFont="1" applyBorder="1" applyAlignment="1">
      <alignment vertical="center"/>
    </xf>
    <xf numFmtId="0" fontId="1" fillId="4" borderId="30" xfId="0" applyFont="1" applyFill="1" applyBorder="1" applyAlignment="1">
      <alignment vertical="center"/>
    </xf>
    <xf numFmtId="0" fontId="1" fillId="4" borderId="41" xfId="0" applyFont="1" applyFill="1" applyBorder="1" applyAlignment="1">
      <alignment vertical="center"/>
    </xf>
    <xf numFmtId="0" fontId="1" fillId="4" borderId="31" xfId="0" applyFont="1" applyFill="1" applyBorder="1" applyAlignment="1">
      <alignment vertical="center"/>
    </xf>
    <xf numFmtId="0" fontId="1" fillId="4" borderId="33" xfId="0" applyFont="1" applyFill="1" applyBorder="1" applyAlignment="1">
      <alignment vertical="center"/>
    </xf>
    <xf numFmtId="0" fontId="4" fillId="2" borderId="5" xfId="0" applyFont="1" applyFill="1" applyBorder="1" applyAlignment="1">
      <alignment horizontal="center"/>
    </xf>
    <xf numFmtId="0" fontId="4" fillId="2" borderId="42" xfId="0" applyFont="1" applyFill="1" applyBorder="1" applyAlignment="1">
      <alignment horizontal="center"/>
    </xf>
    <xf numFmtId="0" fontId="4" fillId="2" borderId="46" xfId="0" applyFont="1" applyFill="1" applyBorder="1" applyAlignment="1">
      <alignment horizontal="center"/>
    </xf>
    <xf numFmtId="0" fontId="1" fillId="0" borderId="0" xfId="0" applyFont="1" applyAlignment="1">
      <alignment horizontal="center" vertical="center"/>
    </xf>
    <xf numFmtId="0" fontId="4" fillId="2" borderId="6" xfId="0" applyFont="1" applyFill="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7" fillId="0" borderId="0" xfId="0" applyFont="1" applyAlignment="1">
      <alignment horizontal="center" vertical="center" wrapText="1"/>
    </xf>
    <xf numFmtId="0" fontId="18" fillId="0" borderId="13" xfId="0" applyFont="1" applyBorder="1" applyAlignment="1">
      <alignment horizontal="left" vertical="center"/>
    </xf>
    <xf numFmtId="0" fontId="1" fillId="0" borderId="18" xfId="0" applyFont="1" applyBorder="1" applyAlignment="1">
      <alignment vertical="center"/>
    </xf>
    <xf numFmtId="0" fontId="1" fillId="0" borderId="21" xfId="0" applyFont="1" applyBorder="1" applyAlignment="1">
      <alignment vertical="center"/>
    </xf>
    <xf numFmtId="0" fontId="15" fillId="0" borderId="4" xfId="0" applyFont="1" applyBorder="1" applyAlignment="1">
      <alignment horizontal="center" vertical="center"/>
    </xf>
    <xf numFmtId="0" fontId="17" fillId="0" borderId="4"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4" fillId="2" borderId="19" xfId="0" applyFont="1" applyFill="1" applyBorder="1" applyAlignment="1">
      <alignment horizontal="center"/>
    </xf>
    <xf numFmtId="0" fontId="4" fillId="2" borderId="6" xfId="0" applyFont="1" applyFill="1" applyBorder="1" applyAlignment="1">
      <alignment vertical="center"/>
    </xf>
    <xf numFmtId="0" fontId="4" fillId="2" borderId="11" xfId="0" applyFont="1" applyFill="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1" fillId="0" borderId="17" xfId="0" applyFont="1" applyBorder="1" applyAlignment="1">
      <alignment vertical="center"/>
    </xf>
    <xf numFmtId="0" fontId="1" fillId="4" borderId="26" xfId="0" applyFont="1" applyFill="1" applyBorder="1" applyAlignment="1">
      <alignment vertical="center"/>
    </xf>
    <xf numFmtId="0" fontId="1" fillId="4" borderId="68" xfId="0" applyFont="1" applyFill="1" applyBorder="1" applyAlignment="1">
      <alignment vertical="center"/>
    </xf>
    <xf numFmtId="0" fontId="1" fillId="0" borderId="7" xfId="0" applyFont="1" applyBorder="1"/>
    <xf numFmtId="0" fontId="1" fillId="0" borderId="9" xfId="0" applyFont="1" applyBorder="1"/>
    <xf numFmtId="0" fontId="1" fillId="0" borderId="12" xfId="0" applyFont="1" applyBorder="1"/>
    <xf numFmtId="0" fontId="1" fillId="0" borderId="23" xfId="0" applyFont="1" applyBorder="1"/>
    <xf numFmtId="0" fontId="1" fillId="0" borderId="22" xfId="0" applyFont="1" applyBorder="1"/>
    <xf numFmtId="0" fontId="1" fillId="0" borderId="13" xfId="0" applyFont="1" applyBorder="1"/>
    <xf numFmtId="0" fontId="1" fillId="0" borderId="14" xfId="0" applyFont="1" applyBorder="1"/>
    <xf numFmtId="0" fontId="1" fillId="0" borderId="18" xfId="0" applyFont="1" applyBorder="1"/>
    <xf numFmtId="0" fontId="1" fillId="0" borderId="14" xfId="0" applyFont="1" applyBorder="1" applyAlignment="1">
      <alignment horizontal="left" vertical="center"/>
    </xf>
    <xf numFmtId="0" fontId="1" fillId="0" borderId="18" xfId="0" applyFont="1" applyBorder="1" applyAlignment="1">
      <alignment horizontal="left" vertical="center"/>
    </xf>
    <xf numFmtId="0" fontId="1" fillId="0" borderId="15" xfId="0" applyFont="1" applyBorder="1"/>
    <xf numFmtId="49" fontId="4" fillId="2" borderId="5" xfId="0" applyNumberFormat="1" applyFont="1" applyFill="1" applyBorder="1" applyAlignment="1">
      <alignment vertical="center"/>
    </xf>
    <xf numFmtId="49" fontId="4" fillId="2" borderId="5"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xf>
    <xf numFmtId="49" fontId="4" fillId="2" borderId="10" xfId="0" applyNumberFormat="1" applyFont="1" applyFill="1" applyBorder="1" applyAlignment="1">
      <alignment vertical="center"/>
    </xf>
    <xf numFmtId="49" fontId="4" fillId="2" borderId="6" xfId="0" applyNumberFormat="1" applyFont="1" applyFill="1" applyBorder="1" applyAlignment="1">
      <alignment horizontal="center" vertical="center"/>
    </xf>
    <xf numFmtId="49" fontId="4" fillId="2" borderId="11" xfId="0" applyNumberFormat="1" applyFont="1" applyFill="1" applyBorder="1" applyAlignment="1">
      <alignment horizontal="center" vertical="center"/>
    </xf>
    <xf numFmtId="49" fontId="4" fillId="2" borderId="16" xfId="0" applyNumberFormat="1" applyFont="1" applyFill="1" applyBorder="1" applyAlignment="1">
      <alignment vertical="center"/>
    </xf>
    <xf numFmtId="0" fontId="1" fillId="0" borderId="30" xfId="0" applyFont="1" applyBorder="1"/>
    <xf numFmtId="0" fontId="1" fillId="0" borderId="41" xfId="0" applyFont="1" applyBorder="1"/>
    <xf numFmtId="0" fontId="1" fillId="0" borderId="6" xfId="0" applyFont="1" applyBorder="1"/>
    <xf numFmtId="0" fontId="1" fillId="0" borderId="59" xfId="0" applyFont="1" applyBorder="1"/>
    <xf numFmtId="0" fontId="1" fillId="0" borderId="5" xfId="0" applyFont="1" applyBorder="1"/>
    <xf numFmtId="0" fontId="1" fillId="0" borderId="50" xfId="0" applyFont="1" applyBorder="1"/>
    <xf numFmtId="0" fontId="1" fillId="0" borderId="62" xfId="0" applyFont="1" applyBorder="1"/>
    <xf numFmtId="49" fontId="1" fillId="0" borderId="6" xfId="0" applyNumberFormat="1" applyFont="1" applyBorder="1"/>
    <xf numFmtId="49" fontId="1" fillId="0" borderId="0" xfId="0" applyNumberFormat="1" applyFont="1" applyAlignment="1">
      <alignment horizontal="right"/>
    </xf>
    <xf numFmtId="0" fontId="11" fillId="0" borderId="0" xfId="0" applyFont="1"/>
    <xf numFmtId="0" fontId="1" fillId="0" borderId="63" xfId="0" applyFont="1" applyBorder="1"/>
    <xf numFmtId="0" fontId="1" fillId="0" borderId="8" xfId="0" applyFont="1" applyBorder="1"/>
    <xf numFmtId="0" fontId="1" fillId="0" borderId="51" xfId="0" applyFont="1" applyBorder="1"/>
    <xf numFmtId="0" fontId="1" fillId="0" borderId="11" xfId="0" applyFont="1" applyBorder="1"/>
    <xf numFmtId="0" fontId="1" fillId="0" borderId="64" xfId="0" applyFont="1" applyBorder="1"/>
    <xf numFmtId="0" fontId="1" fillId="0" borderId="10" xfId="0" applyFont="1" applyBorder="1"/>
    <xf numFmtId="0" fontId="1" fillId="0" borderId="15" xfId="0" applyFont="1" applyBorder="1" applyAlignment="1">
      <alignment wrapText="1"/>
    </xf>
    <xf numFmtId="0" fontId="1" fillId="0" borderId="17" xfId="0" applyFont="1" applyBorder="1"/>
    <xf numFmtId="0" fontId="1" fillId="0" borderId="21" xfId="0" applyFont="1" applyBorder="1"/>
    <xf numFmtId="0" fontId="1" fillId="0" borderId="16" xfId="0" applyFont="1" applyBorder="1"/>
    <xf numFmtId="0" fontId="1" fillId="0" borderId="52" xfId="0" applyFont="1" applyBorder="1"/>
    <xf numFmtId="0" fontId="1" fillId="0" borderId="54" xfId="0" applyFont="1" applyBorder="1"/>
    <xf numFmtId="0" fontId="1" fillId="0" borderId="38" xfId="0" applyFont="1" applyBorder="1"/>
    <xf numFmtId="0" fontId="1" fillId="0" borderId="72" xfId="0" applyFont="1" applyBorder="1"/>
    <xf numFmtId="0" fontId="1" fillId="0" borderId="1" xfId="0" applyFont="1" applyBorder="1"/>
    <xf numFmtId="0" fontId="1" fillId="0" borderId="37" xfId="0" applyFont="1" applyBorder="1"/>
    <xf numFmtId="0" fontId="1" fillId="0" borderId="19" xfId="0" applyFont="1" applyBorder="1"/>
    <xf numFmtId="0" fontId="1" fillId="0" borderId="20" xfId="0" applyFont="1" applyBorder="1"/>
    <xf numFmtId="49" fontId="1" fillId="0" borderId="18" xfId="0" applyNumberFormat="1" applyFont="1" applyBorder="1"/>
    <xf numFmtId="49" fontId="1" fillId="0" borderId="13" xfId="0" applyNumberFormat="1" applyFont="1" applyBorder="1"/>
    <xf numFmtId="49" fontId="1" fillId="0" borderId="11" xfId="0" applyNumberFormat="1" applyFont="1" applyBorder="1"/>
    <xf numFmtId="49" fontId="1" fillId="0" borderId="15" xfId="0" applyNumberFormat="1" applyFont="1" applyBorder="1"/>
    <xf numFmtId="0" fontId="1" fillId="0" borderId="23" xfId="0" applyFont="1" applyBorder="1" applyAlignment="1">
      <alignment vertical="center"/>
    </xf>
    <xf numFmtId="0" fontId="1" fillId="0" borderId="7" xfId="0" applyFont="1" applyBorder="1" applyAlignment="1">
      <alignment vertical="center"/>
    </xf>
    <xf numFmtId="0" fontId="1" fillId="0" borderId="20" xfId="0" applyFont="1" applyBorder="1" applyAlignment="1">
      <alignment horizontal="left" vertical="center"/>
    </xf>
    <xf numFmtId="0" fontId="1" fillId="0" borderId="76" xfId="0" applyFont="1" applyBorder="1"/>
    <xf numFmtId="0" fontId="1" fillId="0" borderId="45" xfId="0" applyFont="1" applyBorder="1" applyAlignment="1">
      <alignment vertical="center"/>
    </xf>
    <xf numFmtId="0" fontId="1" fillId="0" borderId="2" xfId="0" applyFont="1" applyBorder="1" applyAlignment="1">
      <alignment horizontal="left" vertical="center"/>
    </xf>
    <xf numFmtId="0" fontId="1" fillId="0" borderId="55" xfId="0" applyFont="1" applyBorder="1"/>
    <xf numFmtId="0" fontId="1" fillId="0" borderId="33" xfId="0" applyFont="1" applyBorder="1" applyAlignment="1">
      <alignment horizontal="center" vertical="center"/>
    </xf>
    <xf numFmtId="0" fontId="1" fillId="0" borderId="11" xfId="0" applyFont="1" applyBorder="1" applyAlignment="1">
      <alignment horizontal="left" vertical="center"/>
    </xf>
    <xf numFmtId="0" fontId="1" fillId="0" borderId="56" xfId="0" applyFont="1" applyBorder="1"/>
    <xf numFmtId="49" fontId="1" fillId="0" borderId="15" xfId="0" applyNumberFormat="1" applyFont="1" applyBorder="1" applyAlignment="1">
      <alignment horizontal="center" vertical="center"/>
    </xf>
    <xf numFmtId="0" fontId="1" fillId="0" borderId="6" xfId="0" applyFont="1" applyBorder="1" applyAlignment="1">
      <alignment horizontal="left" vertical="center" wrapText="1"/>
    </xf>
    <xf numFmtId="0" fontId="1" fillId="0" borderId="11" xfId="0" applyFont="1" applyBorder="1" applyAlignment="1">
      <alignment horizontal="left" vertical="center" wrapText="1"/>
    </xf>
    <xf numFmtId="0" fontId="1" fillId="0" borderId="47" xfId="0" applyFont="1" applyBorder="1" applyAlignment="1">
      <alignment vertical="center"/>
    </xf>
    <xf numFmtId="0" fontId="1" fillId="0" borderId="0" xfId="0" quotePrefix="1" applyFont="1"/>
    <xf numFmtId="49" fontId="1" fillId="0" borderId="0" xfId="0" applyNumberFormat="1" applyFont="1"/>
    <xf numFmtId="49" fontId="1" fillId="0" borderId="0" xfId="0" applyNumberFormat="1" applyFont="1" applyAlignment="1">
      <alignment horizontal="left" shrinkToFit="1"/>
    </xf>
    <xf numFmtId="1" fontId="1" fillId="0" borderId="22" xfId="0" applyNumberFormat="1" applyFont="1" applyBorder="1" applyAlignment="1">
      <alignment horizontal="right"/>
    </xf>
    <xf numFmtId="1" fontId="1" fillId="0" borderId="0" xfId="0" applyNumberFormat="1" applyFont="1" applyAlignment="1">
      <alignment horizontal="left" shrinkToFit="1"/>
    </xf>
    <xf numFmtId="0" fontId="1" fillId="0" borderId="40" xfId="0" applyFont="1" applyBorder="1"/>
    <xf numFmtId="0" fontId="1" fillId="0" borderId="39" xfId="0" applyFont="1" applyBorder="1"/>
    <xf numFmtId="164" fontId="29" fillId="0" borderId="0" xfId="1" applyNumberFormat="1" applyFont="1" applyBorder="1" applyAlignment="1">
      <alignment horizontal="center" vertical="center" textRotation="90" wrapText="1"/>
    </xf>
    <xf numFmtId="0" fontId="30" fillId="0" borderId="5" xfId="0" applyFont="1" applyBorder="1"/>
    <xf numFmtId="0" fontId="30" fillId="0" borderId="7" xfId="0" applyFont="1" applyBorder="1"/>
    <xf numFmtId="0" fontId="30" fillId="0" borderId="13" xfId="0" applyFont="1" applyBorder="1"/>
    <xf numFmtId="0" fontId="30" fillId="0" borderId="8" xfId="0" applyFont="1" applyBorder="1"/>
    <xf numFmtId="0" fontId="30" fillId="0" borderId="9" xfId="0" applyFont="1" applyBorder="1"/>
    <xf numFmtId="0" fontId="30" fillId="0" borderId="14" xfId="0" applyFont="1" applyBorder="1"/>
    <xf numFmtId="0" fontId="30" fillId="0" borderId="10" xfId="0" applyFont="1" applyBorder="1"/>
    <xf numFmtId="0" fontId="30" fillId="0" borderId="12" xfId="0" applyFont="1" applyBorder="1"/>
    <xf numFmtId="0" fontId="30" fillId="0" borderId="15" xfId="0" applyFont="1" applyBorder="1"/>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1" fillId="0" borderId="6" xfId="0" applyFont="1" applyBorder="1" applyAlignment="1">
      <alignment horizontal="center" vertical="center"/>
    </xf>
    <xf numFmtId="0" fontId="1" fillId="0" borderId="11"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49" fontId="4" fillId="2" borderId="16" xfId="0" applyNumberFormat="1" applyFont="1" applyFill="1" applyBorder="1" applyAlignment="1">
      <alignment horizontal="center" vertical="center"/>
    </xf>
    <xf numFmtId="49" fontId="4" fillId="2" borderId="19" xfId="0" applyNumberFormat="1" applyFont="1" applyFill="1" applyBorder="1" applyAlignment="1">
      <alignment horizontal="center" vertical="center"/>
    </xf>
    <xf numFmtId="0" fontId="1" fillId="5" borderId="14" xfId="0" applyFont="1" applyFill="1" applyBorder="1"/>
    <xf numFmtId="0" fontId="1" fillId="5" borderId="51" xfId="0" applyFont="1" applyFill="1" applyBorder="1"/>
    <xf numFmtId="49" fontId="1" fillId="5" borderId="0" xfId="0" applyNumberFormat="1" applyFont="1" applyFill="1" applyAlignment="1">
      <alignment horizontal="right"/>
    </xf>
    <xf numFmtId="0" fontId="1" fillId="5" borderId="18" xfId="0" applyFont="1" applyFill="1" applyBorder="1"/>
    <xf numFmtId="0" fontId="1" fillId="5" borderId="52" xfId="0" applyFont="1" applyFill="1" applyBorder="1"/>
    <xf numFmtId="49" fontId="1" fillId="0" borderId="5" xfId="0" applyNumberFormat="1" applyFont="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2" fontId="0" fillId="0" borderId="0" xfId="0" applyNumberFormat="1"/>
    <xf numFmtId="0" fontId="0" fillId="0" borderId="0" xfId="0" applyAlignment="1">
      <alignment horizontal="left" wrapText="1"/>
    </xf>
    <xf numFmtId="0" fontId="3" fillId="0" borderId="0" xfId="0" applyFont="1"/>
    <xf numFmtId="0" fontId="8" fillId="0" borderId="0" xfId="0" applyFont="1" applyAlignment="1">
      <alignment vertical="center" wrapText="1"/>
    </xf>
    <xf numFmtId="0" fontId="29" fillId="0" borderId="31" xfId="1" applyFont="1" applyBorder="1" applyAlignment="1">
      <alignment horizontal="center" textRotation="90" wrapText="1"/>
    </xf>
    <xf numFmtId="0" fontId="29" fillId="0" borderId="0" xfId="1" applyFont="1" applyAlignment="1">
      <alignment horizontal="center" textRotation="90" wrapText="1"/>
    </xf>
    <xf numFmtId="0" fontId="13" fillId="3" borderId="2" xfId="0" applyFont="1" applyFill="1" applyBorder="1" applyAlignment="1">
      <alignment horizontal="center" vertical="center" shrinkToFit="1" readingOrder="2"/>
    </xf>
    <xf numFmtId="0" fontId="13" fillId="3" borderId="5" xfId="0" applyFont="1" applyFill="1" applyBorder="1" applyAlignment="1">
      <alignment horizontal="center" vertical="center" shrinkToFit="1" readingOrder="2"/>
    </xf>
    <xf numFmtId="0" fontId="13" fillId="3" borderId="8" xfId="0" applyFont="1" applyFill="1" applyBorder="1" applyAlignment="1">
      <alignment horizontal="center" vertical="center" shrinkToFit="1" readingOrder="2"/>
    </xf>
    <xf numFmtId="0" fontId="13" fillId="3" borderId="10" xfId="0" applyFont="1" applyFill="1" applyBorder="1" applyAlignment="1">
      <alignment horizontal="center" vertical="center" shrinkToFit="1" readingOrder="2"/>
    </xf>
    <xf numFmtId="0" fontId="1" fillId="5" borderId="8" xfId="0" applyFont="1" applyFill="1" applyBorder="1"/>
    <xf numFmtId="0" fontId="14" fillId="0" borderId="44" xfId="1" applyFont="1" applyBorder="1" applyAlignment="1">
      <alignment horizontal="center" vertical="center" wrapText="1"/>
    </xf>
    <xf numFmtId="0" fontId="14" fillId="0" borderId="26" xfId="1" applyFont="1" applyBorder="1" applyAlignment="1">
      <alignment horizontal="center" vertical="center" wrapText="1"/>
    </xf>
    <xf numFmtId="0" fontId="14" fillId="0" borderId="29" xfId="1" applyFont="1" applyBorder="1" applyAlignment="1">
      <alignment horizontal="center" vertical="center" wrapText="1"/>
    </xf>
    <xf numFmtId="0" fontId="14" fillId="0" borderId="0" xfId="1" applyFont="1" applyBorder="1" applyAlignment="1">
      <alignment horizontal="center" vertical="center" wrapText="1"/>
    </xf>
    <xf numFmtId="0" fontId="1" fillId="0" borderId="50" xfId="0" applyFont="1" applyBorder="1" applyAlignment="1">
      <alignment horizontal="center" vertical="center"/>
    </xf>
    <xf numFmtId="0" fontId="1" fillId="0" borderId="52" xfId="0" applyFont="1" applyBorder="1" applyAlignment="1">
      <alignment horizontal="center" vertical="center"/>
    </xf>
    <xf numFmtId="0" fontId="1" fillId="0" borderId="43" xfId="0" applyFont="1" applyBorder="1" applyAlignment="1">
      <alignment horizontal="center" vertical="center"/>
    </xf>
    <xf numFmtId="0" fontId="1" fillId="0" borderId="72" xfId="0" applyFont="1" applyBorder="1" applyAlignment="1">
      <alignment horizontal="center" vertical="center"/>
    </xf>
    <xf numFmtId="0" fontId="1" fillId="0" borderId="66" xfId="0" applyFont="1" applyBorder="1" applyAlignment="1">
      <alignment horizontal="center" vertical="center"/>
    </xf>
    <xf numFmtId="0" fontId="1" fillId="0" borderId="15" xfId="0" applyFont="1" applyBorder="1" applyAlignment="1">
      <alignment horizontal="center" vertical="center"/>
    </xf>
    <xf numFmtId="0" fontId="1" fillId="0" borderId="36" xfId="0" applyFont="1" applyBorder="1"/>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48" xfId="0" applyFont="1" applyBorder="1"/>
    <xf numFmtId="0" fontId="1" fillId="0" borderId="43" xfId="0" applyFont="1" applyBorder="1" applyAlignment="1">
      <alignment vertical="center"/>
    </xf>
    <xf numFmtId="0" fontId="1" fillId="0" borderId="67" xfId="0" applyFont="1" applyBorder="1" applyAlignment="1">
      <alignment vertical="center"/>
    </xf>
    <xf numFmtId="0" fontId="1" fillId="0" borderId="75" xfId="0" applyFont="1" applyBorder="1" applyAlignment="1">
      <alignment horizontal="center" vertical="center"/>
    </xf>
    <xf numFmtId="49" fontId="1" fillId="0" borderId="1" xfId="0" applyNumberFormat="1" applyFont="1" applyBorder="1"/>
    <xf numFmtId="49" fontId="1" fillId="0" borderId="56" xfId="0" applyNumberFormat="1" applyFont="1" applyBorder="1"/>
    <xf numFmtId="0" fontId="1" fillId="0" borderId="5" xfId="0" applyFont="1" applyBorder="1" applyAlignment="1">
      <alignment horizontal="center" vertical="center"/>
    </xf>
    <xf numFmtId="0" fontId="1" fillId="0" borderId="26" xfId="0" applyFont="1" applyBorder="1"/>
    <xf numFmtId="0" fontId="1" fillId="0" borderId="3" xfId="0" applyFont="1" applyBorder="1" applyAlignment="1">
      <alignment horizontal="center" vertical="center"/>
    </xf>
    <xf numFmtId="0" fontId="8" fillId="0" borderId="48" xfId="0" applyFont="1" applyBorder="1"/>
    <xf numFmtId="0" fontId="1" fillId="0" borderId="69" xfId="0" applyFont="1" applyBorder="1"/>
    <xf numFmtId="0" fontId="1" fillId="0" borderId="13" xfId="0" applyFont="1" applyBorder="1" applyAlignment="1">
      <alignment horizontal="left" vertical="center"/>
    </xf>
    <xf numFmtId="0" fontId="1" fillId="4" borderId="60" xfId="0" applyFont="1" applyFill="1" applyBorder="1" applyAlignment="1">
      <alignment horizontal="center" vertical="center"/>
    </xf>
    <xf numFmtId="0" fontId="1" fillId="4" borderId="37" xfId="0" applyFont="1" applyFill="1" applyBorder="1" applyAlignment="1">
      <alignment horizontal="center" vertical="center"/>
    </xf>
    <xf numFmtId="0" fontId="1" fillId="4" borderId="31" xfId="0" applyFont="1" applyFill="1" applyBorder="1" applyAlignment="1">
      <alignment horizontal="center" vertical="center"/>
    </xf>
    <xf numFmtId="0" fontId="1" fillId="4" borderId="58" xfId="0" applyFont="1" applyFill="1" applyBorder="1" applyAlignment="1">
      <alignment horizontal="center" vertical="center"/>
    </xf>
    <xf numFmtId="0" fontId="1" fillId="4" borderId="32" xfId="0" applyFont="1" applyFill="1" applyBorder="1" applyAlignment="1">
      <alignment horizontal="center" vertical="center"/>
    </xf>
    <xf numFmtId="0" fontId="1" fillId="4" borderId="61" xfId="0" applyFont="1" applyFill="1" applyBorder="1" applyAlignment="1">
      <alignment horizontal="center" vertical="center"/>
    </xf>
    <xf numFmtId="0" fontId="1" fillId="0" borderId="9" xfId="0" applyFont="1" applyBorder="1" applyAlignment="1">
      <alignment horizontal="center" vertical="center"/>
    </xf>
    <xf numFmtId="0" fontId="14" fillId="0" borderId="0" xfId="0" quotePrefix="1" applyFont="1" applyAlignment="1">
      <alignment horizontal="center" vertical="center" wrapText="1"/>
    </xf>
    <xf numFmtId="0" fontId="14" fillId="0" borderId="0" xfId="0" applyFont="1" applyAlignment="1">
      <alignment horizontal="center" vertical="center" wrapText="1"/>
    </xf>
    <xf numFmtId="0" fontId="1" fillId="0" borderId="17" xfId="0" applyFont="1" applyBorder="1" applyAlignment="1">
      <alignment horizontal="center" vertical="center"/>
    </xf>
    <xf numFmtId="0" fontId="1" fillId="0" borderId="66" xfId="0" applyFont="1" applyBorder="1" applyAlignment="1">
      <alignment horizontal="center" vertical="center"/>
    </xf>
    <xf numFmtId="0" fontId="1" fillId="0" borderId="20" xfId="0" applyFont="1" applyBorder="1" applyAlignment="1">
      <alignment horizontal="center" vertical="center"/>
    </xf>
    <xf numFmtId="0" fontId="1" fillId="0" borderId="12" xfId="0" applyFont="1" applyBorder="1" applyAlignment="1">
      <alignment horizontal="center" vertical="center"/>
    </xf>
    <xf numFmtId="0" fontId="4" fillId="2" borderId="17" xfId="0" applyFont="1" applyFill="1" applyBorder="1" applyAlignment="1">
      <alignment horizontal="center" vertical="center"/>
    </xf>
    <xf numFmtId="0" fontId="4" fillId="2" borderId="66" xfId="0" applyFont="1" applyFill="1" applyBorder="1" applyAlignment="1">
      <alignment horizontal="center" vertical="center"/>
    </xf>
    <xf numFmtId="0" fontId="4" fillId="2" borderId="67" xfId="0" applyFont="1" applyFill="1" applyBorder="1" applyAlignment="1">
      <alignment horizontal="center" vertical="center"/>
    </xf>
    <xf numFmtId="0" fontId="1" fillId="0" borderId="26" xfId="0" applyFont="1" applyBorder="1" applyAlignment="1">
      <alignment horizontal="center" vertical="center" textRotation="90"/>
    </xf>
    <xf numFmtId="0" fontId="1" fillId="0" borderId="41" xfId="0" applyFont="1" applyBorder="1" applyAlignment="1">
      <alignment horizontal="center" vertical="center" textRotation="90"/>
    </xf>
    <xf numFmtId="0" fontId="1" fillId="0" borderId="0" xfId="0" applyFont="1" applyAlignment="1">
      <alignment horizontal="center" vertical="center" textRotation="90"/>
    </xf>
    <xf numFmtId="0" fontId="1" fillId="0" borderId="33" xfId="0" applyFont="1" applyBorder="1" applyAlignment="1">
      <alignment horizontal="center" vertical="center" textRotation="90"/>
    </xf>
    <xf numFmtId="0" fontId="14" fillId="0" borderId="44" xfId="1" applyFont="1" applyBorder="1" applyAlignment="1">
      <alignment horizontal="center" vertical="center" wrapText="1"/>
    </xf>
    <xf numFmtId="0" fontId="14" fillId="0" borderId="26" xfId="1" applyFont="1" applyBorder="1" applyAlignment="1">
      <alignment horizontal="center" vertical="center" wrapText="1"/>
    </xf>
    <xf numFmtId="0" fontId="14" fillId="0" borderId="57" xfId="1" applyFont="1" applyBorder="1" applyAlignment="1">
      <alignment horizontal="center" vertical="center" wrapText="1"/>
    </xf>
    <xf numFmtId="0" fontId="14" fillId="0" borderId="29" xfId="1" applyFont="1" applyBorder="1" applyAlignment="1">
      <alignment horizontal="center" vertical="center" wrapText="1"/>
    </xf>
    <xf numFmtId="0" fontId="14" fillId="0" borderId="0" xfId="1" applyFont="1" applyBorder="1" applyAlignment="1">
      <alignment horizontal="center" vertical="center" wrapText="1"/>
    </xf>
    <xf numFmtId="0" fontId="14" fillId="0" borderId="58" xfId="1" applyFont="1" applyBorder="1" applyAlignment="1">
      <alignment horizontal="center" vertical="center" wrapText="1"/>
    </xf>
    <xf numFmtId="0" fontId="1" fillId="0" borderId="41" xfId="0" applyFont="1" applyBorder="1" applyAlignment="1">
      <alignment horizontal="center" vertical="center"/>
    </xf>
    <xf numFmtId="0" fontId="1" fillId="0" borderId="33" xfId="0" applyFont="1" applyBorder="1" applyAlignment="1">
      <alignment horizontal="center" vertical="center"/>
    </xf>
    <xf numFmtId="0" fontId="1" fillId="0" borderId="53" xfId="0" applyFont="1" applyBorder="1" applyAlignment="1">
      <alignment horizontal="center" vertical="center"/>
    </xf>
    <xf numFmtId="0" fontId="1" fillId="0" borderId="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1" fillId="3" borderId="32" xfId="0" applyFont="1" applyFill="1" applyBorder="1" applyAlignment="1">
      <alignment horizontal="center" wrapText="1"/>
    </xf>
    <xf numFmtId="0" fontId="11" fillId="3" borderId="68" xfId="0" applyFont="1" applyFill="1" applyBorder="1" applyAlignment="1">
      <alignment horizontal="center" wrapText="1"/>
    </xf>
    <xf numFmtId="49" fontId="7" fillId="0" borderId="0" xfId="0" applyNumberFormat="1" applyFont="1" applyAlignment="1">
      <alignment vertical="center" wrapText="1"/>
    </xf>
    <xf numFmtId="49" fontId="7" fillId="0" borderId="68" xfId="0" applyNumberFormat="1" applyFont="1" applyBorder="1" applyAlignment="1">
      <alignment vertical="center" wrapText="1"/>
    </xf>
    <xf numFmtId="0" fontId="1" fillId="0" borderId="0" xfId="0" applyFont="1" applyAlignment="1">
      <alignment horizontal="center" textRotation="90" wrapText="1"/>
    </xf>
    <xf numFmtId="0" fontId="1" fillId="0" borderId="68" xfId="0" applyFont="1" applyBorder="1" applyAlignment="1">
      <alignment horizontal="center" textRotation="90" wrapText="1"/>
    </xf>
    <xf numFmtId="0" fontId="7" fillId="0" borderId="0" xfId="0" applyFont="1" applyAlignment="1">
      <alignment vertical="center" wrapText="1"/>
    </xf>
    <xf numFmtId="0" fontId="7" fillId="0" borderId="76" xfId="0" applyFont="1" applyBorder="1" applyAlignment="1">
      <alignment vertical="center" wrapText="1"/>
    </xf>
    <xf numFmtId="0" fontId="8" fillId="0" borderId="3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5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75" xfId="0" applyFont="1" applyBorder="1" applyAlignment="1">
      <alignment horizontal="center" vertical="center" wrapText="1"/>
    </xf>
    <xf numFmtId="164" fontId="17" fillId="0" borderId="44" xfId="0" applyNumberFormat="1" applyFont="1" applyBorder="1" applyAlignment="1">
      <alignment horizontal="center" vertical="center" textRotation="90" wrapText="1"/>
    </xf>
    <xf numFmtId="164" fontId="17" fillId="0" borderId="41" xfId="0" applyNumberFormat="1" applyFont="1" applyBorder="1" applyAlignment="1">
      <alignment horizontal="center" vertical="center" textRotation="90" wrapText="1"/>
    </xf>
    <xf numFmtId="164" fontId="17" fillId="0" borderId="29" xfId="0" applyNumberFormat="1" applyFont="1" applyBorder="1" applyAlignment="1">
      <alignment horizontal="center" vertical="center" textRotation="90" wrapText="1"/>
    </xf>
    <xf numFmtId="164" fontId="17" fillId="0" borderId="33" xfId="0" applyNumberFormat="1" applyFont="1" applyBorder="1" applyAlignment="1">
      <alignment horizontal="center" vertical="center" textRotation="90" wrapText="1"/>
    </xf>
    <xf numFmtId="164" fontId="17" fillId="0" borderId="75" xfId="0" applyNumberFormat="1" applyFont="1" applyBorder="1" applyAlignment="1">
      <alignment horizontal="center" vertical="center" textRotation="90" wrapText="1"/>
    </xf>
    <xf numFmtId="164" fontId="17" fillId="0" borderId="53" xfId="0" applyNumberFormat="1" applyFont="1" applyBorder="1" applyAlignment="1">
      <alignment horizontal="center" vertical="center" textRotation="90" wrapText="1"/>
    </xf>
    <xf numFmtId="164" fontId="10" fillId="0" borderId="44" xfId="0" applyNumberFormat="1" applyFont="1" applyBorder="1" applyAlignment="1">
      <alignment horizontal="center" vertical="center" textRotation="90" wrapText="1"/>
    </xf>
    <xf numFmtId="164" fontId="10" fillId="0" borderId="41" xfId="0" applyNumberFormat="1" applyFont="1" applyBorder="1" applyAlignment="1">
      <alignment horizontal="center" vertical="center" textRotation="90" wrapText="1"/>
    </xf>
    <xf numFmtId="164" fontId="10" fillId="0" borderId="29" xfId="0" applyNumberFormat="1" applyFont="1" applyBorder="1" applyAlignment="1">
      <alignment horizontal="center" vertical="center" textRotation="90" wrapText="1"/>
    </xf>
    <xf numFmtId="164" fontId="10" fillId="0" borderId="33" xfId="0" applyNumberFormat="1" applyFont="1" applyBorder="1" applyAlignment="1">
      <alignment horizontal="center" vertical="center" textRotation="90" wrapText="1"/>
    </xf>
    <xf numFmtId="164" fontId="10" fillId="0" borderId="75" xfId="0" applyNumberFormat="1" applyFont="1" applyBorder="1" applyAlignment="1">
      <alignment horizontal="center" vertical="center" textRotation="90" wrapText="1"/>
    </xf>
    <xf numFmtId="164" fontId="10" fillId="0" borderId="53" xfId="0" applyNumberFormat="1" applyFont="1" applyBorder="1" applyAlignment="1">
      <alignment horizontal="center" vertical="center" textRotation="90" wrapText="1"/>
    </xf>
    <xf numFmtId="0" fontId="8" fillId="0" borderId="44" xfId="0" applyFont="1" applyBorder="1" applyAlignment="1">
      <alignment horizontal="center" vertical="center" textRotation="90" wrapText="1"/>
    </xf>
    <xf numFmtId="0" fontId="8" fillId="0" borderId="41" xfId="0" applyFont="1" applyBorder="1" applyAlignment="1">
      <alignment horizontal="center" vertical="center" textRotation="90" wrapText="1"/>
    </xf>
    <xf numFmtId="0" fontId="8" fillId="0" borderId="29" xfId="0" applyFont="1" applyBorder="1" applyAlignment="1">
      <alignment horizontal="center" vertical="center" textRotation="90" wrapText="1"/>
    </xf>
    <xf numFmtId="0" fontId="8" fillId="0" borderId="33" xfId="0" applyFont="1" applyBorder="1" applyAlignment="1">
      <alignment horizontal="center" vertical="center" textRotation="90" wrapText="1"/>
    </xf>
    <xf numFmtId="0" fontId="8" fillId="0" borderId="75" xfId="0" applyFont="1" applyBorder="1" applyAlignment="1">
      <alignment horizontal="center" vertical="center" textRotation="90" wrapText="1"/>
    </xf>
    <xf numFmtId="0" fontId="8" fillId="0" borderId="53" xfId="0" applyFont="1" applyBorder="1" applyAlignment="1">
      <alignment horizontal="center" vertical="center" textRotation="90" wrapText="1"/>
    </xf>
    <xf numFmtId="0" fontId="1" fillId="0" borderId="3" xfId="0" applyFont="1" applyBorder="1" applyAlignment="1">
      <alignment horizontal="center" vertical="center" textRotation="90"/>
    </xf>
    <xf numFmtId="0" fontId="1" fillId="0" borderId="25" xfId="0" applyFont="1" applyBorder="1" applyAlignment="1">
      <alignment horizontal="center" vertical="center" textRotation="90"/>
    </xf>
    <xf numFmtId="0" fontId="1" fillId="4" borderId="30" xfId="0" applyFont="1" applyFill="1" applyBorder="1" applyAlignment="1">
      <alignment horizontal="center" vertical="center" textRotation="90"/>
    </xf>
    <xf numFmtId="0" fontId="1" fillId="4" borderId="41" xfId="0" applyFont="1" applyFill="1" applyBorder="1" applyAlignment="1">
      <alignment horizontal="center" vertical="center" textRotation="90"/>
    </xf>
    <xf numFmtId="0" fontId="1" fillId="4" borderId="32" xfId="0" applyFont="1" applyFill="1" applyBorder="1" applyAlignment="1">
      <alignment horizontal="center" vertical="center" textRotation="90"/>
    </xf>
    <xf numFmtId="0" fontId="1" fillId="4" borderId="53" xfId="0" applyFont="1" applyFill="1" applyBorder="1" applyAlignment="1">
      <alignment horizontal="center" vertical="center" textRotation="90"/>
    </xf>
    <xf numFmtId="0" fontId="1" fillId="0" borderId="42" xfId="0" applyFont="1" applyBorder="1" applyAlignment="1">
      <alignment horizontal="center" vertical="center"/>
    </xf>
    <xf numFmtId="0" fontId="1" fillId="0" borderId="71" xfId="0" applyFont="1" applyBorder="1" applyAlignment="1">
      <alignment horizontal="center" vertical="center"/>
    </xf>
    <xf numFmtId="0" fontId="1" fillId="0" borderId="43" xfId="0" applyFont="1" applyBorder="1" applyAlignment="1">
      <alignment horizontal="center" vertical="center"/>
    </xf>
    <xf numFmtId="0" fontId="1" fillId="0" borderId="67" xfId="0" applyFont="1" applyBorder="1" applyAlignment="1">
      <alignment horizontal="center" vertical="center"/>
    </xf>
    <xf numFmtId="0" fontId="1" fillId="4" borderId="60" xfId="0" applyFont="1" applyFill="1" applyBorder="1" applyAlignment="1">
      <alignment horizontal="center" vertical="center" textRotation="90"/>
    </xf>
    <xf numFmtId="0" fontId="1" fillId="4" borderId="70" xfId="0" applyFont="1" applyFill="1" applyBorder="1" applyAlignment="1">
      <alignment horizontal="center" vertical="center" textRotation="90"/>
    </xf>
    <xf numFmtId="0" fontId="1" fillId="4" borderId="59" xfId="0" applyFont="1" applyFill="1" applyBorder="1" applyAlignment="1">
      <alignment horizontal="center" vertical="center" textRotation="90"/>
    </xf>
    <xf numFmtId="0" fontId="1" fillId="4" borderId="65" xfId="0" applyFont="1" applyFill="1" applyBorder="1" applyAlignment="1">
      <alignment horizontal="center" vertical="center" textRotation="90"/>
    </xf>
    <xf numFmtId="0" fontId="1" fillId="0" borderId="24" xfId="0" applyFont="1" applyBorder="1" applyAlignment="1">
      <alignment horizontal="center" vertical="center" textRotation="90"/>
    </xf>
    <xf numFmtId="0" fontId="1" fillId="4" borderId="31" xfId="0" applyFont="1" applyFill="1" applyBorder="1" applyAlignment="1">
      <alignment horizontal="center" vertical="center" textRotation="90"/>
    </xf>
    <xf numFmtId="0" fontId="1" fillId="4" borderId="33" xfId="0" applyFont="1" applyFill="1" applyBorder="1" applyAlignment="1">
      <alignment horizontal="center" vertical="center" textRotation="90"/>
    </xf>
    <xf numFmtId="0" fontId="23" fillId="0" borderId="0" xfId="0" applyFont="1" applyAlignment="1">
      <alignment horizontal="center" vertical="center" wrapText="1"/>
    </xf>
    <xf numFmtId="0" fontId="1" fillId="0" borderId="30" xfId="0" applyFont="1" applyBorder="1" applyAlignment="1">
      <alignment horizontal="center"/>
    </xf>
    <xf numFmtId="0" fontId="1" fillId="0" borderId="26" xfId="0" applyFont="1" applyBorder="1" applyAlignment="1">
      <alignment horizontal="center"/>
    </xf>
    <xf numFmtId="0" fontId="1" fillId="0" borderId="41" xfId="0" applyFont="1" applyBorder="1" applyAlignment="1">
      <alignment horizontal="center"/>
    </xf>
    <xf numFmtId="0" fontId="1" fillId="0" borderId="32" xfId="0" applyFont="1" applyBorder="1" applyAlignment="1">
      <alignment horizontal="center"/>
    </xf>
    <xf numFmtId="0" fontId="1" fillId="0" borderId="68" xfId="0" applyFont="1" applyBorder="1" applyAlignment="1">
      <alignment horizontal="center"/>
    </xf>
    <xf numFmtId="0" fontId="1" fillId="0" borderId="53" xfId="0" applyFont="1" applyBorder="1" applyAlignment="1">
      <alignment horizontal="center"/>
    </xf>
    <xf numFmtId="0" fontId="1" fillId="0" borderId="30" xfId="0" applyFont="1" applyBorder="1" applyAlignment="1">
      <alignment horizontal="left" vertical="center"/>
    </xf>
    <xf numFmtId="0" fontId="1" fillId="0" borderId="26" xfId="0" applyFont="1" applyBorder="1" applyAlignment="1">
      <alignment horizontal="left" vertical="center"/>
    </xf>
    <xf numFmtId="0" fontId="1" fillId="0" borderId="41" xfId="0" applyFont="1" applyBorder="1" applyAlignment="1">
      <alignment horizontal="left" vertical="center"/>
    </xf>
    <xf numFmtId="0" fontId="1" fillId="0" borderId="32" xfId="0" applyFont="1" applyBorder="1" applyAlignment="1">
      <alignment horizontal="left" vertical="center"/>
    </xf>
    <xf numFmtId="0" fontId="1" fillId="0" borderId="68" xfId="0" applyFont="1" applyBorder="1" applyAlignment="1">
      <alignment horizontal="left" vertical="center"/>
    </xf>
    <xf numFmtId="0" fontId="1" fillId="0" borderId="53" xfId="0" applyFont="1" applyBorder="1" applyAlignment="1">
      <alignment horizontal="left" vertical="center"/>
    </xf>
    <xf numFmtId="49" fontId="9" fillId="3" borderId="50" xfId="0" applyNumberFormat="1" applyFont="1" applyFill="1" applyBorder="1" applyAlignment="1">
      <alignment horizontal="center" vertical="center"/>
    </xf>
    <xf numFmtId="49" fontId="9" fillId="3" borderId="51" xfId="0" applyNumberFormat="1" applyFont="1" applyFill="1" applyBorder="1" applyAlignment="1">
      <alignment horizontal="center" vertical="center"/>
    </xf>
    <xf numFmtId="49" fontId="9" fillId="3" borderId="52" xfId="0" applyNumberFormat="1" applyFont="1" applyFill="1" applyBorder="1" applyAlignment="1">
      <alignment horizontal="center" vertical="center"/>
    </xf>
    <xf numFmtId="0" fontId="10" fillId="0" borderId="3" xfId="0" applyFont="1" applyBorder="1" applyAlignment="1">
      <alignment horizontal="center" vertical="center" textRotation="90" shrinkToFit="1" readingOrder="2"/>
    </xf>
    <xf numFmtId="0" fontId="10" fillId="0" borderId="24" xfId="0" applyFont="1" applyBorder="1" applyAlignment="1">
      <alignment horizontal="center" vertical="center" textRotation="90" shrinkToFit="1" readingOrder="2"/>
    </xf>
    <xf numFmtId="0" fontId="10" fillId="0" borderId="25" xfId="0" applyFont="1" applyBorder="1" applyAlignment="1">
      <alignment horizontal="center" vertical="center" textRotation="90" shrinkToFit="1" readingOrder="2"/>
    </xf>
    <xf numFmtId="0" fontId="14" fillId="3" borderId="7"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2" xfId="0" applyFont="1" applyFill="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7" fillId="0" borderId="0" xfId="0" applyFont="1" applyAlignment="1">
      <alignment horizontal="center" vertical="center" wrapText="1"/>
    </xf>
    <xf numFmtId="0" fontId="7" fillId="3" borderId="0" xfId="0" applyFont="1" applyFill="1" applyAlignment="1">
      <alignment vertical="center" wrapText="1"/>
    </xf>
    <xf numFmtId="0" fontId="1" fillId="0" borderId="50" xfId="0" applyFont="1" applyBorder="1" applyAlignment="1">
      <alignment horizontal="center" vertical="center"/>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3" borderId="50" xfId="0" applyFont="1" applyFill="1" applyBorder="1" applyAlignment="1">
      <alignment horizontal="center" vertical="center"/>
    </xf>
    <xf numFmtId="0" fontId="1" fillId="3" borderId="51" xfId="0" applyFont="1" applyFill="1" applyBorder="1" applyAlignment="1">
      <alignment horizontal="center" vertical="center"/>
    </xf>
    <xf numFmtId="0" fontId="1" fillId="3" borderId="52" xfId="0" applyFont="1" applyFill="1" applyBorder="1" applyAlignment="1">
      <alignment horizontal="center" vertical="center"/>
    </xf>
    <xf numFmtId="0" fontId="1" fillId="0" borderId="72" xfId="0" applyFont="1" applyBorder="1" applyAlignment="1">
      <alignment horizontal="center" vertical="center"/>
    </xf>
    <xf numFmtId="2" fontId="8" fillId="0" borderId="26" xfId="0" applyNumberFormat="1" applyFont="1" applyBorder="1" applyAlignment="1">
      <alignment horizontal="center" vertical="center"/>
    </xf>
    <xf numFmtId="2" fontId="8" fillId="0" borderId="0" xfId="0" applyNumberFormat="1" applyFont="1" applyAlignment="1">
      <alignment horizontal="center" vertical="center"/>
    </xf>
    <xf numFmtId="2" fontId="8" fillId="0" borderId="68" xfId="0" applyNumberFormat="1" applyFont="1" applyBorder="1" applyAlignment="1">
      <alignment horizontal="center" vertical="center"/>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69" xfId="0" applyFont="1" applyBorder="1" applyAlignment="1">
      <alignment horizontal="center" vertical="center"/>
    </xf>
    <xf numFmtId="0" fontId="8" fillId="0" borderId="6" xfId="0" applyFont="1" applyBorder="1" applyAlignment="1">
      <alignment horizontal="center" vertical="center"/>
    </xf>
    <xf numFmtId="0" fontId="8" fillId="0" borderId="2" xfId="0" applyFont="1" applyBorder="1" applyAlignment="1">
      <alignment horizontal="center" vertical="center"/>
    </xf>
    <xf numFmtId="0" fontId="8" fillId="0" borderId="11" xfId="0" applyFont="1" applyBorder="1" applyAlignment="1">
      <alignment horizontal="center" vertical="center"/>
    </xf>
    <xf numFmtId="0" fontId="1" fillId="0" borderId="6" xfId="0" applyFont="1" applyBorder="1" applyAlignment="1">
      <alignment horizontal="center" vertical="center"/>
    </xf>
    <xf numFmtId="0" fontId="8" fillId="0" borderId="5" xfId="0" applyFont="1" applyBorder="1" applyAlignment="1">
      <alignment horizontal="center" vertical="center"/>
    </xf>
    <xf numFmtId="0" fontId="8" fillId="0" borderId="8" xfId="0" applyFont="1" applyBorder="1" applyAlignment="1">
      <alignment horizontal="center" vertical="center"/>
    </xf>
    <xf numFmtId="0" fontId="8" fillId="0" borderId="10" xfId="0" applyFont="1" applyBorder="1" applyAlignment="1">
      <alignment horizontal="center" vertical="center"/>
    </xf>
    <xf numFmtId="49" fontId="9" fillId="3" borderId="3" xfId="0" applyNumberFormat="1" applyFont="1" applyFill="1" applyBorder="1" applyAlignment="1">
      <alignment horizontal="center" vertical="center"/>
    </xf>
    <xf numFmtId="49" fontId="9" fillId="3" borderId="24" xfId="0" applyNumberFormat="1" applyFont="1" applyFill="1" applyBorder="1" applyAlignment="1">
      <alignment horizontal="center" vertical="center"/>
    </xf>
    <xf numFmtId="49" fontId="9" fillId="3" borderId="25" xfId="0" applyNumberFormat="1" applyFont="1" applyFill="1" applyBorder="1" applyAlignment="1">
      <alignment horizontal="center" vertical="center"/>
    </xf>
    <xf numFmtId="0" fontId="8" fillId="0" borderId="45"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1" fillId="0" borderId="74" xfId="0" applyFont="1" applyBorder="1" applyAlignment="1">
      <alignment horizontal="center" vertical="center" textRotation="90"/>
    </xf>
    <xf numFmtId="0" fontId="8" fillId="0" borderId="43" xfId="0" applyFont="1" applyBorder="1" applyAlignment="1">
      <alignment horizontal="center" vertical="center"/>
    </xf>
    <xf numFmtId="0" fontId="8" fillId="0" borderId="66" xfId="0" applyFont="1" applyBorder="1" applyAlignment="1">
      <alignment horizontal="center" vertical="center"/>
    </xf>
    <xf numFmtId="0" fontId="8" fillId="0" borderId="67" xfId="0" applyFont="1" applyBorder="1" applyAlignment="1">
      <alignment horizontal="center" vertical="center"/>
    </xf>
    <xf numFmtId="0" fontId="1" fillId="0" borderId="45" xfId="0" applyFont="1" applyBorder="1" applyAlignment="1">
      <alignment horizontal="center" vertical="center" wrapText="1"/>
    </xf>
    <xf numFmtId="0" fontId="1" fillId="0" borderId="28" xfId="0" applyFont="1" applyBorder="1" applyAlignment="1">
      <alignment horizontal="center" vertical="center" wrapText="1"/>
    </xf>
    <xf numFmtId="0" fontId="14" fillId="0" borderId="45"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4" fillId="2" borderId="19"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0" xfId="0" applyFont="1" applyFill="1" applyBorder="1" applyAlignment="1">
      <alignment horizontal="center" vertical="center"/>
    </xf>
    <xf numFmtId="0" fontId="1" fillId="0" borderId="23" xfId="0" applyFont="1" applyBorder="1" applyAlignment="1">
      <alignment horizontal="center" vertical="center"/>
    </xf>
    <xf numFmtId="0" fontId="1" fillId="0" borderId="50" xfId="0" applyFont="1" applyBorder="1" applyAlignment="1">
      <alignment horizontal="center" vertical="center" textRotation="90"/>
    </xf>
    <xf numFmtId="0" fontId="1" fillId="0" borderId="51" xfId="0" applyFont="1" applyBorder="1" applyAlignment="1">
      <alignment horizontal="center" vertical="center" textRotation="90"/>
    </xf>
    <xf numFmtId="0" fontId="1" fillId="0" borderId="52" xfId="0" applyFont="1" applyBorder="1" applyAlignment="1">
      <alignment horizontal="center" vertical="center" textRotation="90"/>
    </xf>
    <xf numFmtId="0" fontId="1" fillId="4" borderId="19" xfId="0" applyFont="1" applyFill="1" applyBorder="1" applyAlignment="1">
      <alignment horizontal="center" vertical="center" textRotation="90"/>
    </xf>
    <xf numFmtId="0" fontId="1" fillId="4" borderId="23" xfId="0" applyFont="1" applyFill="1" applyBorder="1" applyAlignment="1">
      <alignment horizontal="center" vertical="center" textRotation="90"/>
    </xf>
    <xf numFmtId="0" fontId="1" fillId="4" borderId="8" xfId="0" applyFont="1" applyFill="1" applyBorder="1" applyAlignment="1">
      <alignment horizontal="center" vertical="center" textRotation="90"/>
    </xf>
    <xf numFmtId="0" fontId="1" fillId="4" borderId="9" xfId="0" applyFont="1" applyFill="1" applyBorder="1" applyAlignment="1">
      <alignment horizontal="center" vertical="center" textRotation="90"/>
    </xf>
    <xf numFmtId="0" fontId="1" fillId="4" borderId="10" xfId="0" applyFont="1" applyFill="1" applyBorder="1" applyAlignment="1">
      <alignment horizontal="center" vertical="center" textRotation="90"/>
    </xf>
    <xf numFmtId="0" fontId="1" fillId="4" borderId="12" xfId="0" applyFont="1" applyFill="1" applyBorder="1" applyAlignment="1">
      <alignment horizontal="center" vertical="center" textRotation="90"/>
    </xf>
    <xf numFmtId="2" fontId="8" fillId="0" borderId="45" xfId="0" applyNumberFormat="1" applyFont="1" applyBorder="1" applyAlignment="1">
      <alignment horizontal="center" vertical="center"/>
    </xf>
    <xf numFmtId="2" fontId="8" fillId="0" borderId="27" xfId="0" applyNumberFormat="1" applyFont="1" applyBorder="1" applyAlignment="1">
      <alignment horizontal="center" vertical="center"/>
    </xf>
    <xf numFmtId="2" fontId="8" fillId="0" borderId="28" xfId="0" applyNumberFormat="1" applyFont="1" applyBorder="1" applyAlignment="1">
      <alignment horizontal="center" vertical="center"/>
    </xf>
    <xf numFmtId="0" fontId="1" fillId="0" borderId="73" xfId="0" applyFont="1" applyBorder="1" applyAlignment="1">
      <alignment horizontal="center" vertical="center"/>
    </xf>
    <xf numFmtId="0" fontId="8" fillId="0" borderId="42" xfId="0" applyFont="1" applyBorder="1" applyAlignment="1">
      <alignment horizontal="center" vertical="center"/>
    </xf>
    <xf numFmtId="0" fontId="8" fillId="0" borderId="73" xfId="0" applyFont="1" applyBorder="1" applyAlignment="1">
      <alignment horizontal="center" vertical="center"/>
    </xf>
    <xf numFmtId="0" fontId="8" fillId="0" borderId="71" xfId="0" applyFont="1" applyBorder="1" applyAlignment="1">
      <alignment horizontal="center" vertical="center"/>
    </xf>
    <xf numFmtId="49" fontId="6" fillId="3" borderId="3" xfId="0" applyNumberFormat="1" applyFont="1" applyFill="1" applyBorder="1" applyAlignment="1">
      <alignment horizontal="center" vertical="center"/>
    </xf>
    <xf numFmtId="49" fontId="6" fillId="3" borderId="24" xfId="0" applyNumberFormat="1" applyFont="1" applyFill="1" applyBorder="1" applyAlignment="1">
      <alignment horizontal="center" vertical="center"/>
    </xf>
    <xf numFmtId="49" fontId="6" fillId="3" borderId="25" xfId="0" applyNumberFormat="1" applyFont="1" applyFill="1" applyBorder="1" applyAlignment="1">
      <alignment horizontal="center" vertical="center"/>
    </xf>
    <xf numFmtId="0" fontId="10" fillId="0" borderId="42" xfId="0" applyFont="1" applyBorder="1" applyAlignment="1">
      <alignment horizontal="center" vertical="center" textRotation="90"/>
    </xf>
    <xf numFmtId="0" fontId="10" fillId="0" borderId="73" xfId="0" applyFont="1" applyBorder="1" applyAlignment="1">
      <alignment horizontal="center" vertical="center" textRotation="90"/>
    </xf>
    <xf numFmtId="0" fontId="10" fillId="0" borderId="71" xfId="0" applyFont="1" applyBorder="1" applyAlignment="1">
      <alignment horizontal="center" vertical="center" textRotation="90"/>
    </xf>
    <xf numFmtId="0" fontId="10" fillId="0" borderId="43" xfId="0" applyFont="1" applyBorder="1" applyAlignment="1">
      <alignment horizontal="center" vertical="center" textRotation="90"/>
    </xf>
    <xf numFmtId="0" fontId="10" fillId="0" borderId="66" xfId="0" applyFont="1" applyBorder="1" applyAlignment="1">
      <alignment horizontal="center" vertical="center" textRotation="90"/>
    </xf>
    <xf numFmtId="0" fontId="10" fillId="0" borderId="67" xfId="0" applyFont="1" applyBorder="1" applyAlignment="1">
      <alignment horizontal="center" vertical="center" textRotation="90"/>
    </xf>
    <xf numFmtId="164" fontId="10" fillId="0" borderId="43" xfId="0" applyNumberFormat="1" applyFont="1" applyBorder="1" applyAlignment="1">
      <alignment horizontal="center" vertical="center" textRotation="90"/>
    </xf>
    <xf numFmtId="164" fontId="10" fillId="0" borderId="66" xfId="0" applyNumberFormat="1" applyFont="1" applyBorder="1" applyAlignment="1">
      <alignment horizontal="center" vertical="center" textRotation="90"/>
    </xf>
    <xf numFmtId="164" fontId="10" fillId="0" borderId="67" xfId="0" applyNumberFormat="1" applyFont="1" applyBorder="1" applyAlignment="1">
      <alignment horizontal="center" vertical="center" textRotation="90"/>
    </xf>
    <xf numFmtId="164" fontId="10" fillId="0" borderId="45" xfId="0" applyNumberFormat="1" applyFont="1" applyBorder="1" applyAlignment="1">
      <alignment horizontal="center" vertical="center" textRotation="90"/>
    </xf>
    <xf numFmtId="164" fontId="10" fillId="0" borderId="27" xfId="0" applyNumberFormat="1" applyFont="1" applyBorder="1" applyAlignment="1">
      <alignment horizontal="center" vertical="center" textRotation="90"/>
    </xf>
    <xf numFmtId="164" fontId="10" fillId="0" borderId="28" xfId="0" applyNumberFormat="1" applyFont="1" applyBorder="1" applyAlignment="1">
      <alignment horizontal="center" vertical="center" textRotation="90"/>
    </xf>
    <xf numFmtId="0" fontId="4" fillId="2" borderId="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6" xfId="0" applyFont="1" applyFill="1" applyBorder="1" applyAlignment="1">
      <alignment horizontal="center" vertical="center"/>
    </xf>
    <xf numFmtId="0" fontId="1" fillId="0" borderId="7" xfId="0" applyFont="1" applyBorder="1" applyAlignment="1">
      <alignment horizontal="center" vertical="center"/>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 fillId="4" borderId="30" xfId="0" applyFont="1" applyFill="1" applyBorder="1" applyAlignment="1">
      <alignment horizontal="center" vertical="center"/>
    </xf>
    <xf numFmtId="0" fontId="1" fillId="4" borderId="57" xfId="0" applyFont="1" applyFill="1" applyBorder="1" applyAlignment="1">
      <alignment horizontal="center" vertical="center"/>
    </xf>
    <xf numFmtId="0" fontId="1" fillId="4" borderId="59" xfId="0" applyFont="1" applyFill="1" applyBorder="1" applyAlignment="1">
      <alignment horizontal="center" vertical="center"/>
    </xf>
    <xf numFmtId="0" fontId="1" fillId="4" borderId="40" xfId="0" applyFont="1" applyFill="1" applyBorder="1" applyAlignment="1">
      <alignment horizontal="center" vertical="center"/>
    </xf>
    <xf numFmtId="0" fontId="1" fillId="0" borderId="22" xfId="0" applyFont="1" applyBorder="1" applyAlignment="1">
      <alignment horizontal="center" vertical="center"/>
    </xf>
    <xf numFmtId="0" fontId="32" fillId="0" borderId="33" xfId="0" applyFont="1" applyBorder="1" applyAlignment="1">
      <alignment horizontal="distributed" vertical="center" textRotation="90" wrapText="1"/>
    </xf>
    <xf numFmtId="0" fontId="1" fillId="4" borderId="41" xfId="0" applyFont="1" applyFill="1" applyBorder="1" applyAlignment="1">
      <alignment horizontal="center" vertical="center"/>
    </xf>
    <xf numFmtId="0" fontId="1" fillId="4" borderId="33" xfId="0" applyFont="1" applyFill="1" applyBorder="1" applyAlignment="1">
      <alignment horizontal="center" vertical="center"/>
    </xf>
    <xf numFmtId="0" fontId="1" fillId="4" borderId="53" xfId="0" applyFont="1" applyFill="1" applyBorder="1" applyAlignment="1">
      <alignment horizontal="center" vertical="center"/>
    </xf>
    <xf numFmtId="0" fontId="1" fillId="0" borderId="0" xfId="0" applyFont="1" applyAlignment="1">
      <alignment horizontal="center" vertical="center"/>
    </xf>
    <xf numFmtId="0" fontId="1" fillId="0" borderId="31" xfId="0" applyFont="1" applyBorder="1" applyAlignment="1">
      <alignment horizontal="center" vertical="center"/>
    </xf>
    <xf numFmtId="0" fontId="14" fillId="0" borderId="3" xfId="0" applyFont="1" applyBorder="1" applyAlignment="1">
      <alignment horizontal="center" vertical="center" wrapText="1"/>
    </xf>
    <xf numFmtId="0" fontId="14" fillId="0" borderId="24" xfId="0" applyFont="1" applyBorder="1" applyAlignment="1">
      <alignment horizontal="center" vertical="center" wrapText="1"/>
    </xf>
    <xf numFmtId="0" fontId="33" fillId="0" borderId="24" xfId="1" quotePrefix="1" applyFont="1" applyBorder="1" applyAlignment="1">
      <alignment horizontal="center" vertical="center" wrapText="1"/>
    </xf>
    <xf numFmtId="0" fontId="33" fillId="0" borderId="24" xfId="1" applyFont="1" applyBorder="1" applyAlignment="1">
      <alignment horizontal="center" vertical="center" wrapText="1"/>
    </xf>
    <xf numFmtId="0" fontId="33" fillId="0" borderId="25" xfId="1" applyFont="1" applyBorder="1" applyAlignment="1">
      <alignment horizontal="center" vertical="center" wrapText="1"/>
    </xf>
    <xf numFmtId="0" fontId="1" fillId="0" borderId="32"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 fillId="0" borderId="30" xfId="0" applyFont="1" applyBorder="1" applyAlignment="1">
      <alignment horizontal="center" vertical="center" textRotation="90"/>
    </xf>
    <xf numFmtId="0" fontId="1" fillId="0" borderId="31" xfId="0" applyFont="1" applyBorder="1" applyAlignment="1">
      <alignment horizontal="center" vertical="center" textRotation="90"/>
    </xf>
    <xf numFmtId="0" fontId="1" fillId="0" borderId="32" xfId="0" applyFont="1" applyBorder="1" applyAlignment="1">
      <alignment horizontal="center" vertical="center" textRotation="90"/>
    </xf>
    <xf numFmtId="0" fontId="1" fillId="0" borderId="34" xfId="0" applyFont="1" applyBorder="1" applyAlignment="1">
      <alignment horizontal="center"/>
    </xf>
    <xf numFmtId="0" fontId="1" fillId="0" borderId="36" xfId="0" applyFont="1" applyBorder="1" applyAlignment="1">
      <alignment horizontal="center"/>
    </xf>
    <xf numFmtId="0" fontId="1" fillId="0" borderId="35" xfId="0" applyFont="1" applyBorder="1" applyAlignment="1">
      <alignment horizontal="center"/>
    </xf>
    <xf numFmtId="49" fontId="4" fillId="2" borderId="5"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0" xfId="0" applyFont="1" applyAlignment="1">
      <alignment horizontal="left" vertical="center" wrapText="1"/>
    </xf>
    <xf numFmtId="0" fontId="7" fillId="0" borderId="45" xfId="0" applyFont="1" applyBorder="1" applyAlignment="1">
      <alignment horizontal="left" vertical="top" wrapText="1"/>
    </xf>
    <xf numFmtId="0" fontId="7" fillId="0" borderId="28" xfId="0" applyFont="1" applyBorder="1" applyAlignment="1">
      <alignment horizontal="left" vertical="top" wrapText="1"/>
    </xf>
    <xf numFmtId="0" fontId="1" fillId="0" borderId="48" xfId="0" applyFont="1" applyBorder="1" applyAlignment="1">
      <alignment horizontal="center"/>
    </xf>
    <xf numFmtId="0" fontId="4" fillId="2" borderId="16" xfId="0" applyFont="1" applyFill="1" applyBorder="1" applyAlignment="1">
      <alignment horizontal="center" vertical="center"/>
    </xf>
    <xf numFmtId="0" fontId="1" fillId="0" borderId="14" xfId="0" applyFont="1" applyBorder="1" applyAlignment="1">
      <alignment horizontal="center" vertical="center"/>
    </xf>
    <xf numFmtId="0" fontId="1" fillId="0" borderId="18" xfId="0" applyFont="1" applyBorder="1" applyAlignment="1">
      <alignment horizontal="center" vertical="center"/>
    </xf>
    <xf numFmtId="0" fontId="4" fillId="2" borderId="5" xfId="0" applyFont="1" applyFill="1" applyBorder="1" applyAlignment="1">
      <alignment horizontal="center" vertical="center"/>
    </xf>
    <xf numFmtId="0" fontId="1" fillId="0" borderId="13" xfId="0" applyFont="1" applyBorder="1" applyAlignment="1">
      <alignment horizontal="center" vertical="center"/>
    </xf>
    <xf numFmtId="0" fontId="14" fillId="0" borderId="13" xfId="0" applyFont="1" applyBorder="1" applyAlignment="1">
      <alignment horizontal="left" vertical="center" wrapText="1"/>
    </xf>
    <xf numFmtId="0" fontId="14" fillId="0" borderId="14" xfId="0" applyFont="1" applyBorder="1" applyAlignment="1">
      <alignment horizontal="left" vertical="center"/>
    </xf>
    <xf numFmtId="0" fontId="14" fillId="0" borderId="18" xfId="0" applyFont="1" applyBorder="1" applyAlignment="1">
      <alignment horizontal="left"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49" fontId="4" fillId="2" borderId="16" xfId="0" applyNumberFormat="1" applyFont="1" applyFill="1" applyBorder="1" applyAlignment="1">
      <alignment horizontal="center" vertical="center"/>
    </xf>
    <xf numFmtId="49" fontId="4" fillId="2" borderId="10"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72" xfId="0" applyFont="1" applyBorder="1" applyAlignment="1">
      <alignment horizontal="center" vertical="center" textRotation="90"/>
    </xf>
    <xf numFmtId="0" fontId="1" fillId="0" borderId="5" xfId="0" applyFont="1" applyBorder="1" applyAlignment="1">
      <alignment horizontal="center" vertical="center" textRotation="90"/>
    </xf>
    <xf numFmtId="0" fontId="1" fillId="0" borderId="16" xfId="0" applyFont="1" applyBorder="1" applyAlignment="1">
      <alignment horizontal="center" vertical="center" textRotation="90"/>
    </xf>
    <xf numFmtId="0" fontId="1" fillId="0" borderId="10" xfId="0" applyFont="1" applyBorder="1" applyAlignment="1">
      <alignment horizontal="center" vertical="center" textRotation="90"/>
    </xf>
    <xf numFmtId="0" fontId="1" fillId="0" borderId="11" xfId="0" applyFont="1" applyBorder="1" applyAlignment="1">
      <alignment horizontal="center" vertical="center"/>
    </xf>
    <xf numFmtId="0" fontId="1" fillId="3" borderId="3" xfId="0" applyFont="1" applyFill="1" applyBorder="1" applyAlignment="1">
      <alignment horizontal="center" vertical="center"/>
    </xf>
    <xf numFmtId="0" fontId="1" fillId="3" borderId="24" xfId="0" applyFont="1" applyFill="1" applyBorder="1" applyAlignment="1">
      <alignment horizontal="center" vertical="center"/>
    </xf>
    <xf numFmtId="0" fontId="1" fillId="3" borderId="25"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0" xfId="0" applyFont="1" applyFill="1" applyAlignment="1">
      <alignment horizontal="center" vertical="center"/>
    </xf>
    <xf numFmtId="0" fontId="1" fillId="0" borderId="31" xfId="0" applyFont="1" applyBorder="1" applyAlignment="1">
      <alignment horizontal="center"/>
    </xf>
    <xf numFmtId="0" fontId="1" fillId="0" borderId="33" xfId="0" applyFont="1" applyBorder="1" applyAlignment="1">
      <alignment horizontal="center"/>
    </xf>
    <xf numFmtId="0" fontId="1" fillId="4" borderId="16" xfId="0" applyFont="1" applyFill="1" applyBorder="1" applyAlignment="1">
      <alignment horizontal="center" vertical="center" textRotation="90"/>
    </xf>
    <xf numFmtId="0" fontId="1" fillId="4" borderId="22" xfId="0" applyFont="1" applyFill="1" applyBorder="1" applyAlignment="1">
      <alignment horizontal="center" vertical="center" textRotation="90"/>
    </xf>
    <xf numFmtId="0" fontId="1" fillId="0" borderId="0" xfId="0" applyFont="1" applyAlignment="1">
      <alignment horizontal="center" vertical="center" wrapText="1"/>
    </xf>
    <xf numFmtId="0" fontId="1" fillId="0" borderId="68" xfId="0" applyFont="1" applyBorder="1" applyAlignment="1">
      <alignment horizontal="center" vertical="center" wrapText="1"/>
    </xf>
    <xf numFmtId="0" fontId="10" fillId="0" borderId="72" xfId="0" applyFont="1" applyBorder="1" applyAlignment="1">
      <alignment horizontal="center" vertical="center" textRotation="90" shrinkToFit="1" readingOrder="2"/>
    </xf>
    <xf numFmtId="0" fontId="10" fillId="0" borderId="74" xfId="0" applyFont="1" applyBorder="1" applyAlignment="1">
      <alignment horizontal="center" vertical="center" textRotation="90" shrinkToFit="1" readingOrder="2"/>
    </xf>
    <xf numFmtId="2" fontId="10" fillId="0" borderId="45" xfId="0" applyNumberFormat="1" applyFont="1" applyBorder="1" applyAlignment="1">
      <alignment horizontal="center" vertical="center" textRotation="90"/>
    </xf>
    <xf numFmtId="2" fontId="10" fillId="0" borderId="27" xfId="0" applyNumberFormat="1" applyFont="1" applyBorder="1" applyAlignment="1">
      <alignment horizontal="center" vertical="center" textRotation="90"/>
    </xf>
    <xf numFmtId="2" fontId="10" fillId="0" borderId="28" xfId="0" applyNumberFormat="1" applyFont="1" applyBorder="1" applyAlignment="1">
      <alignment horizontal="center" vertical="center" textRotation="90"/>
    </xf>
    <xf numFmtId="0" fontId="8" fillId="0" borderId="0" xfId="0" applyFont="1" applyAlignment="1">
      <alignment horizontal="left" vertical="center" wrapText="1"/>
    </xf>
    <xf numFmtId="0" fontId="8" fillId="0" borderId="34" xfId="0" applyFont="1" applyBorder="1" applyAlignment="1">
      <alignment horizontal="center"/>
    </xf>
    <xf numFmtId="0" fontId="8" fillId="0" borderId="36" xfId="0" applyFont="1" applyBorder="1" applyAlignment="1">
      <alignment horizontal="center"/>
    </xf>
    <xf numFmtId="0" fontId="8" fillId="0" borderId="48" xfId="0" applyFont="1" applyBorder="1" applyAlignment="1">
      <alignment horizontal="center"/>
    </xf>
    <xf numFmtId="0" fontId="11" fillId="0" borderId="31" xfId="0" applyFont="1" applyBorder="1" applyAlignment="1">
      <alignment horizontal="left" vertical="center" wrapText="1"/>
    </xf>
    <xf numFmtId="0" fontId="11" fillId="0" borderId="0" xfId="0" applyFont="1" applyAlignment="1">
      <alignment horizontal="left" vertical="center" wrapText="1"/>
    </xf>
    <xf numFmtId="0" fontId="11" fillId="0" borderId="33" xfId="0" applyFont="1" applyBorder="1" applyAlignment="1">
      <alignment horizontal="left" vertical="center" wrapText="1"/>
    </xf>
    <xf numFmtId="0" fontId="11" fillId="0" borderId="32" xfId="0" applyFont="1" applyBorder="1" applyAlignment="1">
      <alignment horizontal="left" vertical="center" wrapText="1"/>
    </xf>
    <xf numFmtId="0" fontId="11" fillId="0" borderId="68" xfId="0" applyFont="1" applyBorder="1" applyAlignment="1">
      <alignment horizontal="left" vertical="center" wrapText="1"/>
    </xf>
    <xf numFmtId="0" fontId="11" fillId="0" borderId="53" xfId="0" applyFont="1" applyBorder="1" applyAlignment="1">
      <alignment horizontal="left" vertical="center" wrapText="1"/>
    </xf>
    <xf numFmtId="0" fontId="1" fillId="0" borderId="0" xfId="0" applyFont="1" applyAlignment="1">
      <alignment horizontal="center" vertical="center" textRotation="90" wrapText="1"/>
    </xf>
    <xf numFmtId="0" fontId="1" fillId="0" borderId="6" xfId="0" applyFont="1" applyBorder="1" applyAlignment="1">
      <alignment horizontal="center" vertical="center" textRotation="90"/>
    </xf>
    <xf numFmtId="0" fontId="1" fillId="0" borderId="17" xfId="0" applyFont="1" applyBorder="1" applyAlignment="1">
      <alignment horizontal="center" vertical="center" textRotation="90"/>
    </xf>
    <xf numFmtId="0" fontId="14" fillId="3" borderId="31" xfId="0" applyFont="1" applyFill="1" applyBorder="1" applyAlignment="1">
      <alignment horizontal="center" vertical="center" textRotation="90"/>
    </xf>
    <xf numFmtId="0" fontId="1" fillId="4" borderId="6" xfId="0" applyFont="1" applyFill="1" applyBorder="1" applyAlignment="1">
      <alignment horizontal="center" vertical="center" textRotation="90"/>
    </xf>
    <xf numFmtId="0" fontId="1" fillId="4" borderId="11" xfId="0" applyFont="1" applyFill="1" applyBorder="1" applyAlignment="1">
      <alignment horizontal="center" vertical="center" textRotation="90"/>
    </xf>
    <xf numFmtId="0" fontId="1" fillId="4" borderId="17" xfId="0" applyFont="1" applyFill="1" applyBorder="1" applyAlignment="1">
      <alignment horizontal="center" vertical="center" textRotation="90"/>
    </xf>
    <xf numFmtId="0" fontId="1" fillId="0" borderId="11" xfId="0" applyFont="1" applyBorder="1" applyAlignment="1">
      <alignment horizontal="center" vertical="center" textRotation="90"/>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 fillId="0" borderId="16" xfId="0" applyFont="1" applyBorder="1" applyAlignment="1">
      <alignment horizontal="center" vertical="center"/>
    </xf>
    <xf numFmtId="0" fontId="7" fillId="0" borderId="13" xfId="0" applyFont="1" applyBorder="1" applyAlignment="1">
      <alignment horizontal="center" vertical="center" wrapText="1"/>
    </xf>
    <xf numFmtId="0" fontId="7" fillId="0" borderId="15"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75" xfId="0" applyFont="1" applyBorder="1" applyAlignment="1">
      <alignment horizontal="center" vertical="center" wrapText="1"/>
    </xf>
    <xf numFmtId="0" fontId="1" fillId="0" borderId="74" xfId="0" applyFont="1" applyBorder="1" applyAlignment="1">
      <alignment horizontal="center" vertical="center"/>
    </xf>
    <xf numFmtId="0" fontId="1" fillId="0" borderId="0" xfId="0" applyFont="1" applyAlignment="1">
      <alignment horizont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wrapText="1"/>
    </xf>
    <xf numFmtId="0" fontId="1" fillId="0" borderId="30" xfId="0" applyFont="1" applyBorder="1" applyAlignment="1">
      <alignment horizontal="center" vertical="center"/>
    </xf>
    <xf numFmtId="0" fontId="1" fillId="0" borderId="26" xfId="0" applyFont="1" applyBorder="1" applyAlignment="1">
      <alignment horizontal="center" vertical="center"/>
    </xf>
    <xf numFmtId="0" fontId="1" fillId="0" borderId="68" xfId="0" applyFont="1" applyBorder="1" applyAlignment="1">
      <alignment horizontal="center" vertical="center"/>
    </xf>
    <xf numFmtId="0" fontId="28" fillId="0" borderId="33" xfId="0" applyFont="1" applyBorder="1" applyAlignment="1">
      <alignment horizontal="center" vertical="center" textRotation="90" wrapText="1"/>
    </xf>
    <xf numFmtId="0" fontId="11" fillId="0" borderId="32" xfId="0" applyFont="1" applyBorder="1" applyAlignment="1">
      <alignment horizontal="center" wrapText="1"/>
    </xf>
    <xf numFmtId="0" fontId="11" fillId="0" borderId="68" xfId="0" applyFont="1" applyBorder="1" applyAlignment="1">
      <alignment horizontal="center" wrapText="1"/>
    </xf>
    <xf numFmtId="0" fontId="8" fillId="0" borderId="42" xfId="0" applyFont="1" applyBorder="1" applyAlignment="1">
      <alignment horizontal="center"/>
    </xf>
    <xf numFmtId="0" fontId="8" fillId="0" borderId="43" xfId="0" applyFont="1" applyBorder="1" applyAlignment="1">
      <alignment horizontal="center"/>
    </xf>
    <xf numFmtId="49" fontId="23" fillId="0" borderId="0" xfId="0" applyNumberFormat="1" applyFont="1" applyAlignment="1">
      <alignment horizontal="center" vertical="center" wrapText="1"/>
    </xf>
    <xf numFmtId="0" fontId="16" fillId="5" borderId="0" xfId="0" applyFont="1" applyFill="1" applyAlignment="1">
      <alignment horizontal="center" vertical="center"/>
    </xf>
    <xf numFmtId="0" fontId="30" fillId="0" borderId="5" xfId="0" applyFont="1" applyBorder="1" applyAlignment="1">
      <alignment horizontal="center" vertical="center"/>
    </xf>
    <xf numFmtId="0" fontId="30" fillId="0" borderId="8" xfId="0" applyFont="1" applyBorder="1" applyAlignment="1">
      <alignment horizontal="center" vertical="center"/>
    </xf>
    <xf numFmtId="0" fontId="30" fillId="0" borderId="10" xfId="0" applyFont="1" applyBorder="1" applyAlignment="1">
      <alignment horizontal="center" vertical="center"/>
    </xf>
    <xf numFmtId="0" fontId="30" fillId="0" borderId="6" xfId="0" applyFont="1" applyBorder="1" applyAlignment="1">
      <alignment horizontal="center" vertical="center"/>
    </xf>
    <xf numFmtId="0" fontId="30" fillId="0" borderId="2" xfId="0" applyFont="1" applyBorder="1" applyAlignment="1">
      <alignment horizontal="center" vertical="center"/>
    </xf>
    <xf numFmtId="0" fontId="30" fillId="0" borderId="11" xfId="0" applyFont="1" applyBorder="1" applyAlignment="1">
      <alignment horizontal="center" vertical="center"/>
    </xf>
    <xf numFmtId="49" fontId="6" fillId="0" borderId="43" xfId="0" applyNumberFormat="1" applyFont="1" applyBorder="1" applyAlignment="1">
      <alignment horizontal="center" vertical="center"/>
    </xf>
    <xf numFmtId="49" fontId="6" fillId="0" borderId="66" xfId="0" applyNumberFormat="1" applyFont="1" applyBorder="1" applyAlignment="1">
      <alignment horizontal="center" vertical="center"/>
    </xf>
    <xf numFmtId="49" fontId="6" fillId="0" borderId="20" xfId="0" applyNumberFormat="1" applyFont="1" applyBorder="1" applyAlignment="1">
      <alignment horizontal="center" vertical="center"/>
    </xf>
    <xf numFmtId="0" fontId="6" fillId="0" borderId="22"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1" fillId="0" borderId="44"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75" xfId="0" applyFont="1" applyBorder="1" applyAlignment="1">
      <alignment horizontal="center" vertical="center" wrapText="1"/>
    </xf>
    <xf numFmtId="0" fontId="1" fillId="0" borderId="53" xfId="0" applyFont="1" applyBorder="1" applyAlignment="1">
      <alignment horizontal="center" vertical="center" wrapText="1"/>
    </xf>
    <xf numFmtId="0" fontId="8" fillId="0" borderId="7"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14" fillId="0" borderId="0" xfId="0" applyFont="1" applyAlignment="1">
      <alignment horizontal="left" vertical="center" wrapText="1"/>
    </xf>
    <xf numFmtId="0" fontId="1" fillId="0" borderId="19" xfId="0" applyFont="1" applyBorder="1" applyAlignment="1">
      <alignment horizontal="center" vertical="center"/>
    </xf>
    <xf numFmtId="0" fontId="1" fillId="0" borderId="10" xfId="0" applyFont="1" applyBorder="1" applyAlignment="1">
      <alignment horizontal="center" vertical="center"/>
    </xf>
    <xf numFmtId="0" fontId="6" fillId="0" borderId="23" xfId="0" applyFont="1" applyBorder="1" applyAlignment="1">
      <alignment horizontal="center" vertical="center"/>
    </xf>
    <xf numFmtId="0" fontId="13" fillId="0" borderId="13" xfId="0" applyFont="1" applyBorder="1" applyAlignment="1">
      <alignment horizontal="left" vertical="center" wrapText="1"/>
    </xf>
    <xf numFmtId="0" fontId="13" fillId="0" borderId="14" xfId="0" applyFont="1" applyBorder="1" applyAlignment="1">
      <alignment horizontal="left" vertical="center"/>
    </xf>
    <xf numFmtId="0" fontId="13" fillId="0" borderId="18" xfId="0" applyFont="1" applyBorder="1" applyAlignment="1">
      <alignment horizontal="left" vertical="center"/>
    </xf>
    <xf numFmtId="0" fontId="8" fillId="0" borderId="20" xfId="0" applyFont="1" applyBorder="1" applyAlignment="1">
      <alignment horizontal="center" vertical="center"/>
    </xf>
    <xf numFmtId="0" fontId="31" fillId="0" borderId="31" xfId="1" quotePrefix="1" applyFont="1" applyBorder="1" applyAlignment="1">
      <alignment horizontal="center" textRotation="90"/>
    </xf>
    <xf numFmtId="0" fontId="31" fillId="0" borderId="31" xfId="1" applyFont="1" applyBorder="1" applyAlignment="1">
      <alignment horizontal="center" textRotation="90"/>
    </xf>
    <xf numFmtId="0" fontId="10" fillId="0" borderId="6" xfId="0" applyFont="1" applyBorder="1" applyAlignment="1">
      <alignment horizontal="center" vertical="center" textRotation="90"/>
    </xf>
    <xf numFmtId="0" fontId="10" fillId="0" borderId="2" xfId="0" applyFont="1" applyBorder="1" applyAlignment="1">
      <alignment horizontal="center" vertical="center" textRotation="90"/>
    </xf>
    <xf numFmtId="0" fontId="10" fillId="0" borderId="11" xfId="0" applyFont="1" applyBorder="1" applyAlignment="1">
      <alignment horizontal="center" vertical="center" textRotation="90"/>
    </xf>
    <xf numFmtId="0" fontId="10" fillId="0" borderId="20" xfId="0" applyFont="1" applyBorder="1" applyAlignment="1">
      <alignment horizontal="center" vertical="center" textRotation="90"/>
    </xf>
    <xf numFmtId="164" fontId="10" fillId="0" borderId="20" xfId="0" applyNumberFormat="1" applyFont="1" applyBorder="1" applyAlignment="1">
      <alignment horizontal="center" vertical="center" textRotation="90"/>
    </xf>
    <xf numFmtId="164" fontId="10" fillId="0" borderId="2" xfId="0" applyNumberFormat="1" applyFont="1" applyBorder="1" applyAlignment="1">
      <alignment horizontal="center" vertical="center" textRotation="90"/>
    </xf>
    <xf numFmtId="164" fontId="10" fillId="0" borderId="11" xfId="0" applyNumberFormat="1" applyFont="1" applyBorder="1" applyAlignment="1">
      <alignment horizontal="center" vertical="center" textRotation="90"/>
    </xf>
    <xf numFmtId="2" fontId="10" fillId="0" borderId="23" xfId="0" applyNumberFormat="1" applyFont="1" applyBorder="1" applyAlignment="1">
      <alignment horizontal="center" vertical="center" textRotation="90"/>
    </xf>
    <xf numFmtId="2" fontId="10" fillId="0" borderId="9" xfId="0" applyNumberFormat="1" applyFont="1" applyBorder="1" applyAlignment="1">
      <alignment horizontal="center" vertical="center" textRotation="90"/>
    </xf>
    <xf numFmtId="2" fontId="10" fillId="0" borderId="12" xfId="0" applyNumberFormat="1" applyFont="1" applyBorder="1" applyAlignment="1">
      <alignment horizontal="center" vertical="center" textRotation="90"/>
    </xf>
    <xf numFmtId="0" fontId="10" fillId="0" borderId="5" xfId="0" applyFont="1" applyBorder="1" applyAlignment="1">
      <alignment horizontal="center" vertical="center" textRotation="90"/>
    </xf>
    <xf numFmtId="0" fontId="10" fillId="0" borderId="8" xfId="0" applyFont="1" applyBorder="1" applyAlignment="1">
      <alignment horizontal="center" vertical="center" textRotation="90"/>
    </xf>
    <xf numFmtId="0" fontId="10" fillId="0" borderId="10" xfId="0" applyFont="1" applyBorder="1" applyAlignment="1">
      <alignment horizontal="center" vertical="center" textRotation="90"/>
    </xf>
    <xf numFmtId="49" fontId="6" fillId="3" borderId="30" xfId="0" applyNumberFormat="1" applyFont="1" applyFill="1" applyBorder="1" applyAlignment="1">
      <alignment horizontal="center" vertical="center"/>
    </xf>
    <xf numFmtId="49" fontId="6" fillId="3" borderId="31" xfId="0" applyNumberFormat="1" applyFont="1" applyFill="1" applyBorder="1" applyAlignment="1">
      <alignment horizontal="center" vertical="center"/>
    </xf>
    <xf numFmtId="49" fontId="6" fillId="3" borderId="32" xfId="0" applyNumberFormat="1" applyFont="1" applyFill="1" applyBorder="1" applyAlignment="1">
      <alignment horizontal="center" vertical="center"/>
    </xf>
    <xf numFmtId="0" fontId="14" fillId="0" borderId="4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25" xfId="0" applyFont="1" applyBorder="1" applyAlignment="1">
      <alignment horizontal="center" vertical="center" wrapText="1"/>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12" xfId="0" applyFont="1" applyBorder="1" applyAlignment="1">
      <alignment horizontal="center" vertical="center"/>
    </xf>
    <xf numFmtId="0" fontId="4" fillId="2" borderId="42" xfId="0" applyFont="1" applyFill="1" applyBorder="1" applyAlignment="1">
      <alignment horizontal="center" vertical="center"/>
    </xf>
    <xf numFmtId="0" fontId="4" fillId="2" borderId="73" xfId="0" applyFont="1" applyFill="1" applyBorder="1" applyAlignment="1">
      <alignment horizontal="center" vertical="center"/>
    </xf>
    <xf numFmtId="0" fontId="4" fillId="2" borderId="71" xfId="0" applyFont="1" applyFill="1" applyBorder="1" applyAlignment="1">
      <alignment horizontal="center" vertical="center"/>
    </xf>
    <xf numFmtId="0" fontId="6" fillId="0" borderId="43" xfId="0" applyFont="1" applyBorder="1" applyAlignment="1">
      <alignment horizontal="center" vertical="center"/>
    </xf>
    <xf numFmtId="0" fontId="6" fillId="0" borderId="66" xfId="0" applyFont="1" applyBorder="1" applyAlignment="1">
      <alignment horizontal="center" vertical="center"/>
    </xf>
    <xf numFmtId="0" fontId="6" fillId="0" borderId="20" xfId="0" applyFont="1" applyBorder="1" applyAlignment="1">
      <alignment horizontal="center" vertical="center"/>
    </xf>
    <xf numFmtId="0" fontId="6" fillId="0" borderId="45" xfId="0" applyFont="1" applyBorder="1" applyAlignment="1">
      <alignment horizontal="center" vertical="center"/>
    </xf>
    <xf numFmtId="0" fontId="1" fillId="0" borderId="27" xfId="0" applyFont="1" applyBorder="1" applyAlignment="1">
      <alignment horizontal="center" vertical="center" wrapText="1"/>
    </xf>
    <xf numFmtId="0" fontId="10" fillId="0" borderId="19" xfId="0" applyFont="1" applyBorder="1" applyAlignment="1">
      <alignment horizontal="center" vertical="center" textRotation="90"/>
    </xf>
    <xf numFmtId="0" fontId="6" fillId="0" borderId="67" xfId="0" applyFont="1" applyBorder="1" applyAlignment="1">
      <alignment horizontal="center" vertical="center"/>
    </xf>
    <xf numFmtId="0" fontId="4" fillId="2" borderId="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7" fillId="0" borderId="45" xfId="0" applyFont="1" applyBorder="1" applyAlignment="1">
      <alignment horizontal="center" vertical="center"/>
    </xf>
    <xf numFmtId="0" fontId="27" fillId="0" borderId="27" xfId="0" applyFont="1" applyBorder="1" applyAlignment="1">
      <alignment horizontal="center" vertical="center"/>
    </xf>
    <xf numFmtId="0" fontId="27" fillId="0" borderId="28" xfId="0" applyFont="1" applyBorder="1" applyAlignment="1">
      <alignment horizontal="center" vertical="center"/>
    </xf>
    <xf numFmtId="0" fontId="27" fillId="0" borderId="3" xfId="0" applyFont="1" applyBorder="1" applyAlignment="1">
      <alignment horizontal="center" vertical="center"/>
    </xf>
    <xf numFmtId="0" fontId="27" fillId="0" borderId="24" xfId="0" applyFont="1" applyBorder="1" applyAlignment="1">
      <alignment horizontal="center" vertical="center"/>
    </xf>
    <xf numFmtId="0" fontId="27" fillId="0" borderId="25" xfId="0" applyFont="1" applyBorder="1" applyAlignment="1">
      <alignment horizontal="center" vertical="center"/>
    </xf>
    <xf numFmtId="0" fontId="8" fillId="3" borderId="7"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2" xfId="0" applyFont="1" applyFill="1" applyBorder="1" applyAlignment="1">
      <alignment horizontal="center" vertical="center"/>
    </xf>
    <xf numFmtId="0" fontId="1" fillId="3" borderId="31" xfId="0" applyFont="1" applyFill="1" applyBorder="1" applyAlignment="1">
      <alignment horizontal="center" vertical="center" textRotation="90" wrapText="1"/>
    </xf>
    <xf numFmtId="0" fontId="8" fillId="0" borderId="57" xfId="0" applyFont="1" applyBorder="1" applyAlignment="1">
      <alignment horizontal="center" vertical="center" wrapText="1"/>
    </xf>
    <xf numFmtId="0" fontId="8" fillId="0" borderId="58" xfId="0" applyFont="1" applyBorder="1" applyAlignment="1">
      <alignment horizontal="center" vertical="center" wrapText="1"/>
    </xf>
    <xf numFmtId="0" fontId="8" fillId="0" borderId="61" xfId="0" applyFont="1" applyBorder="1" applyAlignment="1">
      <alignment horizontal="center" vertical="center" wrapText="1"/>
    </xf>
    <xf numFmtId="0" fontId="1" fillId="3" borderId="31" xfId="0" applyFont="1" applyFill="1" applyBorder="1" applyAlignment="1">
      <alignment horizontal="center" vertical="center" textRotation="90"/>
    </xf>
    <xf numFmtId="0" fontId="16" fillId="0" borderId="33" xfId="0" applyFont="1" applyBorder="1" applyAlignment="1">
      <alignment horizontal="center" vertical="center" textRotation="90" wrapText="1"/>
    </xf>
    <xf numFmtId="0" fontId="1" fillId="0" borderId="43" xfId="0" applyFont="1" applyBorder="1" applyAlignment="1">
      <alignment horizontal="center" vertical="center" wrapText="1"/>
    </xf>
    <xf numFmtId="0" fontId="1" fillId="0" borderId="67" xfId="0" applyFont="1" applyBorder="1" applyAlignment="1">
      <alignment horizontal="center" vertical="center" wrapText="1"/>
    </xf>
    <xf numFmtId="0" fontId="31" fillId="0" borderId="31" xfId="1" applyFont="1" applyBorder="1" applyAlignment="1">
      <alignment horizontal="center" vertical="center" wrapText="1"/>
    </xf>
    <xf numFmtId="0" fontId="31" fillId="0" borderId="0" xfId="1" applyFont="1" applyBorder="1" applyAlignment="1">
      <alignment horizontal="center" vertical="center" wrapText="1"/>
    </xf>
    <xf numFmtId="0" fontId="1" fillId="0" borderId="2" xfId="0" applyFont="1" applyBorder="1" applyAlignment="1">
      <alignment horizontal="center" vertical="center" wrapText="1"/>
    </xf>
    <xf numFmtId="0" fontId="10" fillId="0" borderId="2" xfId="0" applyFont="1" applyBorder="1" applyAlignment="1">
      <alignment horizontal="center" vertical="center" textRotation="90" shrinkToFit="1" readingOrder="2"/>
    </xf>
    <xf numFmtId="0" fontId="27" fillId="0" borderId="7" xfId="0" applyFont="1" applyBorder="1" applyAlignment="1">
      <alignment horizontal="center" vertical="center"/>
    </xf>
    <xf numFmtId="0" fontId="27" fillId="0" borderId="9" xfId="0" applyFont="1" applyBorder="1" applyAlignment="1">
      <alignment horizontal="center" vertical="center"/>
    </xf>
    <xf numFmtId="0" fontId="27" fillId="0" borderId="12" xfId="0" applyFont="1" applyBorder="1" applyAlignment="1">
      <alignment horizontal="center" vertical="center"/>
    </xf>
    <xf numFmtId="0" fontId="15" fillId="0" borderId="45" xfId="0" applyFont="1" applyBorder="1" applyAlignment="1">
      <alignment horizontal="center" vertical="center" wrapText="1"/>
    </xf>
    <xf numFmtId="0" fontId="10" fillId="0" borderId="16" xfId="0" applyFont="1" applyBorder="1" applyAlignment="1">
      <alignment horizontal="center" vertical="center" textRotation="90"/>
    </xf>
    <xf numFmtId="0" fontId="10" fillId="0" borderId="17" xfId="0" applyFont="1" applyBorder="1" applyAlignment="1">
      <alignment horizontal="center" vertical="center" textRotation="90"/>
    </xf>
    <xf numFmtId="164" fontId="10" fillId="0" borderId="17" xfId="0" applyNumberFormat="1" applyFont="1" applyBorder="1" applyAlignment="1">
      <alignment horizontal="center" vertical="center" textRotation="90"/>
    </xf>
    <xf numFmtId="2" fontId="10" fillId="0" borderId="22" xfId="0" applyNumberFormat="1" applyFont="1" applyBorder="1" applyAlignment="1">
      <alignment horizontal="center" vertical="center" textRotation="90"/>
    </xf>
    <xf numFmtId="0" fontId="6" fillId="0" borderId="2" xfId="0" applyFont="1" applyBorder="1" applyAlignment="1">
      <alignment horizontal="center" vertical="center"/>
    </xf>
    <xf numFmtId="49" fontId="9" fillId="3" borderId="14" xfId="0" applyNumberFormat="1" applyFont="1" applyFill="1" applyBorder="1" applyAlignment="1">
      <alignment horizontal="center" vertical="center"/>
    </xf>
    <xf numFmtId="0" fontId="8" fillId="0" borderId="35" xfId="0" applyFont="1" applyBorder="1" applyAlignment="1">
      <alignment horizontal="center"/>
    </xf>
    <xf numFmtId="0" fontId="14" fillId="3" borderId="3" xfId="0" applyFont="1" applyFill="1" applyBorder="1" applyAlignment="1">
      <alignment horizontal="center" vertical="center" textRotation="90" wrapText="1"/>
    </xf>
    <xf numFmtId="0" fontId="14" fillId="3" borderId="24" xfId="0" applyFont="1" applyFill="1" applyBorder="1" applyAlignment="1">
      <alignment horizontal="center" vertical="center" textRotation="90" wrapText="1"/>
    </xf>
    <xf numFmtId="0" fontId="14" fillId="3" borderId="25" xfId="0" applyFont="1" applyFill="1" applyBorder="1" applyAlignment="1">
      <alignment horizontal="center" vertical="center" textRotation="90" wrapText="1"/>
    </xf>
    <xf numFmtId="1" fontId="14" fillId="0" borderId="45" xfId="0" applyNumberFormat="1" applyFont="1" applyBorder="1" applyAlignment="1">
      <alignment horizontal="center" vertical="center" textRotation="90"/>
    </xf>
    <xf numFmtId="1" fontId="14" fillId="0" borderId="27" xfId="0" applyNumberFormat="1" applyFont="1" applyBorder="1" applyAlignment="1">
      <alignment horizontal="center" vertical="center" textRotation="90"/>
    </xf>
    <xf numFmtId="1" fontId="14" fillId="0" borderId="28" xfId="0" applyNumberFormat="1" applyFont="1" applyBorder="1" applyAlignment="1">
      <alignment horizontal="center" vertical="center" textRotation="90"/>
    </xf>
    <xf numFmtId="2" fontId="14" fillId="3" borderId="45" xfId="0" applyNumberFormat="1" applyFont="1" applyFill="1" applyBorder="1" applyAlignment="1">
      <alignment horizontal="center" vertical="center"/>
    </xf>
    <xf numFmtId="2" fontId="14" fillId="3" borderId="27" xfId="0" applyNumberFormat="1" applyFont="1" applyFill="1" applyBorder="1" applyAlignment="1">
      <alignment horizontal="center" vertical="center"/>
    </xf>
    <xf numFmtId="2" fontId="14" fillId="3" borderId="28" xfId="0" applyNumberFormat="1" applyFont="1" applyFill="1" applyBorder="1" applyAlignment="1">
      <alignment horizontal="center" vertical="center"/>
    </xf>
    <xf numFmtId="0" fontId="14" fillId="0" borderId="45" xfId="0" applyFont="1" applyBorder="1" applyAlignment="1">
      <alignment horizontal="center" vertical="center" textRotation="90"/>
    </xf>
    <xf numFmtId="0" fontId="14" fillId="0" borderId="27" xfId="0" applyFont="1" applyBorder="1" applyAlignment="1">
      <alignment horizontal="center" vertical="center" textRotation="90"/>
    </xf>
    <xf numFmtId="0" fontId="14" fillId="0" borderId="28" xfId="0" applyFont="1" applyBorder="1" applyAlignment="1">
      <alignment horizontal="center" vertical="center" textRotation="90"/>
    </xf>
    <xf numFmtId="0" fontId="14" fillId="3" borderId="31" xfId="0" applyFont="1" applyFill="1" applyBorder="1" applyAlignment="1">
      <alignment horizontal="center" vertical="center" textRotation="90" wrapText="1"/>
    </xf>
    <xf numFmtId="0" fontId="1" fillId="0" borderId="15" xfId="0" applyFont="1" applyBorder="1" applyAlignment="1">
      <alignment horizontal="center" vertical="center"/>
    </xf>
    <xf numFmtId="0" fontId="1" fillId="0" borderId="27" xfId="0" applyFont="1" applyBorder="1" applyAlignment="1">
      <alignment horizontal="left" vertical="top" wrapText="1"/>
    </xf>
    <xf numFmtId="0" fontId="1" fillId="0" borderId="28" xfId="0" applyFont="1" applyBorder="1" applyAlignment="1">
      <alignment horizontal="left" vertical="top" wrapText="1"/>
    </xf>
    <xf numFmtId="0" fontId="1" fillId="0" borderId="68" xfId="0" applyFont="1" applyBorder="1" applyAlignment="1">
      <alignment horizontal="center" vertical="center" textRotation="90"/>
    </xf>
    <xf numFmtId="0" fontId="1" fillId="4" borderId="68" xfId="0" applyFont="1" applyFill="1" applyBorder="1" applyAlignment="1">
      <alignment horizontal="center" vertical="center"/>
    </xf>
    <xf numFmtId="0" fontId="1" fillId="0" borderId="6" xfId="0" applyFont="1" applyBorder="1" applyAlignment="1">
      <alignment horizontal="center" vertical="center" wrapText="1"/>
    </xf>
    <xf numFmtId="0" fontId="1" fillId="0" borderId="17" xfId="0" applyFont="1" applyBorder="1" applyAlignment="1">
      <alignment horizontal="center" vertical="center" wrapText="1"/>
    </xf>
    <xf numFmtId="49" fontId="4" fillId="2" borderId="19" xfId="0" applyNumberFormat="1" applyFont="1" applyFill="1" applyBorder="1" applyAlignment="1">
      <alignment horizontal="center" vertical="center"/>
    </xf>
    <xf numFmtId="0" fontId="1" fillId="0" borderId="21" xfId="0" applyFont="1" applyBorder="1" applyAlignment="1">
      <alignment horizontal="center" vertical="center"/>
    </xf>
    <xf numFmtId="0" fontId="1" fillId="0" borderId="40" xfId="0" applyFont="1" applyBorder="1" applyAlignment="1">
      <alignment horizontal="center" vertical="center"/>
    </xf>
    <xf numFmtId="0" fontId="1" fillId="0" borderId="39" xfId="0" applyFont="1" applyBorder="1" applyAlignment="1">
      <alignment horizontal="center" vertical="center"/>
    </xf>
    <xf numFmtId="0" fontId="1" fillId="0" borderId="69" xfId="0" applyFont="1" applyBorder="1" applyAlignment="1">
      <alignment horizontal="center" vertical="center"/>
    </xf>
    <xf numFmtId="0" fontId="1" fillId="0" borderId="37" xfId="0" applyFont="1" applyBorder="1" applyAlignment="1">
      <alignment horizontal="center" vertical="center"/>
    </xf>
    <xf numFmtId="0" fontId="1" fillId="0" borderId="58" xfId="0" applyFont="1" applyBorder="1" applyAlignment="1">
      <alignment horizontal="center" vertical="center"/>
    </xf>
    <xf numFmtId="0" fontId="26" fillId="0" borderId="30" xfId="1" quotePrefix="1" applyFont="1" applyBorder="1" applyAlignment="1">
      <alignment horizontal="center" vertical="center" textRotation="90" wrapText="1" shrinkToFit="1" readingOrder="2"/>
    </xf>
    <xf numFmtId="0" fontId="26" fillId="0" borderId="26" xfId="1" quotePrefix="1" applyFont="1" applyBorder="1" applyAlignment="1">
      <alignment horizontal="center" vertical="center" textRotation="90" wrapText="1" shrinkToFit="1" readingOrder="2"/>
    </xf>
    <xf numFmtId="0" fontId="26" fillId="0" borderId="41" xfId="1" quotePrefix="1" applyFont="1" applyBorder="1" applyAlignment="1">
      <alignment horizontal="center" vertical="center" textRotation="90" wrapText="1" shrinkToFit="1" readingOrder="2"/>
    </xf>
    <xf numFmtId="0" fontId="26" fillId="0" borderId="31" xfId="1" quotePrefix="1" applyFont="1" applyBorder="1" applyAlignment="1">
      <alignment horizontal="center" vertical="center" textRotation="90" wrapText="1" shrinkToFit="1" readingOrder="2"/>
    </xf>
    <xf numFmtId="0" fontId="26" fillId="0" borderId="0" xfId="1" quotePrefix="1" applyFont="1" applyBorder="1" applyAlignment="1">
      <alignment horizontal="center" vertical="center" textRotation="90" wrapText="1" shrinkToFit="1" readingOrder="2"/>
    </xf>
    <xf numFmtId="0" fontId="26" fillId="0" borderId="33" xfId="1" quotePrefix="1" applyFont="1" applyBorder="1" applyAlignment="1">
      <alignment horizontal="center" vertical="center" textRotation="90" wrapText="1" shrinkToFit="1" readingOrder="2"/>
    </xf>
    <xf numFmtId="0" fontId="26" fillId="0" borderId="32" xfId="1" quotePrefix="1" applyFont="1" applyBorder="1" applyAlignment="1">
      <alignment horizontal="center" vertical="center" textRotation="90" wrapText="1" shrinkToFit="1" readingOrder="2"/>
    </xf>
    <xf numFmtId="0" fontId="26" fillId="0" borderId="68" xfId="1" quotePrefix="1" applyFont="1" applyBorder="1" applyAlignment="1">
      <alignment horizontal="center" vertical="center" textRotation="90" wrapText="1" shrinkToFit="1" readingOrder="2"/>
    </xf>
    <xf numFmtId="0" fontId="26" fillId="0" borderId="53" xfId="1" quotePrefix="1" applyFont="1" applyBorder="1" applyAlignment="1">
      <alignment horizontal="center" vertical="center" textRotation="90" wrapText="1" shrinkToFit="1" readingOrder="2"/>
    </xf>
    <xf numFmtId="0" fontId="1" fillId="4" borderId="38"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69" xfId="0" applyFont="1" applyFill="1" applyBorder="1" applyAlignment="1">
      <alignment horizontal="center" vertical="center"/>
    </xf>
    <xf numFmtId="0" fontId="1" fillId="4" borderId="15" xfId="0" applyFont="1" applyFill="1" applyBorder="1" applyAlignment="1">
      <alignment horizontal="center" vertical="center"/>
    </xf>
    <xf numFmtId="0" fontId="23" fillId="0" borderId="6" xfId="0" applyFont="1" applyBorder="1" applyAlignment="1">
      <alignment horizontal="center" vertical="center" wrapText="1"/>
    </xf>
    <xf numFmtId="0" fontId="23" fillId="0" borderId="1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9" xfId="0" applyFont="1" applyBorder="1" applyAlignment="1">
      <alignment horizontal="center" vertical="center"/>
    </xf>
    <xf numFmtId="0" fontId="25" fillId="0" borderId="30" xfId="1" quotePrefix="1" applyFont="1" applyBorder="1" applyAlignment="1">
      <alignment horizontal="center" textRotation="90" wrapText="1"/>
    </xf>
    <xf numFmtId="0" fontId="25" fillId="0" borderId="26" xfId="1" applyFont="1" applyBorder="1" applyAlignment="1">
      <alignment horizontal="center" textRotation="90" wrapText="1"/>
    </xf>
    <xf numFmtId="0" fontId="25" fillId="0" borderId="41" xfId="1" applyFont="1" applyBorder="1" applyAlignment="1">
      <alignment horizontal="center" textRotation="90" wrapText="1"/>
    </xf>
    <xf numFmtId="0" fontId="25" fillId="0" borderId="31" xfId="1" applyFont="1" applyBorder="1" applyAlignment="1">
      <alignment horizontal="center" textRotation="90" wrapText="1"/>
    </xf>
    <xf numFmtId="0" fontId="25" fillId="0" borderId="0" xfId="1" applyFont="1" applyBorder="1" applyAlignment="1">
      <alignment horizontal="center" textRotation="90" wrapText="1"/>
    </xf>
    <xf numFmtId="0" fontId="25" fillId="0" borderId="33" xfId="1" applyFont="1" applyBorder="1" applyAlignment="1">
      <alignment horizontal="center" textRotation="90" wrapText="1"/>
    </xf>
    <xf numFmtId="0" fontId="25" fillId="0" borderId="32" xfId="1" applyFont="1" applyBorder="1" applyAlignment="1">
      <alignment horizontal="center" textRotation="90" wrapText="1"/>
    </xf>
    <xf numFmtId="0" fontId="25" fillId="0" borderId="68" xfId="1" applyFont="1" applyBorder="1" applyAlignment="1">
      <alignment horizontal="center" textRotation="90" wrapText="1"/>
    </xf>
    <xf numFmtId="0" fontId="25" fillId="0" borderId="53" xfId="1" applyFont="1" applyBorder="1" applyAlignment="1">
      <alignment horizontal="center" textRotation="90" wrapText="1"/>
    </xf>
    <xf numFmtId="0" fontId="7" fillId="0" borderId="68" xfId="0" applyFont="1" applyBorder="1" applyAlignment="1">
      <alignment horizontal="center" vertical="center" wrapText="1"/>
    </xf>
    <xf numFmtId="0" fontId="23" fillId="0" borderId="68" xfId="0" applyFont="1" applyBorder="1" applyAlignment="1">
      <alignment horizontal="center" vertical="center" wrapText="1"/>
    </xf>
    <xf numFmtId="2" fontId="14" fillId="0" borderId="45" xfId="0" applyNumberFormat="1" applyFont="1" applyBorder="1" applyAlignment="1">
      <alignment horizontal="center" vertical="center" textRotation="90"/>
    </xf>
    <xf numFmtId="2" fontId="14" fillId="0" borderId="27" xfId="0" applyNumberFormat="1" applyFont="1" applyBorder="1" applyAlignment="1">
      <alignment horizontal="center" vertical="center" textRotation="90"/>
    </xf>
    <xf numFmtId="2" fontId="14" fillId="0" borderId="28" xfId="0" applyNumberFormat="1" applyFont="1" applyBorder="1" applyAlignment="1">
      <alignment horizontal="center" vertical="center" textRotation="90"/>
    </xf>
    <xf numFmtId="1" fontId="14" fillId="3" borderId="45" xfId="0" applyNumberFormat="1" applyFont="1" applyFill="1" applyBorder="1" applyAlignment="1">
      <alignment horizontal="center" vertical="center"/>
    </xf>
    <xf numFmtId="1" fontId="14" fillId="3" borderId="27" xfId="0" applyNumberFormat="1" applyFont="1" applyFill="1" applyBorder="1" applyAlignment="1">
      <alignment horizontal="center" vertical="center"/>
    </xf>
    <xf numFmtId="49" fontId="9" fillId="0" borderId="50" xfId="0" applyNumberFormat="1" applyFont="1" applyBorder="1" applyAlignment="1">
      <alignment horizontal="center" vertical="center"/>
    </xf>
    <xf numFmtId="49" fontId="9" fillId="0" borderId="51" xfId="0" applyNumberFormat="1" applyFont="1" applyBorder="1" applyAlignment="1">
      <alignment horizontal="center" vertical="center"/>
    </xf>
    <xf numFmtId="49" fontId="9" fillId="0" borderId="52" xfId="0" applyNumberFormat="1" applyFont="1" applyBorder="1" applyAlignment="1">
      <alignment horizontal="center" vertical="center"/>
    </xf>
    <xf numFmtId="0" fontId="8" fillId="0" borderId="19" xfId="0" applyFont="1" applyBorder="1" applyAlignment="1">
      <alignment horizontal="center" vertical="center"/>
    </xf>
    <xf numFmtId="0" fontId="13" fillId="0" borderId="27" xfId="0" applyFont="1" applyBorder="1" applyAlignment="1">
      <alignment horizontal="center" vertical="center" wrapText="1"/>
    </xf>
    <xf numFmtId="0" fontId="13" fillId="0" borderId="28" xfId="0" applyFont="1" applyBorder="1" applyAlignment="1">
      <alignment horizontal="center" vertical="center" wrapText="1"/>
    </xf>
    <xf numFmtId="0" fontId="23" fillId="0" borderId="45" xfId="0" applyFont="1" applyBorder="1" applyAlignment="1">
      <alignment horizontal="center" vertical="center" wrapText="1"/>
    </xf>
    <xf numFmtId="0" fontId="23" fillId="0" borderId="27" xfId="0" applyFont="1" applyBorder="1" applyAlignment="1">
      <alignment horizontal="center" vertical="center" wrapText="1"/>
    </xf>
    <xf numFmtId="0" fontId="11" fillId="0" borderId="45" xfId="0" applyFont="1" applyBorder="1" applyAlignment="1">
      <alignment horizontal="center" vertical="center" wrapText="1"/>
    </xf>
    <xf numFmtId="0" fontId="11" fillId="0" borderId="27" xfId="0" applyFont="1" applyBorder="1" applyAlignment="1">
      <alignment horizontal="center" vertical="center" wrapText="1"/>
    </xf>
    <xf numFmtId="49" fontId="8" fillId="0" borderId="42" xfId="0" applyNumberFormat="1" applyFont="1" applyBorder="1" applyAlignment="1">
      <alignment horizontal="center" vertical="center"/>
    </xf>
    <xf numFmtId="49" fontId="8" fillId="0" borderId="73"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center" wrapText="1"/>
    </xf>
    <xf numFmtId="0" fontId="34" fillId="0" borderId="0" xfId="0" applyFont="1" applyAlignment="1">
      <alignment horizont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84952</xdr:colOff>
      <xdr:row>12</xdr:row>
      <xdr:rowOff>152095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6180952" cy="2438095"/>
        </a:xfrm>
        <a:prstGeom prst="rect">
          <a:avLst/>
        </a:prstGeom>
      </xdr:spPr>
    </xdr:pic>
    <xdr:clientData/>
  </xdr:twoCellAnchor>
  <xdr:twoCellAnchor editAs="oneCell">
    <xdr:from>
      <xdr:col>0</xdr:col>
      <xdr:colOff>0</xdr:colOff>
      <xdr:row>21</xdr:row>
      <xdr:rowOff>95250</xdr:rowOff>
    </xdr:from>
    <xdr:to>
      <xdr:col>10</xdr:col>
      <xdr:colOff>351619</xdr:colOff>
      <xdr:row>23</xdr:row>
      <xdr:rowOff>114250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0" y="4095750"/>
          <a:ext cx="6447619" cy="400000"/>
        </a:xfrm>
        <a:prstGeom prst="rect">
          <a:avLst/>
        </a:prstGeom>
      </xdr:spPr>
    </xdr:pic>
    <xdr:clientData/>
  </xdr:twoCellAnchor>
  <xdr:twoCellAnchor editAs="oneCell">
    <xdr:from>
      <xdr:col>0</xdr:col>
      <xdr:colOff>0</xdr:colOff>
      <xdr:row>24</xdr:row>
      <xdr:rowOff>95250</xdr:rowOff>
    </xdr:from>
    <xdr:to>
      <xdr:col>10</xdr:col>
      <xdr:colOff>418286</xdr:colOff>
      <xdr:row>26</xdr:row>
      <xdr:rowOff>19012</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0" y="4667250"/>
          <a:ext cx="6514286" cy="304762"/>
        </a:xfrm>
        <a:prstGeom prst="rect">
          <a:avLst/>
        </a:prstGeom>
      </xdr:spPr>
    </xdr:pic>
    <xdr:clientData/>
  </xdr:twoCellAnchor>
  <xdr:twoCellAnchor editAs="oneCell">
    <xdr:from>
      <xdr:col>0</xdr:col>
      <xdr:colOff>0</xdr:colOff>
      <xdr:row>26</xdr:row>
      <xdr:rowOff>180975</xdr:rowOff>
    </xdr:from>
    <xdr:to>
      <xdr:col>10</xdr:col>
      <xdr:colOff>294476</xdr:colOff>
      <xdr:row>31</xdr:row>
      <xdr:rowOff>28475</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0" y="5133975"/>
          <a:ext cx="6390476" cy="800000"/>
        </a:xfrm>
        <a:prstGeom prst="rect">
          <a:avLst/>
        </a:prstGeom>
      </xdr:spPr>
    </xdr:pic>
    <xdr:clientData/>
  </xdr:twoCellAnchor>
  <xdr:twoCellAnchor editAs="oneCell">
    <xdr:from>
      <xdr:col>0</xdr:col>
      <xdr:colOff>0</xdr:colOff>
      <xdr:row>14</xdr:row>
      <xdr:rowOff>47625</xdr:rowOff>
    </xdr:from>
    <xdr:to>
      <xdr:col>11</xdr:col>
      <xdr:colOff>97871</xdr:colOff>
      <xdr:row>15</xdr:row>
      <xdr:rowOff>161881</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stretch>
          <a:fillRect/>
        </a:stretch>
      </xdr:blipFill>
      <xdr:spPr>
        <a:xfrm>
          <a:off x="0" y="2714625"/>
          <a:ext cx="6803471" cy="304756"/>
        </a:xfrm>
        <a:prstGeom prst="rect">
          <a:avLst/>
        </a:prstGeom>
      </xdr:spPr>
    </xdr:pic>
    <xdr:clientData/>
  </xdr:twoCellAnchor>
  <xdr:twoCellAnchor editAs="oneCell">
    <xdr:from>
      <xdr:col>0</xdr:col>
      <xdr:colOff>0</xdr:colOff>
      <xdr:row>16</xdr:row>
      <xdr:rowOff>66675</xdr:rowOff>
    </xdr:from>
    <xdr:to>
      <xdr:col>10</xdr:col>
      <xdr:colOff>438150</xdr:colOff>
      <xdr:row>17</xdr:row>
      <xdr:rowOff>104729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6"/>
        <a:srcRect t="25648"/>
        <a:stretch/>
      </xdr:blipFill>
      <xdr:spPr>
        <a:xfrm>
          <a:off x="0" y="3114675"/>
          <a:ext cx="6534150" cy="228554"/>
        </a:xfrm>
        <a:prstGeom prst="rect">
          <a:avLst/>
        </a:prstGeom>
      </xdr:spPr>
    </xdr:pic>
    <xdr:clientData/>
  </xdr:twoCellAnchor>
  <xdr:twoCellAnchor editAs="oneCell">
    <xdr:from>
      <xdr:col>0</xdr:col>
      <xdr:colOff>0</xdr:colOff>
      <xdr:row>32</xdr:row>
      <xdr:rowOff>58948</xdr:rowOff>
    </xdr:from>
    <xdr:to>
      <xdr:col>10</xdr:col>
      <xdr:colOff>276225</xdr:colOff>
      <xdr:row>33</xdr:row>
      <xdr:rowOff>133309</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0" y="6154948"/>
          <a:ext cx="6372225" cy="264861"/>
        </a:xfrm>
        <a:prstGeom prst="rect">
          <a:avLst/>
        </a:prstGeom>
      </xdr:spPr>
    </xdr:pic>
    <xdr:clientData/>
  </xdr:twoCellAnchor>
  <xdr:twoCellAnchor editAs="oneCell">
    <xdr:from>
      <xdr:col>0</xdr:col>
      <xdr:colOff>0</xdr:colOff>
      <xdr:row>18</xdr:row>
      <xdr:rowOff>47625</xdr:rowOff>
    </xdr:from>
    <xdr:to>
      <xdr:col>10</xdr:col>
      <xdr:colOff>437707</xdr:colOff>
      <xdr:row>19</xdr:row>
      <xdr:rowOff>133308</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0" y="3476625"/>
          <a:ext cx="6533707" cy="2761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3</xdr:col>
      <xdr:colOff>37592</xdr:colOff>
      <xdr:row>26</xdr:row>
      <xdr:rowOff>8762</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04775"/>
          <a:ext cx="4066667" cy="6104762"/>
        </a:xfrm>
        <a:prstGeom prst="rect">
          <a:avLst/>
        </a:prstGeom>
      </xdr:spPr>
    </xdr:pic>
    <xdr:clientData/>
  </xdr:twoCellAnchor>
  <xdr:twoCellAnchor editAs="oneCell">
    <xdr:from>
      <xdr:col>2</xdr:col>
      <xdr:colOff>514350</xdr:colOff>
      <xdr:row>0</xdr:row>
      <xdr:rowOff>0</xdr:rowOff>
    </xdr:from>
    <xdr:to>
      <xdr:col>9</xdr:col>
      <xdr:colOff>294769</xdr:colOff>
      <xdr:row>26</xdr:row>
      <xdr:rowOff>56368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3933825" y="0"/>
          <a:ext cx="4047619" cy="6257143"/>
        </a:xfrm>
        <a:prstGeom prst="rect">
          <a:avLst/>
        </a:prstGeom>
      </xdr:spPr>
    </xdr:pic>
    <xdr:clientData/>
  </xdr:twoCellAnchor>
  <xdr:twoCellAnchor editAs="oneCell">
    <xdr:from>
      <xdr:col>9</xdr:col>
      <xdr:colOff>0</xdr:colOff>
      <xdr:row>0</xdr:row>
      <xdr:rowOff>0</xdr:rowOff>
    </xdr:from>
    <xdr:to>
      <xdr:col>15</xdr:col>
      <xdr:colOff>580495</xdr:colOff>
      <xdr:row>27</xdr:row>
      <xdr:rowOff>8725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7686675" y="0"/>
          <a:ext cx="4238095" cy="64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209067</xdr:colOff>
      <xdr:row>30</xdr:row>
      <xdr:rowOff>180238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3866667" cy="5895238"/>
        </a:xfrm>
        <a:prstGeom prst="rect">
          <a:avLst/>
        </a:prstGeom>
      </xdr:spPr>
    </xdr:pic>
    <xdr:clientData/>
  </xdr:twoCellAnchor>
  <xdr:twoCellAnchor editAs="oneCell">
    <xdr:from>
      <xdr:col>7</xdr:col>
      <xdr:colOff>0</xdr:colOff>
      <xdr:row>0</xdr:row>
      <xdr:rowOff>0</xdr:rowOff>
    </xdr:from>
    <xdr:to>
      <xdr:col>13</xdr:col>
      <xdr:colOff>475733</xdr:colOff>
      <xdr:row>33</xdr:row>
      <xdr:rowOff>94452</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4267200" y="0"/>
          <a:ext cx="4133333" cy="6380952"/>
        </a:xfrm>
        <a:prstGeom prst="rect">
          <a:avLst/>
        </a:prstGeom>
      </xdr:spPr>
    </xdr:pic>
    <xdr:clientData/>
  </xdr:twoCellAnchor>
  <xdr:twoCellAnchor editAs="oneCell">
    <xdr:from>
      <xdr:col>14</xdr:col>
      <xdr:colOff>0</xdr:colOff>
      <xdr:row>0</xdr:row>
      <xdr:rowOff>0</xdr:rowOff>
    </xdr:from>
    <xdr:to>
      <xdr:col>21</xdr:col>
      <xdr:colOff>113752</xdr:colOff>
      <xdr:row>33</xdr:row>
      <xdr:rowOff>180167</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534400" y="0"/>
          <a:ext cx="4380952" cy="6466667"/>
        </a:xfrm>
        <a:prstGeom prst="rect">
          <a:avLst/>
        </a:prstGeom>
      </xdr:spPr>
    </xdr:pic>
    <xdr:clientData/>
  </xdr:twoCellAnchor>
  <xdr:twoCellAnchor editAs="oneCell">
    <xdr:from>
      <xdr:col>0</xdr:col>
      <xdr:colOff>0</xdr:colOff>
      <xdr:row>35</xdr:row>
      <xdr:rowOff>0</xdr:rowOff>
    </xdr:from>
    <xdr:to>
      <xdr:col>6</xdr:col>
      <xdr:colOff>523352</xdr:colOff>
      <xdr:row>68</xdr:row>
      <xdr:rowOff>84929</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0" y="6667500"/>
          <a:ext cx="4180952" cy="6371429"/>
        </a:xfrm>
        <a:prstGeom prst="rect">
          <a:avLst/>
        </a:prstGeom>
      </xdr:spPr>
    </xdr:pic>
    <xdr:clientData/>
  </xdr:twoCellAnchor>
  <xdr:twoCellAnchor editAs="oneCell">
    <xdr:from>
      <xdr:col>7</xdr:col>
      <xdr:colOff>0</xdr:colOff>
      <xdr:row>35</xdr:row>
      <xdr:rowOff>0</xdr:rowOff>
    </xdr:from>
    <xdr:to>
      <xdr:col>13</xdr:col>
      <xdr:colOff>447162</xdr:colOff>
      <xdr:row>68</xdr:row>
      <xdr:rowOff>27786</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4267200" y="6667500"/>
          <a:ext cx="4104762" cy="6314286"/>
        </a:xfrm>
        <a:prstGeom prst="rect">
          <a:avLst/>
        </a:prstGeom>
      </xdr:spPr>
    </xdr:pic>
    <xdr:clientData/>
  </xdr:twoCellAnchor>
  <xdr:twoCellAnchor editAs="oneCell">
    <xdr:from>
      <xdr:col>14</xdr:col>
      <xdr:colOff>0</xdr:colOff>
      <xdr:row>36</xdr:row>
      <xdr:rowOff>0</xdr:rowOff>
    </xdr:from>
    <xdr:to>
      <xdr:col>21</xdr:col>
      <xdr:colOff>256609</xdr:colOff>
      <xdr:row>70</xdr:row>
      <xdr:rowOff>75381</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xfrm>
          <a:off x="8534400" y="6858000"/>
          <a:ext cx="4523809" cy="65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23812</xdr:rowOff>
    </xdr:from>
    <xdr:to>
      <xdr:col>7</xdr:col>
      <xdr:colOff>161371</xdr:colOff>
      <xdr:row>33</xdr:row>
      <xdr:rowOff>80169</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23812"/>
          <a:ext cx="4411902" cy="634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28038</xdr:colOff>
      <xdr:row>33</xdr:row>
      <xdr:rowOff>65881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4295238" cy="6352381"/>
        </a:xfrm>
        <a:prstGeom prst="rect">
          <a:avLst/>
        </a:prstGeom>
      </xdr:spPr>
    </xdr:pic>
    <xdr:clientData/>
  </xdr:twoCellAnchor>
  <xdr:twoCellAnchor editAs="oneCell">
    <xdr:from>
      <xdr:col>7</xdr:col>
      <xdr:colOff>0</xdr:colOff>
      <xdr:row>0</xdr:row>
      <xdr:rowOff>0</xdr:rowOff>
    </xdr:from>
    <xdr:to>
      <xdr:col>13</xdr:col>
      <xdr:colOff>542400</xdr:colOff>
      <xdr:row>33</xdr:row>
      <xdr:rowOff>161119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4267200" y="0"/>
          <a:ext cx="4200000" cy="6447619"/>
        </a:xfrm>
        <a:prstGeom prst="rect">
          <a:avLst/>
        </a:prstGeom>
      </xdr:spPr>
    </xdr:pic>
    <xdr:clientData/>
  </xdr:twoCellAnchor>
  <xdr:twoCellAnchor editAs="oneCell">
    <xdr:from>
      <xdr:col>14</xdr:col>
      <xdr:colOff>0</xdr:colOff>
      <xdr:row>0</xdr:row>
      <xdr:rowOff>0</xdr:rowOff>
    </xdr:from>
    <xdr:to>
      <xdr:col>21</xdr:col>
      <xdr:colOff>28038</xdr:colOff>
      <xdr:row>33</xdr:row>
      <xdr:rowOff>180167</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534400" y="0"/>
          <a:ext cx="4295238" cy="64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262"/>
  <sheetViews>
    <sheetView tabSelected="1" topLeftCell="A2" zoomScaleNormal="100" workbookViewId="0">
      <pane ySplit="3" topLeftCell="A35" activePane="bottomLeft" state="frozen"/>
      <selection activeCell="A2" sqref="A2"/>
      <selection pane="bottomLeft" activeCell="AC41" sqref="AC41:AC48"/>
    </sheetView>
  </sheetViews>
  <sheetFormatPr defaultColWidth="9.140625" defaultRowHeight="15" x14ac:dyDescent="0.25"/>
  <cols>
    <col min="1" max="1" width="9.140625" style="1" customWidth="1"/>
    <col min="2" max="3" width="3.7109375" style="1" bestFit="1" customWidth="1"/>
    <col min="4" max="5" width="4.5703125" style="1" bestFit="1" customWidth="1"/>
    <col min="6" max="6" width="4.42578125" style="33" bestFit="1" customWidth="1"/>
    <col min="7" max="8" width="4.28515625" style="1" bestFit="1" customWidth="1"/>
    <col min="9" max="9" width="41.5703125" style="1" bestFit="1" customWidth="1"/>
    <col min="10" max="10" width="9.28515625" style="1" customWidth="1"/>
    <col min="11" max="13" width="7.28515625" style="1" customWidth="1"/>
    <col min="14" max="14" width="4.28515625" style="1" bestFit="1" customWidth="1"/>
    <col min="15" max="15" width="5.85546875" style="1" customWidth="1"/>
    <col min="16" max="16" width="5.28515625" style="118" customWidth="1"/>
    <col min="17" max="17" width="6.28515625" style="1" customWidth="1"/>
    <col min="18" max="18" width="6.140625" style="1" customWidth="1"/>
    <col min="19" max="19" width="10.140625" style="1" customWidth="1"/>
    <col min="20" max="20" width="11" style="1" customWidth="1"/>
    <col min="21" max="21" width="10.28515625" style="1" customWidth="1"/>
    <col min="22" max="22" width="10.140625" style="1" customWidth="1"/>
    <col min="23" max="23" width="5.42578125" style="1" customWidth="1"/>
    <col min="24" max="24" width="6.5703125" style="1" customWidth="1"/>
    <col min="25" max="25" width="3.7109375" style="1" bestFit="1" customWidth="1"/>
    <col min="26" max="27" width="4.5703125" style="1" bestFit="1" customWidth="1"/>
    <col min="28" max="28" width="4.42578125" style="1" bestFit="1" customWidth="1"/>
    <col min="29" max="29" width="12.42578125" style="1" bestFit="1" customWidth="1"/>
    <col min="30" max="30" width="4.28515625" style="1" bestFit="1" customWidth="1"/>
    <col min="31" max="31" width="60.7109375" style="1" customWidth="1"/>
    <col min="32" max="32" width="7.140625" style="1" customWidth="1"/>
    <col min="33" max="35" width="7.7109375" style="1" customWidth="1"/>
    <col min="36" max="36" width="5.42578125" style="1" customWidth="1"/>
    <col min="37" max="37" width="5" style="1" customWidth="1"/>
    <col min="38" max="38" width="6.140625" style="1" customWidth="1"/>
    <col min="39" max="39" width="5.5703125" style="1" customWidth="1"/>
    <col min="40" max="40" width="7" style="1" customWidth="1"/>
    <col min="41" max="41" width="6.140625" style="1" customWidth="1"/>
    <col min="42" max="42" width="8.7109375" style="1" customWidth="1"/>
    <col min="43" max="43" width="7.28515625" style="1" customWidth="1"/>
    <col min="44" max="44" width="10.85546875" style="1" customWidth="1"/>
    <col min="45" max="45" width="7.28515625" style="23" customWidth="1"/>
    <col min="46" max="46" width="5" style="1" customWidth="1"/>
    <col min="47" max="47" width="19.85546875" style="1" customWidth="1"/>
    <col min="48" max="48" width="12.85546875" style="1" bestFit="1" customWidth="1"/>
    <col min="49" max="16384" width="9.140625" style="1"/>
  </cols>
  <sheetData>
    <row r="1" spans="2:48" ht="15.75" thickBot="1" x14ac:dyDescent="0.3"/>
    <row r="2" spans="2:48" ht="73.5" customHeight="1" thickBot="1" x14ac:dyDescent="0.3">
      <c r="D2" s="401" t="s">
        <v>253</v>
      </c>
      <c r="E2" s="402"/>
      <c r="F2" s="402"/>
      <c r="G2" s="402"/>
      <c r="H2" s="403"/>
      <c r="I2" s="43" t="s">
        <v>255</v>
      </c>
      <c r="J2" s="222" t="s">
        <v>259</v>
      </c>
      <c r="K2" s="223"/>
      <c r="L2" s="223"/>
      <c r="M2" s="223"/>
      <c r="N2" s="223"/>
      <c r="O2" s="228" t="s">
        <v>472</v>
      </c>
      <c r="P2" s="224" t="s">
        <v>260</v>
      </c>
      <c r="Z2" s="401" t="s">
        <v>254</v>
      </c>
      <c r="AA2" s="402"/>
      <c r="AB2" s="402"/>
      <c r="AC2" s="402"/>
      <c r="AD2" s="402"/>
      <c r="AE2" s="41" t="s">
        <v>256</v>
      </c>
      <c r="AF2" s="222" t="s">
        <v>259</v>
      </c>
      <c r="AG2" s="223"/>
      <c r="AH2" s="223"/>
      <c r="AI2" s="223"/>
      <c r="AJ2" s="223"/>
      <c r="AK2" s="226" t="s">
        <v>261</v>
      </c>
      <c r="AL2" s="300" t="s">
        <v>260</v>
      </c>
      <c r="AM2" s="228" t="s">
        <v>144</v>
      </c>
      <c r="AN2" s="299" t="s">
        <v>397</v>
      </c>
      <c r="AO2" s="299" t="s">
        <v>142</v>
      </c>
      <c r="AP2" s="299" t="s">
        <v>143</v>
      </c>
      <c r="AQ2" s="274" t="s">
        <v>262</v>
      </c>
      <c r="AR2" s="274" t="s">
        <v>263</v>
      </c>
      <c r="AS2" s="226" t="s">
        <v>257</v>
      </c>
      <c r="AT2" s="456" t="s">
        <v>165</v>
      </c>
      <c r="AU2" s="37"/>
    </row>
    <row r="3" spans="2:48" ht="15.75" customHeight="1" thickBot="1" x14ac:dyDescent="0.3">
      <c r="D3" s="275" t="s">
        <v>97</v>
      </c>
      <c r="E3" s="277"/>
      <c r="F3" s="401" t="s">
        <v>1</v>
      </c>
      <c r="G3" s="410"/>
      <c r="H3" s="11"/>
      <c r="I3" s="12"/>
      <c r="J3" s="401" t="s">
        <v>99</v>
      </c>
      <c r="K3" s="402"/>
      <c r="L3" s="402" t="s">
        <v>488</v>
      </c>
      <c r="M3" s="402"/>
      <c r="N3" s="178"/>
      <c r="O3" s="228"/>
      <c r="P3" s="224"/>
      <c r="Q3" s="439" t="s">
        <v>147</v>
      </c>
      <c r="R3" s="439" t="s">
        <v>137</v>
      </c>
      <c r="S3" s="439" t="s">
        <v>138</v>
      </c>
      <c r="T3" s="439" t="s">
        <v>139</v>
      </c>
      <c r="U3" s="439" t="s">
        <v>251</v>
      </c>
      <c r="V3" s="439" t="s">
        <v>252</v>
      </c>
      <c r="W3" s="37"/>
      <c r="Z3" s="435" t="s">
        <v>97</v>
      </c>
      <c r="AA3" s="436"/>
      <c r="AB3" s="435" t="s">
        <v>1</v>
      </c>
      <c r="AC3" s="436"/>
      <c r="AD3" s="71"/>
      <c r="AE3" s="72"/>
      <c r="AF3" s="447" t="s">
        <v>99</v>
      </c>
      <c r="AG3" s="448"/>
      <c r="AH3" s="448"/>
      <c r="AI3" s="448"/>
      <c r="AJ3" s="449"/>
      <c r="AK3" s="226"/>
      <c r="AL3" s="300"/>
      <c r="AM3" s="228"/>
      <c r="AN3" s="299"/>
      <c r="AO3" s="299"/>
      <c r="AP3" s="299"/>
      <c r="AQ3" s="274"/>
      <c r="AR3" s="274"/>
      <c r="AS3" s="226"/>
      <c r="AT3" s="456"/>
      <c r="AU3" s="37"/>
    </row>
    <row r="4" spans="2:48" ht="16.5" thickBot="1" x14ac:dyDescent="0.3">
      <c r="D4" s="13" t="s">
        <v>2</v>
      </c>
      <c r="E4" s="14" t="s">
        <v>3</v>
      </c>
      <c r="F4" s="15" t="s">
        <v>2</v>
      </c>
      <c r="G4" s="16" t="s">
        <v>3</v>
      </c>
      <c r="H4" s="11" t="s">
        <v>4</v>
      </c>
      <c r="I4" s="12" t="s">
        <v>5</v>
      </c>
      <c r="J4" s="13" t="s">
        <v>2</v>
      </c>
      <c r="K4" s="17" t="s">
        <v>3</v>
      </c>
      <c r="L4" s="175" t="s">
        <v>138</v>
      </c>
      <c r="M4" s="175" t="s">
        <v>325</v>
      </c>
      <c r="N4" s="13" t="s">
        <v>4</v>
      </c>
      <c r="O4" s="229"/>
      <c r="P4" s="225"/>
      <c r="Q4" s="440"/>
      <c r="R4" s="440"/>
      <c r="S4" s="440"/>
      <c r="T4" s="440"/>
      <c r="U4" s="439"/>
      <c r="V4" s="439"/>
      <c r="W4" s="37"/>
      <c r="Z4" s="13" t="s">
        <v>2</v>
      </c>
      <c r="AA4" s="17" t="s">
        <v>3</v>
      </c>
      <c r="AB4" s="20" t="s">
        <v>2</v>
      </c>
      <c r="AC4" s="17" t="s">
        <v>3</v>
      </c>
      <c r="AD4" s="13" t="s">
        <v>4</v>
      </c>
      <c r="AE4" s="14" t="s">
        <v>6</v>
      </c>
      <c r="AF4" s="21" t="s">
        <v>2</v>
      </c>
      <c r="AG4" s="11" t="s">
        <v>3</v>
      </c>
      <c r="AH4" s="185"/>
      <c r="AI4" s="185"/>
      <c r="AJ4" s="22" t="s">
        <v>4</v>
      </c>
      <c r="AK4" s="227"/>
      <c r="AL4" s="300"/>
      <c r="AM4" s="228"/>
      <c r="AN4" s="299"/>
      <c r="AO4" s="299"/>
      <c r="AP4" s="299"/>
      <c r="AQ4" s="274"/>
      <c r="AR4" s="274"/>
      <c r="AS4" s="226"/>
      <c r="AT4" s="456"/>
      <c r="AU4" s="446" t="s">
        <v>167</v>
      </c>
      <c r="AV4" s="446"/>
    </row>
    <row r="5" spans="2:48" ht="18.75" x14ac:dyDescent="0.25">
      <c r="B5" s="257" t="s">
        <v>7</v>
      </c>
      <c r="C5" s="398" t="s">
        <v>7</v>
      </c>
      <c r="D5" s="378"/>
      <c r="E5" s="433"/>
      <c r="F5" s="404" t="s">
        <v>136</v>
      </c>
      <c r="G5" s="317">
        <f>HEX2DEC(F5)</f>
        <v>0</v>
      </c>
      <c r="H5" s="73">
        <v>0</v>
      </c>
      <c r="I5" s="53" t="s">
        <v>8</v>
      </c>
      <c r="J5" s="387" t="str">
        <f>DEC2HEX(K5,4)</f>
        <v>03EE</v>
      </c>
      <c r="K5" s="430">
        <v>1006</v>
      </c>
      <c r="L5" s="219">
        <f>K5</f>
        <v>1006</v>
      </c>
      <c r="M5" s="219" t="str">
        <f>DEC2HEX(L5,4)</f>
        <v>03EE</v>
      </c>
      <c r="N5" s="97">
        <v>0</v>
      </c>
      <c r="O5" s="160">
        <v>0</v>
      </c>
      <c r="P5" s="349" t="str">
        <f>BIN2HEX(CONCATENATE(O12,O11,O10,O9,O8,O7,O6,O5))</f>
        <v>0</v>
      </c>
      <c r="Q5" s="263" t="str">
        <f>CONCATENATE(P5,P13)</f>
        <v>080</v>
      </c>
      <c r="R5" s="265" t="str">
        <f>CONCATENATE(P13,P5)</f>
        <v>800</v>
      </c>
      <c r="S5" s="328">
        <f>MOD(HEX2DEC(Q5)+2^15,2^16)-2^15</f>
        <v>128</v>
      </c>
      <c r="T5" s="328">
        <f>MOD(HEX2DEC(R5)+2^15,2^16)-2^15</f>
        <v>2048</v>
      </c>
      <c r="V5" s="33"/>
      <c r="X5" s="340" t="s">
        <v>9</v>
      </c>
      <c r="Y5" s="340" t="str">
        <f>+X5</f>
        <v>Commands</v>
      </c>
      <c r="Z5" s="343"/>
      <c r="AA5" s="344"/>
      <c r="AB5" s="414" t="str">
        <f>DEC2HEX(AC5)</f>
        <v>0</v>
      </c>
      <c r="AC5" s="374">
        <v>0</v>
      </c>
      <c r="AD5" s="75">
        <v>0</v>
      </c>
      <c r="AE5" s="58" t="s">
        <v>10</v>
      </c>
      <c r="AF5" s="301" t="str">
        <f>DEC2HEX(AG5,4)</f>
        <v>0858</v>
      </c>
      <c r="AG5" s="304">
        <v>2136</v>
      </c>
      <c r="AH5" s="219">
        <f>AG5</f>
        <v>2136</v>
      </c>
      <c r="AI5" s="219" t="str">
        <f>DEC2HEX(AH5,4)</f>
        <v>0858</v>
      </c>
      <c r="AJ5" s="76">
        <v>0</v>
      </c>
      <c r="AK5" s="160">
        <v>0</v>
      </c>
      <c r="AL5" s="308" t="str">
        <f>BIN2HEX(CONCATENATE(AK12,AK11,AK10,AK9,AK8,AK7,AK6,AK5))</f>
        <v>0</v>
      </c>
      <c r="AM5" s="464" t="str">
        <f>CONCATENATE(AL5,AL13)</f>
        <v>00</v>
      </c>
      <c r="AN5" s="317" t="str">
        <f>CONCATENATE(AL13,AL5)</f>
        <v>00</v>
      </c>
      <c r="AO5" s="314">
        <f>MOD(HEX2DEC(AM5)+2^15,2^16)-2^15</f>
        <v>0</v>
      </c>
      <c r="AP5" s="314">
        <f>MOD(HEX2DEC(AN5)+2^15,2^16)-2^15</f>
        <v>0</v>
      </c>
      <c r="AQ5" s="53"/>
      <c r="AS5" s="119">
        <v>1</v>
      </c>
      <c r="AT5" s="23">
        <v>2</v>
      </c>
      <c r="AU5" s="80" t="s">
        <v>163</v>
      </c>
      <c r="AV5" s="1" t="s">
        <v>170</v>
      </c>
    </row>
    <row r="6" spans="2:48" ht="18.75" x14ac:dyDescent="0.25">
      <c r="B6" s="271"/>
      <c r="C6" s="399"/>
      <c r="D6" s="192"/>
      <c r="E6" s="434"/>
      <c r="F6" s="405"/>
      <c r="G6" s="424"/>
      <c r="H6" s="5">
        <v>1</v>
      </c>
      <c r="I6" s="54" t="s">
        <v>11</v>
      </c>
      <c r="J6" s="388"/>
      <c r="K6" s="431"/>
      <c r="L6" s="220"/>
      <c r="M6" s="220"/>
      <c r="N6" s="82">
        <v>1</v>
      </c>
      <c r="O6" s="160">
        <v>0</v>
      </c>
      <c r="P6" s="350"/>
      <c r="Q6" s="352"/>
      <c r="R6" s="200"/>
      <c r="S6" s="329"/>
      <c r="T6" s="329"/>
      <c r="V6" s="33"/>
      <c r="X6" s="341"/>
      <c r="Y6" s="341"/>
      <c r="Z6" s="345"/>
      <c r="AA6" s="346"/>
      <c r="AB6" s="337"/>
      <c r="AC6" s="196"/>
      <c r="AD6" s="82">
        <v>1</v>
      </c>
      <c r="AE6" s="59" t="s">
        <v>76</v>
      </c>
      <c r="AF6" s="302"/>
      <c r="AG6" s="305"/>
      <c r="AH6" s="220"/>
      <c r="AI6" s="220"/>
      <c r="AJ6" s="83">
        <v>1</v>
      </c>
      <c r="AK6" s="160">
        <v>0</v>
      </c>
      <c r="AL6" s="309"/>
      <c r="AM6" s="465"/>
      <c r="AN6" s="424"/>
      <c r="AO6" s="315"/>
      <c r="AP6" s="315"/>
      <c r="AQ6" s="54"/>
      <c r="AS6" s="119">
        <f t="shared" ref="AS6:AS12" si="0">AS5*10</f>
        <v>10</v>
      </c>
      <c r="AT6" s="23">
        <v>4</v>
      </c>
      <c r="AU6" s="80" t="s">
        <v>168</v>
      </c>
      <c r="AV6" s="1" t="s">
        <v>169</v>
      </c>
    </row>
    <row r="7" spans="2:48" ht="18.75" x14ac:dyDescent="0.25">
      <c r="B7" s="271"/>
      <c r="C7" s="399"/>
      <c r="D7" s="192"/>
      <c r="E7" s="434"/>
      <c r="F7" s="405"/>
      <c r="G7" s="424"/>
      <c r="H7" s="5">
        <v>2</v>
      </c>
      <c r="I7" s="54" t="s">
        <v>12</v>
      </c>
      <c r="J7" s="388"/>
      <c r="K7" s="431"/>
      <c r="L7" s="220"/>
      <c r="M7" s="220"/>
      <c r="N7" s="82">
        <v>2</v>
      </c>
      <c r="O7" s="160">
        <v>0</v>
      </c>
      <c r="P7" s="350"/>
      <c r="Q7" s="352"/>
      <c r="R7" s="200"/>
      <c r="S7" s="329"/>
      <c r="T7" s="329"/>
      <c r="V7" s="33"/>
      <c r="X7" s="341"/>
      <c r="Y7" s="341"/>
      <c r="Z7" s="345"/>
      <c r="AA7" s="346"/>
      <c r="AB7" s="337"/>
      <c r="AC7" s="196"/>
      <c r="AD7" s="82">
        <v>2</v>
      </c>
      <c r="AE7" s="59" t="s">
        <v>154</v>
      </c>
      <c r="AF7" s="302"/>
      <c r="AG7" s="305"/>
      <c r="AH7" s="220"/>
      <c r="AI7" s="220"/>
      <c r="AJ7" s="83">
        <v>2</v>
      </c>
      <c r="AK7" s="160">
        <v>0</v>
      </c>
      <c r="AL7" s="309"/>
      <c r="AM7" s="465"/>
      <c r="AN7" s="424"/>
      <c r="AO7" s="315"/>
      <c r="AP7" s="315"/>
      <c r="AQ7" s="54"/>
      <c r="AS7" s="119">
        <f t="shared" si="0"/>
        <v>100</v>
      </c>
      <c r="AT7" s="23"/>
      <c r="AU7" s="80" t="s">
        <v>171</v>
      </c>
      <c r="AV7" s="1" t="s">
        <v>172</v>
      </c>
    </row>
    <row r="8" spans="2:48" ht="18.75" x14ac:dyDescent="0.25">
      <c r="B8" s="271"/>
      <c r="C8" s="399"/>
      <c r="D8" s="192"/>
      <c r="E8" s="434"/>
      <c r="F8" s="405"/>
      <c r="G8" s="424"/>
      <c r="H8" s="5">
        <v>3</v>
      </c>
      <c r="I8" s="54" t="s">
        <v>13</v>
      </c>
      <c r="J8" s="388"/>
      <c r="K8" s="431"/>
      <c r="L8" s="220"/>
      <c r="M8" s="220"/>
      <c r="N8" s="82">
        <v>3</v>
      </c>
      <c r="O8" s="160">
        <v>0</v>
      </c>
      <c r="P8" s="350"/>
      <c r="Q8" s="352"/>
      <c r="R8" s="200"/>
      <c r="S8" s="329"/>
      <c r="T8" s="329"/>
      <c r="V8" s="33"/>
      <c r="X8" s="341"/>
      <c r="Y8" s="341"/>
      <c r="Z8" s="345"/>
      <c r="AA8" s="346"/>
      <c r="AB8" s="337"/>
      <c r="AC8" s="196"/>
      <c r="AD8" s="82">
        <v>3</v>
      </c>
      <c r="AE8" s="59" t="s">
        <v>75</v>
      </c>
      <c r="AF8" s="302"/>
      <c r="AG8" s="305"/>
      <c r="AH8" s="220"/>
      <c r="AI8" s="220"/>
      <c r="AJ8" s="83">
        <v>3</v>
      </c>
      <c r="AK8" s="160">
        <v>0</v>
      </c>
      <c r="AL8" s="309"/>
      <c r="AM8" s="465"/>
      <c r="AN8" s="424"/>
      <c r="AO8" s="315"/>
      <c r="AP8" s="315"/>
      <c r="AQ8" s="54"/>
      <c r="AS8" s="119">
        <f t="shared" si="0"/>
        <v>1000</v>
      </c>
      <c r="AT8" s="23">
        <v>1</v>
      </c>
      <c r="AU8" s="80" t="s">
        <v>160</v>
      </c>
      <c r="AV8" s="1" t="s">
        <v>159</v>
      </c>
    </row>
    <row r="9" spans="2:48" ht="18.75" x14ac:dyDescent="0.25">
      <c r="B9" s="271"/>
      <c r="C9" s="399"/>
      <c r="D9" s="192"/>
      <c r="E9" s="434"/>
      <c r="F9" s="405"/>
      <c r="G9" s="424"/>
      <c r="H9" s="5">
        <v>4</v>
      </c>
      <c r="I9" s="54" t="s">
        <v>15</v>
      </c>
      <c r="J9" s="388"/>
      <c r="K9" s="431"/>
      <c r="L9" s="220"/>
      <c r="M9" s="220"/>
      <c r="N9" s="82">
        <v>4</v>
      </c>
      <c r="O9" s="160">
        <v>0</v>
      </c>
      <c r="P9" s="350"/>
      <c r="Q9" s="352"/>
      <c r="R9" s="200"/>
      <c r="S9" s="329"/>
      <c r="T9" s="329"/>
      <c r="V9" s="33"/>
      <c r="X9" s="341"/>
      <c r="Y9" s="341"/>
      <c r="Z9" s="345"/>
      <c r="AA9" s="346"/>
      <c r="AB9" s="337"/>
      <c r="AC9" s="196"/>
      <c r="AD9" s="82">
        <v>4</v>
      </c>
      <c r="AE9" s="59" t="s">
        <v>16</v>
      </c>
      <c r="AF9" s="302"/>
      <c r="AG9" s="305"/>
      <c r="AH9" s="220"/>
      <c r="AI9" s="220"/>
      <c r="AJ9" s="83">
        <v>4</v>
      </c>
      <c r="AK9" s="160">
        <v>0</v>
      </c>
      <c r="AL9" s="309"/>
      <c r="AM9" s="465"/>
      <c r="AN9" s="424"/>
      <c r="AO9" s="315"/>
      <c r="AP9" s="315"/>
      <c r="AQ9" s="54"/>
      <c r="AS9" s="119">
        <f t="shared" si="0"/>
        <v>10000</v>
      </c>
      <c r="AT9" s="23"/>
    </row>
    <row r="10" spans="2:48" ht="18.75" x14ac:dyDescent="0.25">
      <c r="B10" s="271"/>
      <c r="C10" s="399"/>
      <c r="D10" s="192"/>
      <c r="E10" s="434"/>
      <c r="F10" s="405"/>
      <c r="G10" s="424"/>
      <c r="H10" s="5">
        <v>5</v>
      </c>
      <c r="I10" s="54" t="s">
        <v>17</v>
      </c>
      <c r="J10" s="388"/>
      <c r="K10" s="431"/>
      <c r="L10" s="220"/>
      <c r="M10" s="220"/>
      <c r="N10" s="82">
        <v>5</v>
      </c>
      <c r="O10" s="160">
        <v>0</v>
      </c>
      <c r="P10" s="350"/>
      <c r="Q10" s="352"/>
      <c r="R10" s="200"/>
      <c r="S10" s="329"/>
      <c r="T10" s="329"/>
      <c r="V10" s="33"/>
      <c r="X10" s="341"/>
      <c r="Y10" s="341"/>
      <c r="Z10" s="345"/>
      <c r="AA10" s="346"/>
      <c r="AB10" s="337"/>
      <c r="AC10" s="196"/>
      <c r="AD10" s="82">
        <v>5</v>
      </c>
      <c r="AE10" s="59" t="s">
        <v>18</v>
      </c>
      <c r="AF10" s="302"/>
      <c r="AG10" s="305"/>
      <c r="AH10" s="220"/>
      <c r="AI10" s="220"/>
      <c r="AJ10" s="83">
        <v>5</v>
      </c>
      <c r="AK10" s="160">
        <v>0</v>
      </c>
      <c r="AL10" s="309"/>
      <c r="AM10" s="465"/>
      <c r="AN10" s="424"/>
      <c r="AO10" s="315"/>
      <c r="AP10" s="315"/>
      <c r="AQ10" s="54"/>
      <c r="AS10" s="119">
        <f t="shared" si="0"/>
        <v>100000</v>
      </c>
      <c r="AT10" s="23">
        <v>6</v>
      </c>
      <c r="AU10" s="80" t="s">
        <v>174</v>
      </c>
      <c r="AV10" s="1" t="s">
        <v>296</v>
      </c>
    </row>
    <row r="11" spans="2:48" ht="18.75" x14ac:dyDescent="0.25">
      <c r="B11" s="271"/>
      <c r="C11" s="399"/>
      <c r="D11" s="192"/>
      <c r="E11" s="434"/>
      <c r="F11" s="405"/>
      <c r="G11" s="424"/>
      <c r="H11" s="5">
        <v>6</v>
      </c>
      <c r="I11" s="54" t="s">
        <v>19</v>
      </c>
      <c r="J11" s="388"/>
      <c r="K11" s="431"/>
      <c r="L11" s="220"/>
      <c r="M11" s="220"/>
      <c r="N11" s="82">
        <v>6</v>
      </c>
      <c r="O11" s="160">
        <v>0</v>
      </c>
      <c r="P11" s="350"/>
      <c r="Q11" s="352"/>
      <c r="R11" s="200"/>
      <c r="S11" s="329"/>
      <c r="T11" s="329"/>
      <c r="V11" s="33"/>
      <c r="X11" s="341"/>
      <c r="Y11" s="341"/>
      <c r="Z11" s="345"/>
      <c r="AA11" s="346"/>
      <c r="AB11" s="337"/>
      <c r="AC11" s="196"/>
      <c r="AD11" s="82">
        <v>6</v>
      </c>
      <c r="AE11" s="59" t="s">
        <v>20</v>
      </c>
      <c r="AF11" s="302"/>
      <c r="AG11" s="305"/>
      <c r="AH11" s="220"/>
      <c r="AI11" s="220"/>
      <c r="AJ11" s="83">
        <v>6</v>
      </c>
      <c r="AK11" s="160">
        <v>0</v>
      </c>
      <c r="AL11" s="309"/>
      <c r="AM11" s="465"/>
      <c r="AN11" s="424"/>
      <c r="AO11" s="315"/>
      <c r="AP11" s="315"/>
      <c r="AQ11" s="54"/>
      <c r="AS11" s="119">
        <f t="shared" si="0"/>
        <v>1000000</v>
      </c>
      <c r="AT11" s="23"/>
      <c r="AU11" s="80"/>
    </row>
    <row r="12" spans="2:48" ht="15" customHeight="1" thickBot="1" x14ac:dyDescent="0.3">
      <c r="B12" s="271"/>
      <c r="C12" s="400"/>
      <c r="D12" s="192"/>
      <c r="E12" s="434"/>
      <c r="F12" s="423"/>
      <c r="G12" s="429"/>
      <c r="H12" s="84">
        <v>7</v>
      </c>
      <c r="I12" s="55" t="s">
        <v>21</v>
      </c>
      <c r="J12" s="388"/>
      <c r="K12" s="431"/>
      <c r="L12" s="221"/>
      <c r="M12" s="221"/>
      <c r="N12" s="86">
        <v>7</v>
      </c>
      <c r="O12" s="160">
        <v>0</v>
      </c>
      <c r="P12" s="351"/>
      <c r="Q12" s="352"/>
      <c r="R12" s="200"/>
      <c r="S12" s="329"/>
      <c r="T12" s="329"/>
      <c r="V12" s="33"/>
      <c r="X12" s="341"/>
      <c r="Y12" s="342"/>
      <c r="Z12" s="345"/>
      <c r="AA12" s="346"/>
      <c r="AB12" s="338"/>
      <c r="AC12" s="202"/>
      <c r="AD12" s="86">
        <v>7</v>
      </c>
      <c r="AE12" s="87" t="s">
        <v>96</v>
      </c>
      <c r="AF12" s="302"/>
      <c r="AG12" s="305"/>
      <c r="AH12" s="471"/>
      <c r="AI12" s="471"/>
      <c r="AJ12" s="83">
        <v>7</v>
      </c>
      <c r="AK12" s="160">
        <v>0</v>
      </c>
      <c r="AL12" s="310"/>
      <c r="AM12" s="465"/>
      <c r="AN12" s="424"/>
      <c r="AO12" s="315"/>
      <c r="AP12" s="315"/>
      <c r="AQ12" s="120"/>
      <c r="AS12" s="121">
        <f t="shared" si="0"/>
        <v>10000000</v>
      </c>
      <c r="AT12" s="23">
        <v>3</v>
      </c>
      <c r="AU12" s="80" t="s">
        <v>164</v>
      </c>
      <c r="AV12" s="1" t="s">
        <v>173</v>
      </c>
    </row>
    <row r="13" spans="2:48" ht="18.75" x14ac:dyDescent="0.25">
      <c r="B13" s="271"/>
      <c r="C13" s="398" t="s">
        <v>7</v>
      </c>
      <c r="D13" s="192"/>
      <c r="E13" s="385"/>
      <c r="F13" s="404" t="s">
        <v>135</v>
      </c>
      <c r="G13" s="201">
        <f>HEX2DEC(F13)</f>
        <v>1</v>
      </c>
      <c r="H13" s="89">
        <v>0</v>
      </c>
      <c r="I13" s="56" t="s">
        <v>22</v>
      </c>
      <c r="J13" s="388"/>
      <c r="K13" s="431"/>
      <c r="L13" s="219">
        <f>L5+1</f>
        <v>1007</v>
      </c>
      <c r="M13" s="219" t="str">
        <f>DEC2HEX(L13,4)</f>
        <v>03EF</v>
      </c>
      <c r="N13" s="75">
        <v>8</v>
      </c>
      <c r="O13" s="160">
        <v>0</v>
      </c>
      <c r="P13" s="349" t="str">
        <f>BIN2HEX(CONCATENATE(O20,O19,O18,O17,O16,O15,O14,O13))</f>
        <v>80</v>
      </c>
      <c r="Q13" s="352"/>
      <c r="R13" s="200"/>
      <c r="S13" s="329"/>
      <c r="T13" s="329"/>
      <c r="V13" s="33"/>
      <c r="X13" s="341"/>
      <c r="Y13" s="340" t="str">
        <f>+X5</f>
        <v>Commands</v>
      </c>
      <c r="Z13" s="345"/>
      <c r="AA13" s="346"/>
      <c r="AB13" s="414" t="str">
        <f>DEC2HEX(AC13)</f>
        <v>1</v>
      </c>
      <c r="AC13" s="374">
        <f>AC5+1</f>
        <v>1</v>
      </c>
      <c r="AD13" s="75">
        <v>0</v>
      </c>
      <c r="AE13" s="58" t="s">
        <v>23</v>
      </c>
      <c r="AF13" s="302"/>
      <c r="AG13" s="305"/>
      <c r="AH13" s="307">
        <f>AH5+1</f>
        <v>2137</v>
      </c>
      <c r="AI13" s="219" t="str">
        <f>DEC2HEX(AH13,4)</f>
        <v>0859</v>
      </c>
      <c r="AJ13" s="83">
        <v>8</v>
      </c>
      <c r="AK13" s="160">
        <v>0</v>
      </c>
      <c r="AL13" s="308" t="str">
        <f>BIN2HEX(CONCATENATE(AK20,AK19,AK18,AK17,AK16,AK15,AK14,AK13))</f>
        <v>0</v>
      </c>
      <c r="AM13" s="465"/>
      <c r="AN13" s="424"/>
      <c r="AO13" s="315"/>
      <c r="AP13" s="315"/>
      <c r="AQ13" s="53"/>
      <c r="AS13" s="119">
        <v>1</v>
      </c>
      <c r="AT13" s="23"/>
      <c r="AU13" s="80"/>
    </row>
    <row r="14" spans="2:48" ht="18.75" x14ac:dyDescent="0.25">
      <c r="B14" s="271"/>
      <c r="C14" s="399"/>
      <c r="D14" s="192"/>
      <c r="E14" s="385"/>
      <c r="F14" s="405"/>
      <c r="G14" s="424"/>
      <c r="H14" s="59">
        <v>1</v>
      </c>
      <c r="I14" s="54" t="s">
        <v>24</v>
      </c>
      <c r="J14" s="388"/>
      <c r="K14" s="431"/>
      <c r="L14" s="220"/>
      <c r="M14" s="220"/>
      <c r="N14" s="82">
        <v>9</v>
      </c>
      <c r="O14" s="160">
        <v>0</v>
      </c>
      <c r="P14" s="350"/>
      <c r="Q14" s="352"/>
      <c r="R14" s="200"/>
      <c r="S14" s="329"/>
      <c r="T14" s="329"/>
      <c r="V14" s="33"/>
      <c r="X14" s="341"/>
      <c r="Y14" s="341"/>
      <c r="Z14" s="345"/>
      <c r="AA14" s="346"/>
      <c r="AB14" s="337"/>
      <c r="AC14" s="196"/>
      <c r="AD14" s="82">
        <v>1</v>
      </c>
      <c r="AE14" s="59" t="s">
        <v>25</v>
      </c>
      <c r="AF14" s="302"/>
      <c r="AG14" s="305"/>
      <c r="AH14" s="220"/>
      <c r="AI14" s="220"/>
      <c r="AJ14" s="83">
        <v>9</v>
      </c>
      <c r="AK14" s="160">
        <v>0</v>
      </c>
      <c r="AL14" s="309"/>
      <c r="AM14" s="465"/>
      <c r="AN14" s="424"/>
      <c r="AO14" s="315"/>
      <c r="AP14" s="315"/>
      <c r="AQ14" s="54"/>
      <c r="AS14" s="119">
        <f t="shared" ref="AS14:AS20" si="1">AS13*10</f>
        <v>10</v>
      </c>
      <c r="AT14" s="23"/>
      <c r="AU14" s="80"/>
    </row>
    <row r="15" spans="2:48" ht="18.75" x14ac:dyDescent="0.25">
      <c r="B15" s="271"/>
      <c r="C15" s="399"/>
      <c r="D15" s="192"/>
      <c r="E15" s="385"/>
      <c r="F15" s="405"/>
      <c r="G15" s="424"/>
      <c r="H15" s="59">
        <v>2</v>
      </c>
      <c r="I15" s="54" t="s">
        <v>26</v>
      </c>
      <c r="J15" s="388"/>
      <c r="K15" s="431"/>
      <c r="L15" s="220"/>
      <c r="M15" s="220"/>
      <c r="N15" s="82">
        <v>10</v>
      </c>
      <c r="O15" s="160">
        <v>0</v>
      </c>
      <c r="P15" s="350"/>
      <c r="Q15" s="352"/>
      <c r="R15" s="200"/>
      <c r="S15" s="329"/>
      <c r="T15" s="329"/>
      <c r="V15" s="33"/>
      <c r="X15" s="341"/>
      <c r="Y15" s="341"/>
      <c r="Z15" s="345"/>
      <c r="AA15" s="346"/>
      <c r="AB15" s="337"/>
      <c r="AC15" s="196"/>
      <c r="AD15" s="82">
        <v>2</v>
      </c>
      <c r="AE15" s="59" t="s">
        <v>27</v>
      </c>
      <c r="AF15" s="302"/>
      <c r="AG15" s="305"/>
      <c r="AH15" s="220"/>
      <c r="AI15" s="220"/>
      <c r="AJ15" s="83">
        <v>10</v>
      </c>
      <c r="AK15" s="160">
        <v>0</v>
      </c>
      <c r="AL15" s="309"/>
      <c r="AM15" s="465"/>
      <c r="AN15" s="424"/>
      <c r="AO15" s="315"/>
      <c r="AP15" s="315"/>
      <c r="AQ15" s="54"/>
      <c r="AS15" s="119">
        <f t="shared" si="1"/>
        <v>100</v>
      </c>
      <c r="AT15" s="23"/>
      <c r="AU15" s="80"/>
    </row>
    <row r="16" spans="2:48" ht="18.75" x14ac:dyDescent="0.25">
      <c r="B16" s="271"/>
      <c r="C16" s="399"/>
      <c r="D16" s="192"/>
      <c r="E16" s="385"/>
      <c r="F16" s="405"/>
      <c r="G16" s="424"/>
      <c r="H16" s="59">
        <v>3</v>
      </c>
      <c r="I16" s="54" t="s">
        <v>28</v>
      </c>
      <c r="J16" s="388"/>
      <c r="K16" s="431"/>
      <c r="L16" s="220"/>
      <c r="M16" s="220"/>
      <c r="N16" s="82">
        <v>11</v>
      </c>
      <c r="O16" s="160">
        <v>0</v>
      </c>
      <c r="P16" s="350"/>
      <c r="Q16" s="352"/>
      <c r="R16" s="200"/>
      <c r="S16" s="329"/>
      <c r="T16" s="329"/>
      <c r="V16" s="33"/>
      <c r="X16" s="341"/>
      <c r="Y16" s="341"/>
      <c r="Z16" s="345"/>
      <c r="AA16" s="346"/>
      <c r="AB16" s="337"/>
      <c r="AC16" s="196"/>
      <c r="AD16" s="82">
        <v>3</v>
      </c>
      <c r="AE16" s="59" t="s">
        <v>29</v>
      </c>
      <c r="AF16" s="302"/>
      <c r="AG16" s="305"/>
      <c r="AH16" s="220"/>
      <c r="AI16" s="220"/>
      <c r="AJ16" s="83">
        <v>11</v>
      </c>
      <c r="AK16" s="160">
        <v>0</v>
      </c>
      <c r="AL16" s="309"/>
      <c r="AM16" s="465"/>
      <c r="AN16" s="424"/>
      <c r="AO16" s="315"/>
      <c r="AP16" s="315"/>
      <c r="AQ16" s="54"/>
      <c r="AS16" s="119">
        <f t="shared" si="1"/>
        <v>1000</v>
      </c>
      <c r="AT16" s="23"/>
      <c r="AU16" s="80"/>
    </row>
    <row r="17" spans="2:50" ht="18.75" x14ac:dyDescent="0.25">
      <c r="B17" s="271"/>
      <c r="C17" s="399"/>
      <c r="D17" s="192"/>
      <c r="E17" s="385"/>
      <c r="F17" s="405"/>
      <c r="G17" s="424"/>
      <c r="H17" s="59">
        <v>4</v>
      </c>
      <c r="I17" s="54" t="s">
        <v>30</v>
      </c>
      <c r="J17" s="388"/>
      <c r="K17" s="431"/>
      <c r="L17" s="220"/>
      <c r="M17" s="220"/>
      <c r="N17" s="82">
        <v>12</v>
      </c>
      <c r="O17" s="160">
        <v>0</v>
      </c>
      <c r="P17" s="350"/>
      <c r="Q17" s="352"/>
      <c r="R17" s="200"/>
      <c r="S17" s="329"/>
      <c r="T17" s="329"/>
      <c r="V17" s="33"/>
      <c r="X17" s="341"/>
      <c r="Y17" s="341"/>
      <c r="Z17" s="345"/>
      <c r="AA17" s="346"/>
      <c r="AB17" s="337"/>
      <c r="AC17" s="196"/>
      <c r="AD17" s="82">
        <v>4</v>
      </c>
      <c r="AE17" s="59" t="s">
        <v>31</v>
      </c>
      <c r="AF17" s="302"/>
      <c r="AG17" s="305"/>
      <c r="AH17" s="220"/>
      <c r="AI17" s="220"/>
      <c r="AJ17" s="83">
        <v>12</v>
      </c>
      <c r="AK17" s="160">
        <v>0</v>
      </c>
      <c r="AL17" s="309"/>
      <c r="AM17" s="465"/>
      <c r="AN17" s="424"/>
      <c r="AO17" s="315"/>
      <c r="AP17" s="315"/>
      <c r="AQ17" s="54"/>
      <c r="AS17" s="119">
        <f t="shared" si="1"/>
        <v>10000</v>
      </c>
      <c r="AT17" s="23"/>
      <c r="AU17" s="80"/>
    </row>
    <row r="18" spans="2:50" ht="18.75" x14ac:dyDescent="0.25">
      <c r="B18" s="271"/>
      <c r="C18" s="399"/>
      <c r="D18" s="192"/>
      <c r="E18" s="385"/>
      <c r="F18" s="405"/>
      <c r="G18" s="424"/>
      <c r="H18" s="59">
        <v>5</v>
      </c>
      <c r="I18" s="54" t="s">
        <v>32</v>
      </c>
      <c r="J18" s="388"/>
      <c r="K18" s="431"/>
      <c r="L18" s="220"/>
      <c r="M18" s="220"/>
      <c r="N18" s="82">
        <v>13</v>
      </c>
      <c r="O18" s="160">
        <v>0</v>
      </c>
      <c r="P18" s="350"/>
      <c r="Q18" s="352"/>
      <c r="R18" s="200"/>
      <c r="S18" s="329"/>
      <c r="T18" s="329"/>
      <c r="V18" s="33"/>
      <c r="X18" s="341"/>
      <c r="Y18" s="341"/>
      <c r="Z18" s="345"/>
      <c r="AA18" s="346"/>
      <c r="AB18" s="337"/>
      <c r="AC18" s="196"/>
      <c r="AD18" s="82">
        <v>5</v>
      </c>
      <c r="AE18" s="59" t="s">
        <v>33</v>
      </c>
      <c r="AF18" s="302"/>
      <c r="AG18" s="305"/>
      <c r="AH18" s="220"/>
      <c r="AI18" s="220"/>
      <c r="AJ18" s="83">
        <v>13</v>
      </c>
      <c r="AK18" s="160">
        <v>0</v>
      </c>
      <c r="AL18" s="309"/>
      <c r="AM18" s="465"/>
      <c r="AN18" s="424"/>
      <c r="AO18" s="315"/>
      <c r="AP18" s="315"/>
      <c r="AQ18" s="54"/>
      <c r="AS18" s="119">
        <f t="shared" si="1"/>
        <v>100000</v>
      </c>
      <c r="AT18" s="23"/>
      <c r="AU18" s="80"/>
    </row>
    <row r="19" spans="2:50" ht="18.75" x14ac:dyDescent="0.25">
      <c r="B19" s="271"/>
      <c r="C19" s="399"/>
      <c r="D19" s="192"/>
      <c r="E19" s="385"/>
      <c r="F19" s="405"/>
      <c r="G19" s="424"/>
      <c r="H19" s="59">
        <v>6</v>
      </c>
      <c r="I19" s="54" t="s">
        <v>34</v>
      </c>
      <c r="J19" s="388"/>
      <c r="K19" s="431"/>
      <c r="L19" s="220"/>
      <c r="M19" s="220"/>
      <c r="N19" s="82">
        <v>14</v>
      </c>
      <c r="O19" s="160">
        <v>0</v>
      </c>
      <c r="P19" s="350"/>
      <c r="Q19" s="352"/>
      <c r="R19" s="200"/>
      <c r="S19" s="329"/>
      <c r="T19" s="329"/>
      <c r="V19" s="33"/>
      <c r="X19" s="341"/>
      <c r="Y19" s="341"/>
      <c r="Z19" s="345"/>
      <c r="AA19" s="346"/>
      <c r="AB19" s="337"/>
      <c r="AC19" s="196"/>
      <c r="AD19" s="82">
        <v>6</v>
      </c>
      <c r="AE19" s="59" t="s">
        <v>35</v>
      </c>
      <c r="AF19" s="302"/>
      <c r="AG19" s="305"/>
      <c r="AH19" s="220"/>
      <c r="AI19" s="220"/>
      <c r="AJ19" s="83">
        <v>14</v>
      </c>
      <c r="AK19" s="160">
        <v>0</v>
      </c>
      <c r="AL19" s="309"/>
      <c r="AM19" s="465"/>
      <c r="AN19" s="424"/>
      <c r="AO19" s="315"/>
      <c r="AP19" s="315"/>
      <c r="AQ19" s="54"/>
      <c r="AS19" s="119">
        <f t="shared" si="1"/>
        <v>1000000</v>
      </c>
      <c r="AT19" s="23"/>
      <c r="AU19" s="80"/>
    </row>
    <row r="20" spans="2:50" ht="19.5" thickBot="1" x14ac:dyDescent="0.3">
      <c r="B20" s="258"/>
      <c r="C20" s="400"/>
      <c r="D20" s="194"/>
      <c r="E20" s="386"/>
      <c r="F20" s="423"/>
      <c r="G20" s="199"/>
      <c r="H20" s="60">
        <v>7</v>
      </c>
      <c r="I20" s="57" t="s">
        <v>132</v>
      </c>
      <c r="J20" s="388"/>
      <c r="K20" s="432"/>
      <c r="L20" s="221"/>
      <c r="M20" s="221"/>
      <c r="N20" s="86">
        <v>15</v>
      </c>
      <c r="O20" s="160">
        <v>1</v>
      </c>
      <c r="P20" s="351"/>
      <c r="Q20" s="264"/>
      <c r="R20" s="266"/>
      <c r="S20" s="330"/>
      <c r="T20" s="330"/>
      <c r="V20" s="33"/>
      <c r="X20" s="425"/>
      <c r="Y20" s="425"/>
      <c r="Z20" s="437"/>
      <c r="AA20" s="438"/>
      <c r="AB20" s="338"/>
      <c r="AC20" s="382"/>
      <c r="AD20" s="90">
        <v>7</v>
      </c>
      <c r="AE20" s="60" t="s">
        <v>134</v>
      </c>
      <c r="AF20" s="303"/>
      <c r="AG20" s="306"/>
      <c r="AH20" s="221"/>
      <c r="AI20" s="471"/>
      <c r="AJ20" s="91">
        <v>15</v>
      </c>
      <c r="AK20" s="160">
        <v>0</v>
      </c>
      <c r="AL20" s="310"/>
      <c r="AM20" s="466"/>
      <c r="AN20" s="199"/>
      <c r="AO20" s="316"/>
      <c r="AP20" s="316"/>
      <c r="AQ20" s="57"/>
      <c r="AS20" s="119">
        <f t="shared" si="1"/>
        <v>10000000</v>
      </c>
      <c r="AT20" s="23">
        <v>5</v>
      </c>
      <c r="AU20" s="80" t="s">
        <v>166</v>
      </c>
      <c r="AV20" s="1" t="s">
        <v>175</v>
      </c>
    </row>
    <row r="21" spans="2:50" ht="15" customHeight="1" thickBot="1" x14ac:dyDescent="0.3">
      <c r="B21" s="257" t="s">
        <v>36</v>
      </c>
      <c r="C21" s="398" t="str">
        <f>+B21</f>
        <v>Error Code</v>
      </c>
      <c r="D21" s="378"/>
      <c r="E21" s="384"/>
      <c r="F21" s="404" t="s">
        <v>148</v>
      </c>
      <c r="G21" s="317">
        <f>HEX2DEC(F21)</f>
        <v>2</v>
      </c>
      <c r="H21" s="73">
        <v>0</v>
      </c>
      <c r="I21" s="58" t="s">
        <v>37</v>
      </c>
      <c r="J21" s="199" t="str">
        <f>DEC2HEX(K21,4)</f>
        <v>03EF</v>
      </c>
      <c r="K21" s="265">
        <f>+K5+1</f>
        <v>1007</v>
      </c>
      <c r="L21" s="219">
        <f>L13+1</f>
        <v>1008</v>
      </c>
      <c r="M21" s="219" t="str">
        <f>DEC2HEX(L21,4)</f>
        <v>03F0</v>
      </c>
      <c r="N21" s="58">
        <v>0</v>
      </c>
      <c r="O21" s="160">
        <v>0</v>
      </c>
      <c r="P21" s="349" t="str">
        <f>BIN2HEX(CONCATENATE(O28,O27,O26,O25,O24,O23,O22,O21))</f>
        <v>0</v>
      </c>
      <c r="Q21" s="263" t="str">
        <f>CONCATENATE(P21,P29)</f>
        <v>00</v>
      </c>
      <c r="R21" s="265" t="str">
        <f>CONCATENATE(P29,P21)</f>
        <v>00</v>
      </c>
      <c r="S21" s="328">
        <f>MOD(HEX2DEC(Q21)+2^15,2^16)-2^15</f>
        <v>0</v>
      </c>
      <c r="T21" s="328">
        <f>MOD(HEX2DEC(R21)+2^15,2^16)-2^15</f>
        <v>0</v>
      </c>
      <c r="U21" s="251" t="s">
        <v>161</v>
      </c>
      <c r="V21" s="252"/>
      <c r="X21" s="426" t="s">
        <v>9</v>
      </c>
      <c r="Y21" s="457" t="str">
        <f>+X21</f>
        <v>Commands</v>
      </c>
      <c r="Z21" s="460"/>
      <c r="AA21" s="460"/>
      <c r="AB21" s="34" t="str">
        <f>DEC2HEX(AC21)</f>
        <v>2</v>
      </c>
      <c r="AC21" s="48">
        <f>AC13+1</f>
        <v>2</v>
      </c>
      <c r="AD21" s="73">
        <v>0</v>
      </c>
      <c r="AE21" s="24" t="s">
        <v>128</v>
      </c>
      <c r="AF21" s="301" t="str">
        <f>DEC2HEX(AG21,4)</f>
        <v>0859</v>
      </c>
      <c r="AG21" s="301">
        <f>+AG5+1</f>
        <v>2137</v>
      </c>
      <c r="AH21" s="169">
        <f>AH13+1</f>
        <v>2138</v>
      </c>
      <c r="AI21" s="169" t="str">
        <f>DEC2HEX(AH21,4)</f>
        <v>085A</v>
      </c>
      <c r="AJ21" s="76">
        <v>0</v>
      </c>
      <c r="AK21" s="275"/>
      <c r="AL21" s="276"/>
      <c r="AM21" s="276"/>
      <c r="AN21" s="276"/>
      <c r="AO21" s="276"/>
      <c r="AP21" s="276"/>
      <c r="AQ21" s="277"/>
      <c r="AS21" s="1"/>
      <c r="AT21" s="23"/>
      <c r="AU21" s="80"/>
    </row>
    <row r="22" spans="2:50" ht="19.5" thickBot="1" x14ac:dyDescent="0.3">
      <c r="B22" s="271"/>
      <c r="C22" s="399"/>
      <c r="D22" s="192"/>
      <c r="E22" s="385"/>
      <c r="F22" s="405"/>
      <c r="G22" s="424"/>
      <c r="H22" s="5">
        <v>1</v>
      </c>
      <c r="I22" s="59" t="s">
        <v>39</v>
      </c>
      <c r="J22" s="200"/>
      <c r="K22" s="200"/>
      <c r="L22" s="220"/>
      <c r="M22" s="220"/>
      <c r="N22" s="59">
        <v>1</v>
      </c>
      <c r="O22" s="160">
        <v>0</v>
      </c>
      <c r="P22" s="350"/>
      <c r="Q22" s="352"/>
      <c r="R22" s="200"/>
      <c r="S22" s="329"/>
      <c r="T22" s="329"/>
      <c r="U22" s="253"/>
      <c r="V22" s="254"/>
      <c r="X22" s="427"/>
      <c r="Y22" s="458"/>
      <c r="Z22" s="462"/>
      <c r="AA22" s="462"/>
      <c r="AB22" s="34" t="str">
        <f>DEC2HEX(AC22)</f>
        <v>3</v>
      </c>
      <c r="AC22" s="50">
        <f>AC21+1</f>
        <v>3</v>
      </c>
      <c r="AD22" s="88">
        <v>15</v>
      </c>
      <c r="AE22" s="39" t="s">
        <v>128</v>
      </c>
      <c r="AF22" s="307"/>
      <c r="AG22" s="307"/>
      <c r="AH22" s="172">
        <f>AH21+1</f>
        <v>2139</v>
      </c>
      <c r="AI22" s="169" t="str">
        <f>DEC2HEX(AH22,4)</f>
        <v>085B</v>
      </c>
      <c r="AJ22" s="94">
        <v>15</v>
      </c>
      <c r="AK22" s="278"/>
      <c r="AL22" s="279"/>
      <c r="AM22" s="279"/>
      <c r="AN22" s="279"/>
      <c r="AO22" s="279"/>
      <c r="AP22" s="279"/>
      <c r="AQ22" s="280"/>
      <c r="AS22" s="1"/>
      <c r="AT22" s="23"/>
      <c r="AU22" s="80"/>
    </row>
    <row r="23" spans="2:50" ht="15" customHeight="1" thickBot="1" x14ac:dyDescent="0.3">
      <c r="B23" s="271"/>
      <c r="C23" s="399"/>
      <c r="D23" s="192"/>
      <c r="E23" s="385"/>
      <c r="F23" s="405"/>
      <c r="G23" s="424"/>
      <c r="H23" s="5">
        <v>2</v>
      </c>
      <c r="I23" s="59" t="s">
        <v>40</v>
      </c>
      <c r="J23" s="200"/>
      <c r="K23" s="200"/>
      <c r="L23" s="220"/>
      <c r="M23" s="220"/>
      <c r="N23" s="59">
        <v>2</v>
      </c>
      <c r="O23" s="160">
        <v>0</v>
      </c>
      <c r="P23" s="350"/>
      <c r="Q23" s="352"/>
      <c r="R23" s="200"/>
      <c r="S23" s="329"/>
      <c r="T23" s="329"/>
      <c r="U23" s="253"/>
      <c r="V23" s="254"/>
      <c r="X23" s="426" t="s">
        <v>9</v>
      </c>
      <c r="Y23" s="457" t="str">
        <f>+X23</f>
        <v>Commands</v>
      </c>
      <c r="Z23" s="460"/>
      <c r="AA23" s="460"/>
      <c r="AB23" s="34" t="str">
        <f>DEC2HEX(AC23)</f>
        <v>4</v>
      </c>
      <c r="AC23" s="48">
        <f>AC22+1</f>
        <v>4</v>
      </c>
      <c r="AD23" s="73">
        <v>0</v>
      </c>
      <c r="AE23" s="467" t="s">
        <v>152</v>
      </c>
      <c r="AF23" s="301" t="str">
        <f>DEC2HEX(AG23,4)</f>
        <v>085A</v>
      </c>
      <c r="AG23" s="301">
        <f>+AG21+1</f>
        <v>2138</v>
      </c>
      <c r="AH23" s="169">
        <f>AH22+1</f>
        <v>2140</v>
      </c>
      <c r="AI23" s="169" t="str">
        <f>DEC2HEX(AH23,4)</f>
        <v>085C</v>
      </c>
      <c r="AJ23" s="76">
        <v>0</v>
      </c>
      <c r="AK23" s="281" t="s">
        <v>162</v>
      </c>
      <c r="AL23" s="282"/>
      <c r="AM23" s="282"/>
      <c r="AN23" s="282"/>
      <c r="AO23" s="282"/>
      <c r="AP23" s="282"/>
      <c r="AQ23" s="283"/>
      <c r="AS23" s="1"/>
      <c r="AT23" s="23"/>
      <c r="AU23" s="80"/>
    </row>
    <row r="24" spans="2:50" ht="15" customHeight="1" thickBot="1" x14ac:dyDescent="0.3">
      <c r="B24" s="271"/>
      <c r="C24" s="399"/>
      <c r="D24" s="192"/>
      <c r="E24" s="385"/>
      <c r="F24" s="405"/>
      <c r="G24" s="424"/>
      <c r="H24" s="5">
        <v>3</v>
      </c>
      <c r="I24" s="59" t="s">
        <v>41</v>
      </c>
      <c r="J24" s="200"/>
      <c r="K24" s="200"/>
      <c r="L24" s="220"/>
      <c r="M24" s="220"/>
      <c r="N24" s="59">
        <v>3</v>
      </c>
      <c r="O24" s="160">
        <v>0</v>
      </c>
      <c r="P24" s="350"/>
      <c r="Q24" s="352"/>
      <c r="R24" s="200"/>
      <c r="S24" s="329"/>
      <c r="T24" s="329"/>
      <c r="U24" s="253"/>
      <c r="V24" s="254"/>
      <c r="X24" s="428"/>
      <c r="Y24" s="463"/>
      <c r="Z24" s="461"/>
      <c r="AA24" s="461"/>
      <c r="AB24" s="34" t="str">
        <f>DEC2HEX(AC24)</f>
        <v>5</v>
      </c>
      <c r="AC24" s="50">
        <f>AC23+1</f>
        <v>5</v>
      </c>
      <c r="AD24" s="84">
        <v>15</v>
      </c>
      <c r="AE24" s="468"/>
      <c r="AF24" s="307"/>
      <c r="AG24" s="307"/>
      <c r="AH24" s="172">
        <f>AH23+1</f>
        <v>2141</v>
      </c>
      <c r="AI24" s="186" t="str">
        <f>DEC2HEX(AH24,4)</f>
        <v>085D</v>
      </c>
      <c r="AJ24" s="91">
        <v>15</v>
      </c>
      <c r="AK24" s="284"/>
      <c r="AL24" s="285"/>
      <c r="AM24" s="285"/>
      <c r="AN24" s="285"/>
      <c r="AO24" s="285"/>
      <c r="AP24" s="285"/>
      <c r="AQ24" s="286"/>
      <c r="AS24" s="1"/>
      <c r="AT24" s="23"/>
      <c r="AU24" s="80"/>
    </row>
    <row r="25" spans="2:50" ht="15" customHeight="1" x14ac:dyDescent="0.25">
      <c r="B25" s="271"/>
      <c r="C25" s="399"/>
      <c r="D25" s="192"/>
      <c r="E25" s="385"/>
      <c r="F25" s="405"/>
      <c r="G25" s="424"/>
      <c r="H25" s="5">
        <v>4</v>
      </c>
      <c r="I25" s="59" t="s">
        <v>42</v>
      </c>
      <c r="J25" s="200"/>
      <c r="K25" s="200"/>
      <c r="L25" s="220"/>
      <c r="M25" s="220"/>
      <c r="N25" s="59">
        <v>4</v>
      </c>
      <c r="O25" s="160">
        <v>0</v>
      </c>
      <c r="P25" s="350"/>
      <c r="Q25" s="352"/>
      <c r="R25" s="200"/>
      <c r="S25" s="329"/>
      <c r="T25" s="329"/>
      <c r="U25" s="253"/>
      <c r="V25" s="254"/>
      <c r="X25" s="327" t="s">
        <v>9</v>
      </c>
      <c r="Y25" s="327" t="str">
        <f>Y33</f>
        <v>Program to be Loaded</v>
      </c>
      <c r="Z25" s="343"/>
      <c r="AA25" s="344"/>
      <c r="AB25" s="336" t="str">
        <f>DEC2HEX(AC25)</f>
        <v>6</v>
      </c>
      <c r="AC25" s="339">
        <f>AC24+1</f>
        <v>6</v>
      </c>
      <c r="AD25" s="97">
        <v>0</v>
      </c>
      <c r="AE25" s="469" t="s">
        <v>258</v>
      </c>
      <c r="AF25" s="301" t="str">
        <f>DEC2HEX(AG25,4)</f>
        <v>085B</v>
      </c>
      <c r="AG25" s="301">
        <f>+AG23+1</f>
        <v>2139</v>
      </c>
      <c r="AH25" s="301">
        <f>AH24+1</f>
        <v>2142</v>
      </c>
      <c r="AI25" s="301" t="str">
        <f>DEC2HEX(AH25,4)</f>
        <v>085E</v>
      </c>
      <c r="AJ25" s="122">
        <v>0</v>
      </c>
      <c r="AK25" s="290" t="str">
        <f>HEX2BIN(AL25,8)</f>
        <v>00001010</v>
      </c>
      <c r="AL25" s="296" t="str">
        <f>RIGHT(DEC2HEX(AP25,4),2)</f>
        <v>0A</v>
      </c>
      <c r="AM25" s="311" t="str">
        <f>CONCATENATE(AL25,AL33)</f>
        <v>0A00</v>
      </c>
      <c r="AN25" s="314" t="str">
        <f>CONCATENATE(AL33,AL25)</f>
        <v>000A</v>
      </c>
      <c r="AO25" s="314">
        <f>MOD(HEX2DEC(AM25)+2^15,2^16)-2^15</f>
        <v>2560</v>
      </c>
      <c r="AP25" s="314">
        <f>AR25-1</f>
        <v>10</v>
      </c>
      <c r="AQ25" s="317">
        <f>AO25+1</f>
        <v>2561</v>
      </c>
      <c r="AR25" s="293">
        <v>11</v>
      </c>
      <c r="AS25" s="459" t="s">
        <v>447</v>
      </c>
      <c r="AX25" s="1" t="s">
        <v>43</v>
      </c>
    </row>
    <row r="26" spans="2:50" ht="15" customHeight="1" x14ac:dyDescent="0.25">
      <c r="B26" s="271"/>
      <c r="C26" s="399"/>
      <c r="D26" s="192"/>
      <c r="E26" s="385"/>
      <c r="F26" s="405"/>
      <c r="G26" s="424"/>
      <c r="H26" s="5">
        <v>5</v>
      </c>
      <c r="I26" s="59" t="s">
        <v>44</v>
      </c>
      <c r="J26" s="200"/>
      <c r="K26" s="200"/>
      <c r="L26" s="220"/>
      <c r="M26" s="220"/>
      <c r="N26" s="59">
        <v>5</v>
      </c>
      <c r="O26" s="160">
        <v>0</v>
      </c>
      <c r="P26" s="350"/>
      <c r="Q26" s="352"/>
      <c r="R26" s="200"/>
      <c r="S26" s="329"/>
      <c r="T26" s="329"/>
      <c r="U26" s="253"/>
      <c r="V26" s="254"/>
      <c r="X26" s="341"/>
      <c r="Y26" s="341"/>
      <c r="Z26" s="345"/>
      <c r="AA26" s="346"/>
      <c r="AB26" s="337"/>
      <c r="AC26" s="196"/>
      <c r="AD26" s="82">
        <v>1</v>
      </c>
      <c r="AE26" s="469"/>
      <c r="AF26" s="302"/>
      <c r="AG26" s="302"/>
      <c r="AH26" s="302"/>
      <c r="AI26" s="302"/>
      <c r="AJ26" s="123">
        <v>1</v>
      </c>
      <c r="AK26" s="291"/>
      <c r="AL26" s="297"/>
      <c r="AM26" s="312"/>
      <c r="AN26" s="315"/>
      <c r="AO26" s="315"/>
      <c r="AP26" s="315"/>
      <c r="AQ26" s="315"/>
      <c r="AR26" s="294"/>
      <c r="AS26" s="459"/>
    </row>
    <row r="27" spans="2:50" ht="15" customHeight="1" x14ac:dyDescent="0.25">
      <c r="B27" s="271"/>
      <c r="C27" s="399"/>
      <c r="D27" s="192"/>
      <c r="E27" s="385"/>
      <c r="F27" s="405"/>
      <c r="G27" s="424"/>
      <c r="H27" s="5">
        <v>6</v>
      </c>
      <c r="I27" s="59" t="s">
        <v>45</v>
      </c>
      <c r="J27" s="200"/>
      <c r="K27" s="200"/>
      <c r="L27" s="220"/>
      <c r="M27" s="220"/>
      <c r="N27" s="59">
        <v>6</v>
      </c>
      <c r="O27" s="160">
        <v>0</v>
      </c>
      <c r="P27" s="350"/>
      <c r="Q27" s="352"/>
      <c r="R27" s="200"/>
      <c r="S27" s="329"/>
      <c r="T27" s="329"/>
      <c r="U27" s="253"/>
      <c r="V27" s="254"/>
      <c r="X27" s="341"/>
      <c r="Y27" s="341"/>
      <c r="Z27" s="345"/>
      <c r="AA27" s="346"/>
      <c r="AB27" s="337"/>
      <c r="AC27" s="196"/>
      <c r="AD27" s="82">
        <v>2</v>
      </c>
      <c r="AE27" s="469"/>
      <c r="AF27" s="302"/>
      <c r="AG27" s="302"/>
      <c r="AH27" s="302"/>
      <c r="AI27" s="302"/>
      <c r="AJ27" s="122">
        <v>2</v>
      </c>
      <c r="AK27" s="291"/>
      <c r="AL27" s="297"/>
      <c r="AM27" s="312"/>
      <c r="AN27" s="315"/>
      <c r="AO27" s="315"/>
      <c r="AP27" s="315"/>
      <c r="AQ27" s="315"/>
      <c r="AR27" s="294"/>
      <c r="AS27" s="459"/>
    </row>
    <row r="28" spans="2:50" ht="15.75" customHeight="1" thickBot="1" x14ac:dyDescent="0.3">
      <c r="B28" s="271"/>
      <c r="C28" s="400"/>
      <c r="D28" s="192"/>
      <c r="E28" s="385"/>
      <c r="F28" s="423"/>
      <c r="G28" s="199"/>
      <c r="H28" s="88">
        <v>7</v>
      </c>
      <c r="I28" s="60" t="s">
        <v>46</v>
      </c>
      <c r="J28" s="200"/>
      <c r="K28" s="200"/>
      <c r="L28" s="221"/>
      <c r="M28" s="221"/>
      <c r="N28" s="59">
        <v>7</v>
      </c>
      <c r="O28" s="160">
        <v>0</v>
      </c>
      <c r="P28" s="351"/>
      <c r="Q28" s="352"/>
      <c r="R28" s="200"/>
      <c r="S28" s="329"/>
      <c r="T28" s="329"/>
      <c r="U28" s="253"/>
      <c r="V28" s="254"/>
      <c r="X28" s="341"/>
      <c r="Y28" s="341"/>
      <c r="Z28" s="345"/>
      <c r="AA28" s="346"/>
      <c r="AB28" s="337"/>
      <c r="AC28" s="196"/>
      <c r="AD28" s="82">
        <v>3</v>
      </c>
      <c r="AE28" s="469"/>
      <c r="AF28" s="302"/>
      <c r="AG28" s="302"/>
      <c r="AH28" s="302"/>
      <c r="AI28" s="302"/>
      <c r="AJ28" s="123">
        <v>3</v>
      </c>
      <c r="AK28" s="291"/>
      <c r="AL28" s="297"/>
      <c r="AM28" s="312"/>
      <c r="AN28" s="315"/>
      <c r="AO28" s="315"/>
      <c r="AP28" s="315"/>
      <c r="AQ28" s="315"/>
      <c r="AR28" s="294"/>
      <c r="AS28" s="459"/>
    </row>
    <row r="29" spans="2:50" ht="15" customHeight="1" x14ac:dyDescent="0.25">
      <c r="B29" s="271"/>
      <c r="C29" s="398" t="str">
        <f>+B21</f>
        <v>Error Code</v>
      </c>
      <c r="D29" s="192"/>
      <c r="E29" s="385"/>
      <c r="F29" s="404" t="s">
        <v>149</v>
      </c>
      <c r="G29" s="317">
        <f>HEX2DEC(F29)</f>
        <v>3</v>
      </c>
      <c r="H29" s="73">
        <v>0</v>
      </c>
      <c r="I29" s="58" t="s">
        <v>47</v>
      </c>
      <c r="J29" s="200"/>
      <c r="K29" s="200"/>
      <c r="L29" s="219">
        <f>L21+1</f>
        <v>1009</v>
      </c>
      <c r="M29" s="219" t="str">
        <f>DEC2HEX(L29,4)</f>
        <v>03F1</v>
      </c>
      <c r="N29" s="59">
        <v>8</v>
      </c>
      <c r="O29" s="160">
        <v>0</v>
      </c>
      <c r="P29" s="349" t="str">
        <f>BIN2HEX(CONCATENATE(O36,O35,O34,O33,O32,O31,O30,O29))</f>
        <v>0</v>
      </c>
      <c r="Q29" s="352"/>
      <c r="R29" s="200"/>
      <c r="S29" s="329"/>
      <c r="T29" s="329"/>
      <c r="U29" s="253"/>
      <c r="V29" s="254"/>
      <c r="X29" s="341"/>
      <c r="Y29" s="341"/>
      <c r="Z29" s="345"/>
      <c r="AA29" s="346"/>
      <c r="AB29" s="337"/>
      <c r="AC29" s="196"/>
      <c r="AD29" s="82">
        <v>4</v>
      </c>
      <c r="AE29" s="469"/>
      <c r="AF29" s="302"/>
      <c r="AG29" s="302"/>
      <c r="AH29" s="302"/>
      <c r="AI29" s="302"/>
      <c r="AJ29" s="122">
        <v>4</v>
      </c>
      <c r="AK29" s="291"/>
      <c r="AL29" s="297"/>
      <c r="AM29" s="312"/>
      <c r="AN29" s="315"/>
      <c r="AO29" s="315"/>
      <c r="AP29" s="315"/>
      <c r="AQ29" s="315"/>
      <c r="AR29" s="294"/>
      <c r="AS29" s="459"/>
    </row>
    <row r="30" spans="2:50" ht="15" customHeight="1" x14ac:dyDescent="0.25">
      <c r="B30" s="271"/>
      <c r="C30" s="399"/>
      <c r="D30" s="192"/>
      <c r="E30" s="385"/>
      <c r="F30" s="405"/>
      <c r="G30" s="424"/>
      <c r="H30" s="5">
        <v>1</v>
      </c>
      <c r="I30" s="59" t="s">
        <v>48</v>
      </c>
      <c r="J30" s="200"/>
      <c r="K30" s="200"/>
      <c r="L30" s="220"/>
      <c r="M30" s="220"/>
      <c r="N30" s="59">
        <v>9</v>
      </c>
      <c r="O30" s="160">
        <v>0</v>
      </c>
      <c r="P30" s="350"/>
      <c r="Q30" s="352"/>
      <c r="R30" s="200"/>
      <c r="S30" s="329"/>
      <c r="T30" s="329"/>
      <c r="U30" s="253"/>
      <c r="V30" s="254"/>
      <c r="X30" s="341"/>
      <c r="Y30" s="341"/>
      <c r="Z30" s="345"/>
      <c r="AA30" s="346"/>
      <c r="AB30" s="337"/>
      <c r="AC30" s="196"/>
      <c r="AD30" s="82">
        <v>5</v>
      </c>
      <c r="AE30" s="469"/>
      <c r="AF30" s="302"/>
      <c r="AG30" s="302"/>
      <c r="AH30" s="302"/>
      <c r="AI30" s="302"/>
      <c r="AJ30" s="123">
        <v>5</v>
      </c>
      <c r="AK30" s="291"/>
      <c r="AL30" s="297"/>
      <c r="AM30" s="312"/>
      <c r="AN30" s="315"/>
      <c r="AO30" s="315"/>
      <c r="AP30" s="315"/>
      <c r="AQ30" s="315"/>
      <c r="AR30" s="294"/>
      <c r="AS30" s="459"/>
    </row>
    <row r="31" spans="2:50" ht="15" customHeight="1" x14ac:dyDescent="0.25">
      <c r="B31" s="271"/>
      <c r="C31" s="399"/>
      <c r="D31" s="192"/>
      <c r="E31" s="385"/>
      <c r="F31" s="405"/>
      <c r="G31" s="424"/>
      <c r="H31" s="5">
        <v>2</v>
      </c>
      <c r="I31" s="59" t="s">
        <v>49</v>
      </c>
      <c r="J31" s="200"/>
      <c r="K31" s="200"/>
      <c r="L31" s="220"/>
      <c r="M31" s="220"/>
      <c r="N31" s="59">
        <v>10</v>
      </c>
      <c r="O31" s="160">
        <v>0</v>
      </c>
      <c r="P31" s="350"/>
      <c r="Q31" s="352"/>
      <c r="R31" s="200"/>
      <c r="S31" s="329"/>
      <c r="T31" s="329"/>
      <c r="U31" s="253"/>
      <c r="V31" s="254"/>
      <c r="X31" s="341"/>
      <c r="Y31" s="341"/>
      <c r="Z31" s="345"/>
      <c r="AA31" s="346"/>
      <c r="AB31" s="337"/>
      <c r="AC31" s="196"/>
      <c r="AD31" s="82">
        <v>6</v>
      </c>
      <c r="AE31" s="469"/>
      <c r="AF31" s="302"/>
      <c r="AG31" s="302"/>
      <c r="AH31" s="302"/>
      <c r="AI31" s="302"/>
      <c r="AJ31" s="122">
        <v>6</v>
      </c>
      <c r="AK31" s="291"/>
      <c r="AL31" s="297"/>
      <c r="AM31" s="312"/>
      <c r="AN31" s="315"/>
      <c r="AO31" s="315"/>
      <c r="AP31" s="315"/>
      <c r="AQ31" s="315"/>
      <c r="AR31" s="294"/>
      <c r="AS31" s="459"/>
    </row>
    <row r="32" spans="2:50" ht="15.75" customHeight="1" thickBot="1" x14ac:dyDescent="0.3">
      <c r="B32" s="271"/>
      <c r="C32" s="399"/>
      <c r="D32" s="192"/>
      <c r="E32" s="385"/>
      <c r="F32" s="405"/>
      <c r="G32" s="424"/>
      <c r="H32" s="5">
        <v>3</v>
      </c>
      <c r="I32" s="59" t="s">
        <v>50</v>
      </c>
      <c r="J32" s="200"/>
      <c r="K32" s="200"/>
      <c r="L32" s="220"/>
      <c r="M32" s="220"/>
      <c r="N32" s="59">
        <v>11</v>
      </c>
      <c r="O32" s="160">
        <v>0</v>
      </c>
      <c r="P32" s="350"/>
      <c r="Q32" s="352"/>
      <c r="R32" s="200"/>
      <c r="S32" s="329"/>
      <c r="T32" s="329"/>
      <c r="U32" s="253"/>
      <c r="V32" s="254"/>
      <c r="X32" s="341"/>
      <c r="Y32" s="342"/>
      <c r="Z32" s="345"/>
      <c r="AA32" s="346"/>
      <c r="AB32" s="338"/>
      <c r="AC32" s="202"/>
      <c r="AD32" s="86">
        <v>7</v>
      </c>
      <c r="AE32" s="469"/>
      <c r="AF32" s="302"/>
      <c r="AG32" s="302"/>
      <c r="AH32" s="303"/>
      <c r="AI32" s="303"/>
      <c r="AJ32" s="123">
        <v>7</v>
      </c>
      <c r="AK32" s="292"/>
      <c r="AL32" s="298"/>
      <c r="AM32" s="312"/>
      <c r="AN32" s="315"/>
      <c r="AO32" s="315"/>
      <c r="AP32" s="315"/>
      <c r="AQ32" s="315"/>
      <c r="AR32" s="294"/>
      <c r="AS32" s="459"/>
    </row>
    <row r="33" spans="1:50" ht="15" customHeight="1" x14ac:dyDescent="0.25">
      <c r="B33" s="271"/>
      <c r="C33" s="399"/>
      <c r="D33" s="192"/>
      <c r="E33" s="385"/>
      <c r="F33" s="405"/>
      <c r="G33" s="424"/>
      <c r="H33" s="5">
        <v>4</v>
      </c>
      <c r="I33" s="59" t="s">
        <v>51</v>
      </c>
      <c r="J33" s="200"/>
      <c r="K33" s="200"/>
      <c r="L33" s="220"/>
      <c r="M33" s="220"/>
      <c r="N33" s="59">
        <v>12</v>
      </c>
      <c r="O33" s="160">
        <v>0</v>
      </c>
      <c r="P33" s="350"/>
      <c r="Q33" s="352"/>
      <c r="R33" s="200"/>
      <c r="S33" s="329"/>
      <c r="T33" s="329"/>
      <c r="U33" s="253"/>
      <c r="V33" s="254"/>
      <c r="X33" s="341"/>
      <c r="Y33" s="340" t="s">
        <v>129</v>
      </c>
      <c r="Z33" s="345"/>
      <c r="AA33" s="346"/>
      <c r="AB33" s="336" t="str">
        <f>DEC2HEX(AC33)</f>
        <v>7</v>
      </c>
      <c r="AC33" s="374">
        <f>AC25+1</f>
        <v>7</v>
      </c>
      <c r="AD33" s="75">
        <v>0</v>
      </c>
      <c r="AE33" s="469"/>
      <c r="AF33" s="302"/>
      <c r="AG33" s="302"/>
      <c r="AH33" s="301">
        <f>AH25+1</f>
        <v>2143</v>
      </c>
      <c r="AI33" s="301" t="str">
        <f>DEC2HEX(AH33,4)</f>
        <v>085F</v>
      </c>
      <c r="AJ33" s="122">
        <v>8</v>
      </c>
      <c r="AK33" s="290" t="str">
        <f>HEX2BIN(AL33,8)</f>
        <v>00000000</v>
      </c>
      <c r="AL33" s="296" t="str">
        <f>LEFT(DEC2HEX(AP25,4),2)</f>
        <v>00</v>
      </c>
      <c r="AM33" s="312"/>
      <c r="AN33" s="315"/>
      <c r="AO33" s="315"/>
      <c r="AP33" s="315"/>
      <c r="AQ33" s="315"/>
      <c r="AR33" s="294"/>
      <c r="AS33" s="459"/>
    </row>
    <row r="34" spans="1:50" ht="15" customHeight="1" x14ac:dyDescent="0.25">
      <c r="B34" s="271"/>
      <c r="C34" s="399"/>
      <c r="D34" s="192"/>
      <c r="E34" s="385"/>
      <c r="F34" s="405"/>
      <c r="G34" s="424"/>
      <c r="H34" s="5">
        <v>5</v>
      </c>
      <c r="I34" s="59" t="s">
        <v>52</v>
      </c>
      <c r="J34" s="200"/>
      <c r="K34" s="200"/>
      <c r="L34" s="220"/>
      <c r="M34" s="220"/>
      <c r="N34" s="59">
        <v>13</v>
      </c>
      <c r="O34" s="160">
        <v>0</v>
      </c>
      <c r="P34" s="350"/>
      <c r="Q34" s="352"/>
      <c r="R34" s="200"/>
      <c r="S34" s="329"/>
      <c r="T34" s="329"/>
      <c r="U34" s="253"/>
      <c r="V34" s="254"/>
      <c r="X34" s="341"/>
      <c r="Y34" s="341"/>
      <c r="Z34" s="345"/>
      <c r="AA34" s="346"/>
      <c r="AB34" s="337"/>
      <c r="AC34" s="196"/>
      <c r="AD34" s="82">
        <v>1</v>
      </c>
      <c r="AE34" s="469"/>
      <c r="AF34" s="302"/>
      <c r="AG34" s="302"/>
      <c r="AH34" s="302"/>
      <c r="AI34" s="302"/>
      <c r="AJ34" s="123">
        <v>9</v>
      </c>
      <c r="AK34" s="291"/>
      <c r="AL34" s="297"/>
      <c r="AM34" s="312"/>
      <c r="AN34" s="315"/>
      <c r="AO34" s="315"/>
      <c r="AP34" s="315"/>
      <c r="AQ34" s="315"/>
      <c r="AR34" s="294"/>
      <c r="AS34" s="459"/>
    </row>
    <row r="35" spans="1:50" ht="15" customHeight="1" x14ac:dyDescent="0.25">
      <c r="B35" s="271"/>
      <c r="C35" s="399"/>
      <c r="D35" s="192"/>
      <c r="E35" s="385"/>
      <c r="F35" s="405"/>
      <c r="G35" s="424"/>
      <c r="H35" s="5">
        <v>6</v>
      </c>
      <c r="I35" s="59" t="s">
        <v>53</v>
      </c>
      <c r="J35" s="200"/>
      <c r="K35" s="200"/>
      <c r="L35" s="220"/>
      <c r="M35" s="220"/>
      <c r="N35" s="59">
        <v>14</v>
      </c>
      <c r="O35" s="160">
        <v>0</v>
      </c>
      <c r="P35" s="350"/>
      <c r="Q35" s="352"/>
      <c r="R35" s="200"/>
      <c r="S35" s="329"/>
      <c r="T35" s="329"/>
      <c r="U35" s="253"/>
      <c r="V35" s="254"/>
      <c r="X35" s="341"/>
      <c r="Y35" s="341"/>
      <c r="Z35" s="345"/>
      <c r="AA35" s="346"/>
      <c r="AB35" s="337"/>
      <c r="AC35" s="196"/>
      <c r="AD35" s="82">
        <v>2</v>
      </c>
      <c r="AE35" s="469"/>
      <c r="AF35" s="302"/>
      <c r="AG35" s="302"/>
      <c r="AH35" s="302"/>
      <c r="AI35" s="302"/>
      <c r="AJ35" s="122">
        <v>10</v>
      </c>
      <c r="AK35" s="291"/>
      <c r="AL35" s="297"/>
      <c r="AM35" s="312"/>
      <c r="AN35" s="315"/>
      <c r="AO35" s="315"/>
      <c r="AP35" s="315"/>
      <c r="AQ35" s="315"/>
      <c r="AR35" s="294"/>
      <c r="AS35" s="459"/>
    </row>
    <row r="36" spans="1:50" ht="15.75" customHeight="1" thickBot="1" x14ac:dyDescent="0.3">
      <c r="B36" s="258"/>
      <c r="C36" s="399"/>
      <c r="D36" s="194"/>
      <c r="E36" s="386"/>
      <c r="F36" s="422"/>
      <c r="G36" s="199"/>
      <c r="H36" s="88">
        <v>7</v>
      </c>
      <c r="I36" s="60" t="s">
        <v>133</v>
      </c>
      <c r="J36" s="201"/>
      <c r="K36" s="266"/>
      <c r="L36" s="221"/>
      <c r="M36" s="221"/>
      <c r="N36" s="60">
        <v>15</v>
      </c>
      <c r="O36" s="160">
        <v>0</v>
      </c>
      <c r="P36" s="351"/>
      <c r="Q36" s="352"/>
      <c r="R36" s="200"/>
      <c r="S36" s="330"/>
      <c r="T36" s="330"/>
      <c r="U36" s="255"/>
      <c r="V36" s="256"/>
      <c r="X36" s="341"/>
      <c r="Y36" s="341"/>
      <c r="Z36" s="345"/>
      <c r="AA36" s="346"/>
      <c r="AB36" s="337"/>
      <c r="AC36" s="196"/>
      <c r="AD36" s="82">
        <v>3</v>
      </c>
      <c r="AE36" s="469"/>
      <c r="AF36" s="302"/>
      <c r="AG36" s="302"/>
      <c r="AH36" s="302"/>
      <c r="AI36" s="302"/>
      <c r="AJ36" s="123">
        <v>11</v>
      </c>
      <c r="AK36" s="291"/>
      <c r="AL36" s="297"/>
      <c r="AM36" s="312"/>
      <c r="AN36" s="315"/>
      <c r="AO36" s="315"/>
      <c r="AP36" s="315"/>
      <c r="AQ36" s="315"/>
      <c r="AR36" s="294"/>
      <c r="AS36" s="459"/>
    </row>
    <row r="37" spans="1:50" ht="15" customHeight="1" thickBot="1" x14ac:dyDescent="0.3">
      <c r="A37" s="383" t="s">
        <v>276</v>
      </c>
      <c r="B37" s="257" t="s">
        <v>54</v>
      </c>
      <c r="C37" s="257" t="str">
        <f>+B37</f>
        <v>Current module in use</v>
      </c>
      <c r="D37" s="26"/>
      <c r="E37" s="27"/>
      <c r="F37" s="65" t="s">
        <v>176</v>
      </c>
      <c r="G37" s="36">
        <f>HEX2DEC(F37)</f>
        <v>4</v>
      </c>
      <c r="H37" s="75">
        <v>0</v>
      </c>
      <c r="I37" s="408" t="s">
        <v>100</v>
      </c>
      <c r="J37" s="352" t="e">
        <f>DEC2HEX(K37,2)</f>
        <v>#NUM!</v>
      </c>
      <c r="K37" s="265">
        <f>+K21+1</f>
        <v>1008</v>
      </c>
      <c r="L37" s="179">
        <f>L29+1</f>
        <v>1010</v>
      </c>
      <c r="M37" s="171" t="str">
        <f>DEC2HEX(L37,4)</f>
        <v>03F2</v>
      </c>
      <c r="N37" s="73">
        <v>0</v>
      </c>
      <c r="O37" s="450" t="s">
        <v>162</v>
      </c>
      <c r="P37" s="451"/>
      <c r="Q37" s="451"/>
      <c r="R37" s="451"/>
      <c r="S37" s="451"/>
      <c r="T37" s="451"/>
      <c r="U37" s="451"/>
      <c r="V37" s="452"/>
      <c r="X37" s="341"/>
      <c r="Y37" s="341"/>
      <c r="Z37" s="345"/>
      <c r="AA37" s="346"/>
      <c r="AB37" s="337"/>
      <c r="AC37" s="196"/>
      <c r="AD37" s="82">
        <v>4</v>
      </c>
      <c r="AE37" s="469"/>
      <c r="AF37" s="302"/>
      <c r="AG37" s="302"/>
      <c r="AH37" s="302"/>
      <c r="AI37" s="302"/>
      <c r="AJ37" s="122">
        <v>12</v>
      </c>
      <c r="AK37" s="291"/>
      <c r="AL37" s="297"/>
      <c r="AM37" s="312"/>
      <c r="AN37" s="315"/>
      <c r="AO37" s="315"/>
      <c r="AP37" s="315"/>
      <c r="AQ37" s="315"/>
      <c r="AR37" s="294"/>
      <c r="AS37" s="459"/>
    </row>
    <row r="38" spans="1:50" ht="15" customHeight="1" thickBot="1" x14ac:dyDescent="0.3">
      <c r="A38" s="383"/>
      <c r="B38" s="258"/>
      <c r="C38" s="258"/>
      <c r="D38" s="28"/>
      <c r="E38" s="29"/>
      <c r="F38" s="66" t="s">
        <v>211</v>
      </c>
      <c r="G38" s="35">
        <f>HEX2DEC(F38)</f>
        <v>5</v>
      </c>
      <c r="H38" s="82">
        <v>15</v>
      </c>
      <c r="I38" s="409"/>
      <c r="J38" s="264"/>
      <c r="K38" s="266"/>
      <c r="L38" s="180">
        <f>L37+1</f>
        <v>1011</v>
      </c>
      <c r="M38" s="171" t="str">
        <f>DEC2HEX(L38,4)</f>
        <v>03F3</v>
      </c>
      <c r="N38" s="5">
        <v>15</v>
      </c>
      <c r="O38" s="453"/>
      <c r="P38" s="454"/>
      <c r="Q38" s="454"/>
      <c r="R38" s="454"/>
      <c r="S38" s="454"/>
      <c r="T38" s="454"/>
      <c r="U38" s="454"/>
      <c r="V38" s="455"/>
      <c r="X38" s="341"/>
      <c r="Y38" s="341"/>
      <c r="Z38" s="345"/>
      <c r="AA38" s="346"/>
      <c r="AB38" s="337"/>
      <c r="AC38" s="196"/>
      <c r="AD38" s="82">
        <v>5</v>
      </c>
      <c r="AE38" s="469"/>
      <c r="AF38" s="302"/>
      <c r="AG38" s="302"/>
      <c r="AH38" s="302"/>
      <c r="AI38" s="302"/>
      <c r="AJ38" s="123">
        <v>13</v>
      </c>
      <c r="AK38" s="291"/>
      <c r="AL38" s="297"/>
      <c r="AM38" s="312"/>
      <c r="AN38" s="315"/>
      <c r="AO38" s="315"/>
      <c r="AP38" s="315"/>
      <c r="AQ38" s="315"/>
      <c r="AR38" s="294"/>
      <c r="AS38" s="459"/>
      <c r="AX38" s="1" t="s">
        <v>103</v>
      </c>
    </row>
    <row r="39" spans="1:50" ht="15" customHeight="1" x14ac:dyDescent="0.25">
      <c r="A39" s="383"/>
      <c r="B39" s="257" t="s">
        <v>55</v>
      </c>
      <c r="C39" s="257" t="str">
        <f>+B39</f>
        <v>Current program in use</v>
      </c>
      <c r="D39" s="378"/>
      <c r="E39" s="384"/>
      <c r="F39" s="404" t="s">
        <v>272</v>
      </c>
      <c r="G39" s="374">
        <f>HEX2DEC(F39)</f>
        <v>6</v>
      </c>
      <c r="H39" s="93">
        <v>0</v>
      </c>
      <c r="I39" s="406" t="s">
        <v>295</v>
      </c>
      <c r="J39" s="387" t="str">
        <f>DEC2HEX(K39,4)</f>
        <v>03F1</v>
      </c>
      <c r="K39" s="265">
        <f>+K37+1</f>
        <v>1009</v>
      </c>
      <c r="L39" s="219">
        <f>L38+1</f>
        <v>1012</v>
      </c>
      <c r="M39" s="219" t="str">
        <f>DEC2HEX(L39,4)</f>
        <v>03F4</v>
      </c>
      <c r="N39" s="75">
        <v>0</v>
      </c>
      <c r="O39" s="290" t="str">
        <f>HEX2BIN(P39,8)</f>
        <v>00000000</v>
      </c>
      <c r="P39" s="321" t="s">
        <v>136</v>
      </c>
      <c r="Q39" s="353" t="str">
        <f>CONCATENATE(P39,P47)</f>
        <v>0000</v>
      </c>
      <c r="R39" s="328" t="str">
        <f>CONCATENATE(P47,P39)</f>
        <v>0000</v>
      </c>
      <c r="S39" s="328">
        <f>MOD(HEX2DEC(Q39)+2^15,2^16)-2^15</f>
        <v>0</v>
      </c>
      <c r="T39" s="328">
        <f>MOD(HEX2DEC(R39)+2^15,2^16)-2^15</f>
        <v>0</v>
      </c>
      <c r="U39" s="265">
        <f>S39+1</f>
        <v>1</v>
      </c>
      <c r="V39" s="324">
        <f>T39+1</f>
        <v>1</v>
      </c>
      <c r="X39" s="341"/>
      <c r="Y39" s="341"/>
      <c r="Z39" s="345"/>
      <c r="AA39" s="346"/>
      <c r="AB39" s="337"/>
      <c r="AC39" s="196"/>
      <c r="AD39" s="82">
        <v>6</v>
      </c>
      <c r="AE39" s="469"/>
      <c r="AF39" s="302"/>
      <c r="AG39" s="302"/>
      <c r="AH39" s="302"/>
      <c r="AI39" s="302"/>
      <c r="AJ39" s="122">
        <v>14</v>
      </c>
      <c r="AK39" s="291"/>
      <c r="AL39" s="297"/>
      <c r="AM39" s="312"/>
      <c r="AN39" s="315"/>
      <c r="AO39" s="315"/>
      <c r="AP39" s="315"/>
      <c r="AQ39" s="315"/>
      <c r="AR39" s="294"/>
      <c r="AS39" s="459"/>
    </row>
    <row r="40" spans="1:50" ht="15.75" customHeight="1" thickBot="1" x14ac:dyDescent="0.3">
      <c r="A40" s="383"/>
      <c r="B40" s="271"/>
      <c r="C40" s="271"/>
      <c r="D40" s="192"/>
      <c r="E40" s="385"/>
      <c r="F40" s="405"/>
      <c r="G40" s="196"/>
      <c r="H40" s="123">
        <v>1</v>
      </c>
      <c r="I40" s="407"/>
      <c r="J40" s="388"/>
      <c r="K40" s="200"/>
      <c r="L40" s="220"/>
      <c r="M40" s="220"/>
      <c r="N40" s="82">
        <v>1</v>
      </c>
      <c r="O40" s="291"/>
      <c r="P40" s="322"/>
      <c r="Q40" s="354"/>
      <c r="R40" s="329"/>
      <c r="S40" s="329"/>
      <c r="T40" s="329"/>
      <c r="U40" s="329"/>
      <c r="V40" s="325"/>
      <c r="X40" s="342"/>
      <c r="Y40" s="342"/>
      <c r="Z40" s="347"/>
      <c r="AA40" s="348"/>
      <c r="AB40" s="338"/>
      <c r="AC40" s="202"/>
      <c r="AD40" s="86">
        <v>7</v>
      </c>
      <c r="AE40" s="470"/>
      <c r="AF40" s="303"/>
      <c r="AG40" s="303"/>
      <c r="AH40" s="303"/>
      <c r="AI40" s="303"/>
      <c r="AJ40" s="123">
        <v>15</v>
      </c>
      <c r="AK40" s="292"/>
      <c r="AL40" s="298"/>
      <c r="AM40" s="313"/>
      <c r="AN40" s="316"/>
      <c r="AO40" s="316"/>
      <c r="AP40" s="316"/>
      <c r="AQ40" s="316"/>
      <c r="AR40" s="295"/>
      <c r="AS40" s="459"/>
    </row>
    <row r="41" spans="1:50" ht="15" customHeight="1" x14ac:dyDescent="0.25">
      <c r="A41" s="383"/>
      <c r="B41" s="271"/>
      <c r="C41" s="271"/>
      <c r="D41" s="192"/>
      <c r="E41" s="385"/>
      <c r="F41" s="405"/>
      <c r="G41" s="196"/>
      <c r="H41" s="123">
        <v>2</v>
      </c>
      <c r="I41" s="407"/>
      <c r="J41" s="388"/>
      <c r="K41" s="200"/>
      <c r="L41" s="220"/>
      <c r="M41" s="220"/>
      <c r="N41" s="82">
        <v>2</v>
      </c>
      <c r="O41" s="291"/>
      <c r="P41" s="322"/>
      <c r="Q41" s="354"/>
      <c r="R41" s="329"/>
      <c r="S41" s="329"/>
      <c r="T41" s="329"/>
      <c r="U41" s="329"/>
      <c r="V41" s="325"/>
      <c r="X41" s="340" t="s">
        <v>9</v>
      </c>
      <c r="Y41" s="340" t="str">
        <f>Y49</f>
        <v>Special Cycle to be Loaded</v>
      </c>
      <c r="Z41" s="343"/>
      <c r="AA41" s="344"/>
      <c r="AB41" s="336" t="str">
        <f>DEC2HEX(AC41)</f>
        <v>8</v>
      </c>
      <c r="AC41" s="339">
        <f>AC33+1</f>
        <v>8</v>
      </c>
      <c r="AD41" s="75">
        <v>0</v>
      </c>
      <c r="AE41" s="333" t="s">
        <v>278</v>
      </c>
      <c r="AF41" s="301" t="str">
        <f>DEC2HEX(AG41,4)</f>
        <v>085C</v>
      </c>
      <c r="AG41" s="301">
        <f>AG25+1</f>
        <v>2140</v>
      </c>
      <c r="AH41" s="301">
        <f>AH33+1</f>
        <v>2144</v>
      </c>
      <c r="AI41" s="301" t="str">
        <f>DEC2HEX(AH41,4)</f>
        <v>0860</v>
      </c>
      <c r="AJ41" s="73">
        <v>0</v>
      </c>
      <c r="AK41" s="290" t="str">
        <f>HEX2BIN(AL41,8)</f>
        <v>00000111</v>
      </c>
      <c r="AL41" s="287" t="s">
        <v>153</v>
      </c>
      <c r="AM41" s="318" t="str">
        <f>CONCATENATE(AL41,AL49)</f>
        <v>0700</v>
      </c>
      <c r="AN41" s="314" t="str">
        <f>CONCATENATE(AL49,AL41)</f>
        <v>0007</v>
      </c>
      <c r="AO41" s="314">
        <f>MOD(HEX2DEC(AM41)+2^15,2^16)-2^15</f>
        <v>1792</v>
      </c>
      <c r="AP41" s="314">
        <f>MOD(HEX2DEC(AN41)+2^15,2^16)-2^15</f>
        <v>7</v>
      </c>
      <c r="AQ41" s="230" t="s">
        <v>277</v>
      </c>
      <c r="AR41" s="231"/>
      <c r="AS41" s="1"/>
    </row>
    <row r="42" spans="1:50" ht="15" customHeight="1" x14ac:dyDescent="0.25">
      <c r="A42" s="383"/>
      <c r="B42" s="271"/>
      <c r="C42" s="271"/>
      <c r="D42" s="192"/>
      <c r="E42" s="385"/>
      <c r="F42" s="405"/>
      <c r="G42" s="196"/>
      <c r="H42" s="123">
        <v>3</v>
      </c>
      <c r="I42" s="407"/>
      <c r="J42" s="388"/>
      <c r="K42" s="200"/>
      <c r="L42" s="220"/>
      <c r="M42" s="220"/>
      <c r="N42" s="82">
        <v>3</v>
      </c>
      <c r="O42" s="291"/>
      <c r="P42" s="322"/>
      <c r="Q42" s="354"/>
      <c r="R42" s="329"/>
      <c r="S42" s="329"/>
      <c r="T42" s="329"/>
      <c r="U42" s="329"/>
      <c r="V42" s="325"/>
      <c r="X42" s="341"/>
      <c r="Y42" s="341"/>
      <c r="Z42" s="345"/>
      <c r="AA42" s="346"/>
      <c r="AB42" s="337"/>
      <c r="AC42" s="196"/>
      <c r="AD42" s="82">
        <v>1</v>
      </c>
      <c r="AE42" s="334"/>
      <c r="AF42" s="302"/>
      <c r="AG42" s="302"/>
      <c r="AH42" s="302"/>
      <c r="AI42" s="302"/>
      <c r="AJ42" s="5">
        <v>1</v>
      </c>
      <c r="AK42" s="291"/>
      <c r="AL42" s="288"/>
      <c r="AM42" s="319"/>
      <c r="AN42" s="315"/>
      <c r="AO42" s="315"/>
      <c r="AP42" s="315"/>
      <c r="AQ42" s="232"/>
      <c r="AR42" s="233"/>
      <c r="AS42" s="1"/>
    </row>
    <row r="43" spans="1:50" ht="15" customHeight="1" x14ac:dyDescent="0.25">
      <c r="A43" s="383"/>
      <c r="B43" s="271"/>
      <c r="C43" s="271"/>
      <c r="D43" s="192"/>
      <c r="E43" s="385"/>
      <c r="F43" s="405"/>
      <c r="G43" s="196"/>
      <c r="H43" s="123">
        <v>4</v>
      </c>
      <c r="I43" s="407"/>
      <c r="J43" s="388"/>
      <c r="K43" s="200"/>
      <c r="L43" s="220"/>
      <c r="M43" s="220"/>
      <c r="N43" s="82">
        <v>4</v>
      </c>
      <c r="O43" s="291"/>
      <c r="P43" s="322"/>
      <c r="Q43" s="354"/>
      <c r="R43" s="329"/>
      <c r="S43" s="329"/>
      <c r="T43" s="329"/>
      <c r="U43" s="329"/>
      <c r="V43" s="325"/>
      <c r="X43" s="341"/>
      <c r="Y43" s="341"/>
      <c r="Z43" s="345"/>
      <c r="AA43" s="346"/>
      <c r="AB43" s="337"/>
      <c r="AC43" s="196"/>
      <c r="AD43" s="82">
        <v>2</v>
      </c>
      <c r="AE43" s="334"/>
      <c r="AF43" s="302"/>
      <c r="AG43" s="302"/>
      <c r="AH43" s="302"/>
      <c r="AI43" s="302"/>
      <c r="AJ43" s="5">
        <v>2</v>
      </c>
      <c r="AK43" s="291"/>
      <c r="AL43" s="288"/>
      <c r="AM43" s="319"/>
      <c r="AN43" s="315"/>
      <c r="AO43" s="315"/>
      <c r="AP43" s="315"/>
      <c r="AQ43" s="232"/>
      <c r="AR43" s="233"/>
      <c r="AS43" s="1"/>
    </row>
    <row r="44" spans="1:50" ht="15" customHeight="1" x14ac:dyDescent="0.25">
      <c r="A44" s="383"/>
      <c r="B44" s="271"/>
      <c r="C44" s="271"/>
      <c r="D44" s="192"/>
      <c r="E44" s="385"/>
      <c r="F44" s="405"/>
      <c r="G44" s="196"/>
      <c r="H44" s="123">
        <v>5</v>
      </c>
      <c r="I44" s="407"/>
      <c r="J44" s="388"/>
      <c r="K44" s="200"/>
      <c r="L44" s="220"/>
      <c r="M44" s="220"/>
      <c r="N44" s="82">
        <v>5</v>
      </c>
      <c r="O44" s="291"/>
      <c r="P44" s="322"/>
      <c r="Q44" s="354"/>
      <c r="R44" s="329"/>
      <c r="S44" s="329"/>
      <c r="T44" s="329"/>
      <c r="U44" s="329"/>
      <c r="V44" s="325"/>
      <c r="X44" s="341"/>
      <c r="Y44" s="341"/>
      <c r="Z44" s="345"/>
      <c r="AA44" s="346"/>
      <c r="AB44" s="337"/>
      <c r="AC44" s="196"/>
      <c r="AD44" s="82">
        <v>3</v>
      </c>
      <c r="AE44" s="334"/>
      <c r="AF44" s="302"/>
      <c r="AG44" s="302"/>
      <c r="AH44" s="302"/>
      <c r="AI44" s="302"/>
      <c r="AJ44" s="5">
        <v>3</v>
      </c>
      <c r="AK44" s="291"/>
      <c r="AL44" s="288"/>
      <c r="AM44" s="319"/>
      <c r="AN44" s="315"/>
      <c r="AO44" s="315"/>
      <c r="AP44" s="315"/>
      <c r="AQ44" s="232"/>
      <c r="AR44" s="233"/>
      <c r="AS44" s="1"/>
    </row>
    <row r="45" spans="1:50" ht="15" customHeight="1" x14ac:dyDescent="0.25">
      <c r="A45" s="383"/>
      <c r="B45" s="271"/>
      <c r="C45" s="271"/>
      <c r="D45" s="192"/>
      <c r="E45" s="385"/>
      <c r="F45" s="405"/>
      <c r="G45" s="196"/>
      <c r="H45" s="123">
        <v>6</v>
      </c>
      <c r="I45" s="407"/>
      <c r="J45" s="388"/>
      <c r="K45" s="200"/>
      <c r="L45" s="220"/>
      <c r="M45" s="220"/>
      <c r="N45" s="82">
        <v>6</v>
      </c>
      <c r="O45" s="291"/>
      <c r="P45" s="322"/>
      <c r="Q45" s="354"/>
      <c r="R45" s="329"/>
      <c r="S45" s="329"/>
      <c r="T45" s="329"/>
      <c r="U45" s="329"/>
      <c r="V45" s="325"/>
      <c r="X45" s="341"/>
      <c r="Y45" s="341"/>
      <c r="Z45" s="345"/>
      <c r="AA45" s="346"/>
      <c r="AB45" s="337"/>
      <c r="AC45" s="196"/>
      <c r="AD45" s="82">
        <v>4</v>
      </c>
      <c r="AE45" s="334"/>
      <c r="AF45" s="302"/>
      <c r="AG45" s="302"/>
      <c r="AH45" s="302"/>
      <c r="AI45" s="302"/>
      <c r="AJ45" s="5">
        <v>4</v>
      </c>
      <c r="AK45" s="291"/>
      <c r="AL45" s="288"/>
      <c r="AM45" s="319"/>
      <c r="AN45" s="315"/>
      <c r="AO45" s="315"/>
      <c r="AP45" s="315"/>
      <c r="AQ45" s="232"/>
      <c r="AR45" s="233"/>
      <c r="AS45" s="1"/>
    </row>
    <row r="46" spans="1:50" ht="15.75" customHeight="1" thickBot="1" x14ac:dyDescent="0.3">
      <c r="A46" s="383"/>
      <c r="B46" s="271"/>
      <c r="C46" s="258"/>
      <c r="D46" s="192"/>
      <c r="E46" s="385"/>
      <c r="F46" s="405"/>
      <c r="G46" s="196"/>
      <c r="H46" s="123">
        <v>7</v>
      </c>
      <c r="I46" s="407"/>
      <c r="J46" s="388"/>
      <c r="K46" s="200"/>
      <c r="L46" s="221"/>
      <c r="M46" s="221"/>
      <c r="N46" s="86">
        <v>7</v>
      </c>
      <c r="O46" s="292"/>
      <c r="P46" s="323"/>
      <c r="Q46" s="354"/>
      <c r="R46" s="329"/>
      <c r="S46" s="329"/>
      <c r="T46" s="329"/>
      <c r="U46" s="329"/>
      <c r="V46" s="325"/>
      <c r="X46" s="341"/>
      <c r="Y46" s="341"/>
      <c r="Z46" s="345"/>
      <c r="AA46" s="346"/>
      <c r="AB46" s="337"/>
      <c r="AC46" s="196"/>
      <c r="AD46" s="82">
        <v>5</v>
      </c>
      <c r="AE46" s="334"/>
      <c r="AF46" s="302"/>
      <c r="AG46" s="302"/>
      <c r="AH46" s="302"/>
      <c r="AI46" s="302"/>
      <c r="AJ46" s="5">
        <v>5</v>
      </c>
      <c r="AK46" s="291"/>
      <c r="AL46" s="288"/>
      <c r="AM46" s="319"/>
      <c r="AN46" s="315"/>
      <c r="AO46" s="315"/>
      <c r="AP46" s="315"/>
      <c r="AQ46" s="232"/>
      <c r="AR46" s="233"/>
      <c r="AS46" s="1"/>
    </row>
    <row r="47" spans="1:50" ht="15" customHeight="1" x14ac:dyDescent="0.25">
      <c r="A47" s="383"/>
      <c r="B47" s="271"/>
      <c r="C47" s="257" t="str">
        <f>+B39</f>
        <v>Current program in use</v>
      </c>
      <c r="D47" s="192"/>
      <c r="E47" s="385"/>
      <c r="F47" s="405" t="s">
        <v>153</v>
      </c>
      <c r="G47" s="196">
        <f>HEX2DEC(F47)</f>
        <v>7</v>
      </c>
      <c r="H47" s="123">
        <v>0</v>
      </c>
      <c r="I47" s="407"/>
      <c r="J47" s="388"/>
      <c r="K47" s="200"/>
      <c r="L47" s="219">
        <f>L39+1</f>
        <v>1013</v>
      </c>
      <c r="M47" s="219" t="str">
        <f>DEC2HEX(L47,4)</f>
        <v>03F5</v>
      </c>
      <c r="N47" s="75">
        <v>8</v>
      </c>
      <c r="O47" s="290" t="str">
        <f>HEX2BIN(P47,8)</f>
        <v>00000000</v>
      </c>
      <c r="P47" s="321" t="s">
        <v>136</v>
      </c>
      <c r="Q47" s="354"/>
      <c r="R47" s="329"/>
      <c r="S47" s="329"/>
      <c r="T47" s="329"/>
      <c r="U47" s="329"/>
      <c r="V47" s="325"/>
      <c r="X47" s="341"/>
      <c r="Y47" s="341"/>
      <c r="Z47" s="345"/>
      <c r="AA47" s="346"/>
      <c r="AB47" s="337"/>
      <c r="AC47" s="196"/>
      <c r="AD47" s="82">
        <v>6</v>
      </c>
      <c r="AE47" s="334"/>
      <c r="AF47" s="302"/>
      <c r="AG47" s="302"/>
      <c r="AH47" s="302"/>
      <c r="AI47" s="302"/>
      <c r="AJ47" s="5">
        <v>6</v>
      </c>
      <c r="AK47" s="291"/>
      <c r="AL47" s="288"/>
      <c r="AM47" s="319"/>
      <c r="AN47" s="315"/>
      <c r="AO47" s="315"/>
      <c r="AP47" s="315"/>
      <c r="AQ47" s="232"/>
      <c r="AR47" s="233"/>
      <c r="AS47" s="1"/>
    </row>
    <row r="48" spans="1:50" ht="15.75" customHeight="1" thickBot="1" x14ac:dyDescent="0.3">
      <c r="A48" s="383"/>
      <c r="B48" s="271"/>
      <c r="C48" s="271"/>
      <c r="D48" s="192"/>
      <c r="E48" s="385"/>
      <c r="F48" s="405"/>
      <c r="G48" s="196"/>
      <c r="H48" s="123">
        <v>1</v>
      </c>
      <c r="I48" s="407"/>
      <c r="J48" s="388"/>
      <c r="K48" s="200"/>
      <c r="L48" s="220"/>
      <c r="M48" s="220"/>
      <c r="N48" s="82">
        <v>9</v>
      </c>
      <c r="O48" s="291"/>
      <c r="P48" s="322"/>
      <c r="Q48" s="354"/>
      <c r="R48" s="329"/>
      <c r="S48" s="329"/>
      <c r="T48" s="329"/>
      <c r="U48" s="329"/>
      <c r="V48" s="325"/>
      <c r="X48" s="341"/>
      <c r="Y48" s="342"/>
      <c r="Z48" s="345"/>
      <c r="AA48" s="346"/>
      <c r="AB48" s="338"/>
      <c r="AC48" s="202"/>
      <c r="AD48" s="86">
        <v>7</v>
      </c>
      <c r="AE48" s="334"/>
      <c r="AF48" s="302"/>
      <c r="AG48" s="302"/>
      <c r="AH48" s="303"/>
      <c r="AI48" s="303"/>
      <c r="AJ48" s="5">
        <v>7</v>
      </c>
      <c r="AK48" s="292"/>
      <c r="AL48" s="289"/>
      <c r="AM48" s="319"/>
      <c r="AN48" s="315"/>
      <c r="AO48" s="315"/>
      <c r="AP48" s="315"/>
      <c r="AQ48" s="232"/>
      <c r="AR48" s="233"/>
      <c r="AS48" s="1"/>
    </row>
    <row r="49" spans="1:45" ht="15" customHeight="1" x14ac:dyDescent="0.25">
      <c r="A49" s="383"/>
      <c r="B49" s="271"/>
      <c r="C49" s="271"/>
      <c r="D49" s="192"/>
      <c r="E49" s="385"/>
      <c r="F49" s="405"/>
      <c r="G49" s="196"/>
      <c r="H49" s="123">
        <v>2</v>
      </c>
      <c r="I49" s="407"/>
      <c r="J49" s="388"/>
      <c r="K49" s="200"/>
      <c r="L49" s="220"/>
      <c r="M49" s="220"/>
      <c r="N49" s="82">
        <v>10</v>
      </c>
      <c r="O49" s="291"/>
      <c r="P49" s="322"/>
      <c r="Q49" s="354"/>
      <c r="R49" s="329"/>
      <c r="S49" s="329"/>
      <c r="T49" s="329"/>
      <c r="U49" s="329"/>
      <c r="V49" s="325"/>
      <c r="X49" s="341"/>
      <c r="Y49" s="340" t="s">
        <v>130</v>
      </c>
      <c r="Z49" s="345"/>
      <c r="AA49" s="346"/>
      <c r="AB49" s="336" t="str">
        <f>DEC2HEX(AC49)</f>
        <v>9</v>
      </c>
      <c r="AC49" s="339">
        <f>AC41+1</f>
        <v>9</v>
      </c>
      <c r="AD49" s="75">
        <v>0</v>
      </c>
      <c r="AE49" s="334"/>
      <c r="AF49" s="302"/>
      <c r="AG49" s="302"/>
      <c r="AH49" s="301">
        <f>AH41+1</f>
        <v>2145</v>
      </c>
      <c r="AI49" s="301" t="str">
        <f>DEC2HEX(AH49,4)</f>
        <v>0861</v>
      </c>
      <c r="AJ49" s="5">
        <v>8</v>
      </c>
      <c r="AK49" s="290" t="str">
        <f>HEX2BIN(AL49,8)</f>
        <v>00000000</v>
      </c>
      <c r="AL49" s="287" t="s">
        <v>136</v>
      </c>
      <c r="AM49" s="319"/>
      <c r="AN49" s="315"/>
      <c r="AO49" s="315"/>
      <c r="AP49" s="315"/>
      <c r="AQ49" s="232"/>
      <c r="AR49" s="233"/>
      <c r="AS49" s="1"/>
    </row>
    <row r="50" spans="1:45" ht="15" customHeight="1" x14ac:dyDescent="0.25">
      <c r="A50" s="383"/>
      <c r="B50" s="271"/>
      <c r="C50" s="271"/>
      <c r="D50" s="192"/>
      <c r="E50" s="385"/>
      <c r="F50" s="405"/>
      <c r="G50" s="196"/>
      <c r="H50" s="123">
        <v>3</v>
      </c>
      <c r="I50" s="407"/>
      <c r="J50" s="388"/>
      <c r="K50" s="200"/>
      <c r="L50" s="220"/>
      <c r="M50" s="220"/>
      <c r="N50" s="82">
        <v>11</v>
      </c>
      <c r="O50" s="291"/>
      <c r="P50" s="322"/>
      <c r="Q50" s="354"/>
      <c r="R50" s="329"/>
      <c r="S50" s="329"/>
      <c r="T50" s="329"/>
      <c r="U50" s="329"/>
      <c r="V50" s="325"/>
      <c r="X50" s="341"/>
      <c r="Y50" s="341"/>
      <c r="Z50" s="345"/>
      <c r="AA50" s="346"/>
      <c r="AB50" s="337"/>
      <c r="AC50" s="196"/>
      <c r="AD50" s="82">
        <v>1</v>
      </c>
      <c r="AE50" s="334"/>
      <c r="AF50" s="302"/>
      <c r="AG50" s="302"/>
      <c r="AH50" s="302"/>
      <c r="AI50" s="302"/>
      <c r="AJ50" s="5">
        <v>9</v>
      </c>
      <c r="AK50" s="291"/>
      <c r="AL50" s="288"/>
      <c r="AM50" s="319"/>
      <c r="AN50" s="315"/>
      <c r="AO50" s="315"/>
      <c r="AP50" s="315"/>
      <c r="AQ50" s="232"/>
      <c r="AR50" s="233"/>
      <c r="AS50" s="1"/>
    </row>
    <row r="51" spans="1:45" ht="15" customHeight="1" x14ac:dyDescent="0.25">
      <c r="A51" s="383"/>
      <c r="B51" s="271"/>
      <c r="C51" s="271"/>
      <c r="D51" s="192"/>
      <c r="E51" s="385"/>
      <c r="F51" s="405"/>
      <c r="G51" s="196"/>
      <c r="H51" s="123">
        <v>4</v>
      </c>
      <c r="I51" s="407"/>
      <c r="J51" s="388"/>
      <c r="K51" s="200"/>
      <c r="L51" s="220"/>
      <c r="M51" s="220"/>
      <c r="N51" s="82">
        <v>12</v>
      </c>
      <c r="O51" s="291"/>
      <c r="P51" s="322"/>
      <c r="Q51" s="354"/>
      <c r="R51" s="329"/>
      <c r="S51" s="329"/>
      <c r="T51" s="329"/>
      <c r="U51" s="329"/>
      <c r="V51" s="325"/>
      <c r="X51" s="341"/>
      <c r="Y51" s="341"/>
      <c r="Z51" s="345"/>
      <c r="AA51" s="346"/>
      <c r="AB51" s="337"/>
      <c r="AC51" s="196"/>
      <c r="AD51" s="82">
        <v>2</v>
      </c>
      <c r="AE51" s="334"/>
      <c r="AF51" s="302"/>
      <c r="AG51" s="302"/>
      <c r="AH51" s="302"/>
      <c r="AI51" s="302"/>
      <c r="AJ51" s="5">
        <v>10</v>
      </c>
      <c r="AK51" s="291"/>
      <c r="AL51" s="288"/>
      <c r="AM51" s="319"/>
      <c r="AN51" s="315"/>
      <c r="AO51" s="315"/>
      <c r="AP51" s="315"/>
      <c r="AQ51" s="232"/>
      <c r="AR51" s="233"/>
      <c r="AS51" s="1"/>
    </row>
    <row r="52" spans="1:45" ht="15" customHeight="1" x14ac:dyDescent="0.25">
      <c r="A52" s="383"/>
      <c r="B52" s="271"/>
      <c r="C52" s="271"/>
      <c r="D52" s="192"/>
      <c r="E52" s="385"/>
      <c r="F52" s="405"/>
      <c r="G52" s="196"/>
      <c r="H52" s="123">
        <v>5</v>
      </c>
      <c r="I52" s="407"/>
      <c r="J52" s="388"/>
      <c r="K52" s="200"/>
      <c r="L52" s="220"/>
      <c r="M52" s="220"/>
      <c r="N52" s="82">
        <v>13</v>
      </c>
      <c r="O52" s="291"/>
      <c r="P52" s="322"/>
      <c r="Q52" s="354"/>
      <c r="R52" s="329"/>
      <c r="S52" s="329"/>
      <c r="T52" s="329"/>
      <c r="U52" s="329"/>
      <c r="V52" s="325"/>
      <c r="X52" s="341"/>
      <c r="Y52" s="341"/>
      <c r="Z52" s="345"/>
      <c r="AA52" s="346"/>
      <c r="AB52" s="337"/>
      <c r="AC52" s="196"/>
      <c r="AD52" s="82">
        <v>3</v>
      </c>
      <c r="AE52" s="334"/>
      <c r="AF52" s="302"/>
      <c r="AG52" s="302"/>
      <c r="AH52" s="302"/>
      <c r="AI52" s="302"/>
      <c r="AJ52" s="5">
        <v>11</v>
      </c>
      <c r="AK52" s="291"/>
      <c r="AL52" s="288"/>
      <c r="AM52" s="319"/>
      <c r="AN52" s="315"/>
      <c r="AO52" s="315"/>
      <c r="AP52" s="315"/>
      <c r="AQ52" s="232"/>
      <c r="AR52" s="233"/>
      <c r="AS52" s="1"/>
    </row>
    <row r="53" spans="1:45" ht="15" customHeight="1" x14ac:dyDescent="0.25">
      <c r="A53" s="383"/>
      <c r="B53" s="271"/>
      <c r="C53" s="271"/>
      <c r="D53" s="192"/>
      <c r="E53" s="385"/>
      <c r="F53" s="405"/>
      <c r="G53" s="196"/>
      <c r="H53" s="123">
        <v>6</v>
      </c>
      <c r="I53" s="407"/>
      <c r="J53" s="388"/>
      <c r="K53" s="200"/>
      <c r="L53" s="220"/>
      <c r="M53" s="220"/>
      <c r="N53" s="82">
        <v>14</v>
      </c>
      <c r="O53" s="291"/>
      <c r="P53" s="322"/>
      <c r="Q53" s="354"/>
      <c r="R53" s="329"/>
      <c r="S53" s="329"/>
      <c r="T53" s="329"/>
      <c r="U53" s="329"/>
      <c r="V53" s="325"/>
      <c r="W53" s="110"/>
      <c r="X53" s="341"/>
      <c r="Y53" s="341"/>
      <c r="Z53" s="345"/>
      <c r="AA53" s="346"/>
      <c r="AB53" s="337"/>
      <c r="AC53" s="196"/>
      <c r="AD53" s="82">
        <v>4</v>
      </c>
      <c r="AE53" s="334"/>
      <c r="AF53" s="302"/>
      <c r="AG53" s="302"/>
      <c r="AH53" s="302"/>
      <c r="AI53" s="302"/>
      <c r="AJ53" s="5">
        <v>12</v>
      </c>
      <c r="AK53" s="291"/>
      <c r="AL53" s="288"/>
      <c r="AM53" s="319"/>
      <c r="AN53" s="315"/>
      <c r="AO53" s="315"/>
      <c r="AP53" s="315"/>
      <c r="AQ53" s="232"/>
      <c r="AR53" s="233"/>
      <c r="AS53" s="1"/>
    </row>
    <row r="54" spans="1:45" ht="15.75" customHeight="1" thickBot="1" x14ac:dyDescent="0.3">
      <c r="A54" s="383"/>
      <c r="B54" s="258"/>
      <c r="C54" s="258"/>
      <c r="D54" s="194"/>
      <c r="E54" s="386"/>
      <c r="F54" s="422"/>
      <c r="G54" s="382"/>
      <c r="H54" s="96">
        <v>7</v>
      </c>
      <c r="I54" s="407"/>
      <c r="J54" s="388"/>
      <c r="K54" s="266"/>
      <c r="L54" s="221"/>
      <c r="M54" s="221"/>
      <c r="N54" s="86">
        <v>15</v>
      </c>
      <c r="O54" s="292"/>
      <c r="P54" s="323"/>
      <c r="Q54" s="355"/>
      <c r="R54" s="330"/>
      <c r="S54" s="330"/>
      <c r="T54" s="330"/>
      <c r="U54" s="330"/>
      <c r="V54" s="326"/>
      <c r="W54" s="110"/>
      <c r="X54" s="341"/>
      <c r="Y54" s="341"/>
      <c r="Z54" s="345"/>
      <c r="AA54" s="346"/>
      <c r="AB54" s="337"/>
      <c r="AC54" s="196"/>
      <c r="AD54" s="82">
        <v>5</v>
      </c>
      <c r="AE54" s="334"/>
      <c r="AF54" s="302"/>
      <c r="AG54" s="302"/>
      <c r="AH54" s="302"/>
      <c r="AI54" s="302"/>
      <c r="AJ54" s="5">
        <v>13</v>
      </c>
      <c r="AK54" s="291"/>
      <c r="AL54" s="288"/>
      <c r="AM54" s="319"/>
      <c r="AN54" s="315"/>
      <c r="AO54" s="315"/>
      <c r="AP54" s="315"/>
      <c r="AQ54" s="232"/>
      <c r="AR54" s="233"/>
      <c r="AS54" s="1"/>
    </row>
    <row r="55" spans="1:45" ht="15" customHeight="1" x14ac:dyDescent="0.25">
      <c r="A55" s="383"/>
      <c r="B55" s="257" t="s">
        <v>56</v>
      </c>
      <c r="C55" s="398" t="str">
        <f>+B55</f>
        <v>Number of results in FIFO</v>
      </c>
      <c r="D55" s="378"/>
      <c r="E55" s="384"/>
      <c r="F55" s="404" t="s">
        <v>177</v>
      </c>
      <c r="G55" s="196">
        <f>HEX2DEC(F55)</f>
        <v>8</v>
      </c>
      <c r="H55" s="93">
        <v>0</v>
      </c>
      <c r="I55" s="406" t="s">
        <v>292</v>
      </c>
      <c r="J55" s="199" t="str">
        <f>DEC2HEX(K55,4)</f>
        <v>03F2</v>
      </c>
      <c r="K55" s="265">
        <f>K39+1</f>
        <v>1010</v>
      </c>
      <c r="L55" s="219">
        <f>L47+1</f>
        <v>1014</v>
      </c>
      <c r="M55" s="219" t="str">
        <f>DEC2HEX(L55,4)</f>
        <v>03F6</v>
      </c>
      <c r="N55" s="73">
        <v>0</v>
      </c>
      <c r="O55" s="290" t="str">
        <f>HEX2BIN(P55,8)</f>
        <v>00000001</v>
      </c>
      <c r="P55" s="321" t="s">
        <v>402</v>
      </c>
      <c r="Q55" s="353" t="str">
        <f>CONCATENATE(P55,P63)</f>
        <v>100</v>
      </c>
      <c r="R55" s="328" t="str">
        <f>CONCATENATE(P63,P55)</f>
        <v>001</v>
      </c>
      <c r="S55" s="328">
        <f>MOD(HEX2DEC(Q55)+2^15,2^16)-2^15</f>
        <v>256</v>
      </c>
      <c r="T55" s="328">
        <f>MOD(HEX2DEC(R55)+2^15,2^16)-2^15</f>
        <v>1</v>
      </c>
      <c r="U55" s="328">
        <f>S55</f>
        <v>256</v>
      </c>
      <c r="V55" s="324">
        <v>1</v>
      </c>
      <c r="W55" s="110"/>
      <c r="X55" s="341"/>
      <c r="Y55" s="341"/>
      <c r="Z55" s="345"/>
      <c r="AA55" s="346"/>
      <c r="AB55" s="337"/>
      <c r="AC55" s="196"/>
      <c r="AD55" s="82">
        <v>6</v>
      </c>
      <c r="AE55" s="334"/>
      <c r="AF55" s="302"/>
      <c r="AG55" s="302"/>
      <c r="AH55" s="302"/>
      <c r="AI55" s="302"/>
      <c r="AJ55" s="5">
        <v>14</v>
      </c>
      <c r="AK55" s="291"/>
      <c r="AL55" s="288"/>
      <c r="AM55" s="319"/>
      <c r="AN55" s="315"/>
      <c r="AO55" s="315"/>
      <c r="AP55" s="315"/>
      <c r="AQ55" s="232"/>
      <c r="AR55" s="233"/>
      <c r="AS55" s="1"/>
    </row>
    <row r="56" spans="1:45" ht="15.75" customHeight="1" thickBot="1" x14ac:dyDescent="0.3">
      <c r="A56" s="383"/>
      <c r="B56" s="271"/>
      <c r="C56" s="399"/>
      <c r="D56" s="192"/>
      <c r="E56" s="385"/>
      <c r="F56" s="405"/>
      <c r="G56" s="196"/>
      <c r="H56" s="123">
        <v>1</v>
      </c>
      <c r="I56" s="407"/>
      <c r="J56" s="200"/>
      <c r="K56" s="200"/>
      <c r="L56" s="220"/>
      <c r="M56" s="220"/>
      <c r="N56" s="5">
        <v>1</v>
      </c>
      <c r="O56" s="291"/>
      <c r="P56" s="322"/>
      <c r="Q56" s="354"/>
      <c r="R56" s="329"/>
      <c r="S56" s="329"/>
      <c r="T56" s="329"/>
      <c r="U56" s="329"/>
      <c r="V56" s="325"/>
      <c r="W56" s="110"/>
      <c r="X56" s="342"/>
      <c r="Y56" s="342"/>
      <c r="Z56" s="347"/>
      <c r="AA56" s="348"/>
      <c r="AB56" s="338"/>
      <c r="AC56" s="202"/>
      <c r="AD56" s="86">
        <v>7</v>
      </c>
      <c r="AE56" s="335"/>
      <c r="AF56" s="303"/>
      <c r="AG56" s="303"/>
      <c r="AH56" s="303"/>
      <c r="AI56" s="303"/>
      <c r="AJ56" s="88">
        <v>15</v>
      </c>
      <c r="AK56" s="292"/>
      <c r="AL56" s="289"/>
      <c r="AM56" s="320"/>
      <c r="AN56" s="316"/>
      <c r="AO56" s="316"/>
      <c r="AP56" s="316"/>
      <c r="AQ56" s="234"/>
      <c r="AR56" s="235"/>
      <c r="AS56" s="1"/>
    </row>
    <row r="57" spans="1:45" ht="15" customHeight="1" thickBot="1" x14ac:dyDescent="0.3">
      <c r="A57" s="383"/>
      <c r="B57" s="271"/>
      <c r="C57" s="399"/>
      <c r="D57" s="192"/>
      <c r="E57" s="385"/>
      <c r="F57" s="405"/>
      <c r="G57" s="196"/>
      <c r="H57" s="123">
        <v>2</v>
      </c>
      <c r="I57" s="407"/>
      <c r="J57" s="200"/>
      <c r="K57" s="200"/>
      <c r="L57" s="220"/>
      <c r="M57" s="220"/>
      <c r="N57" s="5">
        <v>2</v>
      </c>
      <c r="O57" s="291"/>
      <c r="P57" s="322"/>
      <c r="Q57" s="354"/>
      <c r="R57" s="329"/>
      <c r="S57" s="329"/>
      <c r="T57" s="329"/>
      <c r="U57" s="329"/>
      <c r="V57" s="325"/>
      <c r="W57" s="110"/>
      <c r="X57" s="257" t="s">
        <v>9</v>
      </c>
      <c r="Y57" s="257">
        <f>Y58</f>
        <v>0</v>
      </c>
      <c r="Z57" s="259"/>
      <c r="AA57" s="260"/>
      <c r="AB57" s="30" t="str">
        <f>DEC2HEX(AC57)</f>
        <v>A</v>
      </c>
      <c r="AC57" s="104">
        <f>AC49+1</f>
        <v>10</v>
      </c>
      <c r="AD57" s="75">
        <v>0</v>
      </c>
      <c r="AE57" s="331" t="s">
        <v>290</v>
      </c>
      <c r="AF57" s="263" t="str">
        <f>DEC2HEX(AG57,4)</f>
        <v>085D</v>
      </c>
      <c r="AG57" s="265">
        <f>+AG41+1</f>
        <v>2141</v>
      </c>
      <c r="AH57" s="176">
        <f>AH49+1</f>
        <v>2146</v>
      </c>
      <c r="AI57" s="169" t="str">
        <f>DEC2HEX(AH57,4)</f>
        <v>0862</v>
      </c>
      <c r="AJ57" s="53">
        <v>0</v>
      </c>
    </row>
    <row r="58" spans="1:45" ht="15" customHeight="1" thickBot="1" x14ac:dyDescent="0.3">
      <c r="A58" s="383"/>
      <c r="B58" s="271"/>
      <c r="C58" s="399"/>
      <c r="D58" s="192"/>
      <c r="E58" s="385"/>
      <c r="F58" s="405"/>
      <c r="G58" s="196"/>
      <c r="H58" s="123">
        <v>3</v>
      </c>
      <c r="I58" s="407"/>
      <c r="J58" s="200"/>
      <c r="K58" s="200"/>
      <c r="L58" s="220"/>
      <c r="M58" s="220"/>
      <c r="N58" s="5">
        <v>3</v>
      </c>
      <c r="O58" s="291"/>
      <c r="P58" s="322"/>
      <c r="Q58" s="354"/>
      <c r="R58" s="329"/>
      <c r="S58" s="329"/>
      <c r="T58" s="329"/>
      <c r="U58" s="329"/>
      <c r="V58" s="325"/>
      <c r="W58" s="110"/>
      <c r="X58" s="258"/>
      <c r="Y58" s="258"/>
      <c r="Z58" s="269"/>
      <c r="AA58" s="270"/>
      <c r="AB58" s="30" t="str">
        <f t="shared" ref="AB58:AB78" si="2">DEC2HEX(AC58)</f>
        <v>B</v>
      </c>
      <c r="AC58" s="104">
        <f>AC57+1</f>
        <v>11</v>
      </c>
      <c r="AD58" s="75">
        <v>7</v>
      </c>
      <c r="AE58" s="332"/>
      <c r="AF58" s="264"/>
      <c r="AG58" s="266"/>
      <c r="AH58" s="181">
        <f>AH57+1</f>
        <v>2147</v>
      </c>
      <c r="AI58" s="169" t="str">
        <f>DEC2HEX(AH58,4)</f>
        <v>0863</v>
      </c>
      <c r="AJ58" s="55">
        <v>15</v>
      </c>
    </row>
    <row r="59" spans="1:45" ht="15" customHeight="1" thickBot="1" x14ac:dyDescent="0.3">
      <c r="A59" s="383"/>
      <c r="B59" s="271"/>
      <c r="C59" s="399"/>
      <c r="D59" s="192"/>
      <c r="E59" s="385"/>
      <c r="F59" s="405"/>
      <c r="G59" s="196"/>
      <c r="H59" s="123">
        <v>4</v>
      </c>
      <c r="I59" s="407"/>
      <c r="J59" s="200"/>
      <c r="K59" s="200"/>
      <c r="L59" s="220"/>
      <c r="M59" s="220"/>
      <c r="N59" s="5">
        <v>4</v>
      </c>
      <c r="O59" s="291"/>
      <c r="P59" s="322"/>
      <c r="Q59" s="354"/>
      <c r="R59" s="329"/>
      <c r="S59" s="329"/>
      <c r="T59" s="329"/>
      <c r="U59" s="329"/>
      <c r="V59" s="325"/>
      <c r="W59" s="110"/>
      <c r="X59" s="257" t="s">
        <v>9</v>
      </c>
      <c r="Y59" s="257" t="str">
        <f>+X59</f>
        <v>Commands</v>
      </c>
      <c r="Z59" s="267"/>
      <c r="AA59" s="268"/>
      <c r="AB59" s="30" t="str">
        <f t="shared" si="2"/>
        <v>C</v>
      </c>
      <c r="AC59" s="104">
        <f t="shared" ref="AC59:AC72" si="3">AC58+1</f>
        <v>12</v>
      </c>
      <c r="AD59" s="75">
        <v>0</v>
      </c>
      <c r="AE59" s="107" t="s">
        <v>128</v>
      </c>
      <c r="AF59" s="263" t="str">
        <f>DEC2HEX(AG59,4)</f>
        <v>085E</v>
      </c>
      <c r="AG59" s="265">
        <f>+AG57+1</f>
        <v>2142</v>
      </c>
      <c r="AH59" s="173">
        <f>AH58+1</f>
        <v>2148</v>
      </c>
      <c r="AI59" s="169" t="str">
        <f>DEC2HEX(AH59,4)</f>
        <v>0864</v>
      </c>
      <c r="AJ59" s="98">
        <v>0</v>
      </c>
    </row>
    <row r="60" spans="1:45" ht="15" customHeight="1" thickBot="1" x14ac:dyDescent="0.3">
      <c r="A60" s="383"/>
      <c r="B60" s="271"/>
      <c r="C60" s="399"/>
      <c r="D60" s="192"/>
      <c r="E60" s="385"/>
      <c r="F60" s="405"/>
      <c r="G60" s="196"/>
      <c r="H60" s="123">
        <v>5</v>
      </c>
      <c r="I60" s="407"/>
      <c r="J60" s="200"/>
      <c r="K60" s="200"/>
      <c r="L60" s="220"/>
      <c r="M60" s="220"/>
      <c r="N60" s="5">
        <v>5</v>
      </c>
      <c r="O60" s="291"/>
      <c r="P60" s="322"/>
      <c r="Q60" s="354"/>
      <c r="R60" s="329"/>
      <c r="S60" s="329"/>
      <c r="T60" s="329"/>
      <c r="U60" s="329"/>
      <c r="V60" s="325"/>
      <c r="W60" s="110"/>
      <c r="X60" s="258"/>
      <c r="Y60" s="258"/>
      <c r="Z60" s="269"/>
      <c r="AA60" s="270"/>
      <c r="AB60" s="30" t="str">
        <f t="shared" si="2"/>
        <v>D</v>
      </c>
      <c r="AC60" s="104">
        <f t="shared" si="3"/>
        <v>13</v>
      </c>
      <c r="AD60" s="75">
        <v>7</v>
      </c>
      <c r="AE60" s="107" t="s">
        <v>128</v>
      </c>
      <c r="AF60" s="264"/>
      <c r="AG60" s="266"/>
      <c r="AH60" s="173">
        <f>AH59+1</f>
        <v>2149</v>
      </c>
      <c r="AI60" s="169" t="str">
        <f>DEC2HEX(AH60,4)</f>
        <v>0865</v>
      </c>
      <c r="AJ60" s="5">
        <v>15</v>
      </c>
    </row>
    <row r="61" spans="1:45" ht="15" customHeight="1" thickBot="1" x14ac:dyDescent="0.3">
      <c r="A61" s="383"/>
      <c r="B61" s="271"/>
      <c r="C61" s="399"/>
      <c r="D61" s="192"/>
      <c r="E61" s="385"/>
      <c r="F61" s="405"/>
      <c r="G61" s="196"/>
      <c r="H61" s="123">
        <v>6</v>
      </c>
      <c r="I61" s="407"/>
      <c r="J61" s="200"/>
      <c r="K61" s="200"/>
      <c r="L61" s="220"/>
      <c r="M61" s="220"/>
      <c r="N61" s="5">
        <v>6</v>
      </c>
      <c r="O61" s="291"/>
      <c r="P61" s="322"/>
      <c r="Q61" s="354"/>
      <c r="R61" s="329"/>
      <c r="S61" s="329"/>
      <c r="T61" s="329"/>
      <c r="U61" s="329"/>
      <c r="V61" s="325"/>
      <c r="W61" s="110"/>
      <c r="X61" s="257" t="s">
        <v>9</v>
      </c>
      <c r="Y61" s="257" t="str">
        <f>+X61</f>
        <v>Commands</v>
      </c>
      <c r="Z61" s="267"/>
      <c r="AA61" s="268"/>
      <c r="AB61" s="30" t="str">
        <f t="shared" si="2"/>
        <v>E</v>
      </c>
      <c r="AC61" s="104">
        <f t="shared" si="3"/>
        <v>14</v>
      </c>
      <c r="AD61" s="75">
        <v>0</v>
      </c>
      <c r="AE61" s="107" t="s">
        <v>128</v>
      </c>
      <c r="AF61" s="263" t="str">
        <f>DEC2HEX(AG61,4)</f>
        <v>085F</v>
      </c>
      <c r="AG61" s="265">
        <f>+AG59+1</f>
        <v>2143</v>
      </c>
      <c r="AH61" s="173">
        <f t="shared" ref="AH61:AH78" si="4">AH60+1</f>
        <v>2150</v>
      </c>
      <c r="AI61" s="169" t="str">
        <f t="shared" ref="AI61:AI78" si="5">DEC2HEX(AH61,4)</f>
        <v>0866</v>
      </c>
      <c r="AJ61" s="73">
        <v>0</v>
      </c>
    </row>
    <row r="62" spans="1:45" ht="15.75" customHeight="1" thickBot="1" x14ac:dyDescent="0.3">
      <c r="A62" s="383"/>
      <c r="B62" s="271"/>
      <c r="C62" s="400"/>
      <c r="D62" s="192"/>
      <c r="E62" s="385"/>
      <c r="F62" s="405"/>
      <c r="G62" s="382"/>
      <c r="H62" s="123">
        <v>7</v>
      </c>
      <c r="I62" s="407"/>
      <c r="J62" s="200"/>
      <c r="K62" s="200"/>
      <c r="L62" s="221"/>
      <c r="M62" s="221"/>
      <c r="N62" s="5">
        <v>7</v>
      </c>
      <c r="O62" s="292"/>
      <c r="P62" s="323"/>
      <c r="Q62" s="354"/>
      <c r="R62" s="329"/>
      <c r="S62" s="329"/>
      <c r="T62" s="329"/>
      <c r="U62" s="329"/>
      <c r="V62" s="325"/>
      <c r="W62" s="110"/>
      <c r="X62" s="327"/>
      <c r="Y62" s="327"/>
      <c r="Z62" s="269"/>
      <c r="AA62" s="270"/>
      <c r="AB62" s="30" t="str">
        <f t="shared" si="2"/>
        <v>F</v>
      </c>
      <c r="AC62" s="104">
        <f t="shared" si="3"/>
        <v>15</v>
      </c>
      <c r="AD62" s="75">
        <v>7</v>
      </c>
      <c r="AE62" s="107" t="s">
        <v>128</v>
      </c>
      <c r="AF62" s="264"/>
      <c r="AG62" s="266"/>
      <c r="AH62" s="173">
        <f t="shared" si="4"/>
        <v>2151</v>
      </c>
      <c r="AI62" s="169" t="str">
        <f t="shared" si="5"/>
        <v>0867</v>
      </c>
      <c r="AJ62" s="5">
        <v>15</v>
      </c>
    </row>
    <row r="63" spans="1:45" ht="15" customHeight="1" thickBot="1" x14ac:dyDescent="0.3">
      <c r="A63" s="383"/>
      <c r="B63" s="271"/>
      <c r="C63" s="398" t="str">
        <f>+B55</f>
        <v>Number of results in FIFO</v>
      </c>
      <c r="D63" s="192"/>
      <c r="E63" s="385"/>
      <c r="F63" s="405" t="s">
        <v>271</v>
      </c>
      <c r="G63" s="196">
        <f>HEX2DEC(F63)</f>
        <v>9</v>
      </c>
      <c r="H63" s="123">
        <v>0</v>
      </c>
      <c r="I63" s="407"/>
      <c r="J63" s="200"/>
      <c r="K63" s="200"/>
      <c r="L63" s="219">
        <f>L55+1</f>
        <v>1015</v>
      </c>
      <c r="M63" s="219" t="str">
        <f>DEC2HEX(L63,4)</f>
        <v>03F7</v>
      </c>
      <c r="N63" s="5">
        <v>8</v>
      </c>
      <c r="O63" s="290" t="str">
        <f>HEX2BIN(P63,8)</f>
        <v>00000000</v>
      </c>
      <c r="P63" s="321" t="s">
        <v>136</v>
      </c>
      <c r="Q63" s="354"/>
      <c r="R63" s="329"/>
      <c r="S63" s="329"/>
      <c r="T63" s="329"/>
      <c r="U63" s="329"/>
      <c r="V63" s="325"/>
      <c r="W63" s="110"/>
      <c r="X63" s="257" t="s">
        <v>9</v>
      </c>
      <c r="Y63" s="257" t="str">
        <f>+X63</f>
        <v>Commands</v>
      </c>
      <c r="Z63" s="267"/>
      <c r="AA63" s="268"/>
      <c r="AB63" s="30" t="str">
        <f t="shared" si="2"/>
        <v>10</v>
      </c>
      <c r="AC63" s="104">
        <f t="shared" si="3"/>
        <v>16</v>
      </c>
      <c r="AD63" s="75">
        <v>0</v>
      </c>
      <c r="AE63" s="107" t="s">
        <v>128</v>
      </c>
      <c r="AF63" s="263" t="str">
        <f>DEC2HEX(AG63,4)</f>
        <v>0860</v>
      </c>
      <c r="AG63" s="265">
        <f>+AG61+1</f>
        <v>2144</v>
      </c>
      <c r="AH63" s="173">
        <f t="shared" si="4"/>
        <v>2152</v>
      </c>
      <c r="AI63" s="169" t="str">
        <f t="shared" si="5"/>
        <v>0868</v>
      </c>
      <c r="AJ63" s="73">
        <v>0</v>
      </c>
    </row>
    <row r="64" spans="1:45" ht="15.75" customHeight="1" thickBot="1" x14ac:dyDescent="0.3">
      <c r="A64" s="383"/>
      <c r="B64" s="271"/>
      <c r="C64" s="399"/>
      <c r="D64" s="192"/>
      <c r="E64" s="385"/>
      <c r="F64" s="405"/>
      <c r="G64" s="196"/>
      <c r="H64" s="123">
        <v>1</v>
      </c>
      <c r="I64" s="407"/>
      <c r="J64" s="200"/>
      <c r="K64" s="200"/>
      <c r="L64" s="220"/>
      <c r="M64" s="220"/>
      <c r="N64" s="5">
        <v>9</v>
      </c>
      <c r="O64" s="291"/>
      <c r="P64" s="322"/>
      <c r="Q64" s="354"/>
      <c r="R64" s="329"/>
      <c r="S64" s="329"/>
      <c r="T64" s="329"/>
      <c r="U64" s="329"/>
      <c r="V64" s="325"/>
      <c r="W64" s="110"/>
      <c r="X64" s="327"/>
      <c r="Y64" s="327"/>
      <c r="Z64" s="269"/>
      <c r="AA64" s="270"/>
      <c r="AB64" s="30" t="str">
        <f t="shared" si="2"/>
        <v>11</v>
      </c>
      <c r="AC64" s="104">
        <f t="shared" si="3"/>
        <v>17</v>
      </c>
      <c r="AD64" s="75">
        <v>7</v>
      </c>
      <c r="AE64" s="107" t="s">
        <v>128</v>
      </c>
      <c r="AF64" s="264"/>
      <c r="AG64" s="266"/>
      <c r="AH64" s="173">
        <f t="shared" si="4"/>
        <v>2153</v>
      </c>
      <c r="AI64" s="169" t="str">
        <f t="shared" si="5"/>
        <v>0869</v>
      </c>
      <c r="AJ64" s="5">
        <v>15</v>
      </c>
    </row>
    <row r="65" spans="1:36" ht="15" customHeight="1" thickBot="1" x14ac:dyDescent="0.3">
      <c r="A65" s="383"/>
      <c r="B65" s="271"/>
      <c r="C65" s="399"/>
      <c r="D65" s="192"/>
      <c r="E65" s="385"/>
      <c r="F65" s="405"/>
      <c r="G65" s="196"/>
      <c r="H65" s="123">
        <v>2</v>
      </c>
      <c r="I65" s="407"/>
      <c r="J65" s="200"/>
      <c r="K65" s="200"/>
      <c r="L65" s="220"/>
      <c r="M65" s="220"/>
      <c r="N65" s="5">
        <v>10</v>
      </c>
      <c r="O65" s="291"/>
      <c r="P65" s="322"/>
      <c r="Q65" s="354"/>
      <c r="R65" s="329"/>
      <c r="S65" s="329"/>
      <c r="T65" s="329"/>
      <c r="U65" s="329"/>
      <c r="V65" s="325"/>
      <c r="W65" s="110"/>
      <c r="X65" s="257" t="s">
        <v>9</v>
      </c>
      <c r="Y65" s="257" t="str">
        <f>+X65</f>
        <v>Commands</v>
      </c>
      <c r="Z65" s="267"/>
      <c r="AA65" s="268"/>
      <c r="AB65" s="30" t="str">
        <f t="shared" si="2"/>
        <v>12</v>
      </c>
      <c r="AC65" s="104">
        <f t="shared" si="3"/>
        <v>18</v>
      </c>
      <c r="AD65" s="75">
        <v>0</v>
      </c>
      <c r="AE65" s="107" t="s">
        <v>128</v>
      </c>
      <c r="AF65" s="263" t="str">
        <f>DEC2HEX(AG65,4)</f>
        <v>0861</v>
      </c>
      <c r="AG65" s="265">
        <f>+AG63+1</f>
        <v>2145</v>
      </c>
      <c r="AH65" s="173">
        <f t="shared" si="4"/>
        <v>2154</v>
      </c>
      <c r="AI65" s="169" t="str">
        <f t="shared" si="5"/>
        <v>086A</v>
      </c>
      <c r="AJ65" s="73">
        <v>0</v>
      </c>
    </row>
    <row r="66" spans="1:36" ht="15" customHeight="1" thickBot="1" x14ac:dyDescent="0.3">
      <c r="A66" s="383"/>
      <c r="B66" s="271"/>
      <c r="C66" s="399"/>
      <c r="D66" s="192"/>
      <c r="E66" s="385"/>
      <c r="F66" s="405"/>
      <c r="G66" s="196"/>
      <c r="H66" s="123">
        <v>3</v>
      </c>
      <c r="I66" s="407"/>
      <c r="J66" s="200"/>
      <c r="K66" s="200"/>
      <c r="L66" s="220"/>
      <c r="M66" s="220"/>
      <c r="N66" s="5">
        <v>11</v>
      </c>
      <c r="O66" s="291"/>
      <c r="P66" s="322"/>
      <c r="Q66" s="354"/>
      <c r="R66" s="329"/>
      <c r="S66" s="329"/>
      <c r="T66" s="329"/>
      <c r="U66" s="329"/>
      <c r="V66" s="325"/>
      <c r="W66" s="110"/>
      <c r="X66" s="327"/>
      <c r="Y66" s="327"/>
      <c r="Z66" s="269"/>
      <c r="AA66" s="270"/>
      <c r="AB66" s="30" t="str">
        <f t="shared" si="2"/>
        <v>13</v>
      </c>
      <c r="AC66" s="104">
        <f t="shared" si="3"/>
        <v>19</v>
      </c>
      <c r="AD66" s="75">
        <v>7</v>
      </c>
      <c r="AE66" s="107" t="s">
        <v>128</v>
      </c>
      <c r="AF66" s="264"/>
      <c r="AG66" s="266"/>
      <c r="AH66" s="173">
        <f t="shared" si="4"/>
        <v>2155</v>
      </c>
      <c r="AI66" s="169" t="str">
        <f t="shared" si="5"/>
        <v>086B</v>
      </c>
      <c r="AJ66" s="5">
        <v>15</v>
      </c>
    </row>
    <row r="67" spans="1:36" ht="15" customHeight="1" thickBot="1" x14ac:dyDescent="0.3">
      <c r="A67" s="383"/>
      <c r="B67" s="271"/>
      <c r="C67" s="399"/>
      <c r="D67" s="192"/>
      <c r="E67" s="385"/>
      <c r="F67" s="405"/>
      <c r="G67" s="196"/>
      <c r="H67" s="123">
        <v>4</v>
      </c>
      <c r="I67" s="407"/>
      <c r="J67" s="200"/>
      <c r="K67" s="200"/>
      <c r="L67" s="220"/>
      <c r="M67" s="220"/>
      <c r="N67" s="5">
        <v>12</v>
      </c>
      <c r="O67" s="291"/>
      <c r="P67" s="322"/>
      <c r="Q67" s="354"/>
      <c r="R67" s="329"/>
      <c r="S67" s="329"/>
      <c r="T67" s="329"/>
      <c r="U67" s="329"/>
      <c r="V67" s="325"/>
      <c r="W67" s="110"/>
      <c r="X67" s="257" t="s">
        <v>9</v>
      </c>
      <c r="Y67" s="257" t="str">
        <f>+X67</f>
        <v>Commands</v>
      </c>
      <c r="Z67" s="267"/>
      <c r="AA67" s="268"/>
      <c r="AB67" s="30" t="str">
        <f t="shared" si="2"/>
        <v>14</v>
      </c>
      <c r="AC67" s="104">
        <f t="shared" si="3"/>
        <v>20</v>
      </c>
      <c r="AD67" s="75">
        <v>0</v>
      </c>
      <c r="AE67" s="107" t="s">
        <v>128</v>
      </c>
      <c r="AF67" s="263" t="str">
        <f>DEC2HEX(AG67,4)</f>
        <v>0862</v>
      </c>
      <c r="AG67" s="265">
        <f>+AG65+1</f>
        <v>2146</v>
      </c>
      <c r="AH67" s="173">
        <f t="shared" si="4"/>
        <v>2156</v>
      </c>
      <c r="AI67" s="169" t="str">
        <f t="shared" si="5"/>
        <v>086C</v>
      </c>
      <c r="AJ67" s="73">
        <v>0</v>
      </c>
    </row>
    <row r="68" spans="1:36" ht="15" customHeight="1" thickBot="1" x14ac:dyDescent="0.3">
      <c r="A68" s="383"/>
      <c r="B68" s="271"/>
      <c r="C68" s="399"/>
      <c r="D68" s="192"/>
      <c r="E68" s="385"/>
      <c r="F68" s="405"/>
      <c r="G68" s="196"/>
      <c r="H68" s="123">
        <v>5</v>
      </c>
      <c r="I68" s="407"/>
      <c r="J68" s="200"/>
      <c r="K68" s="200"/>
      <c r="L68" s="220"/>
      <c r="M68" s="220"/>
      <c r="N68" s="5">
        <v>13</v>
      </c>
      <c r="O68" s="291"/>
      <c r="P68" s="322"/>
      <c r="Q68" s="354"/>
      <c r="R68" s="329"/>
      <c r="S68" s="329"/>
      <c r="T68" s="329"/>
      <c r="U68" s="329"/>
      <c r="V68" s="325"/>
      <c r="W68" s="110"/>
      <c r="X68" s="327"/>
      <c r="Y68" s="327"/>
      <c r="Z68" s="269"/>
      <c r="AA68" s="270"/>
      <c r="AB68" s="30" t="str">
        <f t="shared" si="2"/>
        <v>15</v>
      </c>
      <c r="AC68" s="104">
        <f t="shared" si="3"/>
        <v>21</v>
      </c>
      <c r="AD68" s="75">
        <v>7</v>
      </c>
      <c r="AE68" s="107" t="s">
        <v>128</v>
      </c>
      <c r="AF68" s="264"/>
      <c r="AG68" s="266"/>
      <c r="AH68" s="173">
        <f t="shared" si="4"/>
        <v>2157</v>
      </c>
      <c r="AI68" s="169" t="str">
        <f t="shared" si="5"/>
        <v>086D</v>
      </c>
      <c r="AJ68" s="5">
        <v>15</v>
      </c>
    </row>
    <row r="69" spans="1:36" ht="15" customHeight="1" thickBot="1" x14ac:dyDescent="0.3">
      <c r="A69" s="383"/>
      <c r="B69" s="271"/>
      <c r="C69" s="399"/>
      <c r="D69" s="192"/>
      <c r="E69" s="385"/>
      <c r="F69" s="405"/>
      <c r="G69" s="196"/>
      <c r="H69" s="123">
        <v>6</v>
      </c>
      <c r="I69" s="407"/>
      <c r="J69" s="200"/>
      <c r="K69" s="200"/>
      <c r="L69" s="220"/>
      <c r="M69" s="220"/>
      <c r="N69" s="5">
        <v>14</v>
      </c>
      <c r="O69" s="291"/>
      <c r="P69" s="322"/>
      <c r="Q69" s="354"/>
      <c r="R69" s="329"/>
      <c r="S69" s="329"/>
      <c r="T69" s="329"/>
      <c r="U69" s="329"/>
      <c r="V69" s="325"/>
      <c r="X69" s="257" t="s">
        <v>9</v>
      </c>
      <c r="Y69" s="257" t="str">
        <f>+X69</f>
        <v>Commands</v>
      </c>
      <c r="Z69" s="267"/>
      <c r="AA69" s="268"/>
      <c r="AB69" s="30" t="str">
        <f t="shared" si="2"/>
        <v>16</v>
      </c>
      <c r="AC69" s="104">
        <f t="shared" si="3"/>
        <v>22</v>
      </c>
      <c r="AD69" s="75">
        <v>0</v>
      </c>
      <c r="AE69" s="107" t="s">
        <v>128</v>
      </c>
      <c r="AF69" s="263" t="str">
        <f>DEC2HEX(AG69,4)</f>
        <v>0863</v>
      </c>
      <c r="AG69" s="265">
        <f>+AG67+1</f>
        <v>2147</v>
      </c>
      <c r="AH69" s="173">
        <f t="shared" si="4"/>
        <v>2158</v>
      </c>
      <c r="AI69" s="169" t="str">
        <f t="shared" si="5"/>
        <v>086E</v>
      </c>
      <c r="AJ69" s="73">
        <v>0</v>
      </c>
    </row>
    <row r="70" spans="1:36" ht="15.75" customHeight="1" thickBot="1" x14ac:dyDescent="0.3">
      <c r="A70" s="383"/>
      <c r="B70" s="258"/>
      <c r="C70" s="400"/>
      <c r="D70" s="194"/>
      <c r="E70" s="386"/>
      <c r="F70" s="422"/>
      <c r="G70" s="382"/>
      <c r="H70" s="96">
        <v>7</v>
      </c>
      <c r="I70" s="407"/>
      <c r="J70" s="201"/>
      <c r="K70" s="266"/>
      <c r="L70" s="221"/>
      <c r="M70" s="221"/>
      <c r="N70" s="84">
        <v>15</v>
      </c>
      <c r="O70" s="292"/>
      <c r="P70" s="323"/>
      <c r="Q70" s="355"/>
      <c r="R70" s="330"/>
      <c r="S70" s="330"/>
      <c r="T70" s="330"/>
      <c r="U70" s="330"/>
      <c r="V70" s="326"/>
      <c r="X70" s="327"/>
      <c r="Y70" s="327"/>
      <c r="Z70" s="269"/>
      <c r="AA70" s="270"/>
      <c r="AB70" s="30" t="str">
        <f t="shared" si="2"/>
        <v>17</v>
      </c>
      <c r="AC70" s="104">
        <f t="shared" si="3"/>
        <v>23</v>
      </c>
      <c r="AD70" s="75">
        <v>7</v>
      </c>
      <c r="AE70" s="107" t="s">
        <v>128</v>
      </c>
      <c r="AF70" s="264"/>
      <c r="AG70" s="266"/>
      <c r="AH70" s="173">
        <f t="shared" si="4"/>
        <v>2159</v>
      </c>
      <c r="AI70" s="169" t="str">
        <f t="shared" si="5"/>
        <v>086F</v>
      </c>
      <c r="AJ70" s="5">
        <v>15</v>
      </c>
    </row>
    <row r="71" spans="1:36" ht="15" customHeight="1" thickBot="1" x14ac:dyDescent="0.3">
      <c r="A71" s="383"/>
      <c r="B71" s="257" t="s">
        <v>57</v>
      </c>
      <c r="C71" s="257" t="str">
        <f>+B71</f>
        <v>Type of test in progress.</v>
      </c>
      <c r="D71" s="378"/>
      <c r="E71" s="384"/>
      <c r="F71" s="404" t="s">
        <v>194</v>
      </c>
      <c r="G71" s="415">
        <f>+HEX2DEC(F71)</f>
        <v>10</v>
      </c>
      <c r="H71" s="75">
        <v>0</v>
      </c>
      <c r="I71" s="416" t="s">
        <v>293</v>
      </c>
      <c r="J71" s="199" t="str">
        <f>DEC2HEX(K71,4)</f>
        <v>03F3</v>
      </c>
      <c r="K71" s="265">
        <f>K55+1</f>
        <v>1011</v>
      </c>
      <c r="L71" s="219">
        <f>L63+1</f>
        <v>1016</v>
      </c>
      <c r="M71" s="219" t="str">
        <f>DEC2HEX(L71,4)</f>
        <v>03F8</v>
      </c>
      <c r="N71" s="98">
        <v>0</v>
      </c>
      <c r="O71" s="290" t="str">
        <f>HEX2BIN(P71,8)</f>
        <v>00000000</v>
      </c>
      <c r="P71" s="356" t="s">
        <v>136</v>
      </c>
      <c r="Q71" s="263" t="str">
        <f>CONCATENATE(P71,P79)</f>
        <v>0001</v>
      </c>
      <c r="R71" s="265" t="str">
        <f>CONCATENATE(P79,P71)</f>
        <v>0100</v>
      </c>
      <c r="S71" s="328">
        <f>MOD(HEX2DEC(Q71)+2^15,2^16)-2^15</f>
        <v>1</v>
      </c>
      <c r="T71" s="324">
        <f>MOD(HEX2DEC(R71)+2^15,2^16)-2^15</f>
        <v>256</v>
      </c>
      <c r="U71" s="230" t="s">
        <v>265</v>
      </c>
      <c r="V71" s="231"/>
      <c r="X71" s="257" t="s">
        <v>9</v>
      </c>
      <c r="Y71" s="257" t="str">
        <f>+X71</f>
        <v>Commands</v>
      </c>
      <c r="Z71" s="267"/>
      <c r="AA71" s="268"/>
      <c r="AB71" s="30" t="str">
        <f t="shared" si="2"/>
        <v>18</v>
      </c>
      <c r="AC71" s="104">
        <f t="shared" si="3"/>
        <v>24</v>
      </c>
      <c r="AD71" s="75">
        <v>0</v>
      </c>
      <c r="AE71" s="107" t="s">
        <v>128</v>
      </c>
      <c r="AF71" s="263" t="str">
        <f>DEC2HEX(AG71,4)</f>
        <v>0864</v>
      </c>
      <c r="AG71" s="265">
        <f>+AG69+1</f>
        <v>2148</v>
      </c>
      <c r="AH71" s="173">
        <f t="shared" si="4"/>
        <v>2160</v>
      </c>
      <c r="AI71" s="169" t="str">
        <f t="shared" si="5"/>
        <v>0870</v>
      </c>
      <c r="AJ71" s="73">
        <v>0</v>
      </c>
    </row>
    <row r="72" spans="1:36" ht="15.75" customHeight="1" thickBot="1" x14ac:dyDescent="0.3">
      <c r="A72" s="383"/>
      <c r="B72" s="271"/>
      <c r="C72" s="271"/>
      <c r="D72" s="192"/>
      <c r="E72" s="385"/>
      <c r="F72" s="405"/>
      <c r="G72" s="412"/>
      <c r="H72" s="82">
        <v>1</v>
      </c>
      <c r="I72" s="417"/>
      <c r="J72" s="200"/>
      <c r="K72" s="200"/>
      <c r="L72" s="220"/>
      <c r="M72" s="220"/>
      <c r="N72" s="5">
        <v>1</v>
      </c>
      <c r="O72" s="291"/>
      <c r="P72" s="357"/>
      <c r="Q72" s="352"/>
      <c r="R72" s="200"/>
      <c r="S72" s="329"/>
      <c r="T72" s="325"/>
      <c r="U72" s="232"/>
      <c r="V72" s="233"/>
      <c r="X72" s="327"/>
      <c r="Y72" s="327"/>
      <c r="Z72" s="269"/>
      <c r="AA72" s="270"/>
      <c r="AB72" s="30" t="str">
        <f t="shared" si="2"/>
        <v>19</v>
      </c>
      <c r="AC72" s="104">
        <f t="shared" si="3"/>
        <v>25</v>
      </c>
      <c r="AD72" s="75">
        <v>7</v>
      </c>
      <c r="AE72" s="107" t="s">
        <v>128</v>
      </c>
      <c r="AF72" s="264"/>
      <c r="AG72" s="266"/>
      <c r="AH72" s="173">
        <f t="shared" si="4"/>
        <v>2161</v>
      </c>
      <c r="AI72" s="169" t="str">
        <f t="shared" si="5"/>
        <v>0871</v>
      </c>
      <c r="AJ72" s="5">
        <v>15</v>
      </c>
    </row>
    <row r="73" spans="1:36" ht="15.75" customHeight="1" thickBot="1" x14ac:dyDescent="0.3">
      <c r="A73" s="383"/>
      <c r="B73" s="271"/>
      <c r="C73" s="271"/>
      <c r="D73" s="192"/>
      <c r="E73" s="385"/>
      <c r="F73" s="405"/>
      <c r="G73" s="412"/>
      <c r="H73" s="82">
        <v>2</v>
      </c>
      <c r="I73" s="417"/>
      <c r="J73" s="200"/>
      <c r="K73" s="200"/>
      <c r="L73" s="220"/>
      <c r="M73" s="220"/>
      <c r="N73" s="5">
        <v>2</v>
      </c>
      <c r="O73" s="291"/>
      <c r="P73" s="357"/>
      <c r="Q73" s="352"/>
      <c r="R73" s="200"/>
      <c r="S73" s="329"/>
      <c r="T73" s="325"/>
      <c r="U73" s="232"/>
      <c r="V73" s="233"/>
      <c r="X73" s="257" t="s">
        <v>9</v>
      </c>
      <c r="Y73" s="257" t="str">
        <f>+X73</f>
        <v>Commands</v>
      </c>
      <c r="Z73" s="267"/>
      <c r="AA73" s="268"/>
      <c r="AB73" s="30" t="str">
        <f t="shared" si="2"/>
        <v>1A</v>
      </c>
      <c r="AC73" s="104">
        <f t="shared" ref="AC73:AC78" si="6">AC72+1</f>
        <v>26</v>
      </c>
      <c r="AD73" s="75">
        <v>0</v>
      </c>
      <c r="AE73" s="107" t="s">
        <v>128</v>
      </c>
      <c r="AF73" s="263" t="str">
        <f>DEC2HEX(AG73,4)</f>
        <v>0865</v>
      </c>
      <c r="AG73" s="265">
        <f>+AG71+1</f>
        <v>2149</v>
      </c>
      <c r="AH73" s="173">
        <f t="shared" si="4"/>
        <v>2162</v>
      </c>
      <c r="AI73" s="169" t="str">
        <f t="shared" si="5"/>
        <v>0872</v>
      </c>
      <c r="AJ73" s="73">
        <v>0</v>
      </c>
    </row>
    <row r="74" spans="1:36" ht="15.75" customHeight="1" thickBot="1" x14ac:dyDescent="0.3">
      <c r="A74" s="383"/>
      <c r="B74" s="271"/>
      <c r="C74" s="271"/>
      <c r="D74" s="192"/>
      <c r="E74" s="385"/>
      <c r="F74" s="405"/>
      <c r="G74" s="412"/>
      <c r="H74" s="82">
        <v>3</v>
      </c>
      <c r="I74" s="417"/>
      <c r="J74" s="200"/>
      <c r="K74" s="200"/>
      <c r="L74" s="220"/>
      <c r="M74" s="220"/>
      <c r="N74" s="5">
        <v>3</v>
      </c>
      <c r="O74" s="291"/>
      <c r="P74" s="357"/>
      <c r="Q74" s="352"/>
      <c r="R74" s="200"/>
      <c r="S74" s="329"/>
      <c r="T74" s="325"/>
      <c r="U74" s="232"/>
      <c r="V74" s="233"/>
      <c r="X74" s="327"/>
      <c r="Y74" s="327"/>
      <c r="Z74" s="269"/>
      <c r="AA74" s="270"/>
      <c r="AB74" s="30" t="str">
        <f t="shared" si="2"/>
        <v>1B</v>
      </c>
      <c r="AC74" s="104">
        <f t="shared" si="6"/>
        <v>27</v>
      </c>
      <c r="AD74" s="75">
        <v>7</v>
      </c>
      <c r="AE74" s="107" t="s">
        <v>128</v>
      </c>
      <c r="AF74" s="264"/>
      <c r="AG74" s="266"/>
      <c r="AH74" s="173">
        <f t="shared" si="4"/>
        <v>2163</v>
      </c>
      <c r="AI74" s="169" t="str">
        <f t="shared" si="5"/>
        <v>0873</v>
      </c>
      <c r="AJ74" s="5">
        <v>15</v>
      </c>
    </row>
    <row r="75" spans="1:36" ht="15.75" customHeight="1" thickBot="1" x14ac:dyDescent="0.3">
      <c r="A75" s="383"/>
      <c r="B75" s="271"/>
      <c r="C75" s="271"/>
      <c r="D75" s="192"/>
      <c r="E75" s="385"/>
      <c r="F75" s="405"/>
      <c r="G75" s="412"/>
      <c r="H75" s="82">
        <v>4</v>
      </c>
      <c r="I75" s="417"/>
      <c r="J75" s="200"/>
      <c r="K75" s="200"/>
      <c r="L75" s="220"/>
      <c r="M75" s="220"/>
      <c r="N75" s="5">
        <v>4</v>
      </c>
      <c r="O75" s="291"/>
      <c r="P75" s="357"/>
      <c r="Q75" s="352"/>
      <c r="R75" s="200"/>
      <c r="S75" s="329"/>
      <c r="T75" s="325"/>
      <c r="U75" s="232"/>
      <c r="V75" s="233"/>
      <c r="X75" s="257" t="s">
        <v>9</v>
      </c>
      <c r="Y75" s="257" t="str">
        <f>+X75</f>
        <v>Commands</v>
      </c>
      <c r="Z75" s="267"/>
      <c r="AA75" s="268"/>
      <c r="AB75" s="30" t="str">
        <f t="shared" si="2"/>
        <v>1C</v>
      </c>
      <c r="AC75" s="104">
        <f t="shared" si="6"/>
        <v>28</v>
      </c>
      <c r="AD75" s="75">
        <v>0</v>
      </c>
      <c r="AE75" s="107" t="s">
        <v>128</v>
      </c>
      <c r="AF75" s="263" t="str">
        <f>DEC2HEX(AG75,4)</f>
        <v>0866</v>
      </c>
      <c r="AG75" s="265">
        <f>+AG73+1</f>
        <v>2150</v>
      </c>
      <c r="AH75" s="173">
        <f t="shared" si="4"/>
        <v>2164</v>
      </c>
      <c r="AI75" s="169" t="str">
        <f t="shared" si="5"/>
        <v>0874</v>
      </c>
      <c r="AJ75" s="73">
        <v>0</v>
      </c>
    </row>
    <row r="76" spans="1:36" ht="15.75" customHeight="1" thickBot="1" x14ac:dyDescent="0.3">
      <c r="A76" s="383"/>
      <c r="B76" s="271"/>
      <c r="C76" s="271"/>
      <c r="D76" s="192"/>
      <c r="E76" s="385"/>
      <c r="F76" s="405"/>
      <c r="G76" s="412"/>
      <c r="H76" s="82">
        <v>5</v>
      </c>
      <c r="I76" s="417"/>
      <c r="J76" s="200"/>
      <c r="K76" s="200"/>
      <c r="L76" s="220"/>
      <c r="M76" s="220"/>
      <c r="N76" s="5">
        <v>5</v>
      </c>
      <c r="O76" s="291"/>
      <c r="P76" s="357"/>
      <c r="Q76" s="352"/>
      <c r="R76" s="200"/>
      <c r="S76" s="329"/>
      <c r="T76" s="325"/>
      <c r="U76" s="232"/>
      <c r="V76" s="233"/>
      <c r="X76" s="271"/>
      <c r="Y76" s="271"/>
      <c r="Z76" s="272"/>
      <c r="AA76" s="273"/>
      <c r="AB76" s="31" t="str">
        <f t="shared" si="2"/>
        <v>1D</v>
      </c>
      <c r="AC76" s="107">
        <f t="shared" si="6"/>
        <v>29</v>
      </c>
      <c r="AD76" s="22">
        <v>7</v>
      </c>
      <c r="AE76" s="107" t="s">
        <v>128</v>
      </c>
      <c r="AF76" s="264"/>
      <c r="AG76" s="200"/>
      <c r="AH76" s="173">
        <f t="shared" si="4"/>
        <v>2165</v>
      </c>
      <c r="AI76" s="169" t="str">
        <f t="shared" si="5"/>
        <v>0875</v>
      </c>
      <c r="AJ76" s="88">
        <v>15</v>
      </c>
    </row>
    <row r="77" spans="1:36" ht="15.75" customHeight="1" thickBot="1" x14ac:dyDescent="0.3">
      <c r="A77" s="383"/>
      <c r="B77" s="271"/>
      <c r="C77" s="271"/>
      <c r="D77" s="192"/>
      <c r="E77" s="385"/>
      <c r="F77" s="405"/>
      <c r="G77" s="412"/>
      <c r="H77" s="82">
        <v>6</v>
      </c>
      <c r="I77" s="417"/>
      <c r="J77" s="200"/>
      <c r="K77" s="200"/>
      <c r="L77" s="220"/>
      <c r="M77" s="220"/>
      <c r="N77" s="5">
        <v>6</v>
      </c>
      <c r="O77" s="291"/>
      <c r="P77" s="357"/>
      <c r="Q77" s="352"/>
      <c r="R77" s="200"/>
      <c r="S77" s="329"/>
      <c r="T77" s="325"/>
      <c r="U77" s="232"/>
      <c r="V77" s="233"/>
      <c r="X77" s="257" t="s">
        <v>9</v>
      </c>
      <c r="Y77" s="257" t="str">
        <f>+X77</f>
        <v>Commands</v>
      </c>
      <c r="Z77" s="259"/>
      <c r="AA77" s="260"/>
      <c r="AB77" s="30" t="str">
        <f t="shared" si="2"/>
        <v>1E</v>
      </c>
      <c r="AC77" s="104">
        <f t="shared" si="6"/>
        <v>30</v>
      </c>
      <c r="AD77" s="75">
        <v>0</v>
      </c>
      <c r="AE77" s="107" t="s">
        <v>128</v>
      </c>
      <c r="AF77" s="263" t="str">
        <f>DEC2HEX(AG77,4)</f>
        <v>0867</v>
      </c>
      <c r="AG77" s="265">
        <f>+AG75+1</f>
        <v>2151</v>
      </c>
      <c r="AH77" s="173">
        <f t="shared" si="4"/>
        <v>2166</v>
      </c>
      <c r="AI77" s="169" t="str">
        <f t="shared" si="5"/>
        <v>0876</v>
      </c>
      <c r="AJ77" s="53">
        <v>0</v>
      </c>
    </row>
    <row r="78" spans="1:36" ht="15.75" customHeight="1" thickBot="1" x14ac:dyDescent="0.3">
      <c r="A78" s="383"/>
      <c r="B78" s="271"/>
      <c r="C78" s="258"/>
      <c r="D78" s="192"/>
      <c r="E78" s="385"/>
      <c r="F78" s="405"/>
      <c r="G78" s="412"/>
      <c r="H78" s="82">
        <v>7</v>
      </c>
      <c r="I78" s="417"/>
      <c r="J78" s="200"/>
      <c r="K78" s="200"/>
      <c r="L78" s="221"/>
      <c r="M78" s="221"/>
      <c r="N78" s="5">
        <v>7</v>
      </c>
      <c r="O78" s="292"/>
      <c r="P78" s="358"/>
      <c r="Q78" s="352"/>
      <c r="R78" s="200"/>
      <c r="S78" s="329"/>
      <c r="T78" s="325"/>
      <c r="U78" s="232"/>
      <c r="V78" s="233"/>
      <c r="X78" s="258"/>
      <c r="Y78" s="258"/>
      <c r="Z78" s="261"/>
      <c r="AA78" s="262"/>
      <c r="AB78" s="32" t="str">
        <f t="shared" si="2"/>
        <v>1F</v>
      </c>
      <c r="AC78" s="116">
        <f t="shared" si="6"/>
        <v>31</v>
      </c>
      <c r="AD78" s="13">
        <v>7</v>
      </c>
      <c r="AE78" s="116" t="s">
        <v>128</v>
      </c>
      <c r="AF78" s="264"/>
      <c r="AG78" s="266"/>
      <c r="AH78" s="173">
        <f t="shared" si="4"/>
        <v>2167</v>
      </c>
      <c r="AI78" s="169" t="str">
        <f t="shared" si="5"/>
        <v>0877</v>
      </c>
      <c r="AJ78" s="55">
        <v>15</v>
      </c>
    </row>
    <row r="79" spans="1:36" ht="15.75" customHeight="1" x14ac:dyDescent="0.25">
      <c r="A79" s="383"/>
      <c r="B79" s="271"/>
      <c r="C79" s="257" t="str">
        <f>+B71</f>
        <v>Type of test in progress.</v>
      </c>
      <c r="D79" s="192"/>
      <c r="E79" s="385"/>
      <c r="F79" s="337" t="s">
        <v>230</v>
      </c>
      <c r="G79" s="412">
        <f>+HEX2DEC(F79)</f>
        <v>11</v>
      </c>
      <c r="H79" s="82">
        <v>0</v>
      </c>
      <c r="I79" s="417"/>
      <c r="J79" s="200"/>
      <c r="K79" s="200"/>
      <c r="L79" s="219">
        <f>L71+1</f>
        <v>1017</v>
      </c>
      <c r="M79" s="219" t="str">
        <f>DEC2HEX(L79,4)</f>
        <v>03F9</v>
      </c>
      <c r="N79" s="5">
        <v>8</v>
      </c>
      <c r="O79" s="290" t="str">
        <f>HEX2BIN(P79,8)</f>
        <v>00000001</v>
      </c>
      <c r="P79" s="356" t="s">
        <v>135</v>
      </c>
      <c r="Q79" s="352"/>
      <c r="R79" s="200"/>
      <c r="S79" s="329"/>
      <c r="T79" s="325"/>
      <c r="U79" s="232"/>
      <c r="V79" s="233"/>
    </row>
    <row r="80" spans="1:36" ht="15" customHeight="1" x14ac:dyDescent="0.25">
      <c r="A80" s="383"/>
      <c r="B80" s="271"/>
      <c r="C80" s="271"/>
      <c r="D80" s="192"/>
      <c r="E80" s="385"/>
      <c r="F80" s="337"/>
      <c r="G80" s="412"/>
      <c r="H80" s="82">
        <v>1</v>
      </c>
      <c r="I80" s="417"/>
      <c r="J80" s="200"/>
      <c r="K80" s="200"/>
      <c r="L80" s="220"/>
      <c r="M80" s="220"/>
      <c r="N80" s="5">
        <v>9</v>
      </c>
      <c r="O80" s="291"/>
      <c r="P80" s="357"/>
      <c r="Q80" s="352"/>
      <c r="R80" s="200"/>
      <c r="S80" s="329"/>
      <c r="T80" s="325"/>
      <c r="U80" s="232"/>
      <c r="V80" s="233"/>
    </row>
    <row r="81" spans="1:23" ht="15" customHeight="1" x14ac:dyDescent="0.25">
      <c r="A81" s="383"/>
      <c r="B81" s="271"/>
      <c r="C81" s="271"/>
      <c r="D81" s="192"/>
      <c r="E81" s="385"/>
      <c r="F81" s="337"/>
      <c r="G81" s="412"/>
      <c r="H81" s="82">
        <v>2</v>
      </c>
      <c r="I81" s="417"/>
      <c r="J81" s="200"/>
      <c r="K81" s="200"/>
      <c r="L81" s="220"/>
      <c r="M81" s="220"/>
      <c r="N81" s="5">
        <v>10</v>
      </c>
      <c r="O81" s="291"/>
      <c r="P81" s="357"/>
      <c r="Q81" s="352"/>
      <c r="R81" s="200"/>
      <c r="S81" s="329"/>
      <c r="T81" s="325"/>
      <c r="U81" s="232"/>
      <c r="V81" s="233"/>
    </row>
    <row r="82" spans="1:23" ht="15" customHeight="1" x14ac:dyDescent="0.25">
      <c r="A82" s="383"/>
      <c r="B82" s="271"/>
      <c r="C82" s="271"/>
      <c r="D82" s="192"/>
      <c r="E82" s="385"/>
      <c r="F82" s="337"/>
      <c r="G82" s="412"/>
      <c r="H82" s="82">
        <v>3</v>
      </c>
      <c r="I82" s="417"/>
      <c r="J82" s="200"/>
      <c r="K82" s="200"/>
      <c r="L82" s="220"/>
      <c r="M82" s="220"/>
      <c r="N82" s="5">
        <v>11</v>
      </c>
      <c r="O82" s="291"/>
      <c r="P82" s="357"/>
      <c r="Q82" s="352"/>
      <c r="R82" s="200"/>
      <c r="S82" s="329"/>
      <c r="T82" s="325"/>
      <c r="U82" s="232"/>
      <c r="V82" s="233"/>
    </row>
    <row r="83" spans="1:23" ht="15" customHeight="1" x14ac:dyDescent="0.25">
      <c r="A83" s="383"/>
      <c r="B83" s="271"/>
      <c r="C83" s="271"/>
      <c r="D83" s="192"/>
      <c r="E83" s="385"/>
      <c r="F83" s="337"/>
      <c r="G83" s="412"/>
      <c r="H83" s="82">
        <v>4</v>
      </c>
      <c r="I83" s="417"/>
      <c r="J83" s="200"/>
      <c r="K83" s="200"/>
      <c r="L83" s="220"/>
      <c r="M83" s="220"/>
      <c r="N83" s="5">
        <v>12</v>
      </c>
      <c r="O83" s="291"/>
      <c r="P83" s="357"/>
      <c r="Q83" s="352"/>
      <c r="R83" s="200"/>
      <c r="S83" s="329"/>
      <c r="T83" s="325"/>
      <c r="U83" s="232"/>
      <c r="V83" s="233"/>
    </row>
    <row r="84" spans="1:23" ht="15" customHeight="1" x14ac:dyDescent="0.25">
      <c r="A84" s="383"/>
      <c r="B84" s="271"/>
      <c r="C84" s="271"/>
      <c r="D84" s="192"/>
      <c r="E84" s="385"/>
      <c r="F84" s="337"/>
      <c r="G84" s="412"/>
      <c r="H84" s="82">
        <v>5</v>
      </c>
      <c r="I84" s="417"/>
      <c r="J84" s="200"/>
      <c r="K84" s="200"/>
      <c r="L84" s="220"/>
      <c r="M84" s="220"/>
      <c r="N84" s="5">
        <v>13</v>
      </c>
      <c r="O84" s="291"/>
      <c r="P84" s="357"/>
      <c r="Q84" s="352"/>
      <c r="R84" s="200"/>
      <c r="S84" s="329"/>
      <c r="T84" s="325"/>
      <c r="U84" s="232"/>
      <c r="V84" s="233"/>
    </row>
    <row r="85" spans="1:23" ht="15" customHeight="1" x14ac:dyDescent="0.25">
      <c r="A85" s="383"/>
      <c r="B85" s="271"/>
      <c r="C85" s="271"/>
      <c r="D85" s="192"/>
      <c r="E85" s="385"/>
      <c r="F85" s="337"/>
      <c r="G85" s="412"/>
      <c r="H85" s="82">
        <v>6</v>
      </c>
      <c r="I85" s="417"/>
      <c r="J85" s="200"/>
      <c r="K85" s="200"/>
      <c r="L85" s="220"/>
      <c r="M85" s="220"/>
      <c r="N85" s="5">
        <v>14</v>
      </c>
      <c r="O85" s="291"/>
      <c r="P85" s="357"/>
      <c r="Q85" s="352"/>
      <c r="R85" s="200"/>
      <c r="S85" s="329"/>
      <c r="T85" s="325"/>
      <c r="U85" s="232"/>
      <c r="V85" s="233"/>
      <c r="W85" s="33"/>
    </row>
    <row r="86" spans="1:23" ht="15.75" customHeight="1" thickBot="1" x14ac:dyDescent="0.3">
      <c r="A86" s="383"/>
      <c r="B86" s="258"/>
      <c r="C86" s="258"/>
      <c r="D86" s="194"/>
      <c r="E86" s="386"/>
      <c r="F86" s="411"/>
      <c r="G86" s="413"/>
      <c r="H86" s="90">
        <v>7</v>
      </c>
      <c r="I86" s="418"/>
      <c r="J86" s="201"/>
      <c r="K86" s="266"/>
      <c r="L86" s="221"/>
      <c r="M86" s="221"/>
      <c r="N86" s="88">
        <v>15</v>
      </c>
      <c r="O86" s="442"/>
      <c r="P86" s="358"/>
      <c r="Q86" s="264"/>
      <c r="R86" s="266"/>
      <c r="S86" s="330"/>
      <c r="T86" s="326"/>
      <c r="U86" s="234"/>
      <c r="V86" s="235"/>
      <c r="W86" s="33"/>
    </row>
    <row r="87" spans="1:23" ht="15" customHeight="1" x14ac:dyDescent="0.25">
      <c r="A87" s="383"/>
      <c r="B87" s="257" t="s">
        <v>58</v>
      </c>
      <c r="C87" s="257" t="str">
        <f>+B87</f>
        <v>Real time test results</v>
      </c>
      <c r="D87" s="378"/>
      <c r="E87" s="384"/>
      <c r="F87" s="414" t="s">
        <v>270</v>
      </c>
      <c r="G87" s="415">
        <f>+HEX2DEC(F87)</f>
        <v>12</v>
      </c>
      <c r="H87" s="75">
        <v>0</v>
      </c>
      <c r="I87" s="38" t="s">
        <v>59</v>
      </c>
      <c r="J87" s="199" t="str">
        <f>DEC2HEX(K87,4)</f>
        <v>03F4</v>
      </c>
      <c r="K87" s="265">
        <f>K71+1</f>
        <v>1012</v>
      </c>
      <c r="L87" s="219">
        <f>L79+1</f>
        <v>1018</v>
      </c>
      <c r="M87" s="219" t="str">
        <f>DEC2HEX(L87,4)</f>
        <v>03FA</v>
      </c>
      <c r="N87" s="58">
        <v>0</v>
      </c>
      <c r="O87" s="160">
        <v>0</v>
      </c>
      <c r="P87" s="349" t="str">
        <f>BIN2HEX(CONCATENATE(O94,O93,O92,O91,O90,O89,O88,O87))</f>
        <v>20</v>
      </c>
      <c r="Q87" s="263" t="str">
        <f>CONCATENATE(P87,P95)</f>
        <v>2080</v>
      </c>
      <c r="R87" s="265" t="str">
        <f>CONCATENATE(P95,P87)</f>
        <v>8020</v>
      </c>
      <c r="S87" s="328">
        <f>MOD(HEX2DEC(Q87)+2^15,2^16)-2^15</f>
        <v>8320</v>
      </c>
      <c r="T87" s="324">
        <f>MOD(HEX2DEC(R87)+2^15,2^16)-2^15</f>
        <v>-32736</v>
      </c>
      <c r="U87" s="230" t="s">
        <v>274</v>
      </c>
      <c r="V87" s="231"/>
    </row>
    <row r="88" spans="1:23" ht="15" customHeight="1" x14ac:dyDescent="0.25">
      <c r="A88" s="383"/>
      <c r="B88" s="271"/>
      <c r="C88" s="271"/>
      <c r="D88" s="192"/>
      <c r="E88" s="385"/>
      <c r="F88" s="337"/>
      <c r="G88" s="412"/>
      <c r="H88" s="82">
        <v>1</v>
      </c>
      <c r="I88" s="61" t="s">
        <v>60</v>
      </c>
      <c r="J88" s="200"/>
      <c r="K88" s="200"/>
      <c r="L88" s="220"/>
      <c r="M88" s="220"/>
      <c r="N88" s="59">
        <v>1</v>
      </c>
      <c r="O88" s="160">
        <v>0</v>
      </c>
      <c r="P88" s="350"/>
      <c r="Q88" s="352"/>
      <c r="R88" s="200"/>
      <c r="S88" s="329"/>
      <c r="T88" s="325"/>
      <c r="U88" s="232"/>
      <c r="V88" s="233"/>
    </row>
    <row r="89" spans="1:23" ht="15" customHeight="1" x14ac:dyDescent="0.25">
      <c r="A89" s="383"/>
      <c r="B89" s="271"/>
      <c r="C89" s="271"/>
      <c r="D89" s="192"/>
      <c r="E89" s="385"/>
      <c r="F89" s="337"/>
      <c r="G89" s="412"/>
      <c r="H89" s="82">
        <v>2</v>
      </c>
      <c r="I89" s="61" t="s">
        <v>61</v>
      </c>
      <c r="J89" s="200"/>
      <c r="K89" s="200"/>
      <c r="L89" s="220"/>
      <c r="M89" s="220"/>
      <c r="N89" s="59">
        <v>2</v>
      </c>
      <c r="O89" s="160">
        <v>0</v>
      </c>
      <c r="P89" s="350"/>
      <c r="Q89" s="352"/>
      <c r="R89" s="200"/>
      <c r="S89" s="329"/>
      <c r="T89" s="325"/>
      <c r="U89" s="232"/>
      <c r="V89" s="233"/>
    </row>
    <row r="90" spans="1:23" ht="15" customHeight="1" x14ac:dyDescent="0.25">
      <c r="A90" s="383"/>
      <c r="B90" s="271"/>
      <c r="C90" s="271"/>
      <c r="D90" s="192"/>
      <c r="E90" s="385"/>
      <c r="F90" s="337"/>
      <c r="G90" s="412"/>
      <c r="H90" s="82">
        <v>3</v>
      </c>
      <c r="I90" s="61" t="s">
        <v>62</v>
      </c>
      <c r="J90" s="200"/>
      <c r="K90" s="200"/>
      <c r="L90" s="220"/>
      <c r="M90" s="220"/>
      <c r="N90" s="59">
        <v>3</v>
      </c>
      <c r="O90" s="160">
        <v>0</v>
      </c>
      <c r="P90" s="350"/>
      <c r="Q90" s="352"/>
      <c r="R90" s="200"/>
      <c r="S90" s="329"/>
      <c r="T90" s="325"/>
      <c r="U90" s="232"/>
      <c r="V90" s="233"/>
    </row>
    <row r="91" spans="1:23" ht="15.75" customHeight="1" thickBot="1" x14ac:dyDescent="0.3">
      <c r="A91" s="383"/>
      <c r="B91" s="271"/>
      <c r="C91" s="271"/>
      <c r="D91" s="192"/>
      <c r="E91" s="385"/>
      <c r="F91" s="337"/>
      <c r="G91" s="412"/>
      <c r="H91" s="82">
        <v>4</v>
      </c>
      <c r="I91" s="61" t="s">
        <v>294</v>
      </c>
      <c r="J91" s="200"/>
      <c r="K91" s="200"/>
      <c r="L91" s="220"/>
      <c r="M91" s="220"/>
      <c r="N91" s="59">
        <v>4</v>
      </c>
      <c r="O91" s="160">
        <v>0</v>
      </c>
      <c r="P91" s="350"/>
      <c r="Q91" s="352"/>
      <c r="R91" s="200"/>
      <c r="S91" s="329"/>
      <c r="T91" s="325"/>
      <c r="U91" s="232"/>
      <c r="V91" s="233"/>
    </row>
    <row r="92" spans="1:23" ht="15" customHeight="1" x14ac:dyDescent="0.25">
      <c r="A92" s="383"/>
      <c r="B92" s="271"/>
      <c r="C92" s="271"/>
      <c r="D92" s="192"/>
      <c r="E92" s="385"/>
      <c r="F92" s="337"/>
      <c r="G92" s="412"/>
      <c r="H92" s="82">
        <v>5</v>
      </c>
      <c r="I92" s="38" t="s">
        <v>63</v>
      </c>
      <c r="J92" s="200"/>
      <c r="K92" s="200"/>
      <c r="L92" s="220"/>
      <c r="M92" s="220"/>
      <c r="N92" s="59">
        <v>5</v>
      </c>
      <c r="O92" s="160">
        <v>1</v>
      </c>
      <c r="P92" s="350"/>
      <c r="Q92" s="352"/>
      <c r="R92" s="200"/>
      <c r="S92" s="329"/>
      <c r="T92" s="325"/>
      <c r="U92" s="232"/>
      <c r="V92" s="233"/>
    </row>
    <row r="93" spans="1:23" ht="15" customHeight="1" x14ac:dyDescent="0.25">
      <c r="A93" s="383"/>
      <c r="B93" s="271"/>
      <c r="C93" s="271"/>
      <c r="D93" s="192"/>
      <c r="E93" s="385"/>
      <c r="F93" s="337"/>
      <c r="G93" s="412"/>
      <c r="H93" s="82">
        <v>6</v>
      </c>
      <c r="I93" s="61" t="s">
        <v>64</v>
      </c>
      <c r="J93" s="200"/>
      <c r="K93" s="200"/>
      <c r="L93" s="220"/>
      <c r="M93" s="220"/>
      <c r="N93" s="59">
        <v>6</v>
      </c>
      <c r="O93" s="160">
        <v>0</v>
      </c>
      <c r="P93" s="350"/>
      <c r="Q93" s="352"/>
      <c r="R93" s="200"/>
      <c r="S93" s="329"/>
      <c r="T93" s="325"/>
      <c r="U93" s="232"/>
      <c r="V93" s="233"/>
    </row>
    <row r="94" spans="1:23" ht="15.75" customHeight="1" thickBot="1" x14ac:dyDescent="0.3">
      <c r="A94" s="383"/>
      <c r="B94" s="271"/>
      <c r="C94" s="258"/>
      <c r="D94" s="192"/>
      <c r="E94" s="385"/>
      <c r="F94" s="337"/>
      <c r="G94" s="412"/>
      <c r="H94" s="90">
        <v>7</v>
      </c>
      <c r="I94" s="62" t="s">
        <v>65</v>
      </c>
      <c r="J94" s="200"/>
      <c r="K94" s="200"/>
      <c r="L94" s="221"/>
      <c r="M94" s="221"/>
      <c r="N94" s="59">
        <v>7</v>
      </c>
      <c r="O94" s="160">
        <v>0</v>
      </c>
      <c r="P94" s="351"/>
      <c r="Q94" s="352"/>
      <c r="R94" s="200"/>
      <c r="S94" s="329"/>
      <c r="T94" s="325"/>
      <c r="U94" s="232"/>
      <c r="V94" s="233"/>
    </row>
    <row r="95" spans="1:23" ht="15" customHeight="1" x14ac:dyDescent="0.25">
      <c r="A95" s="383"/>
      <c r="B95" s="271"/>
      <c r="C95" s="257" t="str">
        <f>+B87</f>
        <v>Real time test results</v>
      </c>
      <c r="D95" s="192"/>
      <c r="E95" s="385"/>
      <c r="F95" s="337" t="s">
        <v>269</v>
      </c>
      <c r="G95" s="412">
        <f>+HEX2DEC(F95)</f>
        <v>13</v>
      </c>
      <c r="H95" s="75">
        <v>0</v>
      </c>
      <c r="I95" s="189" t="s">
        <v>101</v>
      </c>
      <c r="J95" s="200"/>
      <c r="K95" s="200"/>
      <c r="L95" s="219">
        <f>L87+1</f>
        <v>1019</v>
      </c>
      <c r="M95" s="219" t="str">
        <f>DEC2HEX(L95,4)</f>
        <v>03FB</v>
      </c>
      <c r="N95" s="59">
        <v>8</v>
      </c>
      <c r="O95" s="160">
        <v>0</v>
      </c>
      <c r="P95" s="349" t="str">
        <f>BIN2HEX(CONCATENATE(O102,O101,O100,O99,O98,O97,O96,O95))</f>
        <v>80</v>
      </c>
      <c r="Q95" s="352"/>
      <c r="R95" s="200"/>
      <c r="S95" s="329"/>
      <c r="T95" s="325"/>
      <c r="U95" s="232"/>
      <c r="V95" s="233"/>
    </row>
    <row r="96" spans="1:23" ht="15" customHeight="1" x14ac:dyDescent="0.25">
      <c r="A96" s="383"/>
      <c r="B96" s="271"/>
      <c r="C96" s="271"/>
      <c r="D96" s="192"/>
      <c r="E96" s="385"/>
      <c r="F96" s="337"/>
      <c r="G96" s="412"/>
      <c r="H96" s="82">
        <v>1</v>
      </c>
      <c r="I96" s="61" t="s">
        <v>66</v>
      </c>
      <c r="J96" s="200"/>
      <c r="K96" s="200"/>
      <c r="L96" s="220"/>
      <c r="M96" s="220"/>
      <c r="N96" s="59">
        <v>9</v>
      </c>
      <c r="O96" s="160">
        <v>0</v>
      </c>
      <c r="P96" s="350"/>
      <c r="Q96" s="352"/>
      <c r="R96" s="200"/>
      <c r="S96" s="329"/>
      <c r="T96" s="325"/>
      <c r="U96" s="232"/>
      <c r="V96" s="233"/>
    </row>
    <row r="97" spans="1:26" ht="15" customHeight="1" x14ac:dyDescent="0.25">
      <c r="A97" s="383"/>
      <c r="B97" s="271"/>
      <c r="C97" s="271"/>
      <c r="D97" s="192"/>
      <c r="E97" s="385"/>
      <c r="F97" s="337"/>
      <c r="G97" s="412"/>
      <c r="H97" s="82">
        <v>2</v>
      </c>
      <c r="I97" s="61" t="s">
        <v>38</v>
      </c>
      <c r="J97" s="200"/>
      <c r="K97" s="200"/>
      <c r="L97" s="220"/>
      <c r="M97" s="220"/>
      <c r="N97" s="59">
        <v>10</v>
      </c>
      <c r="O97" s="160">
        <v>0</v>
      </c>
      <c r="P97" s="350"/>
      <c r="Q97" s="352"/>
      <c r="R97" s="200"/>
      <c r="S97" s="329"/>
      <c r="T97" s="325"/>
      <c r="U97" s="232"/>
      <c r="V97" s="233"/>
    </row>
    <row r="98" spans="1:26" ht="15" customHeight="1" x14ac:dyDescent="0.25">
      <c r="A98" s="383"/>
      <c r="B98" s="271"/>
      <c r="C98" s="271"/>
      <c r="D98" s="192"/>
      <c r="E98" s="385"/>
      <c r="F98" s="337"/>
      <c r="G98" s="412"/>
      <c r="H98" s="82">
        <v>3</v>
      </c>
      <c r="I98" s="61" t="s">
        <v>38</v>
      </c>
      <c r="J98" s="200"/>
      <c r="K98" s="200"/>
      <c r="L98" s="220"/>
      <c r="M98" s="220"/>
      <c r="N98" s="59">
        <v>11</v>
      </c>
      <c r="O98" s="160">
        <v>0</v>
      </c>
      <c r="P98" s="350"/>
      <c r="Q98" s="352"/>
      <c r="R98" s="200"/>
      <c r="S98" s="329"/>
      <c r="T98" s="325"/>
      <c r="U98" s="232"/>
      <c r="V98" s="233"/>
      <c r="X98" s="18"/>
    </row>
    <row r="99" spans="1:26" ht="15" customHeight="1" x14ac:dyDescent="0.25">
      <c r="A99" s="383"/>
      <c r="B99" s="271"/>
      <c r="C99" s="271"/>
      <c r="D99" s="192"/>
      <c r="E99" s="385"/>
      <c r="F99" s="337"/>
      <c r="G99" s="412"/>
      <c r="H99" s="82">
        <v>4</v>
      </c>
      <c r="I99" s="61" t="s">
        <v>38</v>
      </c>
      <c r="J99" s="200"/>
      <c r="K99" s="200"/>
      <c r="L99" s="220"/>
      <c r="M99" s="220"/>
      <c r="N99" s="59">
        <v>12</v>
      </c>
      <c r="O99" s="160">
        <v>0</v>
      </c>
      <c r="P99" s="350"/>
      <c r="Q99" s="352"/>
      <c r="R99" s="200"/>
      <c r="S99" s="329"/>
      <c r="T99" s="325"/>
      <c r="U99" s="232"/>
      <c r="V99" s="233"/>
      <c r="X99" s="18"/>
    </row>
    <row r="100" spans="1:26" ht="15" customHeight="1" x14ac:dyDescent="0.25">
      <c r="A100" s="383"/>
      <c r="B100" s="271"/>
      <c r="C100" s="271"/>
      <c r="D100" s="192"/>
      <c r="E100" s="385"/>
      <c r="F100" s="337"/>
      <c r="G100" s="412"/>
      <c r="H100" s="82">
        <v>5</v>
      </c>
      <c r="I100" s="61" t="s">
        <v>38</v>
      </c>
      <c r="J100" s="200"/>
      <c r="K100" s="200"/>
      <c r="L100" s="220"/>
      <c r="M100" s="220"/>
      <c r="N100" s="59">
        <v>13</v>
      </c>
      <c r="O100" s="160">
        <v>0</v>
      </c>
      <c r="P100" s="350"/>
      <c r="Q100" s="352"/>
      <c r="R100" s="200"/>
      <c r="S100" s="329"/>
      <c r="T100" s="325"/>
      <c r="U100" s="232"/>
      <c r="V100" s="233"/>
      <c r="X100" s="18"/>
    </row>
    <row r="101" spans="1:26" ht="15" customHeight="1" x14ac:dyDescent="0.25">
      <c r="A101" s="383"/>
      <c r="B101" s="271"/>
      <c r="C101" s="271"/>
      <c r="D101" s="192"/>
      <c r="E101" s="385"/>
      <c r="F101" s="337"/>
      <c r="G101" s="412"/>
      <c r="H101" s="82">
        <v>6</v>
      </c>
      <c r="I101" s="61" t="s">
        <v>38</v>
      </c>
      <c r="J101" s="200"/>
      <c r="K101" s="200"/>
      <c r="L101" s="220"/>
      <c r="M101" s="220"/>
      <c r="N101" s="59">
        <v>14</v>
      </c>
      <c r="O101" s="160">
        <v>0</v>
      </c>
      <c r="P101" s="350"/>
      <c r="Q101" s="352"/>
      <c r="R101" s="200"/>
      <c r="S101" s="329"/>
      <c r="T101" s="325"/>
      <c r="U101" s="232"/>
      <c r="V101" s="233"/>
      <c r="X101" s="18"/>
    </row>
    <row r="102" spans="1:26" ht="15" customHeight="1" thickBot="1" x14ac:dyDescent="0.3">
      <c r="A102" s="383"/>
      <c r="B102" s="258"/>
      <c r="C102" s="258"/>
      <c r="D102" s="194"/>
      <c r="E102" s="386"/>
      <c r="F102" s="411"/>
      <c r="G102" s="413"/>
      <c r="H102" s="90">
        <v>7</v>
      </c>
      <c r="I102" s="62" t="s">
        <v>102</v>
      </c>
      <c r="J102" s="201"/>
      <c r="K102" s="266"/>
      <c r="L102" s="221"/>
      <c r="M102" s="221"/>
      <c r="N102" s="60">
        <v>15</v>
      </c>
      <c r="O102" s="160">
        <v>1</v>
      </c>
      <c r="P102" s="351"/>
      <c r="Q102" s="264"/>
      <c r="R102" s="266"/>
      <c r="S102" s="330"/>
      <c r="T102" s="326"/>
      <c r="U102" s="234"/>
      <c r="V102" s="235"/>
      <c r="X102" s="19"/>
    </row>
    <row r="103" spans="1:26" ht="15" customHeight="1" x14ac:dyDescent="0.25">
      <c r="A103" s="383"/>
      <c r="B103" s="257" t="s">
        <v>67</v>
      </c>
      <c r="C103" s="257" t="str">
        <f>+B103</f>
        <v>Program step in progress.</v>
      </c>
      <c r="D103" s="378"/>
      <c r="E103" s="384"/>
      <c r="F103" s="414" t="s">
        <v>268</v>
      </c>
      <c r="G103" s="415">
        <f>+HEX2DEC(F103)</f>
        <v>14</v>
      </c>
      <c r="H103" s="75">
        <v>0</v>
      </c>
      <c r="I103" s="419" t="s">
        <v>239</v>
      </c>
      <c r="J103" s="199" t="str">
        <f>DEC2HEX(K103,4)</f>
        <v>03F5</v>
      </c>
      <c r="K103" s="265">
        <f>K87+1</f>
        <v>1013</v>
      </c>
      <c r="L103" s="219">
        <f>L95+1</f>
        <v>1020</v>
      </c>
      <c r="M103" s="219" t="str">
        <f>DEC2HEX(L103,4)</f>
        <v>03FC</v>
      </c>
      <c r="N103" s="73">
        <v>0</v>
      </c>
      <c r="O103" s="441" t="str">
        <f>HEX2BIN(P103,8)</f>
        <v>11111111</v>
      </c>
      <c r="P103" s="356" t="s">
        <v>141</v>
      </c>
      <c r="Q103" s="263" t="str">
        <f>CONCATENATE(P103,P111)</f>
        <v>FFFF</v>
      </c>
      <c r="R103" s="265" t="str">
        <f>CONCATENATE(P111,P103)</f>
        <v>FFFF</v>
      </c>
      <c r="S103" s="328">
        <f>MOD(HEX2DEC(Q103)+2^15,2^16)-2^15</f>
        <v>-1</v>
      </c>
      <c r="T103" s="328">
        <f>MOD(HEX2DEC(R103)+2^15,2^16)-2^15</f>
        <v>-1</v>
      </c>
      <c r="U103" s="236" t="s">
        <v>264</v>
      </c>
      <c r="V103" s="231"/>
      <c r="W103" s="158" t="s">
        <v>158</v>
      </c>
      <c r="X103" s="124"/>
      <c r="Y103" s="124"/>
      <c r="Z103" s="124"/>
    </row>
    <row r="104" spans="1:26" ht="15" customHeight="1" x14ac:dyDescent="0.25">
      <c r="A104" s="383"/>
      <c r="B104" s="271"/>
      <c r="C104" s="271"/>
      <c r="D104" s="192"/>
      <c r="E104" s="385"/>
      <c r="F104" s="337"/>
      <c r="G104" s="412"/>
      <c r="H104" s="82">
        <v>1</v>
      </c>
      <c r="I104" s="420"/>
      <c r="J104" s="200"/>
      <c r="K104" s="200"/>
      <c r="L104" s="220"/>
      <c r="M104" s="220"/>
      <c r="N104" s="5">
        <v>1</v>
      </c>
      <c r="O104" s="291"/>
      <c r="P104" s="357"/>
      <c r="Q104" s="352"/>
      <c r="R104" s="200"/>
      <c r="S104" s="329"/>
      <c r="T104" s="329"/>
      <c r="U104" s="237"/>
      <c r="V104" s="233"/>
      <c r="W104" s="158"/>
      <c r="X104" s="124"/>
      <c r="Y104" s="124"/>
      <c r="Z104" s="124"/>
    </row>
    <row r="105" spans="1:26" ht="15" customHeight="1" x14ac:dyDescent="0.25">
      <c r="A105" s="383"/>
      <c r="B105" s="271"/>
      <c r="C105" s="271"/>
      <c r="D105" s="192"/>
      <c r="E105" s="385"/>
      <c r="F105" s="337"/>
      <c r="G105" s="412"/>
      <c r="H105" s="82">
        <v>2</v>
      </c>
      <c r="I105" s="420"/>
      <c r="J105" s="200"/>
      <c r="K105" s="200"/>
      <c r="L105" s="220"/>
      <c r="M105" s="220"/>
      <c r="N105" s="5">
        <v>2</v>
      </c>
      <c r="O105" s="291"/>
      <c r="P105" s="357"/>
      <c r="Q105" s="352"/>
      <c r="R105" s="200"/>
      <c r="S105" s="329"/>
      <c r="T105" s="329"/>
      <c r="U105" s="237"/>
      <c r="V105" s="233"/>
      <c r="W105" s="158"/>
      <c r="X105" s="124"/>
      <c r="Y105" s="124"/>
      <c r="Z105" s="124"/>
    </row>
    <row r="106" spans="1:26" ht="15" customHeight="1" x14ac:dyDescent="0.25">
      <c r="A106" s="383"/>
      <c r="B106" s="271"/>
      <c r="C106" s="271"/>
      <c r="D106" s="192"/>
      <c r="E106" s="385"/>
      <c r="F106" s="337"/>
      <c r="G106" s="412"/>
      <c r="H106" s="82">
        <v>3</v>
      </c>
      <c r="I106" s="420"/>
      <c r="J106" s="200"/>
      <c r="K106" s="200"/>
      <c r="L106" s="220"/>
      <c r="M106" s="220"/>
      <c r="N106" s="5">
        <v>3</v>
      </c>
      <c r="O106" s="291"/>
      <c r="P106" s="357"/>
      <c r="Q106" s="352"/>
      <c r="R106" s="200"/>
      <c r="S106" s="329"/>
      <c r="T106" s="329"/>
      <c r="U106" s="237"/>
      <c r="V106" s="233"/>
      <c r="W106" s="158"/>
      <c r="X106" s="124"/>
      <c r="Y106" s="124"/>
      <c r="Z106" s="124"/>
    </row>
    <row r="107" spans="1:26" ht="15" customHeight="1" x14ac:dyDescent="0.25">
      <c r="A107" s="383"/>
      <c r="B107" s="271"/>
      <c r="C107" s="271"/>
      <c r="D107" s="192"/>
      <c r="E107" s="385"/>
      <c r="F107" s="337"/>
      <c r="G107" s="412"/>
      <c r="H107" s="82">
        <v>4</v>
      </c>
      <c r="I107" s="420"/>
      <c r="J107" s="200"/>
      <c r="K107" s="200"/>
      <c r="L107" s="220"/>
      <c r="M107" s="220"/>
      <c r="N107" s="5">
        <v>4</v>
      </c>
      <c r="O107" s="291"/>
      <c r="P107" s="357"/>
      <c r="Q107" s="352"/>
      <c r="R107" s="200"/>
      <c r="S107" s="329"/>
      <c r="T107" s="329"/>
      <c r="U107" s="237"/>
      <c r="V107" s="233"/>
      <c r="W107" s="158"/>
      <c r="X107" s="124"/>
      <c r="Y107" s="124"/>
      <c r="Z107" s="124"/>
    </row>
    <row r="108" spans="1:26" ht="15.75" customHeight="1" x14ac:dyDescent="0.25">
      <c r="A108" s="383"/>
      <c r="B108" s="271"/>
      <c r="C108" s="271"/>
      <c r="D108" s="192"/>
      <c r="E108" s="385"/>
      <c r="F108" s="337"/>
      <c r="G108" s="412"/>
      <c r="H108" s="82">
        <v>5</v>
      </c>
      <c r="I108" s="420"/>
      <c r="J108" s="200"/>
      <c r="K108" s="200"/>
      <c r="L108" s="220"/>
      <c r="M108" s="220"/>
      <c r="N108" s="5">
        <v>5</v>
      </c>
      <c r="O108" s="291"/>
      <c r="P108" s="357"/>
      <c r="Q108" s="352"/>
      <c r="R108" s="200"/>
      <c r="S108" s="329"/>
      <c r="T108" s="329"/>
      <c r="U108" s="237"/>
      <c r="V108" s="233"/>
      <c r="W108" s="158"/>
      <c r="X108" s="124"/>
      <c r="Y108" s="124"/>
      <c r="Z108" s="124"/>
    </row>
    <row r="109" spans="1:26" ht="15" customHeight="1" x14ac:dyDescent="0.25">
      <c r="A109" s="383"/>
      <c r="B109" s="271"/>
      <c r="C109" s="271"/>
      <c r="D109" s="192"/>
      <c r="E109" s="385"/>
      <c r="F109" s="337"/>
      <c r="G109" s="412"/>
      <c r="H109" s="82">
        <v>6</v>
      </c>
      <c r="I109" s="420"/>
      <c r="J109" s="200"/>
      <c r="K109" s="200"/>
      <c r="L109" s="220"/>
      <c r="M109" s="220"/>
      <c r="N109" s="5">
        <v>6</v>
      </c>
      <c r="O109" s="291"/>
      <c r="P109" s="357"/>
      <c r="Q109" s="352"/>
      <c r="R109" s="200"/>
      <c r="S109" s="329"/>
      <c r="T109" s="329"/>
      <c r="U109" s="237"/>
      <c r="V109" s="233"/>
      <c r="W109" s="158"/>
      <c r="X109" s="124"/>
      <c r="Y109" s="124"/>
      <c r="Z109" s="124"/>
    </row>
    <row r="110" spans="1:26" ht="15" customHeight="1" thickBot="1" x14ac:dyDescent="0.3">
      <c r="A110" s="383"/>
      <c r="B110" s="271"/>
      <c r="C110" s="258"/>
      <c r="D110" s="192"/>
      <c r="E110" s="385"/>
      <c r="F110" s="337"/>
      <c r="G110" s="412"/>
      <c r="H110" s="82">
        <v>7</v>
      </c>
      <c r="I110" s="420"/>
      <c r="J110" s="200"/>
      <c r="K110" s="200"/>
      <c r="L110" s="221"/>
      <c r="M110" s="221"/>
      <c r="N110" s="5">
        <v>7</v>
      </c>
      <c r="O110" s="292"/>
      <c r="P110" s="358"/>
      <c r="Q110" s="352"/>
      <c r="R110" s="200"/>
      <c r="S110" s="329"/>
      <c r="T110" s="329"/>
      <c r="U110" s="237"/>
      <c r="V110" s="233"/>
      <c r="W110" s="158"/>
      <c r="X110" s="124"/>
      <c r="Y110" s="124"/>
      <c r="Z110" s="124"/>
    </row>
    <row r="111" spans="1:26" ht="15" customHeight="1" x14ac:dyDescent="0.25">
      <c r="A111" s="383"/>
      <c r="B111" s="271"/>
      <c r="C111" s="257" t="str">
        <f>+B103</f>
        <v>Program step in progress.</v>
      </c>
      <c r="D111" s="192"/>
      <c r="E111" s="385"/>
      <c r="F111" s="337" t="s">
        <v>267</v>
      </c>
      <c r="G111" s="412">
        <f>+HEX2DEC(F111)</f>
        <v>15</v>
      </c>
      <c r="H111" s="82">
        <v>0</v>
      </c>
      <c r="I111" s="420"/>
      <c r="J111" s="200"/>
      <c r="K111" s="200"/>
      <c r="L111" s="219">
        <f>L103+1</f>
        <v>1021</v>
      </c>
      <c r="M111" s="219" t="str">
        <f>DEC2HEX(L111,4)</f>
        <v>03FD</v>
      </c>
      <c r="N111" s="5">
        <v>8</v>
      </c>
      <c r="O111" s="290" t="str">
        <f>HEX2BIN(P111,8)</f>
        <v>11111111</v>
      </c>
      <c r="P111" s="356" t="s">
        <v>141</v>
      </c>
      <c r="Q111" s="352"/>
      <c r="R111" s="200"/>
      <c r="S111" s="329"/>
      <c r="T111" s="329"/>
      <c r="U111" s="237"/>
      <c r="V111" s="233"/>
      <c r="W111" s="158"/>
      <c r="X111" s="124"/>
      <c r="Y111" s="124"/>
      <c r="Z111" s="124"/>
    </row>
    <row r="112" spans="1:26" ht="15" customHeight="1" x14ac:dyDescent="0.25">
      <c r="A112" s="383"/>
      <c r="B112" s="271"/>
      <c r="C112" s="271"/>
      <c r="D112" s="192"/>
      <c r="E112" s="385"/>
      <c r="F112" s="337"/>
      <c r="G112" s="412"/>
      <c r="H112" s="82">
        <v>1</v>
      </c>
      <c r="I112" s="420"/>
      <c r="J112" s="200"/>
      <c r="K112" s="200"/>
      <c r="L112" s="220"/>
      <c r="M112" s="220"/>
      <c r="N112" s="5">
        <v>9</v>
      </c>
      <c r="O112" s="291"/>
      <c r="P112" s="357"/>
      <c r="Q112" s="352"/>
      <c r="R112" s="200"/>
      <c r="S112" s="329"/>
      <c r="T112" s="329"/>
      <c r="U112" s="237"/>
      <c r="V112" s="233"/>
      <c r="W112" s="158"/>
      <c r="X112" s="124"/>
      <c r="Y112" s="124"/>
      <c r="Z112" s="124"/>
    </row>
    <row r="113" spans="1:29" ht="15" customHeight="1" x14ac:dyDescent="0.25">
      <c r="A113" s="383"/>
      <c r="B113" s="271"/>
      <c r="C113" s="271"/>
      <c r="D113" s="192"/>
      <c r="E113" s="385"/>
      <c r="F113" s="337"/>
      <c r="G113" s="412"/>
      <c r="H113" s="82">
        <v>2</v>
      </c>
      <c r="I113" s="420"/>
      <c r="J113" s="200"/>
      <c r="K113" s="200"/>
      <c r="L113" s="220"/>
      <c r="M113" s="220"/>
      <c r="N113" s="5">
        <v>10</v>
      </c>
      <c r="O113" s="291"/>
      <c r="P113" s="357"/>
      <c r="Q113" s="352"/>
      <c r="R113" s="200"/>
      <c r="S113" s="329"/>
      <c r="T113" s="329"/>
      <c r="U113" s="237"/>
      <c r="V113" s="233"/>
      <c r="W113" s="158"/>
      <c r="X113" s="124"/>
      <c r="Y113" s="124"/>
      <c r="Z113" s="124"/>
    </row>
    <row r="114" spans="1:29" ht="15" customHeight="1" x14ac:dyDescent="0.25">
      <c r="A114" s="383"/>
      <c r="B114" s="271"/>
      <c r="C114" s="271"/>
      <c r="D114" s="192"/>
      <c r="E114" s="385"/>
      <c r="F114" s="337"/>
      <c r="G114" s="412"/>
      <c r="H114" s="82">
        <v>3</v>
      </c>
      <c r="I114" s="420"/>
      <c r="J114" s="200"/>
      <c r="K114" s="200"/>
      <c r="L114" s="220"/>
      <c r="M114" s="220"/>
      <c r="N114" s="5">
        <v>11</v>
      </c>
      <c r="O114" s="291"/>
      <c r="P114" s="357"/>
      <c r="Q114" s="352"/>
      <c r="R114" s="200"/>
      <c r="S114" s="329"/>
      <c r="T114" s="329"/>
      <c r="U114" s="237"/>
      <c r="V114" s="233"/>
      <c r="W114" s="158"/>
      <c r="X114" s="124"/>
      <c r="Y114" s="124"/>
      <c r="Z114" s="124"/>
    </row>
    <row r="115" spans="1:29" ht="15" customHeight="1" x14ac:dyDescent="0.25">
      <c r="A115" s="383"/>
      <c r="B115" s="271"/>
      <c r="C115" s="271"/>
      <c r="D115" s="192"/>
      <c r="E115" s="385"/>
      <c r="F115" s="337"/>
      <c r="G115" s="412"/>
      <c r="H115" s="82">
        <v>4</v>
      </c>
      <c r="I115" s="420"/>
      <c r="J115" s="200"/>
      <c r="K115" s="200"/>
      <c r="L115" s="220"/>
      <c r="M115" s="220"/>
      <c r="N115" s="5">
        <v>12</v>
      </c>
      <c r="O115" s="291"/>
      <c r="P115" s="357"/>
      <c r="Q115" s="352"/>
      <c r="R115" s="200"/>
      <c r="S115" s="329"/>
      <c r="T115" s="329"/>
      <c r="U115" s="237"/>
      <c r="V115" s="233"/>
      <c r="W115" s="158"/>
      <c r="X115" s="124"/>
      <c r="Y115" s="124"/>
      <c r="Z115" s="124"/>
    </row>
    <row r="116" spans="1:29" ht="15.75" customHeight="1" x14ac:dyDescent="0.25">
      <c r="A116" s="383"/>
      <c r="B116" s="271"/>
      <c r="C116" s="271"/>
      <c r="D116" s="192"/>
      <c r="E116" s="385"/>
      <c r="F116" s="337"/>
      <c r="G116" s="412"/>
      <c r="H116" s="82">
        <v>5</v>
      </c>
      <c r="I116" s="420"/>
      <c r="J116" s="200"/>
      <c r="K116" s="200"/>
      <c r="L116" s="220"/>
      <c r="M116" s="220"/>
      <c r="N116" s="5">
        <v>13</v>
      </c>
      <c r="O116" s="291"/>
      <c r="P116" s="357"/>
      <c r="Q116" s="352"/>
      <c r="R116" s="200"/>
      <c r="S116" s="329"/>
      <c r="T116" s="329"/>
      <c r="U116" s="237"/>
      <c r="V116" s="233"/>
      <c r="W116" s="158"/>
      <c r="X116" s="124"/>
      <c r="Y116" s="124"/>
      <c r="Z116" s="124"/>
    </row>
    <row r="117" spans="1:29" ht="15" customHeight="1" x14ac:dyDescent="0.25">
      <c r="A117" s="383"/>
      <c r="B117" s="271"/>
      <c r="C117" s="271"/>
      <c r="D117" s="192"/>
      <c r="E117" s="385"/>
      <c r="F117" s="337"/>
      <c r="G117" s="412"/>
      <c r="H117" s="82">
        <v>6</v>
      </c>
      <c r="I117" s="420"/>
      <c r="J117" s="200"/>
      <c r="K117" s="200"/>
      <c r="L117" s="220"/>
      <c r="M117" s="220"/>
      <c r="N117" s="5">
        <v>14</v>
      </c>
      <c r="O117" s="291"/>
      <c r="P117" s="357"/>
      <c r="Q117" s="352"/>
      <c r="R117" s="200"/>
      <c r="S117" s="329"/>
      <c r="T117" s="329"/>
      <c r="U117" s="237"/>
      <c r="V117" s="233"/>
      <c r="W117" s="158"/>
      <c r="X117" s="124"/>
      <c r="Y117" s="124"/>
      <c r="Z117" s="124"/>
    </row>
    <row r="118" spans="1:29" ht="15.75" customHeight="1" thickBot="1" x14ac:dyDescent="0.3">
      <c r="A118" s="383"/>
      <c r="B118" s="258"/>
      <c r="C118" s="258"/>
      <c r="D118" s="194"/>
      <c r="E118" s="386"/>
      <c r="F118" s="411"/>
      <c r="G118" s="413"/>
      <c r="H118" s="86">
        <v>7</v>
      </c>
      <c r="I118" s="421"/>
      <c r="J118" s="201"/>
      <c r="K118" s="266"/>
      <c r="L118" s="221"/>
      <c r="M118" s="221"/>
      <c r="N118" s="88">
        <v>15</v>
      </c>
      <c r="O118" s="292"/>
      <c r="P118" s="358"/>
      <c r="Q118" s="264"/>
      <c r="R118" s="266"/>
      <c r="S118" s="330"/>
      <c r="T118" s="330"/>
      <c r="U118" s="238"/>
      <c r="V118" s="235"/>
      <c r="W118" s="158"/>
      <c r="X118" s="124"/>
      <c r="Y118" s="124"/>
      <c r="Z118" s="124"/>
    </row>
    <row r="119" spans="1:29" ht="15" customHeight="1" x14ac:dyDescent="0.25">
      <c r="A119" s="383"/>
      <c r="B119" s="257" t="s">
        <v>68</v>
      </c>
      <c r="C119" s="257" t="s">
        <v>104</v>
      </c>
      <c r="D119" s="378"/>
      <c r="E119" s="379"/>
      <c r="F119" s="373">
        <v>10</v>
      </c>
      <c r="G119" s="374">
        <f>+HEX2DEC(F119)</f>
        <v>16</v>
      </c>
      <c r="H119" s="92">
        <v>0</v>
      </c>
      <c r="I119" s="395" t="s">
        <v>246</v>
      </c>
      <c r="J119" s="199" t="str">
        <f>DEC2HEX(K119,4)</f>
        <v>03F6</v>
      </c>
      <c r="K119" s="265">
        <f>K103+1</f>
        <v>1014</v>
      </c>
      <c r="L119" s="219">
        <f>L111+1</f>
        <v>1022</v>
      </c>
      <c r="M119" s="219" t="str">
        <f>DEC2HEX(L119,4)</f>
        <v>03FE</v>
      </c>
      <c r="N119" s="73">
        <v>0</v>
      </c>
      <c r="O119" s="290" t="str">
        <f>HEX2BIN(P119,8)</f>
        <v>00000000</v>
      </c>
      <c r="P119" s="356" t="s">
        <v>136</v>
      </c>
      <c r="Q119" s="359" t="str">
        <f>CONCATENATE(P119,P127,P135,P143)</f>
        <v>00000000</v>
      </c>
      <c r="R119" s="362" t="str">
        <f>CONCATENATE(P143,P135,P127,P119)</f>
        <v>00000000</v>
      </c>
      <c r="S119" s="362">
        <f>MOD(HEX2DEC(Q119)+2^31,2^32)-2^31</f>
        <v>0</v>
      </c>
      <c r="T119" s="362">
        <f>(MOD(HEX2DEC(R119)+2^31,2^32)-2^31)</f>
        <v>0</v>
      </c>
      <c r="U119" s="365">
        <f>S119*0.001</f>
        <v>0</v>
      </c>
      <c r="V119" s="443">
        <f>T119*0.001</f>
        <v>0</v>
      </c>
      <c r="W119" s="158"/>
      <c r="X119" s="159"/>
    </row>
    <row r="120" spans="1:29" x14ac:dyDescent="0.25">
      <c r="A120" s="383"/>
      <c r="B120" s="271"/>
      <c r="C120" s="271"/>
      <c r="D120" s="192"/>
      <c r="E120" s="193"/>
      <c r="F120" s="371"/>
      <c r="G120" s="196"/>
      <c r="H120" s="109">
        <v>1</v>
      </c>
      <c r="I120" s="396"/>
      <c r="J120" s="200"/>
      <c r="K120" s="200"/>
      <c r="L120" s="220"/>
      <c r="M120" s="220"/>
      <c r="N120" s="5">
        <v>1</v>
      </c>
      <c r="O120" s="291"/>
      <c r="P120" s="357"/>
      <c r="Q120" s="360"/>
      <c r="R120" s="363"/>
      <c r="S120" s="363"/>
      <c r="T120" s="363"/>
      <c r="U120" s="366"/>
      <c r="V120" s="444"/>
      <c r="W120" s="158"/>
      <c r="X120" s="159"/>
    </row>
    <row r="121" spans="1:29" x14ac:dyDescent="0.25">
      <c r="A121" s="383"/>
      <c r="B121" s="271"/>
      <c r="C121" s="271"/>
      <c r="D121" s="192"/>
      <c r="E121" s="193"/>
      <c r="F121" s="371"/>
      <c r="G121" s="196"/>
      <c r="H121" s="109">
        <v>2</v>
      </c>
      <c r="I121" s="396"/>
      <c r="J121" s="200"/>
      <c r="K121" s="200"/>
      <c r="L121" s="220"/>
      <c r="M121" s="220"/>
      <c r="N121" s="5">
        <v>2</v>
      </c>
      <c r="O121" s="291"/>
      <c r="P121" s="357"/>
      <c r="Q121" s="360"/>
      <c r="R121" s="363"/>
      <c r="S121" s="363"/>
      <c r="T121" s="363"/>
      <c r="U121" s="366"/>
      <c r="V121" s="444"/>
      <c r="W121" s="158"/>
      <c r="X121" s="159"/>
    </row>
    <row r="122" spans="1:29" x14ac:dyDescent="0.25">
      <c r="A122" s="383"/>
      <c r="B122" s="271"/>
      <c r="C122" s="271"/>
      <c r="D122" s="192"/>
      <c r="E122" s="193"/>
      <c r="F122" s="371"/>
      <c r="G122" s="196"/>
      <c r="H122" s="109">
        <v>3</v>
      </c>
      <c r="I122" s="396"/>
      <c r="J122" s="200"/>
      <c r="K122" s="200"/>
      <c r="L122" s="220"/>
      <c r="M122" s="220"/>
      <c r="N122" s="5">
        <v>3</v>
      </c>
      <c r="O122" s="291"/>
      <c r="P122" s="357"/>
      <c r="Q122" s="360"/>
      <c r="R122" s="363"/>
      <c r="S122" s="363"/>
      <c r="T122" s="363"/>
      <c r="U122" s="366"/>
      <c r="V122" s="444"/>
      <c r="W122" s="158"/>
      <c r="X122" s="159"/>
    </row>
    <row r="123" spans="1:29" x14ac:dyDescent="0.25">
      <c r="A123" s="383"/>
      <c r="B123" s="271"/>
      <c r="C123" s="271"/>
      <c r="D123" s="192"/>
      <c r="E123" s="193"/>
      <c r="F123" s="371"/>
      <c r="G123" s="196"/>
      <c r="H123" s="109">
        <v>4</v>
      </c>
      <c r="I123" s="396"/>
      <c r="J123" s="200"/>
      <c r="K123" s="200"/>
      <c r="L123" s="220"/>
      <c r="M123" s="220"/>
      <c r="N123" s="5">
        <v>4</v>
      </c>
      <c r="O123" s="291"/>
      <c r="P123" s="357"/>
      <c r="Q123" s="360"/>
      <c r="R123" s="363"/>
      <c r="S123" s="363"/>
      <c r="T123" s="363"/>
      <c r="U123" s="366"/>
      <c r="V123" s="444"/>
      <c r="W123" s="158"/>
      <c r="X123" s="159"/>
    </row>
    <row r="124" spans="1:29" x14ac:dyDescent="0.25">
      <c r="A124" s="383"/>
      <c r="B124" s="271"/>
      <c r="C124" s="271"/>
      <c r="D124" s="192"/>
      <c r="E124" s="193"/>
      <c r="F124" s="371"/>
      <c r="G124" s="196"/>
      <c r="H124" s="109">
        <v>5</v>
      </c>
      <c r="I124" s="396"/>
      <c r="J124" s="200"/>
      <c r="K124" s="200"/>
      <c r="L124" s="220"/>
      <c r="M124" s="220"/>
      <c r="N124" s="5">
        <v>5</v>
      </c>
      <c r="O124" s="291"/>
      <c r="P124" s="357"/>
      <c r="Q124" s="360"/>
      <c r="R124" s="363"/>
      <c r="S124" s="363"/>
      <c r="T124" s="363"/>
      <c r="U124" s="366"/>
      <c r="V124" s="444"/>
      <c r="W124" s="158"/>
      <c r="X124" s="159"/>
    </row>
    <row r="125" spans="1:29" x14ac:dyDescent="0.25">
      <c r="A125" s="383"/>
      <c r="B125" s="271"/>
      <c r="C125" s="271"/>
      <c r="D125" s="192"/>
      <c r="E125" s="193"/>
      <c r="F125" s="371"/>
      <c r="G125" s="196"/>
      <c r="H125" s="109">
        <v>6</v>
      </c>
      <c r="I125" s="396"/>
      <c r="J125" s="200"/>
      <c r="K125" s="200"/>
      <c r="L125" s="220"/>
      <c r="M125" s="220"/>
      <c r="N125" s="5">
        <v>6</v>
      </c>
      <c r="O125" s="291"/>
      <c r="P125" s="357"/>
      <c r="Q125" s="360"/>
      <c r="R125" s="363"/>
      <c r="S125" s="363"/>
      <c r="T125" s="363"/>
      <c r="U125" s="366"/>
      <c r="V125" s="444"/>
      <c r="W125" s="158"/>
      <c r="X125" s="159"/>
    </row>
    <row r="126" spans="1:29" ht="15.75" thickBot="1" x14ac:dyDescent="0.3">
      <c r="A126" s="383"/>
      <c r="B126" s="271"/>
      <c r="C126" s="271"/>
      <c r="D126" s="192"/>
      <c r="E126" s="193"/>
      <c r="F126" s="371"/>
      <c r="G126" s="196"/>
      <c r="H126" s="109">
        <v>7</v>
      </c>
      <c r="I126" s="396"/>
      <c r="J126" s="200"/>
      <c r="K126" s="200"/>
      <c r="L126" s="221"/>
      <c r="M126" s="221"/>
      <c r="N126" s="5">
        <v>7</v>
      </c>
      <c r="O126" s="292"/>
      <c r="P126" s="358"/>
      <c r="Q126" s="360"/>
      <c r="R126" s="363"/>
      <c r="S126" s="363"/>
      <c r="T126" s="363"/>
      <c r="U126" s="366"/>
      <c r="V126" s="444"/>
      <c r="W126" s="158"/>
      <c r="X126" s="159"/>
      <c r="AC126" s="18"/>
    </row>
    <row r="127" spans="1:29" x14ac:dyDescent="0.25">
      <c r="A127" s="383"/>
      <c r="B127" s="271"/>
      <c r="C127" s="271"/>
      <c r="D127" s="192"/>
      <c r="E127" s="193"/>
      <c r="F127" s="371">
        <v>11</v>
      </c>
      <c r="G127" s="196">
        <f>+HEX2DEC(F127)</f>
        <v>17</v>
      </c>
      <c r="H127" s="109">
        <v>0</v>
      </c>
      <c r="I127" s="396"/>
      <c r="J127" s="200"/>
      <c r="K127" s="200"/>
      <c r="L127" s="219">
        <f>L119+1</f>
        <v>1023</v>
      </c>
      <c r="M127" s="219" t="str">
        <f>DEC2HEX(L127,4)</f>
        <v>03FF</v>
      </c>
      <c r="N127" s="5">
        <v>8</v>
      </c>
      <c r="O127" s="290" t="str">
        <f>HEX2BIN(P127,8)</f>
        <v>00000000</v>
      </c>
      <c r="P127" s="356" t="s">
        <v>136</v>
      </c>
      <c r="Q127" s="360"/>
      <c r="R127" s="363"/>
      <c r="S127" s="363"/>
      <c r="T127" s="363"/>
      <c r="U127" s="366"/>
      <c r="V127" s="444"/>
      <c r="W127" s="158"/>
      <c r="X127" s="159"/>
    </row>
    <row r="128" spans="1:29" x14ac:dyDescent="0.25">
      <c r="A128" s="383"/>
      <c r="B128" s="271"/>
      <c r="C128" s="271"/>
      <c r="D128" s="192"/>
      <c r="E128" s="193"/>
      <c r="F128" s="371"/>
      <c r="G128" s="196"/>
      <c r="H128" s="109">
        <v>1</v>
      </c>
      <c r="I128" s="396"/>
      <c r="J128" s="200"/>
      <c r="K128" s="200"/>
      <c r="L128" s="220"/>
      <c r="M128" s="220"/>
      <c r="N128" s="5">
        <v>9</v>
      </c>
      <c r="O128" s="291"/>
      <c r="P128" s="357"/>
      <c r="Q128" s="360"/>
      <c r="R128" s="363"/>
      <c r="S128" s="363"/>
      <c r="T128" s="363"/>
      <c r="U128" s="366"/>
      <c r="V128" s="444"/>
      <c r="W128" s="158"/>
      <c r="X128" s="159"/>
    </row>
    <row r="129" spans="1:29" x14ac:dyDescent="0.25">
      <c r="A129" s="383"/>
      <c r="B129" s="271"/>
      <c r="C129" s="271"/>
      <c r="D129" s="192"/>
      <c r="E129" s="193"/>
      <c r="F129" s="371"/>
      <c r="G129" s="196"/>
      <c r="H129" s="109">
        <v>2</v>
      </c>
      <c r="I129" s="396"/>
      <c r="J129" s="200"/>
      <c r="K129" s="200"/>
      <c r="L129" s="220"/>
      <c r="M129" s="220"/>
      <c r="N129" s="5">
        <v>10</v>
      </c>
      <c r="O129" s="291"/>
      <c r="P129" s="357"/>
      <c r="Q129" s="360"/>
      <c r="R129" s="363"/>
      <c r="S129" s="363"/>
      <c r="T129" s="363"/>
      <c r="U129" s="366"/>
      <c r="V129" s="444"/>
      <c r="W129" s="158"/>
      <c r="X129" s="159"/>
    </row>
    <row r="130" spans="1:29" x14ac:dyDescent="0.25">
      <c r="A130" s="383"/>
      <c r="B130" s="271"/>
      <c r="C130" s="271"/>
      <c r="D130" s="192"/>
      <c r="E130" s="193"/>
      <c r="F130" s="371"/>
      <c r="G130" s="196"/>
      <c r="H130" s="109">
        <v>3</v>
      </c>
      <c r="I130" s="396"/>
      <c r="J130" s="200"/>
      <c r="K130" s="200"/>
      <c r="L130" s="220"/>
      <c r="M130" s="220"/>
      <c r="N130" s="5">
        <v>11</v>
      </c>
      <c r="O130" s="291"/>
      <c r="P130" s="357"/>
      <c r="Q130" s="360"/>
      <c r="R130" s="363"/>
      <c r="S130" s="363"/>
      <c r="T130" s="363"/>
      <c r="U130" s="366"/>
      <c r="V130" s="444"/>
      <c r="W130" s="158"/>
      <c r="X130" s="159"/>
      <c r="AC130" s="19"/>
    </row>
    <row r="131" spans="1:29" x14ac:dyDescent="0.25">
      <c r="A131" s="383"/>
      <c r="B131" s="271"/>
      <c r="C131" s="271"/>
      <c r="D131" s="192"/>
      <c r="E131" s="193"/>
      <c r="F131" s="371"/>
      <c r="G131" s="196"/>
      <c r="H131" s="109">
        <v>4</v>
      </c>
      <c r="I131" s="396"/>
      <c r="J131" s="200"/>
      <c r="K131" s="200"/>
      <c r="L131" s="220"/>
      <c r="M131" s="220"/>
      <c r="N131" s="5">
        <v>12</v>
      </c>
      <c r="O131" s="291"/>
      <c r="P131" s="357"/>
      <c r="Q131" s="360"/>
      <c r="R131" s="363"/>
      <c r="S131" s="363"/>
      <c r="T131" s="363"/>
      <c r="U131" s="366"/>
      <c r="V131" s="444"/>
      <c r="W131" s="158"/>
      <c r="X131" s="159"/>
      <c r="AC131" s="18"/>
    </row>
    <row r="132" spans="1:29" x14ac:dyDescent="0.25">
      <c r="A132" s="383"/>
      <c r="B132" s="271"/>
      <c r="C132" s="271"/>
      <c r="D132" s="192"/>
      <c r="E132" s="193"/>
      <c r="F132" s="371"/>
      <c r="G132" s="196"/>
      <c r="H132" s="109">
        <v>5</v>
      </c>
      <c r="I132" s="396"/>
      <c r="J132" s="200"/>
      <c r="K132" s="200"/>
      <c r="L132" s="220"/>
      <c r="M132" s="220"/>
      <c r="N132" s="5">
        <v>13</v>
      </c>
      <c r="O132" s="291"/>
      <c r="P132" s="357"/>
      <c r="Q132" s="360"/>
      <c r="R132" s="363"/>
      <c r="S132" s="363"/>
      <c r="T132" s="363"/>
      <c r="U132" s="366"/>
      <c r="V132" s="444"/>
      <c r="W132" s="158"/>
      <c r="X132" s="159"/>
    </row>
    <row r="133" spans="1:29" ht="15" customHeight="1" x14ac:dyDescent="0.25">
      <c r="A133" s="383"/>
      <c r="B133" s="271"/>
      <c r="C133" s="271"/>
      <c r="D133" s="192"/>
      <c r="E133" s="193"/>
      <c r="F133" s="371"/>
      <c r="G133" s="196"/>
      <c r="H133" s="109">
        <v>6</v>
      </c>
      <c r="I133" s="396"/>
      <c r="J133" s="200"/>
      <c r="K133" s="200"/>
      <c r="L133" s="220"/>
      <c r="M133" s="220"/>
      <c r="N133" s="5">
        <v>14</v>
      </c>
      <c r="O133" s="291"/>
      <c r="P133" s="357"/>
      <c r="Q133" s="360"/>
      <c r="R133" s="363"/>
      <c r="S133" s="363"/>
      <c r="T133" s="363"/>
      <c r="U133" s="366"/>
      <c r="V133" s="444"/>
      <c r="W133" s="158"/>
      <c r="X133" s="159"/>
    </row>
    <row r="134" spans="1:29" ht="15" customHeight="1" thickBot="1" x14ac:dyDescent="0.3">
      <c r="A134" s="383"/>
      <c r="B134" s="271"/>
      <c r="C134" s="271"/>
      <c r="D134" s="380"/>
      <c r="E134" s="381"/>
      <c r="F134" s="371"/>
      <c r="G134" s="196"/>
      <c r="H134" s="112">
        <v>7</v>
      </c>
      <c r="I134" s="396"/>
      <c r="J134" s="201"/>
      <c r="K134" s="266"/>
      <c r="L134" s="221"/>
      <c r="M134" s="221"/>
      <c r="N134" s="88">
        <v>15</v>
      </c>
      <c r="O134" s="292"/>
      <c r="P134" s="358"/>
      <c r="Q134" s="360"/>
      <c r="R134" s="363"/>
      <c r="S134" s="363"/>
      <c r="T134" s="363"/>
      <c r="U134" s="366"/>
      <c r="V134" s="444"/>
      <c r="W134" s="158"/>
      <c r="X134" s="159"/>
    </row>
    <row r="135" spans="1:29" ht="15" customHeight="1" x14ac:dyDescent="0.25">
      <c r="A135" s="383"/>
      <c r="B135" s="271"/>
      <c r="C135" s="271"/>
      <c r="D135" s="190"/>
      <c r="E135" s="191"/>
      <c r="F135" s="371">
        <v>12</v>
      </c>
      <c r="G135" s="196">
        <f>+HEX2DEC(F135)</f>
        <v>18</v>
      </c>
      <c r="H135" s="92">
        <v>0</v>
      </c>
      <c r="I135" s="396"/>
      <c r="J135" s="199" t="str">
        <f>DEC2HEX(K135,4)</f>
        <v>03F7</v>
      </c>
      <c r="K135" s="265">
        <f>K119+1</f>
        <v>1015</v>
      </c>
      <c r="L135" s="219">
        <f>L127+1</f>
        <v>1024</v>
      </c>
      <c r="M135" s="219" t="str">
        <f>DEC2HEX(L135,4)</f>
        <v>0400</v>
      </c>
      <c r="N135" s="73">
        <v>0</v>
      </c>
      <c r="O135" s="290" t="str">
        <f>HEX2BIN(P135,8)</f>
        <v>00000000</v>
      </c>
      <c r="P135" s="356" t="s">
        <v>136</v>
      </c>
      <c r="Q135" s="360"/>
      <c r="R135" s="363"/>
      <c r="S135" s="363"/>
      <c r="T135" s="363"/>
      <c r="U135" s="366"/>
      <c r="V135" s="444"/>
      <c r="W135" s="158"/>
      <c r="X135" s="159"/>
    </row>
    <row r="136" spans="1:29" ht="15" customHeight="1" x14ac:dyDescent="0.25">
      <c r="A136" s="383"/>
      <c r="B136" s="271"/>
      <c r="C136" s="271"/>
      <c r="D136" s="192"/>
      <c r="E136" s="193"/>
      <c r="F136" s="371"/>
      <c r="G136" s="196"/>
      <c r="H136" s="109">
        <v>1</v>
      </c>
      <c r="I136" s="396"/>
      <c r="J136" s="200"/>
      <c r="K136" s="200"/>
      <c r="L136" s="220"/>
      <c r="M136" s="220"/>
      <c r="N136" s="5">
        <v>1</v>
      </c>
      <c r="O136" s="291"/>
      <c r="P136" s="357"/>
      <c r="Q136" s="360"/>
      <c r="R136" s="363"/>
      <c r="S136" s="363"/>
      <c r="T136" s="363"/>
      <c r="U136" s="366"/>
      <c r="V136" s="444"/>
      <c r="W136" s="158"/>
      <c r="X136" s="159"/>
    </row>
    <row r="137" spans="1:29" ht="15" customHeight="1" x14ac:dyDescent="0.25">
      <c r="A137" s="383"/>
      <c r="B137" s="271"/>
      <c r="C137" s="271"/>
      <c r="D137" s="192"/>
      <c r="E137" s="193"/>
      <c r="F137" s="371"/>
      <c r="G137" s="196"/>
      <c r="H137" s="109">
        <v>2</v>
      </c>
      <c r="I137" s="396"/>
      <c r="J137" s="200"/>
      <c r="K137" s="200"/>
      <c r="L137" s="220"/>
      <c r="M137" s="220"/>
      <c r="N137" s="5">
        <v>2</v>
      </c>
      <c r="O137" s="291"/>
      <c r="P137" s="357"/>
      <c r="Q137" s="360"/>
      <c r="R137" s="363"/>
      <c r="S137" s="363"/>
      <c r="T137" s="363"/>
      <c r="U137" s="366"/>
      <c r="V137" s="444"/>
      <c r="W137" s="158"/>
      <c r="X137" s="159"/>
    </row>
    <row r="138" spans="1:29" ht="15" customHeight="1" x14ac:dyDescent="0.25">
      <c r="A138" s="383"/>
      <c r="B138" s="271"/>
      <c r="C138" s="271"/>
      <c r="D138" s="192"/>
      <c r="E138" s="193"/>
      <c r="F138" s="371"/>
      <c r="G138" s="196"/>
      <c r="H138" s="109">
        <v>3</v>
      </c>
      <c r="I138" s="396"/>
      <c r="J138" s="200"/>
      <c r="K138" s="200"/>
      <c r="L138" s="220"/>
      <c r="M138" s="220"/>
      <c r="N138" s="5">
        <v>3</v>
      </c>
      <c r="O138" s="291"/>
      <c r="P138" s="357"/>
      <c r="Q138" s="360"/>
      <c r="R138" s="363"/>
      <c r="S138" s="363"/>
      <c r="T138" s="363"/>
      <c r="U138" s="366"/>
      <c r="V138" s="444"/>
      <c r="W138" s="158"/>
      <c r="X138" s="159"/>
    </row>
    <row r="139" spans="1:29" ht="15" customHeight="1" x14ac:dyDescent="0.25">
      <c r="A139" s="383"/>
      <c r="B139" s="271"/>
      <c r="C139" s="271"/>
      <c r="D139" s="192"/>
      <c r="E139" s="193"/>
      <c r="F139" s="371"/>
      <c r="G139" s="196"/>
      <c r="H139" s="109">
        <v>4</v>
      </c>
      <c r="I139" s="396"/>
      <c r="J139" s="200"/>
      <c r="K139" s="200"/>
      <c r="L139" s="220"/>
      <c r="M139" s="220"/>
      <c r="N139" s="5">
        <v>4</v>
      </c>
      <c r="O139" s="291"/>
      <c r="P139" s="357"/>
      <c r="Q139" s="360"/>
      <c r="R139" s="363"/>
      <c r="S139" s="363"/>
      <c r="T139" s="363"/>
      <c r="U139" s="366"/>
      <c r="V139" s="444"/>
      <c r="W139" s="158"/>
      <c r="X139" s="159"/>
      <c r="AA139" s="18"/>
      <c r="AB139" s="18"/>
      <c r="AC139" s="18"/>
    </row>
    <row r="140" spans="1:29" ht="15.75" customHeight="1" x14ac:dyDescent="0.25">
      <c r="A140" s="383"/>
      <c r="B140" s="271"/>
      <c r="C140" s="271"/>
      <c r="D140" s="192"/>
      <c r="E140" s="193"/>
      <c r="F140" s="371"/>
      <c r="G140" s="196"/>
      <c r="H140" s="109">
        <v>5</v>
      </c>
      <c r="I140" s="396"/>
      <c r="J140" s="200"/>
      <c r="K140" s="200"/>
      <c r="L140" s="220"/>
      <c r="M140" s="220"/>
      <c r="N140" s="5">
        <v>5</v>
      </c>
      <c r="O140" s="291"/>
      <c r="P140" s="357"/>
      <c r="Q140" s="360"/>
      <c r="R140" s="363"/>
      <c r="S140" s="363"/>
      <c r="T140" s="363"/>
      <c r="U140" s="366"/>
      <c r="V140" s="444"/>
      <c r="W140" s="158"/>
      <c r="X140" s="159"/>
      <c r="AA140" s="18"/>
      <c r="AB140" s="18"/>
    </row>
    <row r="141" spans="1:29" ht="15" customHeight="1" x14ac:dyDescent="0.25">
      <c r="A141" s="383"/>
      <c r="B141" s="271"/>
      <c r="C141" s="271"/>
      <c r="D141" s="192"/>
      <c r="E141" s="193"/>
      <c r="F141" s="371"/>
      <c r="G141" s="196"/>
      <c r="H141" s="109">
        <v>6</v>
      </c>
      <c r="I141" s="396"/>
      <c r="J141" s="200"/>
      <c r="K141" s="200"/>
      <c r="L141" s="220"/>
      <c r="M141" s="220"/>
      <c r="N141" s="5">
        <v>6</v>
      </c>
      <c r="O141" s="291"/>
      <c r="P141" s="357"/>
      <c r="Q141" s="360"/>
      <c r="R141" s="363"/>
      <c r="S141" s="363"/>
      <c r="T141" s="363"/>
      <c r="U141" s="366"/>
      <c r="V141" s="444"/>
      <c r="W141" s="158"/>
      <c r="X141" s="159"/>
      <c r="AA141" s="18"/>
      <c r="AB141" s="18"/>
      <c r="AC141" s="18"/>
    </row>
    <row r="142" spans="1:29" ht="15" customHeight="1" thickBot="1" x14ac:dyDescent="0.3">
      <c r="A142" s="383"/>
      <c r="B142" s="271"/>
      <c r="C142" s="271"/>
      <c r="D142" s="192"/>
      <c r="E142" s="193"/>
      <c r="F142" s="371"/>
      <c r="G142" s="196"/>
      <c r="H142" s="109">
        <v>7</v>
      </c>
      <c r="I142" s="396"/>
      <c r="J142" s="200"/>
      <c r="K142" s="200"/>
      <c r="L142" s="221"/>
      <c r="M142" s="221"/>
      <c r="N142" s="5">
        <v>7</v>
      </c>
      <c r="O142" s="292"/>
      <c r="P142" s="358"/>
      <c r="Q142" s="360"/>
      <c r="R142" s="363"/>
      <c r="S142" s="363"/>
      <c r="T142" s="363"/>
      <c r="U142" s="366"/>
      <c r="V142" s="444"/>
      <c r="W142" s="158"/>
      <c r="X142" s="159"/>
      <c r="AA142" s="18"/>
      <c r="AB142" s="18"/>
      <c r="AC142" s="19"/>
    </row>
    <row r="143" spans="1:29" ht="15" customHeight="1" x14ac:dyDescent="0.25">
      <c r="A143" s="383"/>
      <c r="B143" s="271"/>
      <c r="C143" s="271"/>
      <c r="D143" s="192"/>
      <c r="E143" s="193"/>
      <c r="F143" s="371">
        <v>13</v>
      </c>
      <c r="G143" s="196">
        <f>+HEX2DEC(F143)</f>
        <v>19</v>
      </c>
      <c r="H143" s="109">
        <v>0</v>
      </c>
      <c r="I143" s="396"/>
      <c r="J143" s="200"/>
      <c r="K143" s="200"/>
      <c r="L143" s="219">
        <f>L135+1</f>
        <v>1025</v>
      </c>
      <c r="M143" s="219" t="str">
        <f>DEC2HEX(L143,4)</f>
        <v>0401</v>
      </c>
      <c r="N143" s="5">
        <v>8</v>
      </c>
      <c r="O143" s="290" t="str">
        <f>HEX2BIN(P143,8)</f>
        <v>00000000</v>
      </c>
      <c r="P143" s="356" t="s">
        <v>136</v>
      </c>
      <c r="Q143" s="360"/>
      <c r="R143" s="363"/>
      <c r="S143" s="363"/>
      <c r="T143" s="363"/>
      <c r="U143" s="366"/>
      <c r="V143" s="444"/>
      <c r="W143" s="158"/>
      <c r="X143" s="159"/>
      <c r="AA143" s="19"/>
      <c r="AB143" s="19"/>
    </row>
    <row r="144" spans="1:29" ht="15" customHeight="1" x14ac:dyDescent="0.25">
      <c r="A144" s="383"/>
      <c r="B144" s="271"/>
      <c r="C144" s="271"/>
      <c r="D144" s="192"/>
      <c r="E144" s="193"/>
      <c r="F144" s="371"/>
      <c r="G144" s="196"/>
      <c r="H144" s="109">
        <v>1</v>
      </c>
      <c r="I144" s="396"/>
      <c r="J144" s="200"/>
      <c r="K144" s="200"/>
      <c r="L144" s="220"/>
      <c r="M144" s="220"/>
      <c r="N144" s="5">
        <v>9</v>
      </c>
      <c r="O144" s="291"/>
      <c r="P144" s="357"/>
      <c r="Q144" s="360"/>
      <c r="R144" s="363"/>
      <c r="S144" s="363"/>
      <c r="T144" s="363"/>
      <c r="U144" s="366"/>
      <c r="V144" s="444"/>
      <c r="W144" s="158"/>
      <c r="X144" s="159"/>
      <c r="AA144" s="19"/>
      <c r="AB144" s="19"/>
      <c r="AC144" s="19"/>
    </row>
    <row r="145" spans="1:29" ht="15" customHeight="1" x14ac:dyDescent="0.25">
      <c r="A145" s="383"/>
      <c r="B145" s="271"/>
      <c r="C145" s="271"/>
      <c r="D145" s="192"/>
      <c r="E145" s="193"/>
      <c r="F145" s="371"/>
      <c r="G145" s="196"/>
      <c r="H145" s="109">
        <v>2</v>
      </c>
      <c r="I145" s="396"/>
      <c r="J145" s="200"/>
      <c r="K145" s="200"/>
      <c r="L145" s="220"/>
      <c r="M145" s="220"/>
      <c r="N145" s="5">
        <v>10</v>
      </c>
      <c r="O145" s="291"/>
      <c r="P145" s="357"/>
      <c r="Q145" s="360"/>
      <c r="R145" s="363"/>
      <c r="S145" s="363"/>
      <c r="T145" s="363"/>
      <c r="U145" s="366"/>
      <c r="V145" s="444"/>
      <c r="W145" s="158"/>
      <c r="X145" s="159"/>
      <c r="AA145" s="19"/>
      <c r="AB145" s="19"/>
      <c r="AC145" s="19"/>
    </row>
    <row r="146" spans="1:29" ht="15" customHeight="1" x14ac:dyDescent="0.25">
      <c r="A146" s="383"/>
      <c r="B146" s="271"/>
      <c r="C146" s="271"/>
      <c r="D146" s="192"/>
      <c r="E146" s="193"/>
      <c r="F146" s="371"/>
      <c r="G146" s="196"/>
      <c r="H146" s="109">
        <v>3</v>
      </c>
      <c r="I146" s="396"/>
      <c r="J146" s="200"/>
      <c r="K146" s="200"/>
      <c r="L146" s="220"/>
      <c r="M146" s="220"/>
      <c r="N146" s="5">
        <v>11</v>
      </c>
      <c r="O146" s="291"/>
      <c r="P146" s="357"/>
      <c r="Q146" s="360"/>
      <c r="R146" s="363"/>
      <c r="S146" s="363"/>
      <c r="T146" s="363"/>
      <c r="U146" s="366"/>
      <c r="V146" s="444"/>
      <c r="W146" s="158"/>
      <c r="X146" s="159"/>
      <c r="AA146" s="19"/>
      <c r="AB146" s="19"/>
      <c r="AC146" s="19"/>
    </row>
    <row r="147" spans="1:29" ht="15" customHeight="1" x14ac:dyDescent="0.25">
      <c r="A147" s="383"/>
      <c r="B147" s="271"/>
      <c r="C147" s="271"/>
      <c r="D147" s="192"/>
      <c r="E147" s="193"/>
      <c r="F147" s="371"/>
      <c r="G147" s="196"/>
      <c r="H147" s="109">
        <v>4</v>
      </c>
      <c r="I147" s="396"/>
      <c r="J147" s="200"/>
      <c r="K147" s="200"/>
      <c r="L147" s="220"/>
      <c r="M147" s="220"/>
      <c r="N147" s="5">
        <v>12</v>
      </c>
      <c r="O147" s="291"/>
      <c r="P147" s="357"/>
      <c r="Q147" s="360"/>
      <c r="R147" s="363"/>
      <c r="S147" s="363"/>
      <c r="T147" s="363"/>
      <c r="U147" s="366"/>
      <c r="V147" s="444"/>
      <c r="W147" s="158"/>
      <c r="X147" s="159"/>
      <c r="AA147" s="19"/>
      <c r="AB147" s="19"/>
      <c r="AC147" s="19"/>
    </row>
    <row r="148" spans="1:29" ht="15.75" customHeight="1" x14ac:dyDescent="0.25">
      <c r="A148" s="383"/>
      <c r="B148" s="271"/>
      <c r="C148" s="271"/>
      <c r="D148" s="192"/>
      <c r="E148" s="193"/>
      <c r="F148" s="371"/>
      <c r="G148" s="196"/>
      <c r="H148" s="109">
        <v>5</v>
      </c>
      <c r="I148" s="396"/>
      <c r="J148" s="200"/>
      <c r="K148" s="200"/>
      <c r="L148" s="220"/>
      <c r="M148" s="220"/>
      <c r="N148" s="5">
        <v>13</v>
      </c>
      <c r="O148" s="291"/>
      <c r="P148" s="357"/>
      <c r="Q148" s="360"/>
      <c r="R148" s="363"/>
      <c r="S148" s="363"/>
      <c r="T148" s="363"/>
      <c r="U148" s="366"/>
      <c r="V148" s="444"/>
      <c r="W148" s="158"/>
      <c r="X148" s="159"/>
      <c r="AA148" s="19"/>
      <c r="AB148" s="19"/>
      <c r="AC148" s="19"/>
    </row>
    <row r="149" spans="1:29" ht="15" customHeight="1" x14ac:dyDescent="0.25">
      <c r="A149" s="383"/>
      <c r="B149" s="271"/>
      <c r="C149" s="271"/>
      <c r="D149" s="192"/>
      <c r="E149" s="193"/>
      <c r="F149" s="371"/>
      <c r="G149" s="196"/>
      <c r="H149" s="109">
        <v>6</v>
      </c>
      <c r="I149" s="396"/>
      <c r="J149" s="200"/>
      <c r="K149" s="200"/>
      <c r="L149" s="220"/>
      <c r="M149" s="220"/>
      <c r="N149" s="5">
        <v>14</v>
      </c>
      <c r="O149" s="291"/>
      <c r="P149" s="357"/>
      <c r="Q149" s="360"/>
      <c r="R149" s="363"/>
      <c r="S149" s="363"/>
      <c r="T149" s="363"/>
      <c r="U149" s="366"/>
      <c r="V149" s="444"/>
      <c r="W149" s="158"/>
      <c r="X149" s="159"/>
      <c r="AA149" s="19"/>
      <c r="AB149" s="19"/>
      <c r="AC149" s="19"/>
    </row>
    <row r="150" spans="1:29" ht="15" customHeight="1" thickBot="1" x14ac:dyDescent="0.3">
      <c r="A150" s="383"/>
      <c r="B150" s="258"/>
      <c r="C150" s="258"/>
      <c r="D150" s="194"/>
      <c r="E150" s="195"/>
      <c r="F150" s="372"/>
      <c r="G150" s="202"/>
      <c r="H150" s="112">
        <v>7</v>
      </c>
      <c r="I150" s="397"/>
      <c r="J150" s="201"/>
      <c r="K150" s="266"/>
      <c r="L150" s="221"/>
      <c r="M150" s="221"/>
      <c r="N150" s="88">
        <v>15</v>
      </c>
      <c r="O150" s="292"/>
      <c r="P150" s="358"/>
      <c r="Q150" s="361"/>
      <c r="R150" s="364"/>
      <c r="S150" s="364"/>
      <c r="T150" s="364"/>
      <c r="U150" s="367"/>
      <c r="V150" s="445"/>
      <c r="W150" s="158"/>
      <c r="X150" s="159"/>
      <c r="AA150" s="19"/>
      <c r="AB150" s="19"/>
      <c r="AC150" s="19"/>
    </row>
    <row r="151" spans="1:29" ht="15" customHeight="1" x14ac:dyDescent="0.25">
      <c r="A151" s="383"/>
      <c r="B151" s="257" t="s">
        <v>68</v>
      </c>
      <c r="C151" s="257" t="s">
        <v>108</v>
      </c>
      <c r="D151" s="378"/>
      <c r="E151" s="379"/>
      <c r="F151" s="373">
        <v>14</v>
      </c>
      <c r="G151" s="374">
        <f>+HEX2DEC(F151)</f>
        <v>20</v>
      </c>
      <c r="H151" s="92">
        <v>0</v>
      </c>
      <c r="I151" s="389" t="s">
        <v>240</v>
      </c>
      <c r="J151" s="387" t="str">
        <f>DEC2HEX(K151,4)</f>
        <v>03F8</v>
      </c>
      <c r="K151" s="265">
        <f>K135+1</f>
        <v>1016</v>
      </c>
      <c r="L151" s="219">
        <f>L143+1</f>
        <v>1026</v>
      </c>
      <c r="M151" s="219" t="str">
        <f>DEC2HEX(L151,4)</f>
        <v>0402</v>
      </c>
      <c r="N151" s="73">
        <v>0</v>
      </c>
      <c r="O151" s="290" t="str">
        <f>HEX2BIN(P151,8)</f>
        <v>00101010</v>
      </c>
      <c r="P151" s="356" t="s">
        <v>498</v>
      </c>
      <c r="Q151" s="359" t="str">
        <f>CONCATENATE(P151,P159,P167,P175)</f>
        <v>2AF80000</v>
      </c>
      <c r="R151" s="362" t="str">
        <f>CONCATENATE(P175,P167,P159,P151)</f>
        <v>0000F82A</v>
      </c>
      <c r="S151" s="362">
        <f>MOD(HEX2DEC(Q151)+2^31,2^32)-2^31</f>
        <v>720896000</v>
      </c>
      <c r="T151" s="362">
        <f>MOD(HEX2DEC(R151)+2^31,2^32)-2^31</f>
        <v>63530</v>
      </c>
      <c r="U151" s="239" t="s">
        <v>266</v>
      </c>
      <c r="V151" s="240"/>
      <c r="W151" s="158"/>
      <c r="X151" s="159"/>
      <c r="AA151" s="19"/>
      <c r="AB151" s="19"/>
      <c r="AC151" s="19"/>
    </row>
    <row r="152" spans="1:29" ht="15" customHeight="1" x14ac:dyDescent="0.25">
      <c r="A152" s="383"/>
      <c r="B152" s="271"/>
      <c r="C152" s="271"/>
      <c r="D152" s="192"/>
      <c r="E152" s="193"/>
      <c r="F152" s="371"/>
      <c r="G152" s="196"/>
      <c r="H152" s="109">
        <v>1</v>
      </c>
      <c r="I152" s="390"/>
      <c r="J152" s="388"/>
      <c r="K152" s="200"/>
      <c r="L152" s="220"/>
      <c r="M152" s="220"/>
      <c r="N152" s="5">
        <v>1</v>
      </c>
      <c r="O152" s="291"/>
      <c r="P152" s="357"/>
      <c r="Q152" s="360"/>
      <c r="R152" s="363"/>
      <c r="S152" s="363"/>
      <c r="T152" s="363"/>
      <c r="U152" s="241"/>
      <c r="V152" s="242"/>
      <c r="W152" s="158"/>
      <c r="X152" s="159"/>
      <c r="AA152" s="19"/>
      <c r="AB152" s="19"/>
      <c r="AC152" s="19"/>
    </row>
    <row r="153" spans="1:29" ht="15" customHeight="1" x14ac:dyDescent="0.25">
      <c r="A153" s="383"/>
      <c r="B153" s="271"/>
      <c r="C153" s="271"/>
      <c r="D153" s="192"/>
      <c r="E153" s="193"/>
      <c r="F153" s="371"/>
      <c r="G153" s="196"/>
      <c r="H153" s="109">
        <v>2</v>
      </c>
      <c r="I153" s="390"/>
      <c r="J153" s="388"/>
      <c r="K153" s="200"/>
      <c r="L153" s="220"/>
      <c r="M153" s="220"/>
      <c r="N153" s="5">
        <v>2</v>
      </c>
      <c r="O153" s="291"/>
      <c r="P153" s="357"/>
      <c r="Q153" s="360"/>
      <c r="R153" s="363"/>
      <c r="S153" s="363"/>
      <c r="T153" s="363"/>
      <c r="U153" s="241"/>
      <c r="V153" s="242"/>
      <c r="W153" s="158"/>
      <c r="X153" s="159"/>
      <c r="AA153" s="19"/>
      <c r="AB153" s="19" t="s">
        <v>131</v>
      </c>
      <c r="AC153" s="19"/>
    </row>
    <row r="154" spans="1:29" ht="15" customHeight="1" x14ac:dyDescent="0.25">
      <c r="A154" s="383"/>
      <c r="B154" s="271"/>
      <c r="C154" s="271"/>
      <c r="D154" s="192"/>
      <c r="E154" s="193"/>
      <c r="F154" s="371"/>
      <c r="G154" s="196"/>
      <c r="H154" s="109">
        <v>3</v>
      </c>
      <c r="I154" s="390"/>
      <c r="J154" s="388"/>
      <c r="K154" s="200"/>
      <c r="L154" s="220"/>
      <c r="M154" s="220"/>
      <c r="N154" s="5">
        <v>3</v>
      </c>
      <c r="O154" s="291"/>
      <c r="P154" s="357"/>
      <c r="Q154" s="360"/>
      <c r="R154" s="363"/>
      <c r="S154" s="363"/>
      <c r="T154" s="363"/>
      <c r="U154" s="241"/>
      <c r="V154" s="242"/>
      <c r="W154" s="158"/>
      <c r="X154" s="159"/>
      <c r="AA154" s="19"/>
      <c r="AB154" s="19"/>
      <c r="AC154" s="19"/>
    </row>
    <row r="155" spans="1:29" ht="15" customHeight="1" x14ac:dyDescent="0.25">
      <c r="A155" s="383"/>
      <c r="B155" s="271"/>
      <c r="C155" s="271"/>
      <c r="D155" s="192"/>
      <c r="E155" s="193"/>
      <c r="F155" s="371"/>
      <c r="G155" s="196"/>
      <c r="H155" s="109">
        <v>4</v>
      </c>
      <c r="I155" s="390"/>
      <c r="J155" s="388"/>
      <c r="K155" s="200"/>
      <c r="L155" s="220"/>
      <c r="M155" s="220"/>
      <c r="N155" s="5">
        <v>4</v>
      </c>
      <c r="O155" s="291"/>
      <c r="P155" s="357"/>
      <c r="Q155" s="360"/>
      <c r="R155" s="363"/>
      <c r="S155" s="363"/>
      <c r="T155" s="363"/>
      <c r="U155" s="241"/>
      <c r="V155" s="242"/>
      <c r="W155" s="158"/>
      <c r="X155" s="159"/>
      <c r="AA155" s="19"/>
      <c r="AB155" s="19"/>
      <c r="AC155" s="19"/>
    </row>
    <row r="156" spans="1:29" ht="15.75" customHeight="1" x14ac:dyDescent="0.25">
      <c r="A156" s="383"/>
      <c r="B156" s="271"/>
      <c r="C156" s="271"/>
      <c r="D156" s="192"/>
      <c r="E156" s="193"/>
      <c r="F156" s="371"/>
      <c r="G156" s="196"/>
      <c r="H156" s="109">
        <v>5</v>
      </c>
      <c r="I156" s="390"/>
      <c r="J156" s="388"/>
      <c r="K156" s="200"/>
      <c r="L156" s="220"/>
      <c r="M156" s="220"/>
      <c r="N156" s="5">
        <v>5</v>
      </c>
      <c r="O156" s="291"/>
      <c r="P156" s="357"/>
      <c r="Q156" s="360"/>
      <c r="R156" s="363"/>
      <c r="S156" s="363"/>
      <c r="T156" s="363"/>
      <c r="U156" s="241"/>
      <c r="V156" s="242"/>
      <c r="W156" s="158"/>
      <c r="X156" s="159"/>
      <c r="AA156" s="19"/>
      <c r="AB156" s="19"/>
      <c r="AC156" s="19"/>
    </row>
    <row r="157" spans="1:29" ht="15" customHeight="1" x14ac:dyDescent="0.25">
      <c r="A157" s="383"/>
      <c r="B157" s="271"/>
      <c r="C157" s="271"/>
      <c r="D157" s="192"/>
      <c r="E157" s="193"/>
      <c r="F157" s="371"/>
      <c r="G157" s="196"/>
      <c r="H157" s="109">
        <v>6</v>
      </c>
      <c r="I157" s="390"/>
      <c r="J157" s="388"/>
      <c r="K157" s="200"/>
      <c r="L157" s="220"/>
      <c r="M157" s="220"/>
      <c r="N157" s="5">
        <v>6</v>
      </c>
      <c r="O157" s="291"/>
      <c r="P157" s="357"/>
      <c r="Q157" s="360"/>
      <c r="R157" s="363"/>
      <c r="S157" s="363"/>
      <c r="T157" s="363"/>
      <c r="U157" s="241"/>
      <c r="V157" s="242"/>
      <c r="W157" s="158"/>
      <c r="X157" s="159"/>
      <c r="AA157" s="19"/>
      <c r="AB157" s="19"/>
      <c r="AC157" s="19"/>
    </row>
    <row r="158" spans="1:29" ht="15" customHeight="1" thickBot="1" x14ac:dyDescent="0.3">
      <c r="A158" s="383"/>
      <c r="B158" s="271"/>
      <c r="C158" s="271"/>
      <c r="D158" s="192"/>
      <c r="E158" s="193"/>
      <c r="F158" s="371"/>
      <c r="G158" s="196"/>
      <c r="H158" s="109">
        <v>7</v>
      </c>
      <c r="I158" s="390"/>
      <c r="J158" s="388"/>
      <c r="K158" s="200"/>
      <c r="L158" s="221"/>
      <c r="M158" s="221"/>
      <c r="N158" s="5">
        <v>7</v>
      </c>
      <c r="O158" s="292"/>
      <c r="P158" s="358"/>
      <c r="Q158" s="360"/>
      <c r="R158" s="363"/>
      <c r="S158" s="363"/>
      <c r="T158" s="363"/>
      <c r="U158" s="241"/>
      <c r="V158" s="242"/>
      <c r="W158" s="158"/>
      <c r="X158" s="159"/>
      <c r="AA158" s="19"/>
      <c r="AB158" s="19"/>
      <c r="AC158" s="19"/>
    </row>
    <row r="159" spans="1:29" ht="15" customHeight="1" x14ac:dyDescent="0.25">
      <c r="A159" s="383"/>
      <c r="B159" s="271"/>
      <c r="C159" s="271"/>
      <c r="D159" s="192"/>
      <c r="E159" s="193"/>
      <c r="F159" s="371">
        <v>15</v>
      </c>
      <c r="G159" s="196">
        <f>+HEX2DEC(F159)</f>
        <v>21</v>
      </c>
      <c r="H159" s="109">
        <v>0</v>
      </c>
      <c r="I159" s="390"/>
      <c r="J159" s="388"/>
      <c r="K159" s="200"/>
      <c r="L159" s="219">
        <f>L151+1</f>
        <v>1027</v>
      </c>
      <c r="M159" s="219" t="str">
        <f>DEC2HEX(L159,4)</f>
        <v>0403</v>
      </c>
      <c r="N159" s="5">
        <v>8</v>
      </c>
      <c r="O159" s="290" t="str">
        <f>HEX2BIN(P159,8)</f>
        <v>11111000</v>
      </c>
      <c r="P159" s="356" t="s">
        <v>499</v>
      </c>
      <c r="Q159" s="360"/>
      <c r="R159" s="363"/>
      <c r="S159" s="363"/>
      <c r="T159" s="363"/>
      <c r="U159" s="241"/>
      <c r="V159" s="242"/>
      <c r="W159" s="158"/>
      <c r="X159" s="159"/>
      <c r="AA159" s="19"/>
      <c r="AB159" s="19"/>
      <c r="AC159" s="19"/>
    </row>
    <row r="160" spans="1:29" ht="15" customHeight="1" x14ac:dyDescent="0.25">
      <c r="A160" s="383"/>
      <c r="B160" s="271"/>
      <c r="C160" s="271"/>
      <c r="D160" s="192"/>
      <c r="E160" s="193"/>
      <c r="F160" s="371"/>
      <c r="G160" s="196"/>
      <c r="H160" s="109">
        <v>1</v>
      </c>
      <c r="I160" s="390"/>
      <c r="J160" s="388"/>
      <c r="K160" s="200"/>
      <c r="L160" s="220"/>
      <c r="M160" s="220"/>
      <c r="N160" s="5">
        <v>9</v>
      </c>
      <c r="O160" s="291"/>
      <c r="P160" s="357"/>
      <c r="Q160" s="360"/>
      <c r="R160" s="363"/>
      <c r="S160" s="363"/>
      <c r="T160" s="363"/>
      <c r="U160" s="241"/>
      <c r="V160" s="242"/>
      <c r="W160" s="158"/>
      <c r="X160" s="159"/>
      <c r="AA160" s="19"/>
      <c r="AB160" s="19"/>
      <c r="AC160" s="19"/>
    </row>
    <row r="161" spans="1:29" ht="15" customHeight="1" x14ac:dyDescent="0.25">
      <c r="A161" s="383"/>
      <c r="B161" s="271"/>
      <c r="C161" s="271"/>
      <c r="D161" s="192"/>
      <c r="E161" s="193"/>
      <c r="F161" s="371"/>
      <c r="G161" s="196"/>
      <c r="H161" s="109">
        <v>2</v>
      </c>
      <c r="I161" s="390"/>
      <c r="J161" s="388"/>
      <c r="K161" s="200"/>
      <c r="L161" s="220"/>
      <c r="M161" s="220"/>
      <c r="N161" s="5">
        <v>10</v>
      </c>
      <c r="O161" s="291"/>
      <c r="P161" s="357"/>
      <c r="Q161" s="360"/>
      <c r="R161" s="363"/>
      <c r="S161" s="363"/>
      <c r="T161" s="363"/>
      <c r="U161" s="241"/>
      <c r="V161" s="242"/>
      <c r="W161" s="158"/>
      <c r="X161" s="159"/>
      <c r="AA161" s="19"/>
      <c r="AB161" s="19"/>
      <c r="AC161" s="19"/>
    </row>
    <row r="162" spans="1:29" ht="15" customHeight="1" x14ac:dyDescent="0.25">
      <c r="A162" s="383"/>
      <c r="B162" s="271"/>
      <c r="C162" s="271"/>
      <c r="D162" s="192"/>
      <c r="E162" s="193"/>
      <c r="F162" s="371"/>
      <c r="G162" s="196"/>
      <c r="H162" s="109">
        <v>3</v>
      </c>
      <c r="I162" s="390"/>
      <c r="J162" s="388"/>
      <c r="K162" s="200"/>
      <c r="L162" s="220"/>
      <c r="M162" s="220"/>
      <c r="N162" s="5">
        <v>11</v>
      </c>
      <c r="O162" s="291"/>
      <c r="P162" s="357"/>
      <c r="Q162" s="360"/>
      <c r="R162" s="363"/>
      <c r="S162" s="363"/>
      <c r="T162" s="363"/>
      <c r="U162" s="241"/>
      <c r="V162" s="242"/>
      <c r="W162" s="158"/>
      <c r="X162" s="159"/>
      <c r="AA162" s="19"/>
      <c r="AB162" s="19"/>
      <c r="AC162" s="19"/>
    </row>
    <row r="163" spans="1:29" ht="15" customHeight="1" x14ac:dyDescent="0.25">
      <c r="A163" s="383"/>
      <c r="B163" s="271"/>
      <c r="C163" s="271"/>
      <c r="D163" s="192"/>
      <c r="E163" s="193"/>
      <c r="F163" s="371"/>
      <c r="G163" s="196"/>
      <c r="H163" s="109">
        <v>4</v>
      </c>
      <c r="I163" s="390"/>
      <c r="J163" s="388"/>
      <c r="K163" s="200"/>
      <c r="L163" s="220"/>
      <c r="M163" s="220"/>
      <c r="N163" s="5">
        <v>12</v>
      </c>
      <c r="O163" s="291"/>
      <c r="P163" s="357"/>
      <c r="Q163" s="360"/>
      <c r="R163" s="363"/>
      <c r="S163" s="363"/>
      <c r="T163" s="363"/>
      <c r="U163" s="241"/>
      <c r="V163" s="242"/>
      <c r="W163" s="158"/>
      <c r="X163" s="159"/>
      <c r="AA163" s="19"/>
      <c r="AB163" s="19"/>
      <c r="AC163" s="19"/>
    </row>
    <row r="164" spans="1:29" ht="15.75" customHeight="1" x14ac:dyDescent="0.25">
      <c r="A164" s="383"/>
      <c r="B164" s="271"/>
      <c r="C164" s="271"/>
      <c r="D164" s="192"/>
      <c r="E164" s="193"/>
      <c r="F164" s="371"/>
      <c r="G164" s="196"/>
      <c r="H164" s="109">
        <v>5</v>
      </c>
      <c r="I164" s="390"/>
      <c r="J164" s="388"/>
      <c r="K164" s="200"/>
      <c r="L164" s="220"/>
      <c r="M164" s="220"/>
      <c r="N164" s="5">
        <v>13</v>
      </c>
      <c r="O164" s="291"/>
      <c r="P164" s="357"/>
      <c r="Q164" s="360"/>
      <c r="R164" s="363"/>
      <c r="S164" s="363"/>
      <c r="T164" s="363"/>
      <c r="U164" s="241"/>
      <c r="V164" s="242"/>
      <c r="W164" s="158"/>
      <c r="X164" s="159"/>
      <c r="AA164" s="19"/>
      <c r="AB164" s="19"/>
      <c r="AC164" s="19"/>
    </row>
    <row r="165" spans="1:29" ht="15" customHeight="1" x14ac:dyDescent="0.25">
      <c r="A165" s="383"/>
      <c r="B165" s="271"/>
      <c r="C165" s="271"/>
      <c r="D165" s="192"/>
      <c r="E165" s="193"/>
      <c r="F165" s="371"/>
      <c r="G165" s="196"/>
      <c r="H165" s="109">
        <v>6</v>
      </c>
      <c r="I165" s="390"/>
      <c r="J165" s="388"/>
      <c r="K165" s="200"/>
      <c r="L165" s="220"/>
      <c r="M165" s="220"/>
      <c r="N165" s="5">
        <v>14</v>
      </c>
      <c r="O165" s="291"/>
      <c r="P165" s="357"/>
      <c r="Q165" s="360"/>
      <c r="R165" s="363"/>
      <c r="S165" s="363"/>
      <c r="T165" s="363"/>
      <c r="U165" s="241"/>
      <c r="V165" s="242"/>
      <c r="W165" s="158"/>
      <c r="X165" s="159"/>
      <c r="AA165" s="19"/>
      <c r="AB165" s="19"/>
      <c r="AC165" s="19"/>
    </row>
    <row r="166" spans="1:29" ht="15.75" thickBot="1" x14ac:dyDescent="0.3">
      <c r="A166" s="383"/>
      <c r="B166" s="271"/>
      <c r="C166" s="271"/>
      <c r="D166" s="380"/>
      <c r="E166" s="381"/>
      <c r="F166" s="371"/>
      <c r="G166" s="196"/>
      <c r="H166" s="112">
        <v>7</v>
      </c>
      <c r="I166" s="390"/>
      <c r="J166" s="394"/>
      <c r="K166" s="266"/>
      <c r="L166" s="221"/>
      <c r="M166" s="221"/>
      <c r="N166" s="88">
        <v>15</v>
      </c>
      <c r="O166" s="292"/>
      <c r="P166" s="358"/>
      <c r="Q166" s="360"/>
      <c r="R166" s="363"/>
      <c r="S166" s="363"/>
      <c r="T166" s="363"/>
      <c r="U166" s="241"/>
      <c r="V166" s="242"/>
      <c r="W166" s="158"/>
      <c r="X166" s="159"/>
      <c r="AA166" s="19"/>
      <c r="AB166" s="19"/>
      <c r="AC166" s="19"/>
    </row>
    <row r="167" spans="1:29" x14ac:dyDescent="0.25">
      <c r="A167" s="383"/>
      <c r="B167" s="271"/>
      <c r="C167" s="271"/>
      <c r="D167" s="190"/>
      <c r="E167" s="191"/>
      <c r="F167" s="371">
        <v>16</v>
      </c>
      <c r="G167" s="196">
        <f>+HEX2DEC(F167)</f>
        <v>22</v>
      </c>
      <c r="H167" s="92">
        <v>0</v>
      </c>
      <c r="I167" s="391" t="s">
        <v>106</v>
      </c>
      <c r="J167" s="387" t="str">
        <f>DEC2HEX(K167,4)</f>
        <v>03F9</v>
      </c>
      <c r="K167" s="265">
        <f>K151+1</f>
        <v>1017</v>
      </c>
      <c r="L167" s="219">
        <f>L159+1</f>
        <v>1028</v>
      </c>
      <c r="M167" s="219" t="str">
        <f>DEC2HEX(L167,4)</f>
        <v>0404</v>
      </c>
      <c r="N167" s="73">
        <v>0</v>
      </c>
      <c r="O167" s="290" t="str">
        <f>HEX2BIN(P167,8)</f>
        <v>00000000</v>
      </c>
      <c r="P167" s="356" t="s">
        <v>136</v>
      </c>
      <c r="Q167" s="360"/>
      <c r="R167" s="363"/>
      <c r="S167" s="363"/>
      <c r="T167" s="363"/>
      <c r="U167" s="241"/>
      <c r="V167" s="242"/>
      <c r="W167" s="158"/>
      <c r="X167" s="159"/>
      <c r="AA167" s="19"/>
      <c r="AB167" s="19"/>
      <c r="AC167" s="19"/>
    </row>
    <row r="168" spans="1:29" x14ac:dyDescent="0.25">
      <c r="A168" s="383"/>
      <c r="B168" s="271"/>
      <c r="C168" s="271"/>
      <c r="D168" s="192"/>
      <c r="E168" s="193"/>
      <c r="F168" s="371"/>
      <c r="G168" s="196"/>
      <c r="H168" s="109">
        <v>1</v>
      </c>
      <c r="I168" s="392"/>
      <c r="J168" s="388"/>
      <c r="K168" s="200"/>
      <c r="L168" s="220"/>
      <c r="M168" s="220"/>
      <c r="N168" s="5">
        <v>1</v>
      </c>
      <c r="O168" s="291"/>
      <c r="P168" s="357"/>
      <c r="Q168" s="360"/>
      <c r="R168" s="363"/>
      <c r="S168" s="363"/>
      <c r="T168" s="363"/>
      <c r="U168" s="241"/>
      <c r="V168" s="242"/>
      <c r="W168" s="158"/>
      <c r="X168" s="159"/>
      <c r="AA168" s="19"/>
      <c r="AB168" s="19"/>
      <c r="AC168" s="19"/>
    </row>
    <row r="169" spans="1:29" ht="15" customHeight="1" x14ac:dyDescent="0.25">
      <c r="A169" s="383"/>
      <c r="B169" s="271"/>
      <c r="C169" s="271"/>
      <c r="D169" s="192"/>
      <c r="E169" s="193"/>
      <c r="F169" s="371"/>
      <c r="G169" s="196"/>
      <c r="H169" s="109">
        <v>2</v>
      </c>
      <c r="I169" s="392"/>
      <c r="J169" s="388"/>
      <c r="K169" s="200"/>
      <c r="L169" s="220"/>
      <c r="M169" s="220"/>
      <c r="N169" s="5">
        <v>2</v>
      </c>
      <c r="O169" s="291"/>
      <c r="P169" s="357"/>
      <c r="Q169" s="360"/>
      <c r="R169" s="363"/>
      <c r="S169" s="363"/>
      <c r="T169" s="363"/>
      <c r="U169" s="241"/>
      <c r="V169" s="242"/>
      <c r="W169" s="158"/>
      <c r="X169" s="159"/>
      <c r="AA169" s="19"/>
      <c r="AB169" s="19"/>
      <c r="AC169" s="19"/>
    </row>
    <row r="170" spans="1:29" x14ac:dyDescent="0.25">
      <c r="A170" s="383"/>
      <c r="B170" s="271"/>
      <c r="C170" s="271"/>
      <c r="D170" s="192"/>
      <c r="E170" s="193"/>
      <c r="F170" s="371"/>
      <c r="G170" s="196"/>
      <c r="H170" s="109">
        <v>3</v>
      </c>
      <c r="I170" s="392"/>
      <c r="J170" s="388"/>
      <c r="K170" s="200"/>
      <c r="L170" s="220"/>
      <c r="M170" s="220"/>
      <c r="N170" s="5">
        <v>3</v>
      </c>
      <c r="O170" s="291"/>
      <c r="P170" s="357"/>
      <c r="Q170" s="360"/>
      <c r="R170" s="363"/>
      <c r="S170" s="363"/>
      <c r="T170" s="363"/>
      <c r="U170" s="241"/>
      <c r="V170" s="242"/>
      <c r="W170" s="158"/>
      <c r="X170" s="159"/>
      <c r="AA170" s="19"/>
      <c r="AB170" s="19"/>
      <c r="AC170" s="19"/>
    </row>
    <row r="171" spans="1:29" x14ac:dyDescent="0.25">
      <c r="A171" s="383"/>
      <c r="B171" s="271"/>
      <c r="C171" s="271"/>
      <c r="D171" s="192"/>
      <c r="E171" s="193"/>
      <c r="F171" s="371"/>
      <c r="G171" s="196"/>
      <c r="H171" s="109">
        <v>4</v>
      </c>
      <c r="I171" s="392"/>
      <c r="J171" s="388"/>
      <c r="K171" s="200"/>
      <c r="L171" s="220"/>
      <c r="M171" s="220"/>
      <c r="N171" s="5">
        <v>4</v>
      </c>
      <c r="O171" s="291"/>
      <c r="P171" s="357"/>
      <c r="Q171" s="360"/>
      <c r="R171" s="363"/>
      <c r="S171" s="363"/>
      <c r="T171" s="363"/>
      <c r="U171" s="241"/>
      <c r="V171" s="242"/>
      <c r="W171" s="158"/>
      <c r="X171" s="159"/>
      <c r="AA171" s="18"/>
      <c r="AB171" s="18"/>
      <c r="AC171" s="18"/>
    </row>
    <row r="172" spans="1:29" x14ac:dyDescent="0.25">
      <c r="A172" s="383"/>
      <c r="B172" s="271"/>
      <c r="C172" s="271"/>
      <c r="D172" s="192"/>
      <c r="E172" s="193"/>
      <c r="F172" s="371"/>
      <c r="G172" s="196"/>
      <c r="H172" s="109">
        <v>5</v>
      </c>
      <c r="I172" s="392"/>
      <c r="J172" s="388"/>
      <c r="K172" s="200"/>
      <c r="L172" s="220"/>
      <c r="M172" s="220"/>
      <c r="N172" s="5">
        <v>5</v>
      </c>
      <c r="O172" s="291"/>
      <c r="P172" s="357"/>
      <c r="Q172" s="360"/>
      <c r="R172" s="363"/>
      <c r="S172" s="363"/>
      <c r="T172" s="363"/>
      <c r="U172" s="241"/>
      <c r="V172" s="242"/>
      <c r="W172" s="158"/>
      <c r="X172" s="159"/>
      <c r="AA172" s="18"/>
      <c r="AB172" s="18"/>
      <c r="AC172" s="18"/>
    </row>
    <row r="173" spans="1:29" ht="15" customHeight="1" x14ac:dyDescent="0.25">
      <c r="A173" s="383"/>
      <c r="B173" s="271"/>
      <c r="C173" s="271"/>
      <c r="D173" s="192"/>
      <c r="E173" s="193"/>
      <c r="F173" s="371"/>
      <c r="G173" s="196"/>
      <c r="H173" s="109">
        <v>6</v>
      </c>
      <c r="I173" s="392"/>
      <c r="J173" s="388"/>
      <c r="K173" s="200"/>
      <c r="L173" s="220"/>
      <c r="M173" s="220"/>
      <c r="N173" s="5">
        <v>6</v>
      </c>
      <c r="O173" s="291"/>
      <c r="P173" s="357"/>
      <c r="Q173" s="360"/>
      <c r="R173" s="363"/>
      <c r="S173" s="363"/>
      <c r="T173" s="363"/>
      <c r="U173" s="241"/>
      <c r="V173" s="242"/>
      <c r="W173" s="158"/>
      <c r="X173" s="159"/>
      <c r="AA173" s="18"/>
      <c r="AB173" s="18"/>
      <c r="AC173" s="18"/>
    </row>
    <row r="174" spans="1:29" ht="15.75" thickBot="1" x14ac:dyDescent="0.3">
      <c r="A174" s="383"/>
      <c r="B174" s="271"/>
      <c r="C174" s="271"/>
      <c r="D174" s="192"/>
      <c r="E174" s="193"/>
      <c r="F174" s="371"/>
      <c r="G174" s="196"/>
      <c r="H174" s="109">
        <v>7</v>
      </c>
      <c r="I174" s="392"/>
      <c r="J174" s="388"/>
      <c r="K174" s="200"/>
      <c r="L174" s="221"/>
      <c r="M174" s="221"/>
      <c r="N174" s="5">
        <v>7</v>
      </c>
      <c r="O174" s="292"/>
      <c r="P174" s="358"/>
      <c r="Q174" s="360"/>
      <c r="R174" s="363"/>
      <c r="S174" s="363"/>
      <c r="T174" s="363"/>
      <c r="U174" s="241"/>
      <c r="V174" s="242"/>
      <c r="W174" s="158"/>
      <c r="X174" s="159"/>
      <c r="AA174" s="18"/>
      <c r="AB174" s="18"/>
      <c r="AC174" s="18"/>
    </row>
    <row r="175" spans="1:29" x14ac:dyDescent="0.25">
      <c r="A175" s="383"/>
      <c r="B175" s="271"/>
      <c r="C175" s="271"/>
      <c r="D175" s="192"/>
      <c r="E175" s="193"/>
      <c r="F175" s="371">
        <v>17</v>
      </c>
      <c r="G175" s="196">
        <f>+HEX2DEC(F175)</f>
        <v>23</v>
      </c>
      <c r="H175" s="109">
        <v>0</v>
      </c>
      <c r="I175" s="392"/>
      <c r="J175" s="388"/>
      <c r="K175" s="200"/>
      <c r="L175" s="219">
        <f>L167+1</f>
        <v>1029</v>
      </c>
      <c r="M175" s="219" t="str">
        <f>DEC2HEX(L175,4)</f>
        <v>0405</v>
      </c>
      <c r="N175" s="5">
        <v>8</v>
      </c>
      <c r="O175" s="290" t="str">
        <f>HEX2BIN(P175,8)</f>
        <v>00000000</v>
      </c>
      <c r="P175" s="356" t="s">
        <v>136</v>
      </c>
      <c r="Q175" s="360"/>
      <c r="R175" s="363"/>
      <c r="S175" s="363"/>
      <c r="T175" s="363"/>
      <c r="U175" s="241"/>
      <c r="V175" s="242"/>
      <c r="W175" s="158"/>
      <c r="X175" s="159"/>
      <c r="AA175" s="19"/>
      <c r="AB175" s="19"/>
      <c r="AC175" s="19"/>
    </row>
    <row r="176" spans="1:29" x14ac:dyDescent="0.25">
      <c r="A176" s="383"/>
      <c r="B176" s="271"/>
      <c r="C176" s="271"/>
      <c r="D176" s="192"/>
      <c r="E176" s="193"/>
      <c r="F176" s="371"/>
      <c r="G176" s="196"/>
      <c r="H176" s="109">
        <v>1</v>
      </c>
      <c r="I176" s="392"/>
      <c r="J176" s="388"/>
      <c r="K176" s="200"/>
      <c r="L176" s="220"/>
      <c r="M176" s="220"/>
      <c r="N176" s="5">
        <v>9</v>
      </c>
      <c r="O176" s="291"/>
      <c r="P176" s="357"/>
      <c r="Q176" s="360"/>
      <c r="R176" s="363"/>
      <c r="S176" s="363"/>
      <c r="T176" s="363"/>
      <c r="U176" s="241"/>
      <c r="V176" s="242"/>
      <c r="W176" s="158"/>
      <c r="X176" s="159"/>
      <c r="AA176" s="19"/>
      <c r="AB176" s="19"/>
      <c r="AC176" s="19"/>
    </row>
    <row r="177" spans="1:29" ht="15" customHeight="1" x14ac:dyDescent="0.25">
      <c r="A177" s="383"/>
      <c r="B177" s="271"/>
      <c r="C177" s="271"/>
      <c r="D177" s="192"/>
      <c r="E177" s="193"/>
      <c r="F177" s="371"/>
      <c r="G177" s="196"/>
      <c r="H177" s="109">
        <v>2</v>
      </c>
      <c r="I177" s="392"/>
      <c r="J177" s="388"/>
      <c r="K177" s="200"/>
      <c r="L177" s="220"/>
      <c r="M177" s="220"/>
      <c r="N177" s="5">
        <v>10</v>
      </c>
      <c r="O177" s="291"/>
      <c r="P177" s="357"/>
      <c r="Q177" s="360"/>
      <c r="R177" s="363"/>
      <c r="S177" s="363"/>
      <c r="T177" s="363"/>
      <c r="U177" s="241"/>
      <c r="V177" s="242"/>
      <c r="W177" s="158"/>
      <c r="X177" s="159"/>
      <c r="AA177" s="19"/>
      <c r="AB177" s="19"/>
      <c r="AC177" s="19"/>
    </row>
    <row r="178" spans="1:29" x14ac:dyDescent="0.25">
      <c r="A178" s="383"/>
      <c r="B178" s="271"/>
      <c r="C178" s="271"/>
      <c r="D178" s="192"/>
      <c r="E178" s="193"/>
      <c r="F178" s="371"/>
      <c r="G178" s="196"/>
      <c r="H178" s="109">
        <v>3</v>
      </c>
      <c r="I178" s="392"/>
      <c r="J178" s="388"/>
      <c r="K178" s="200"/>
      <c r="L178" s="220"/>
      <c r="M178" s="220"/>
      <c r="N178" s="5">
        <v>11</v>
      </c>
      <c r="O178" s="291"/>
      <c r="P178" s="357"/>
      <c r="Q178" s="360"/>
      <c r="R178" s="363"/>
      <c r="S178" s="363"/>
      <c r="T178" s="363"/>
      <c r="U178" s="241"/>
      <c r="V178" s="242"/>
      <c r="W178" s="158"/>
      <c r="X178" s="159"/>
      <c r="AA178" s="19"/>
      <c r="AB178" s="19"/>
      <c r="AC178" s="19"/>
    </row>
    <row r="179" spans="1:29" x14ac:dyDescent="0.25">
      <c r="A179" s="383"/>
      <c r="B179" s="271"/>
      <c r="C179" s="271"/>
      <c r="D179" s="192"/>
      <c r="E179" s="193"/>
      <c r="F179" s="371"/>
      <c r="G179" s="196"/>
      <c r="H179" s="109">
        <v>4</v>
      </c>
      <c r="I179" s="392"/>
      <c r="J179" s="388"/>
      <c r="K179" s="200"/>
      <c r="L179" s="220"/>
      <c r="M179" s="220"/>
      <c r="N179" s="5">
        <v>12</v>
      </c>
      <c r="O179" s="291"/>
      <c r="P179" s="357"/>
      <c r="Q179" s="360"/>
      <c r="R179" s="363"/>
      <c r="S179" s="363"/>
      <c r="T179" s="363"/>
      <c r="U179" s="241"/>
      <c r="V179" s="242"/>
      <c r="W179" s="158"/>
      <c r="X179" s="159"/>
      <c r="AA179" s="19"/>
      <c r="AB179" s="19"/>
      <c r="AC179" s="19"/>
    </row>
    <row r="180" spans="1:29" x14ac:dyDescent="0.25">
      <c r="A180" s="383"/>
      <c r="B180" s="271"/>
      <c r="C180" s="271"/>
      <c r="D180" s="192"/>
      <c r="E180" s="193"/>
      <c r="F180" s="371"/>
      <c r="G180" s="196"/>
      <c r="H180" s="109">
        <v>5</v>
      </c>
      <c r="I180" s="392"/>
      <c r="J180" s="388"/>
      <c r="K180" s="200"/>
      <c r="L180" s="220"/>
      <c r="M180" s="220"/>
      <c r="N180" s="5">
        <v>13</v>
      </c>
      <c r="O180" s="291"/>
      <c r="P180" s="357"/>
      <c r="Q180" s="360"/>
      <c r="R180" s="363"/>
      <c r="S180" s="363"/>
      <c r="T180" s="363"/>
      <c r="U180" s="241"/>
      <c r="V180" s="242"/>
      <c r="W180" s="158"/>
      <c r="X180" s="159"/>
      <c r="AA180" s="19"/>
      <c r="AB180" s="19"/>
      <c r="AC180" s="19"/>
    </row>
    <row r="181" spans="1:29" x14ac:dyDescent="0.25">
      <c r="A181" s="383"/>
      <c r="B181" s="271"/>
      <c r="C181" s="271"/>
      <c r="D181" s="192"/>
      <c r="E181" s="193"/>
      <c r="F181" s="371"/>
      <c r="G181" s="196"/>
      <c r="H181" s="109">
        <v>6</v>
      </c>
      <c r="I181" s="392"/>
      <c r="J181" s="388"/>
      <c r="K181" s="200"/>
      <c r="L181" s="220"/>
      <c r="M181" s="220"/>
      <c r="N181" s="5">
        <v>14</v>
      </c>
      <c r="O181" s="291"/>
      <c r="P181" s="357"/>
      <c r="Q181" s="360"/>
      <c r="R181" s="363"/>
      <c r="S181" s="363"/>
      <c r="T181" s="363"/>
      <c r="U181" s="241"/>
      <c r="V181" s="242"/>
      <c r="W181" s="158"/>
      <c r="X181" s="159"/>
      <c r="AA181" s="19"/>
      <c r="AB181" s="19"/>
      <c r="AC181" s="19"/>
    </row>
    <row r="182" spans="1:29" ht="15.75" thickBot="1" x14ac:dyDescent="0.3">
      <c r="A182" s="383"/>
      <c r="B182" s="258"/>
      <c r="C182" s="258"/>
      <c r="D182" s="194"/>
      <c r="E182" s="195"/>
      <c r="F182" s="372"/>
      <c r="G182" s="202"/>
      <c r="H182" s="112">
        <v>7</v>
      </c>
      <c r="I182" s="393"/>
      <c r="J182" s="388"/>
      <c r="K182" s="266"/>
      <c r="L182" s="221"/>
      <c r="M182" s="221"/>
      <c r="N182" s="88">
        <v>15</v>
      </c>
      <c r="O182" s="292"/>
      <c r="P182" s="358"/>
      <c r="Q182" s="361"/>
      <c r="R182" s="364"/>
      <c r="S182" s="364"/>
      <c r="T182" s="364"/>
      <c r="U182" s="243"/>
      <c r="V182" s="244"/>
      <c r="W182" s="158"/>
      <c r="X182" s="159"/>
      <c r="AA182" s="19"/>
      <c r="AB182" s="19"/>
      <c r="AC182" s="19"/>
    </row>
    <row r="183" spans="1:29" ht="15" customHeight="1" x14ac:dyDescent="0.25">
      <c r="A183" s="383"/>
      <c r="B183" s="257" t="s">
        <v>109</v>
      </c>
      <c r="C183" s="257" t="s">
        <v>104</v>
      </c>
      <c r="D183" s="378"/>
      <c r="E183" s="379"/>
      <c r="F183" s="373">
        <v>18</v>
      </c>
      <c r="G183" s="374">
        <f>+HEX2DEC(F183)</f>
        <v>24</v>
      </c>
      <c r="H183" s="92">
        <v>0</v>
      </c>
      <c r="I183" s="375" t="s">
        <v>247</v>
      </c>
      <c r="J183" s="199" t="str">
        <f>DEC2HEX(K183,4)</f>
        <v>03FA</v>
      </c>
      <c r="K183" s="265">
        <f>K167+1</f>
        <v>1018</v>
      </c>
      <c r="L183" s="219">
        <f>L175+1</f>
        <v>1030</v>
      </c>
      <c r="M183" s="219" t="str">
        <f>DEC2HEX(L183,4)</f>
        <v>0406</v>
      </c>
      <c r="N183" s="73">
        <v>0</v>
      </c>
      <c r="O183" s="290" t="str">
        <f>HEX2BIN(P183,8)</f>
        <v>10010100</v>
      </c>
      <c r="P183" s="356" t="s">
        <v>496</v>
      </c>
      <c r="Q183" s="359" t="str">
        <f>CONCATENATE(P183,P191,P199,P207)</f>
        <v>94ffffff</v>
      </c>
      <c r="R183" s="362" t="str">
        <f>CONCATENATE(P207,P199,P191,P183)</f>
        <v>ffffff94</v>
      </c>
      <c r="S183" s="362">
        <f>MOD(HEX2DEC(Q183)+2^31,2^32)-2^31</f>
        <v>-1795162113</v>
      </c>
      <c r="T183" s="362">
        <f>(MOD(HEX2DEC(R183)+2^31,2^32)-2^31)</f>
        <v>-108</v>
      </c>
      <c r="U183" s="365">
        <f>S183*0.001</f>
        <v>-1795162.1130000001</v>
      </c>
      <c r="V183" s="368">
        <f>T183*0.001</f>
        <v>-0.108</v>
      </c>
      <c r="W183" s="158"/>
      <c r="X183" s="159"/>
      <c r="AA183" s="19"/>
      <c r="AB183" s="19"/>
      <c r="AC183" s="19"/>
    </row>
    <row r="184" spans="1:29" x14ac:dyDescent="0.25">
      <c r="A184" s="383"/>
      <c r="B184" s="271"/>
      <c r="C184" s="271"/>
      <c r="D184" s="192"/>
      <c r="E184" s="193"/>
      <c r="F184" s="371"/>
      <c r="G184" s="196"/>
      <c r="H184" s="109">
        <v>1</v>
      </c>
      <c r="I184" s="376"/>
      <c r="J184" s="200"/>
      <c r="K184" s="200"/>
      <c r="L184" s="220"/>
      <c r="M184" s="220"/>
      <c r="N184" s="5">
        <v>1</v>
      </c>
      <c r="O184" s="291"/>
      <c r="P184" s="357"/>
      <c r="Q184" s="360"/>
      <c r="R184" s="363"/>
      <c r="S184" s="363"/>
      <c r="T184" s="363"/>
      <c r="U184" s="366"/>
      <c r="V184" s="369"/>
      <c r="W184" s="158"/>
      <c r="X184" s="159"/>
      <c r="AA184" s="19"/>
      <c r="AB184" s="19"/>
      <c r="AC184" s="19"/>
    </row>
    <row r="185" spans="1:29" ht="15" customHeight="1" x14ac:dyDescent="0.25">
      <c r="A185" s="383"/>
      <c r="B185" s="271"/>
      <c r="C185" s="271"/>
      <c r="D185" s="192"/>
      <c r="E185" s="193"/>
      <c r="F185" s="371"/>
      <c r="G185" s="196"/>
      <c r="H185" s="109">
        <v>2</v>
      </c>
      <c r="I185" s="376"/>
      <c r="J185" s="200"/>
      <c r="K185" s="200"/>
      <c r="L185" s="220"/>
      <c r="M185" s="220"/>
      <c r="N185" s="5">
        <v>2</v>
      </c>
      <c r="O185" s="291"/>
      <c r="P185" s="357"/>
      <c r="Q185" s="360"/>
      <c r="R185" s="363"/>
      <c r="S185" s="363"/>
      <c r="T185" s="363"/>
      <c r="U185" s="366"/>
      <c r="V185" s="369"/>
      <c r="W185" s="158"/>
      <c r="X185" s="159"/>
      <c r="AA185" s="19"/>
      <c r="AB185" s="19"/>
      <c r="AC185" s="19"/>
    </row>
    <row r="186" spans="1:29" x14ac:dyDescent="0.25">
      <c r="A186" s="383"/>
      <c r="B186" s="271"/>
      <c r="C186" s="271"/>
      <c r="D186" s="192"/>
      <c r="E186" s="193"/>
      <c r="F186" s="371"/>
      <c r="G186" s="196"/>
      <c r="H186" s="109">
        <v>3</v>
      </c>
      <c r="I186" s="376"/>
      <c r="J186" s="200"/>
      <c r="K186" s="200"/>
      <c r="L186" s="220"/>
      <c r="M186" s="220"/>
      <c r="N186" s="5">
        <v>3</v>
      </c>
      <c r="O186" s="291"/>
      <c r="P186" s="357"/>
      <c r="Q186" s="360"/>
      <c r="R186" s="363"/>
      <c r="S186" s="363"/>
      <c r="T186" s="363"/>
      <c r="U186" s="366"/>
      <c r="V186" s="369"/>
      <c r="W186" s="158"/>
      <c r="X186" s="159"/>
      <c r="AA186" s="19"/>
      <c r="AB186" s="19"/>
      <c r="AC186" s="19"/>
    </row>
    <row r="187" spans="1:29" x14ac:dyDescent="0.25">
      <c r="A187" s="383"/>
      <c r="B187" s="271"/>
      <c r="C187" s="271"/>
      <c r="D187" s="192"/>
      <c r="E187" s="193"/>
      <c r="F187" s="371"/>
      <c r="G187" s="196"/>
      <c r="H187" s="109">
        <v>4</v>
      </c>
      <c r="I187" s="376"/>
      <c r="J187" s="200"/>
      <c r="K187" s="200"/>
      <c r="L187" s="220"/>
      <c r="M187" s="220"/>
      <c r="N187" s="5">
        <v>4</v>
      </c>
      <c r="O187" s="291"/>
      <c r="P187" s="357"/>
      <c r="Q187" s="360"/>
      <c r="R187" s="363"/>
      <c r="S187" s="363"/>
      <c r="T187" s="363"/>
      <c r="U187" s="366"/>
      <c r="V187" s="369"/>
      <c r="W187" s="158"/>
      <c r="X187" s="159"/>
      <c r="AA187" s="19"/>
      <c r="AB187" s="19"/>
      <c r="AC187" s="19"/>
    </row>
    <row r="188" spans="1:29" x14ac:dyDescent="0.25">
      <c r="A188" s="383"/>
      <c r="B188" s="271"/>
      <c r="C188" s="271"/>
      <c r="D188" s="192"/>
      <c r="E188" s="193"/>
      <c r="F188" s="371"/>
      <c r="G188" s="196"/>
      <c r="H188" s="109">
        <v>5</v>
      </c>
      <c r="I188" s="376"/>
      <c r="J188" s="200"/>
      <c r="K188" s="200"/>
      <c r="L188" s="220"/>
      <c r="M188" s="220"/>
      <c r="N188" s="5">
        <v>5</v>
      </c>
      <c r="O188" s="291"/>
      <c r="P188" s="357"/>
      <c r="Q188" s="360"/>
      <c r="R188" s="363"/>
      <c r="S188" s="363"/>
      <c r="T188" s="363"/>
      <c r="U188" s="366"/>
      <c r="V188" s="369"/>
      <c r="W188" s="158"/>
      <c r="X188" s="159"/>
      <c r="AA188" s="19"/>
      <c r="AB188" s="19"/>
      <c r="AC188" s="19"/>
    </row>
    <row r="189" spans="1:29" x14ac:dyDescent="0.25">
      <c r="A189" s="383"/>
      <c r="B189" s="271"/>
      <c r="C189" s="271"/>
      <c r="D189" s="192"/>
      <c r="E189" s="193"/>
      <c r="F189" s="371"/>
      <c r="G189" s="196"/>
      <c r="H189" s="109">
        <v>6</v>
      </c>
      <c r="I189" s="376"/>
      <c r="J189" s="200"/>
      <c r="K189" s="200"/>
      <c r="L189" s="220"/>
      <c r="M189" s="220"/>
      <c r="N189" s="5">
        <v>6</v>
      </c>
      <c r="O189" s="291"/>
      <c r="P189" s="357"/>
      <c r="Q189" s="360"/>
      <c r="R189" s="363"/>
      <c r="S189" s="363"/>
      <c r="T189" s="363"/>
      <c r="U189" s="366"/>
      <c r="V189" s="369"/>
      <c r="W189" s="158"/>
      <c r="X189" s="159"/>
      <c r="AA189" s="19"/>
      <c r="AB189" s="19"/>
      <c r="AC189" s="19"/>
    </row>
    <row r="190" spans="1:29" ht="15.75" thickBot="1" x14ac:dyDescent="0.3">
      <c r="A190" s="383"/>
      <c r="B190" s="271"/>
      <c r="C190" s="271"/>
      <c r="D190" s="192"/>
      <c r="E190" s="193"/>
      <c r="F190" s="371"/>
      <c r="G190" s="196"/>
      <c r="H190" s="109">
        <v>7</v>
      </c>
      <c r="I190" s="376"/>
      <c r="J190" s="200"/>
      <c r="K190" s="200"/>
      <c r="L190" s="221"/>
      <c r="M190" s="221"/>
      <c r="N190" s="5">
        <v>7</v>
      </c>
      <c r="O190" s="292"/>
      <c r="P190" s="358"/>
      <c r="Q190" s="360"/>
      <c r="R190" s="363"/>
      <c r="S190" s="363"/>
      <c r="T190" s="363"/>
      <c r="U190" s="366"/>
      <c r="V190" s="369"/>
      <c r="W190" s="158"/>
      <c r="X190" s="159"/>
      <c r="AA190" s="19"/>
      <c r="AB190" s="19"/>
      <c r="AC190" s="19"/>
    </row>
    <row r="191" spans="1:29" x14ac:dyDescent="0.25">
      <c r="A191" s="383"/>
      <c r="B191" s="271"/>
      <c r="C191" s="271"/>
      <c r="D191" s="192"/>
      <c r="E191" s="193"/>
      <c r="F191" s="371">
        <v>19</v>
      </c>
      <c r="G191" s="196">
        <f>+HEX2DEC(F191)</f>
        <v>25</v>
      </c>
      <c r="H191" s="109">
        <v>0</v>
      </c>
      <c r="I191" s="376"/>
      <c r="J191" s="200"/>
      <c r="K191" s="200"/>
      <c r="L191" s="219">
        <f>L183+1</f>
        <v>1031</v>
      </c>
      <c r="M191" s="219" t="str">
        <f>DEC2HEX(L191,4)</f>
        <v>0407</v>
      </c>
      <c r="N191" s="5">
        <v>8</v>
      </c>
      <c r="O191" s="290" t="str">
        <f>HEX2BIN(P191,8)</f>
        <v>11111111</v>
      </c>
      <c r="P191" s="356" t="s">
        <v>497</v>
      </c>
      <c r="Q191" s="360"/>
      <c r="R191" s="363"/>
      <c r="S191" s="363"/>
      <c r="T191" s="363"/>
      <c r="U191" s="366"/>
      <c r="V191" s="369"/>
      <c r="W191" s="158"/>
      <c r="X191" s="159"/>
      <c r="AA191" s="19"/>
      <c r="AB191" s="19"/>
      <c r="AC191" s="19"/>
    </row>
    <row r="192" spans="1:29" x14ac:dyDescent="0.25">
      <c r="A192" s="383"/>
      <c r="B192" s="271"/>
      <c r="C192" s="271"/>
      <c r="D192" s="192"/>
      <c r="E192" s="193"/>
      <c r="F192" s="371"/>
      <c r="G192" s="196"/>
      <c r="H192" s="109">
        <v>1</v>
      </c>
      <c r="I192" s="376"/>
      <c r="J192" s="200"/>
      <c r="K192" s="200"/>
      <c r="L192" s="220"/>
      <c r="M192" s="220"/>
      <c r="N192" s="5">
        <v>9</v>
      </c>
      <c r="O192" s="291"/>
      <c r="P192" s="357"/>
      <c r="Q192" s="360"/>
      <c r="R192" s="363"/>
      <c r="S192" s="363"/>
      <c r="T192" s="363"/>
      <c r="U192" s="366"/>
      <c r="V192" s="369"/>
      <c r="W192" s="158"/>
      <c r="X192" s="159"/>
      <c r="AA192" s="19"/>
      <c r="AB192" s="19"/>
      <c r="AC192" s="19"/>
    </row>
    <row r="193" spans="1:29" x14ac:dyDescent="0.25">
      <c r="A193" s="383"/>
      <c r="B193" s="271"/>
      <c r="C193" s="271"/>
      <c r="D193" s="192"/>
      <c r="E193" s="193"/>
      <c r="F193" s="371"/>
      <c r="G193" s="196"/>
      <c r="H193" s="109">
        <v>2</v>
      </c>
      <c r="I193" s="376"/>
      <c r="J193" s="200"/>
      <c r="K193" s="200"/>
      <c r="L193" s="220"/>
      <c r="M193" s="220"/>
      <c r="N193" s="5">
        <v>10</v>
      </c>
      <c r="O193" s="291"/>
      <c r="P193" s="357"/>
      <c r="Q193" s="360"/>
      <c r="R193" s="363"/>
      <c r="S193" s="363"/>
      <c r="T193" s="363"/>
      <c r="U193" s="366"/>
      <c r="V193" s="369"/>
      <c r="W193" s="158"/>
      <c r="X193" s="159"/>
      <c r="AA193" s="19"/>
      <c r="AB193" s="19"/>
      <c r="AC193" s="19"/>
    </row>
    <row r="194" spans="1:29" x14ac:dyDescent="0.25">
      <c r="A194" s="383"/>
      <c r="B194" s="271"/>
      <c r="C194" s="271"/>
      <c r="D194" s="192"/>
      <c r="E194" s="193"/>
      <c r="F194" s="371"/>
      <c r="G194" s="196"/>
      <c r="H194" s="109">
        <v>3</v>
      </c>
      <c r="I194" s="376"/>
      <c r="J194" s="200"/>
      <c r="K194" s="200"/>
      <c r="L194" s="220"/>
      <c r="M194" s="220"/>
      <c r="N194" s="5">
        <v>11</v>
      </c>
      <c r="O194" s="291"/>
      <c r="P194" s="357"/>
      <c r="Q194" s="360"/>
      <c r="R194" s="363"/>
      <c r="S194" s="363"/>
      <c r="T194" s="363"/>
      <c r="U194" s="366"/>
      <c r="V194" s="369"/>
      <c r="W194" s="158"/>
      <c r="X194" s="159"/>
      <c r="AA194" s="19"/>
      <c r="AB194" s="19"/>
      <c r="AC194" s="19"/>
    </row>
    <row r="195" spans="1:29" x14ac:dyDescent="0.25">
      <c r="A195" s="383"/>
      <c r="B195" s="271"/>
      <c r="C195" s="271"/>
      <c r="D195" s="192"/>
      <c r="E195" s="193"/>
      <c r="F195" s="371"/>
      <c r="G195" s="196"/>
      <c r="H195" s="109">
        <v>4</v>
      </c>
      <c r="I195" s="376"/>
      <c r="J195" s="200"/>
      <c r="K195" s="200"/>
      <c r="L195" s="220"/>
      <c r="M195" s="220"/>
      <c r="N195" s="5">
        <v>12</v>
      </c>
      <c r="O195" s="291"/>
      <c r="P195" s="357"/>
      <c r="Q195" s="360"/>
      <c r="R195" s="363"/>
      <c r="S195" s="363"/>
      <c r="T195" s="363"/>
      <c r="U195" s="366"/>
      <c r="V195" s="369"/>
      <c r="W195" s="158"/>
      <c r="X195" s="159"/>
      <c r="AA195" s="19"/>
      <c r="AB195" s="19"/>
      <c r="AC195" s="19"/>
    </row>
    <row r="196" spans="1:29" x14ac:dyDescent="0.25">
      <c r="A196" s="383"/>
      <c r="B196" s="271"/>
      <c r="C196" s="271"/>
      <c r="D196" s="192"/>
      <c r="E196" s="193"/>
      <c r="F196" s="371"/>
      <c r="G196" s="196"/>
      <c r="H196" s="109">
        <v>5</v>
      </c>
      <c r="I196" s="376"/>
      <c r="J196" s="200"/>
      <c r="K196" s="200"/>
      <c r="L196" s="220"/>
      <c r="M196" s="220"/>
      <c r="N196" s="5">
        <v>13</v>
      </c>
      <c r="O196" s="291"/>
      <c r="P196" s="357"/>
      <c r="Q196" s="360"/>
      <c r="R196" s="363"/>
      <c r="S196" s="363"/>
      <c r="T196" s="363"/>
      <c r="U196" s="366"/>
      <c r="V196" s="369"/>
      <c r="W196" s="158"/>
      <c r="X196" s="159"/>
      <c r="AA196" s="19"/>
      <c r="AB196" s="19"/>
      <c r="AC196" s="19"/>
    </row>
    <row r="197" spans="1:29" ht="15.75" customHeight="1" x14ac:dyDescent="0.25">
      <c r="A197" s="383"/>
      <c r="B197" s="271"/>
      <c r="C197" s="271"/>
      <c r="D197" s="192"/>
      <c r="E197" s="193"/>
      <c r="F197" s="371"/>
      <c r="G197" s="196"/>
      <c r="H197" s="109">
        <v>6</v>
      </c>
      <c r="I197" s="376"/>
      <c r="J197" s="200"/>
      <c r="K197" s="200"/>
      <c r="L197" s="220"/>
      <c r="M197" s="220"/>
      <c r="N197" s="5">
        <v>14</v>
      </c>
      <c r="O197" s="291"/>
      <c r="P197" s="357"/>
      <c r="Q197" s="360"/>
      <c r="R197" s="363"/>
      <c r="S197" s="363"/>
      <c r="T197" s="363"/>
      <c r="U197" s="366"/>
      <c r="V197" s="369"/>
      <c r="W197" s="158"/>
      <c r="X197" s="159"/>
      <c r="AA197" s="19"/>
      <c r="AB197" s="19"/>
      <c r="AC197" s="19"/>
    </row>
    <row r="198" spans="1:29" ht="15.75" thickBot="1" x14ac:dyDescent="0.3">
      <c r="A198" s="383"/>
      <c r="B198" s="271"/>
      <c r="C198" s="271"/>
      <c r="D198" s="380"/>
      <c r="E198" s="381"/>
      <c r="F198" s="371"/>
      <c r="G198" s="196"/>
      <c r="H198" s="112">
        <v>7</v>
      </c>
      <c r="I198" s="376"/>
      <c r="J198" s="201"/>
      <c r="K198" s="266"/>
      <c r="L198" s="221"/>
      <c r="M198" s="221"/>
      <c r="N198" s="84">
        <v>15</v>
      </c>
      <c r="O198" s="292"/>
      <c r="P198" s="358"/>
      <c r="Q198" s="360"/>
      <c r="R198" s="363"/>
      <c r="S198" s="363"/>
      <c r="T198" s="363"/>
      <c r="U198" s="366"/>
      <c r="V198" s="369"/>
      <c r="W198" s="158"/>
      <c r="X198" s="159"/>
      <c r="AA198" s="19"/>
      <c r="AB198" s="19"/>
      <c r="AC198" s="19"/>
    </row>
    <row r="199" spans="1:29" x14ac:dyDescent="0.25">
      <c r="A199" s="383"/>
      <c r="B199" s="271"/>
      <c r="C199" s="271"/>
      <c r="D199" s="190"/>
      <c r="E199" s="191"/>
      <c r="F199" s="371" t="s">
        <v>69</v>
      </c>
      <c r="G199" s="196">
        <f>+HEX2DEC(F199)</f>
        <v>26</v>
      </c>
      <c r="H199" s="92">
        <v>0</v>
      </c>
      <c r="I199" s="376"/>
      <c r="J199" s="199" t="str">
        <f>DEC2HEX(K199,4)</f>
        <v>03FB</v>
      </c>
      <c r="K199" s="265">
        <f>K183+1</f>
        <v>1019</v>
      </c>
      <c r="L199" s="219">
        <f>L191+1</f>
        <v>1032</v>
      </c>
      <c r="M199" s="219" t="str">
        <f>DEC2HEX(L199,4)</f>
        <v>0408</v>
      </c>
      <c r="N199" s="98">
        <v>0</v>
      </c>
      <c r="O199" s="290" t="str">
        <f>HEX2BIN(P199,8)</f>
        <v>11111111</v>
      </c>
      <c r="P199" s="356" t="s">
        <v>497</v>
      </c>
      <c r="Q199" s="360"/>
      <c r="R199" s="363"/>
      <c r="S199" s="363"/>
      <c r="T199" s="363"/>
      <c r="U199" s="366"/>
      <c r="V199" s="369"/>
      <c r="W199" s="158"/>
      <c r="X199" s="159"/>
      <c r="AA199" s="19"/>
      <c r="AB199" s="19"/>
      <c r="AC199" s="19"/>
    </row>
    <row r="200" spans="1:29" x14ac:dyDescent="0.25">
      <c r="A200" s="383"/>
      <c r="B200" s="271"/>
      <c r="C200" s="271"/>
      <c r="D200" s="192"/>
      <c r="E200" s="193"/>
      <c r="F200" s="371"/>
      <c r="G200" s="196"/>
      <c r="H200" s="109">
        <v>1</v>
      </c>
      <c r="I200" s="376"/>
      <c r="J200" s="200"/>
      <c r="K200" s="200"/>
      <c r="L200" s="220"/>
      <c r="M200" s="220"/>
      <c r="N200" s="5">
        <v>1</v>
      </c>
      <c r="O200" s="291"/>
      <c r="P200" s="357"/>
      <c r="Q200" s="360"/>
      <c r="R200" s="363"/>
      <c r="S200" s="363"/>
      <c r="T200" s="363"/>
      <c r="U200" s="366"/>
      <c r="V200" s="369"/>
      <c r="W200" s="158"/>
      <c r="X200" s="159"/>
      <c r="AA200" s="19"/>
      <c r="AB200" s="19"/>
      <c r="AC200" s="19"/>
    </row>
    <row r="201" spans="1:29" x14ac:dyDescent="0.25">
      <c r="A201" s="383"/>
      <c r="B201" s="271"/>
      <c r="C201" s="271"/>
      <c r="D201" s="192"/>
      <c r="E201" s="193"/>
      <c r="F201" s="371"/>
      <c r="G201" s="196"/>
      <c r="H201" s="109">
        <v>2</v>
      </c>
      <c r="I201" s="376"/>
      <c r="J201" s="200"/>
      <c r="K201" s="200"/>
      <c r="L201" s="220"/>
      <c r="M201" s="220"/>
      <c r="N201" s="5">
        <v>2</v>
      </c>
      <c r="O201" s="291"/>
      <c r="P201" s="357"/>
      <c r="Q201" s="360"/>
      <c r="R201" s="363"/>
      <c r="S201" s="363"/>
      <c r="T201" s="363"/>
      <c r="U201" s="366"/>
      <c r="V201" s="369"/>
      <c r="W201" s="158"/>
      <c r="X201" s="159"/>
      <c r="AA201" s="19"/>
      <c r="AB201" s="19"/>
      <c r="AC201" s="19"/>
    </row>
    <row r="202" spans="1:29" x14ac:dyDescent="0.25">
      <c r="A202" s="383"/>
      <c r="B202" s="271"/>
      <c r="C202" s="271"/>
      <c r="D202" s="192"/>
      <c r="E202" s="193"/>
      <c r="F202" s="371"/>
      <c r="G202" s="196"/>
      <c r="H202" s="109">
        <v>3</v>
      </c>
      <c r="I202" s="376"/>
      <c r="J202" s="200"/>
      <c r="K202" s="200"/>
      <c r="L202" s="220"/>
      <c r="M202" s="220"/>
      <c r="N202" s="5">
        <v>3</v>
      </c>
      <c r="O202" s="291"/>
      <c r="P202" s="357"/>
      <c r="Q202" s="360"/>
      <c r="R202" s="363"/>
      <c r="S202" s="363"/>
      <c r="T202" s="363"/>
      <c r="U202" s="366"/>
      <c r="V202" s="369"/>
      <c r="W202" s="158"/>
      <c r="X202" s="159"/>
      <c r="AA202" s="19"/>
      <c r="AB202" s="19"/>
      <c r="AC202" s="19"/>
    </row>
    <row r="203" spans="1:29" x14ac:dyDescent="0.25">
      <c r="A203" s="383"/>
      <c r="B203" s="271"/>
      <c r="C203" s="271"/>
      <c r="D203" s="192"/>
      <c r="E203" s="193"/>
      <c r="F203" s="371"/>
      <c r="G203" s="196"/>
      <c r="H203" s="109">
        <v>4</v>
      </c>
      <c r="I203" s="376"/>
      <c r="J203" s="200"/>
      <c r="K203" s="200"/>
      <c r="L203" s="220"/>
      <c r="M203" s="220"/>
      <c r="N203" s="5">
        <v>4</v>
      </c>
      <c r="O203" s="291"/>
      <c r="P203" s="357"/>
      <c r="Q203" s="360"/>
      <c r="R203" s="363"/>
      <c r="S203" s="363"/>
      <c r="T203" s="363"/>
      <c r="U203" s="366"/>
      <c r="V203" s="369"/>
      <c r="W203" s="158"/>
      <c r="X203" s="159"/>
      <c r="AA203" s="19"/>
      <c r="AB203" s="19"/>
      <c r="AC203" s="19"/>
    </row>
    <row r="204" spans="1:29" x14ac:dyDescent="0.25">
      <c r="A204" s="383"/>
      <c r="B204" s="271"/>
      <c r="C204" s="271"/>
      <c r="D204" s="192"/>
      <c r="E204" s="193"/>
      <c r="F204" s="371"/>
      <c r="G204" s="196"/>
      <c r="H204" s="109">
        <v>5</v>
      </c>
      <c r="I204" s="376"/>
      <c r="J204" s="200"/>
      <c r="K204" s="200"/>
      <c r="L204" s="220"/>
      <c r="M204" s="220"/>
      <c r="N204" s="5">
        <v>5</v>
      </c>
      <c r="O204" s="291"/>
      <c r="P204" s="357"/>
      <c r="Q204" s="360"/>
      <c r="R204" s="363"/>
      <c r="S204" s="363"/>
      <c r="T204" s="363"/>
      <c r="U204" s="366"/>
      <c r="V204" s="369"/>
      <c r="W204" s="158"/>
      <c r="X204" s="159"/>
      <c r="AA204" s="19"/>
      <c r="AB204" s="19"/>
      <c r="AC204" s="19"/>
    </row>
    <row r="205" spans="1:29" x14ac:dyDescent="0.25">
      <c r="A205" s="383"/>
      <c r="B205" s="271"/>
      <c r="C205" s="271"/>
      <c r="D205" s="192"/>
      <c r="E205" s="193"/>
      <c r="F205" s="371"/>
      <c r="G205" s="196"/>
      <c r="H205" s="109">
        <v>6</v>
      </c>
      <c r="I205" s="376"/>
      <c r="J205" s="200"/>
      <c r="K205" s="200"/>
      <c r="L205" s="220"/>
      <c r="M205" s="220"/>
      <c r="N205" s="5">
        <v>6</v>
      </c>
      <c r="O205" s="291"/>
      <c r="P205" s="357"/>
      <c r="Q205" s="360"/>
      <c r="R205" s="363"/>
      <c r="S205" s="363"/>
      <c r="T205" s="363"/>
      <c r="U205" s="366"/>
      <c r="V205" s="369"/>
      <c r="W205" s="158"/>
      <c r="X205" s="159"/>
      <c r="AA205" s="19"/>
      <c r="AB205" s="19"/>
      <c r="AC205" s="19"/>
    </row>
    <row r="206" spans="1:29" ht="15.75" thickBot="1" x14ac:dyDescent="0.3">
      <c r="A206" s="383"/>
      <c r="B206" s="271"/>
      <c r="C206" s="271"/>
      <c r="D206" s="192"/>
      <c r="E206" s="193"/>
      <c r="F206" s="371"/>
      <c r="G206" s="196"/>
      <c r="H206" s="109">
        <v>7</v>
      </c>
      <c r="I206" s="376"/>
      <c r="J206" s="200"/>
      <c r="K206" s="200"/>
      <c r="L206" s="221"/>
      <c r="M206" s="221"/>
      <c r="N206" s="5">
        <v>7</v>
      </c>
      <c r="O206" s="292"/>
      <c r="P206" s="358"/>
      <c r="Q206" s="360"/>
      <c r="R206" s="363"/>
      <c r="S206" s="363"/>
      <c r="T206" s="363"/>
      <c r="U206" s="366"/>
      <c r="V206" s="369"/>
      <c r="W206" s="158"/>
      <c r="X206" s="159"/>
      <c r="AA206" s="19"/>
      <c r="AB206" s="19"/>
      <c r="AC206" s="19"/>
    </row>
    <row r="207" spans="1:29" x14ac:dyDescent="0.25">
      <c r="A207" s="383"/>
      <c r="B207" s="271"/>
      <c r="C207" s="271"/>
      <c r="D207" s="192"/>
      <c r="E207" s="193"/>
      <c r="F207" s="371" t="s">
        <v>70</v>
      </c>
      <c r="G207" s="196">
        <f>+HEX2DEC(F207)</f>
        <v>27</v>
      </c>
      <c r="H207" s="109">
        <v>0</v>
      </c>
      <c r="I207" s="376"/>
      <c r="J207" s="200"/>
      <c r="K207" s="200"/>
      <c r="L207" s="219">
        <f>L199+1</f>
        <v>1033</v>
      </c>
      <c r="M207" s="219" t="str">
        <f>DEC2HEX(L207,4)</f>
        <v>0409</v>
      </c>
      <c r="N207" s="5">
        <v>8</v>
      </c>
      <c r="O207" s="290" t="str">
        <f>HEX2BIN(P207,8)</f>
        <v>11111111</v>
      </c>
      <c r="P207" s="356" t="s">
        <v>497</v>
      </c>
      <c r="Q207" s="360"/>
      <c r="R207" s="363"/>
      <c r="S207" s="363"/>
      <c r="T207" s="363"/>
      <c r="U207" s="366"/>
      <c r="V207" s="369"/>
      <c r="W207" s="158"/>
      <c r="X207" s="159"/>
      <c r="AA207" s="19"/>
      <c r="AB207" s="19"/>
      <c r="AC207" s="19"/>
    </row>
    <row r="208" spans="1:29" x14ac:dyDescent="0.25">
      <c r="A208" s="383"/>
      <c r="B208" s="271"/>
      <c r="C208" s="271"/>
      <c r="D208" s="192"/>
      <c r="E208" s="193"/>
      <c r="F208" s="371"/>
      <c r="G208" s="196"/>
      <c r="H208" s="109">
        <v>1</v>
      </c>
      <c r="I208" s="376"/>
      <c r="J208" s="200"/>
      <c r="K208" s="200"/>
      <c r="L208" s="220"/>
      <c r="M208" s="220"/>
      <c r="N208" s="5">
        <v>9</v>
      </c>
      <c r="O208" s="291"/>
      <c r="P208" s="357"/>
      <c r="Q208" s="360"/>
      <c r="R208" s="363"/>
      <c r="S208" s="363"/>
      <c r="T208" s="363"/>
      <c r="U208" s="366"/>
      <c r="V208" s="369"/>
      <c r="W208" s="158"/>
      <c r="X208" s="159"/>
      <c r="AA208" s="19"/>
      <c r="AB208" s="19"/>
      <c r="AC208" s="19"/>
    </row>
    <row r="209" spans="1:29" x14ac:dyDescent="0.25">
      <c r="A209" s="383"/>
      <c r="B209" s="271"/>
      <c r="C209" s="271"/>
      <c r="D209" s="192"/>
      <c r="E209" s="193"/>
      <c r="F209" s="371"/>
      <c r="G209" s="196"/>
      <c r="H209" s="109">
        <v>2</v>
      </c>
      <c r="I209" s="376"/>
      <c r="J209" s="200"/>
      <c r="K209" s="200"/>
      <c r="L209" s="220"/>
      <c r="M209" s="220"/>
      <c r="N209" s="5">
        <v>10</v>
      </c>
      <c r="O209" s="291"/>
      <c r="P209" s="357"/>
      <c r="Q209" s="360"/>
      <c r="R209" s="363"/>
      <c r="S209" s="363"/>
      <c r="T209" s="363"/>
      <c r="U209" s="366"/>
      <c r="V209" s="369"/>
      <c r="W209" s="158"/>
      <c r="X209" s="159"/>
      <c r="AA209" s="19"/>
      <c r="AB209" s="19"/>
      <c r="AC209" s="19"/>
    </row>
    <row r="210" spans="1:29" x14ac:dyDescent="0.25">
      <c r="A210" s="383"/>
      <c r="B210" s="271"/>
      <c r="C210" s="271"/>
      <c r="D210" s="192"/>
      <c r="E210" s="193"/>
      <c r="F210" s="371"/>
      <c r="G210" s="196"/>
      <c r="H210" s="109">
        <v>3</v>
      </c>
      <c r="I210" s="376"/>
      <c r="J210" s="200"/>
      <c r="K210" s="200"/>
      <c r="L210" s="220"/>
      <c r="M210" s="220"/>
      <c r="N210" s="5">
        <v>11</v>
      </c>
      <c r="O210" s="291"/>
      <c r="P210" s="357"/>
      <c r="Q210" s="360"/>
      <c r="R210" s="363"/>
      <c r="S210" s="363"/>
      <c r="T210" s="363"/>
      <c r="U210" s="366"/>
      <c r="V210" s="369"/>
      <c r="W210" s="158"/>
      <c r="X210" s="159"/>
      <c r="AA210" s="19"/>
      <c r="AB210" s="19"/>
      <c r="AC210" s="19"/>
    </row>
    <row r="211" spans="1:29" x14ac:dyDescent="0.25">
      <c r="A211" s="383"/>
      <c r="B211" s="271"/>
      <c r="C211" s="271"/>
      <c r="D211" s="192"/>
      <c r="E211" s="193"/>
      <c r="F211" s="371"/>
      <c r="G211" s="196"/>
      <c r="H211" s="109">
        <v>4</v>
      </c>
      <c r="I211" s="376"/>
      <c r="J211" s="200"/>
      <c r="K211" s="200"/>
      <c r="L211" s="220"/>
      <c r="M211" s="220"/>
      <c r="N211" s="5">
        <v>12</v>
      </c>
      <c r="O211" s="291"/>
      <c r="P211" s="357"/>
      <c r="Q211" s="360"/>
      <c r="R211" s="363"/>
      <c r="S211" s="363"/>
      <c r="T211" s="363"/>
      <c r="U211" s="366"/>
      <c r="V211" s="369"/>
      <c r="W211" s="158"/>
      <c r="X211" s="159"/>
      <c r="AA211" s="19"/>
      <c r="AB211" s="19"/>
      <c r="AC211" s="19"/>
    </row>
    <row r="212" spans="1:29" x14ac:dyDescent="0.25">
      <c r="A212" s="383"/>
      <c r="B212" s="271"/>
      <c r="C212" s="271"/>
      <c r="D212" s="192"/>
      <c r="E212" s="193"/>
      <c r="F212" s="371"/>
      <c r="G212" s="196"/>
      <c r="H212" s="109">
        <v>5</v>
      </c>
      <c r="I212" s="376"/>
      <c r="J212" s="200"/>
      <c r="K212" s="200"/>
      <c r="L212" s="220"/>
      <c r="M212" s="220"/>
      <c r="N212" s="5">
        <v>13</v>
      </c>
      <c r="O212" s="291"/>
      <c r="P212" s="357"/>
      <c r="Q212" s="360"/>
      <c r="R212" s="363"/>
      <c r="S212" s="363"/>
      <c r="T212" s="363"/>
      <c r="U212" s="366"/>
      <c r="V212" s="369"/>
      <c r="W212" s="158"/>
      <c r="X212" s="159"/>
      <c r="AA212" s="19"/>
      <c r="AB212" s="19"/>
      <c r="AC212" s="19"/>
    </row>
    <row r="213" spans="1:29" x14ac:dyDescent="0.25">
      <c r="A213" s="383"/>
      <c r="B213" s="271"/>
      <c r="C213" s="271"/>
      <c r="D213" s="192"/>
      <c r="E213" s="193"/>
      <c r="F213" s="371"/>
      <c r="G213" s="196"/>
      <c r="H213" s="109">
        <v>6</v>
      </c>
      <c r="I213" s="376"/>
      <c r="J213" s="200"/>
      <c r="K213" s="200"/>
      <c r="L213" s="220"/>
      <c r="M213" s="220"/>
      <c r="N213" s="5">
        <v>14</v>
      </c>
      <c r="O213" s="291"/>
      <c r="P213" s="357"/>
      <c r="Q213" s="360"/>
      <c r="R213" s="363"/>
      <c r="S213" s="363"/>
      <c r="T213" s="363"/>
      <c r="U213" s="366"/>
      <c r="V213" s="369"/>
      <c r="W213" s="158"/>
      <c r="X213" s="159"/>
      <c r="AA213" s="19"/>
      <c r="AB213" s="19"/>
      <c r="AC213" s="19"/>
    </row>
    <row r="214" spans="1:29" ht="15.75" thickBot="1" x14ac:dyDescent="0.3">
      <c r="A214" s="383"/>
      <c r="B214" s="258"/>
      <c r="C214" s="258"/>
      <c r="D214" s="194"/>
      <c r="E214" s="195"/>
      <c r="F214" s="372"/>
      <c r="G214" s="202"/>
      <c r="H214" s="112">
        <v>7</v>
      </c>
      <c r="I214" s="377"/>
      <c r="J214" s="201"/>
      <c r="K214" s="266"/>
      <c r="L214" s="221"/>
      <c r="M214" s="221"/>
      <c r="N214" s="84">
        <v>15</v>
      </c>
      <c r="O214" s="292"/>
      <c r="P214" s="358"/>
      <c r="Q214" s="361"/>
      <c r="R214" s="364"/>
      <c r="S214" s="364"/>
      <c r="T214" s="364"/>
      <c r="U214" s="367"/>
      <c r="V214" s="370"/>
      <c r="W214" s="158"/>
      <c r="X214" s="159"/>
      <c r="AA214" s="19"/>
      <c r="AB214" s="19"/>
      <c r="AC214" s="19"/>
    </row>
    <row r="215" spans="1:29" ht="15" customHeight="1" x14ac:dyDescent="0.25">
      <c r="A215" s="383"/>
      <c r="B215" s="257" t="s">
        <v>110</v>
      </c>
      <c r="C215" s="257" t="s">
        <v>105</v>
      </c>
      <c r="D215" s="378"/>
      <c r="E215" s="379"/>
      <c r="F215" s="373" t="s">
        <v>71</v>
      </c>
      <c r="G215" s="374">
        <f>+HEX2DEC(F215)</f>
        <v>28</v>
      </c>
      <c r="H215" s="92">
        <v>0</v>
      </c>
      <c r="I215" s="375" t="s">
        <v>241</v>
      </c>
      <c r="J215" s="199" t="str">
        <f>DEC2HEX(K215,4)</f>
        <v>03FC</v>
      </c>
      <c r="K215" s="265">
        <f>K199+1</f>
        <v>1020</v>
      </c>
      <c r="L215" s="219">
        <f>L207+1</f>
        <v>1034</v>
      </c>
      <c r="M215" s="219" t="str">
        <f>DEC2HEX(L215,4)</f>
        <v>040A</v>
      </c>
      <c r="N215" s="98">
        <v>0</v>
      </c>
      <c r="O215" s="290" t="str">
        <f>HEX2BIN(P215,8)</f>
        <v>00000000</v>
      </c>
      <c r="P215" s="356" t="s">
        <v>136</v>
      </c>
      <c r="Q215" s="359" t="str">
        <f>CONCATENATE(P215,P223,P231,P239)</f>
        <v>00030000</v>
      </c>
      <c r="R215" s="362" t="str">
        <f>CONCATENATE(P239,P231,P223,P215)</f>
        <v>00000300</v>
      </c>
      <c r="S215" s="362">
        <f>MOD(HEX2DEC(Q215)+2^31,2^32)-2^31</f>
        <v>196608</v>
      </c>
      <c r="T215" s="362">
        <f>(MOD(HEX2DEC(R215)+2^31,2^32)-2^31)</f>
        <v>768</v>
      </c>
      <c r="U215" s="245" t="s">
        <v>266</v>
      </c>
      <c r="V215" s="246"/>
      <c r="W215" s="158"/>
      <c r="X215" s="159"/>
      <c r="AA215" s="19"/>
      <c r="AB215" s="19"/>
      <c r="AC215" s="19"/>
    </row>
    <row r="216" spans="1:29" x14ac:dyDescent="0.25">
      <c r="A216" s="383"/>
      <c r="B216" s="271"/>
      <c r="C216" s="271"/>
      <c r="D216" s="192"/>
      <c r="E216" s="193"/>
      <c r="F216" s="371"/>
      <c r="G216" s="196"/>
      <c r="H216" s="109">
        <v>1</v>
      </c>
      <c r="I216" s="376"/>
      <c r="J216" s="200"/>
      <c r="K216" s="200"/>
      <c r="L216" s="220"/>
      <c r="M216" s="220"/>
      <c r="N216" s="5">
        <v>1</v>
      </c>
      <c r="O216" s="291"/>
      <c r="P216" s="357"/>
      <c r="Q216" s="360"/>
      <c r="R216" s="363"/>
      <c r="S216" s="363"/>
      <c r="T216" s="363"/>
      <c r="U216" s="247"/>
      <c r="V216" s="248"/>
      <c r="W216" s="158"/>
      <c r="X216" s="159"/>
      <c r="AA216" s="19"/>
      <c r="AB216" s="19"/>
      <c r="AC216" s="19"/>
    </row>
    <row r="217" spans="1:29" x14ac:dyDescent="0.25">
      <c r="A217" s="383"/>
      <c r="B217" s="271"/>
      <c r="C217" s="271"/>
      <c r="D217" s="192"/>
      <c r="E217" s="193"/>
      <c r="F217" s="371"/>
      <c r="G217" s="196"/>
      <c r="H217" s="109">
        <v>2</v>
      </c>
      <c r="I217" s="376"/>
      <c r="J217" s="200"/>
      <c r="K217" s="200"/>
      <c r="L217" s="220"/>
      <c r="M217" s="220"/>
      <c r="N217" s="5">
        <v>2</v>
      </c>
      <c r="O217" s="291"/>
      <c r="P217" s="357"/>
      <c r="Q217" s="360"/>
      <c r="R217" s="363"/>
      <c r="S217" s="363"/>
      <c r="T217" s="363"/>
      <c r="U217" s="247"/>
      <c r="V217" s="248"/>
      <c r="W217" s="158"/>
      <c r="X217" s="159"/>
      <c r="AA217" s="19"/>
      <c r="AB217" s="19"/>
      <c r="AC217" s="19"/>
    </row>
    <row r="218" spans="1:29" x14ac:dyDescent="0.25">
      <c r="A218" s="383"/>
      <c r="B218" s="271"/>
      <c r="C218" s="271"/>
      <c r="D218" s="192"/>
      <c r="E218" s="193"/>
      <c r="F218" s="371"/>
      <c r="G218" s="196"/>
      <c r="H218" s="109">
        <v>3</v>
      </c>
      <c r="I218" s="376"/>
      <c r="J218" s="200"/>
      <c r="K218" s="200"/>
      <c r="L218" s="220"/>
      <c r="M218" s="220"/>
      <c r="N218" s="5">
        <v>3</v>
      </c>
      <c r="O218" s="291"/>
      <c r="P218" s="357"/>
      <c r="Q218" s="360"/>
      <c r="R218" s="363"/>
      <c r="S218" s="363"/>
      <c r="T218" s="363"/>
      <c r="U218" s="247"/>
      <c r="V218" s="248"/>
      <c r="W218" s="158"/>
      <c r="X218" s="159"/>
      <c r="AA218" s="19"/>
      <c r="AB218" s="19"/>
      <c r="AC218" s="19"/>
    </row>
    <row r="219" spans="1:29" x14ac:dyDescent="0.25">
      <c r="A219" s="383"/>
      <c r="B219" s="271"/>
      <c r="C219" s="271"/>
      <c r="D219" s="192"/>
      <c r="E219" s="193"/>
      <c r="F219" s="371"/>
      <c r="G219" s="196"/>
      <c r="H219" s="109">
        <v>4</v>
      </c>
      <c r="I219" s="376"/>
      <c r="J219" s="200"/>
      <c r="K219" s="200"/>
      <c r="L219" s="220"/>
      <c r="M219" s="220"/>
      <c r="N219" s="5">
        <v>4</v>
      </c>
      <c r="O219" s="291"/>
      <c r="P219" s="357"/>
      <c r="Q219" s="360"/>
      <c r="R219" s="363"/>
      <c r="S219" s="363"/>
      <c r="T219" s="363"/>
      <c r="U219" s="247"/>
      <c r="V219" s="248"/>
      <c r="W219" s="158"/>
      <c r="X219" s="159"/>
      <c r="AA219" s="19"/>
      <c r="AB219" s="19"/>
      <c r="AC219" s="19"/>
    </row>
    <row r="220" spans="1:29" x14ac:dyDescent="0.25">
      <c r="A220" s="383"/>
      <c r="B220" s="271"/>
      <c r="C220" s="271"/>
      <c r="D220" s="192"/>
      <c r="E220" s="193"/>
      <c r="F220" s="371"/>
      <c r="G220" s="196"/>
      <c r="H220" s="109">
        <v>5</v>
      </c>
      <c r="I220" s="376"/>
      <c r="J220" s="200"/>
      <c r="K220" s="200"/>
      <c r="L220" s="220"/>
      <c r="M220" s="220"/>
      <c r="N220" s="5">
        <v>5</v>
      </c>
      <c r="O220" s="291"/>
      <c r="P220" s="357"/>
      <c r="Q220" s="360"/>
      <c r="R220" s="363"/>
      <c r="S220" s="363"/>
      <c r="T220" s="363"/>
      <c r="U220" s="247"/>
      <c r="V220" s="248"/>
      <c r="W220" s="158"/>
      <c r="X220" s="159"/>
      <c r="AA220" s="19"/>
      <c r="AB220" s="19"/>
      <c r="AC220" s="19"/>
    </row>
    <row r="221" spans="1:29" x14ac:dyDescent="0.25">
      <c r="A221" s="383"/>
      <c r="B221" s="271"/>
      <c r="C221" s="271"/>
      <c r="D221" s="192"/>
      <c r="E221" s="193"/>
      <c r="F221" s="371"/>
      <c r="G221" s="196"/>
      <c r="H221" s="109">
        <v>6</v>
      </c>
      <c r="I221" s="376"/>
      <c r="J221" s="200"/>
      <c r="K221" s="200"/>
      <c r="L221" s="220"/>
      <c r="M221" s="220"/>
      <c r="N221" s="5">
        <v>6</v>
      </c>
      <c r="O221" s="291"/>
      <c r="P221" s="357"/>
      <c r="Q221" s="360"/>
      <c r="R221" s="363"/>
      <c r="S221" s="363"/>
      <c r="T221" s="363"/>
      <c r="U221" s="247"/>
      <c r="V221" s="248"/>
      <c r="W221" s="158"/>
      <c r="X221" s="159"/>
      <c r="AA221" s="19"/>
      <c r="AB221" s="19"/>
      <c r="AC221" s="19"/>
    </row>
    <row r="222" spans="1:29" ht="15.75" thickBot="1" x14ac:dyDescent="0.3">
      <c r="A222" s="383"/>
      <c r="B222" s="271"/>
      <c r="C222" s="271"/>
      <c r="D222" s="192"/>
      <c r="E222" s="193"/>
      <c r="F222" s="371"/>
      <c r="G222" s="196"/>
      <c r="H222" s="109">
        <v>7</v>
      </c>
      <c r="I222" s="376"/>
      <c r="J222" s="200"/>
      <c r="K222" s="200"/>
      <c r="L222" s="221"/>
      <c r="M222" s="221"/>
      <c r="N222" s="5">
        <v>7</v>
      </c>
      <c r="O222" s="292"/>
      <c r="P222" s="358"/>
      <c r="Q222" s="360"/>
      <c r="R222" s="363"/>
      <c r="S222" s="363"/>
      <c r="T222" s="363"/>
      <c r="U222" s="247"/>
      <c r="V222" s="248"/>
      <c r="W222" s="158"/>
      <c r="X222" s="159"/>
      <c r="AA222" s="19"/>
      <c r="AB222" s="19"/>
      <c r="AC222" s="19"/>
    </row>
    <row r="223" spans="1:29" x14ac:dyDescent="0.25">
      <c r="A223" s="383"/>
      <c r="B223" s="271"/>
      <c r="C223" s="271"/>
      <c r="D223" s="192"/>
      <c r="E223" s="193"/>
      <c r="F223" s="371" t="s">
        <v>72</v>
      </c>
      <c r="G223" s="196">
        <f>+HEX2DEC(F223)</f>
        <v>29</v>
      </c>
      <c r="H223" s="109">
        <v>0</v>
      </c>
      <c r="I223" s="376"/>
      <c r="J223" s="200"/>
      <c r="K223" s="200"/>
      <c r="L223" s="219">
        <f>L215+1</f>
        <v>1035</v>
      </c>
      <c r="M223" s="219" t="str">
        <f>DEC2HEX(L223,4)</f>
        <v>040B</v>
      </c>
      <c r="N223" s="5">
        <v>8</v>
      </c>
      <c r="O223" s="290" t="str">
        <f>HEX2BIN(P223,8)</f>
        <v>00000011</v>
      </c>
      <c r="P223" s="356" t="s">
        <v>149</v>
      </c>
      <c r="Q223" s="360"/>
      <c r="R223" s="363"/>
      <c r="S223" s="363"/>
      <c r="T223" s="363"/>
      <c r="U223" s="247"/>
      <c r="V223" s="248"/>
      <c r="W223" s="158"/>
      <c r="X223" s="159"/>
      <c r="AA223" s="19"/>
      <c r="AB223" s="19"/>
      <c r="AC223" s="19"/>
    </row>
    <row r="224" spans="1:29" x14ac:dyDescent="0.25">
      <c r="A224" s="383"/>
      <c r="B224" s="271"/>
      <c r="C224" s="271"/>
      <c r="D224" s="192"/>
      <c r="E224" s="193"/>
      <c r="F224" s="371"/>
      <c r="G224" s="196"/>
      <c r="H224" s="109">
        <v>1</v>
      </c>
      <c r="I224" s="376"/>
      <c r="J224" s="200"/>
      <c r="K224" s="200"/>
      <c r="L224" s="220"/>
      <c r="M224" s="220"/>
      <c r="N224" s="5">
        <v>9</v>
      </c>
      <c r="O224" s="291"/>
      <c r="P224" s="357"/>
      <c r="Q224" s="360"/>
      <c r="R224" s="363"/>
      <c r="S224" s="363"/>
      <c r="T224" s="363"/>
      <c r="U224" s="247"/>
      <c r="V224" s="248"/>
      <c r="W224" s="158"/>
      <c r="X224" s="159"/>
      <c r="AA224" s="19"/>
      <c r="AB224" s="19"/>
      <c r="AC224" s="19"/>
    </row>
    <row r="225" spans="1:29" x14ac:dyDescent="0.25">
      <c r="A225" s="383"/>
      <c r="B225" s="271"/>
      <c r="C225" s="271"/>
      <c r="D225" s="192"/>
      <c r="E225" s="193"/>
      <c r="F225" s="371"/>
      <c r="G225" s="196"/>
      <c r="H225" s="109">
        <v>2</v>
      </c>
      <c r="I225" s="376"/>
      <c r="J225" s="200"/>
      <c r="K225" s="200"/>
      <c r="L225" s="220"/>
      <c r="M225" s="220"/>
      <c r="N225" s="5">
        <v>10</v>
      </c>
      <c r="O225" s="291"/>
      <c r="P225" s="357"/>
      <c r="Q225" s="360"/>
      <c r="R225" s="363"/>
      <c r="S225" s="363"/>
      <c r="T225" s="363"/>
      <c r="U225" s="247"/>
      <c r="V225" s="248"/>
      <c r="W225" s="158"/>
      <c r="X225" s="159"/>
      <c r="AA225" s="19"/>
      <c r="AB225" s="19"/>
      <c r="AC225" s="19"/>
    </row>
    <row r="226" spans="1:29" x14ac:dyDescent="0.25">
      <c r="A226" s="383"/>
      <c r="B226" s="271"/>
      <c r="C226" s="271"/>
      <c r="D226" s="192"/>
      <c r="E226" s="193"/>
      <c r="F226" s="371"/>
      <c r="G226" s="196"/>
      <c r="H226" s="109">
        <v>3</v>
      </c>
      <c r="I226" s="376"/>
      <c r="J226" s="200"/>
      <c r="K226" s="200"/>
      <c r="L226" s="220"/>
      <c r="M226" s="220"/>
      <c r="N226" s="5">
        <v>11</v>
      </c>
      <c r="O226" s="291"/>
      <c r="P226" s="357"/>
      <c r="Q226" s="360"/>
      <c r="R226" s="363"/>
      <c r="S226" s="363"/>
      <c r="T226" s="363"/>
      <c r="U226" s="247"/>
      <c r="V226" s="248"/>
      <c r="W226" s="158"/>
      <c r="X226" s="159"/>
      <c r="AA226" s="19"/>
      <c r="AB226" s="19"/>
      <c r="AC226" s="19"/>
    </row>
    <row r="227" spans="1:29" x14ac:dyDescent="0.25">
      <c r="A227" s="383"/>
      <c r="B227" s="271"/>
      <c r="C227" s="271"/>
      <c r="D227" s="192"/>
      <c r="E227" s="193"/>
      <c r="F227" s="371"/>
      <c r="G227" s="196"/>
      <c r="H227" s="109">
        <v>4</v>
      </c>
      <c r="I227" s="376"/>
      <c r="J227" s="200"/>
      <c r="K227" s="200"/>
      <c r="L227" s="220"/>
      <c r="M227" s="220"/>
      <c r="N227" s="5">
        <v>12</v>
      </c>
      <c r="O227" s="291"/>
      <c r="P227" s="357"/>
      <c r="Q227" s="360"/>
      <c r="R227" s="363"/>
      <c r="S227" s="363"/>
      <c r="T227" s="363"/>
      <c r="U227" s="247"/>
      <c r="V227" s="248"/>
      <c r="W227" s="158"/>
      <c r="X227" s="159"/>
      <c r="AA227" s="19"/>
      <c r="AB227" s="19"/>
      <c r="AC227" s="19"/>
    </row>
    <row r="228" spans="1:29" x14ac:dyDescent="0.25">
      <c r="A228" s="383"/>
      <c r="B228" s="271"/>
      <c r="C228" s="271"/>
      <c r="D228" s="192"/>
      <c r="E228" s="193"/>
      <c r="F228" s="371"/>
      <c r="G228" s="196"/>
      <c r="H228" s="109">
        <v>5</v>
      </c>
      <c r="I228" s="376"/>
      <c r="J228" s="200"/>
      <c r="K228" s="200"/>
      <c r="L228" s="220"/>
      <c r="M228" s="220"/>
      <c r="N228" s="5">
        <v>13</v>
      </c>
      <c r="O228" s="291"/>
      <c r="P228" s="357"/>
      <c r="Q228" s="360"/>
      <c r="R228" s="363"/>
      <c r="S228" s="363"/>
      <c r="T228" s="363"/>
      <c r="U228" s="247"/>
      <c r="V228" s="248"/>
      <c r="W228" s="158"/>
      <c r="X228" s="159"/>
      <c r="AA228" s="19"/>
      <c r="AB228" s="19"/>
      <c r="AC228" s="19"/>
    </row>
    <row r="229" spans="1:29" ht="15" customHeight="1" x14ac:dyDescent="0.25">
      <c r="A229" s="383"/>
      <c r="B229" s="271"/>
      <c r="C229" s="271"/>
      <c r="D229" s="192"/>
      <c r="E229" s="193"/>
      <c r="F229" s="371"/>
      <c r="G229" s="196"/>
      <c r="H229" s="109">
        <v>6</v>
      </c>
      <c r="I229" s="376"/>
      <c r="J229" s="200"/>
      <c r="K229" s="200"/>
      <c r="L229" s="220"/>
      <c r="M229" s="220"/>
      <c r="N229" s="5">
        <v>14</v>
      </c>
      <c r="O229" s="291"/>
      <c r="P229" s="357"/>
      <c r="Q229" s="360"/>
      <c r="R229" s="363"/>
      <c r="S229" s="363"/>
      <c r="T229" s="363"/>
      <c r="U229" s="247"/>
      <c r="V229" s="248"/>
      <c r="W229" s="158"/>
      <c r="X229" s="159"/>
      <c r="AA229" s="19"/>
      <c r="AB229" s="19"/>
      <c r="AC229" s="19"/>
    </row>
    <row r="230" spans="1:29" ht="15.75" thickBot="1" x14ac:dyDescent="0.3">
      <c r="A230" s="383"/>
      <c r="B230" s="271"/>
      <c r="C230" s="271"/>
      <c r="D230" s="380"/>
      <c r="E230" s="381"/>
      <c r="F230" s="371"/>
      <c r="G230" s="196"/>
      <c r="H230" s="112">
        <v>7</v>
      </c>
      <c r="I230" s="376"/>
      <c r="J230" s="201"/>
      <c r="K230" s="266"/>
      <c r="L230" s="221"/>
      <c r="M230" s="221"/>
      <c r="N230" s="88">
        <v>15</v>
      </c>
      <c r="O230" s="292"/>
      <c r="P230" s="358"/>
      <c r="Q230" s="360"/>
      <c r="R230" s="363"/>
      <c r="S230" s="363"/>
      <c r="T230" s="363"/>
      <c r="U230" s="247"/>
      <c r="V230" s="248"/>
      <c r="W230" s="158"/>
      <c r="X230" s="159"/>
      <c r="AA230" s="19"/>
      <c r="AB230" s="19"/>
      <c r="AC230" s="19"/>
    </row>
    <row r="231" spans="1:29" x14ac:dyDescent="0.25">
      <c r="A231" s="383"/>
      <c r="B231" s="271"/>
      <c r="C231" s="271"/>
      <c r="D231" s="190"/>
      <c r="E231" s="191"/>
      <c r="F231" s="371" t="s">
        <v>73</v>
      </c>
      <c r="G231" s="196">
        <f>+HEX2DEC(F231)</f>
        <v>30</v>
      </c>
      <c r="H231" s="92">
        <v>0</v>
      </c>
      <c r="I231" s="376"/>
      <c r="J231" s="199" t="str">
        <f>DEC2HEX(K231,4)</f>
        <v>03FD</v>
      </c>
      <c r="K231" s="265">
        <f>K215+1</f>
        <v>1021</v>
      </c>
      <c r="L231" s="219">
        <f>L223+1</f>
        <v>1036</v>
      </c>
      <c r="M231" s="219" t="str">
        <f>DEC2HEX(L231,4)</f>
        <v>040C</v>
      </c>
      <c r="N231" s="73">
        <v>0</v>
      </c>
      <c r="O231" s="290" t="str">
        <f>HEX2BIN(P231,8)</f>
        <v>00000000</v>
      </c>
      <c r="P231" s="356" t="s">
        <v>136</v>
      </c>
      <c r="Q231" s="360"/>
      <c r="R231" s="363"/>
      <c r="S231" s="363"/>
      <c r="T231" s="363"/>
      <c r="U231" s="247"/>
      <c r="V231" s="248"/>
      <c r="X231" s="159"/>
    </row>
    <row r="232" spans="1:29" x14ac:dyDescent="0.25">
      <c r="A232" s="383"/>
      <c r="B232" s="271"/>
      <c r="C232" s="271"/>
      <c r="D232" s="192"/>
      <c r="E232" s="193"/>
      <c r="F232" s="371"/>
      <c r="G232" s="196"/>
      <c r="H232" s="109">
        <v>1</v>
      </c>
      <c r="I232" s="376"/>
      <c r="J232" s="200"/>
      <c r="K232" s="200"/>
      <c r="L232" s="220"/>
      <c r="M232" s="220"/>
      <c r="N232" s="5">
        <v>1</v>
      </c>
      <c r="O232" s="291"/>
      <c r="P232" s="357"/>
      <c r="Q232" s="360"/>
      <c r="R232" s="363"/>
      <c r="S232" s="363"/>
      <c r="T232" s="363"/>
      <c r="U232" s="247"/>
      <c r="V232" s="248"/>
      <c r="X232" s="159"/>
    </row>
    <row r="233" spans="1:29" x14ac:dyDescent="0.25">
      <c r="A233" s="383"/>
      <c r="B233" s="271"/>
      <c r="C233" s="271"/>
      <c r="D233" s="192"/>
      <c r="E233" s="193"/>
      <c r="F233" s="371"/>
      <c r="G233" s="196"/>
      <c r="H233" s="109">
        <v>2</v>
      </c>
      <c r="I233" s="376"/>
      <c r="J233" s="200"/>
      <c r="K233" s="200"/>
      <c r="L233" s="220"/>
      <c r="M233" s="220"/>
      <c r="N233" s="5">
        <v>2</v>
      </c>
      <c r="O233" s="291"/>
      <c r="P233" s="357"/>
      <c r="Q233" s="360"/>
      <c r="R233" s="363"/>
      <c r="S233" s="363"/>
      <c r="T233" s="363"/>
      <c r="U233" s="247"/>
      <c r="V233" s="248"/>
      <c r="X233" s="159"/>
    </row>
    <row r="234" spans="1:29" x14ac:dyDescent="0.25">
      <c r="A234" s="383"/>
      <c r="B234" s="271"/>
      <c r="C234" s="271"/>
      <c r="D234" s="192"/>
      <c r="E234" s="193"/>
      <c r="F234" s="371"/>
      <c r="G234" s="196"/>
      <c r="H234" s="109">
        <v>3</v>
      </c>
      <c r="I234" s="376"/>
      <c r="J234" s="200"/>
      <c r="K234" s="200"/>
      <c r="L234" s="220"/>
      <c r="M234" s="220"/>
      <c r="N234" s="5">
        <v>3</v>
      </c>
      <c r="O234" s="291"/>
      <c r="P234" s="357"/>
      <c r="Q234" s="360"/>
      <c r="R234" s="363"/>
      <c r="S234" s="363"/>
      <c r="T234" s="363"/>
      <c r="U234" s="247"/>
      <c r="V234" s="248"/>
      <c r="X234" s="159"/>
    </row>
    <row r="235" spans="1:29" x14ac:dyDescent="0.25">
      <c r="A235" s="383"/>
      <c r="B235" s="271"/>
      <c r="C235" s="271"/>
      <c r="D235" s="192"/>
      <c r="E235" s="193"/>
      <c r="F235" s="371"/>
      <c r="G235" s="196"/>
      <c r="H235" s="109">
        <v>4</v>
      </c>
      <c r="I235" s="376"/>
      <c r="J235" s="200"/>
      <c r="K235" s="200"/>
      <c r="L235" s="220"/>
      <c r="M235" s="220"/>
      <c r="N235" s="5">
        <v>4</v>
      </c>
      <c r="O235" s="291"/>
      <c r="P235" s="357"/>
      <c r="Q235" s="360"/>
      <c r="R235" s="363"/>
      <c r="S235" s="363"/>
      <c r="T235" s="363"/>
      <c r="U235" s="247"/>
      <c r="V235" s="248"/>
      <c r="X235" s="159"/>
    </row>
    <row r="236" spans="1:29" x14ac:dyDescent="0.25">
      <c r="A236" s="383"/>
      <c r="B236" s="271"/>
      <c r="C236" s="271"/>
      <c r="D236" s="192"/>
      <c r="E236" s="193"/>
      <c r="F236" s="371"/>
      <c r="G236" s="196"/>
      <c r="H236" s="109">
        <v>5</v>
      </c>
      <c r="I236" s="376"/>
      <c r="J236" s="200"/>
      <c r="K236" s="200"/>
      <c r="L236" s="220"/>
      <c r="M236" s="220"/>
      <c r="N236" s="5">
        <v>5</v>
      </c>
      <c r="O236" s="291"/>
      <c r="P236" s="357"/>
      <c r="Q236" s="360"/>
      <c r="R236" s="363"/>
      <c r="S236" s="363"/>
      <c r="T236" s="363"/>
      <c r="U236" s="247"/>
      <c r="V236" s="248"/>
      <c r="X236" s="159"/>
    </row>
    <row r="237" spans="1:29" x14ac:dyDescent="0.25">
      <c r="A237" s="383"/>
      <c r="B237" s="271"/>
      <c r="C237" s="271"/>
      <c r="D237" s="192"/>
      <c r="E237" s="193"/>
      <c r="F237" s="371"/>
      <c r="G237" s="196"/>
      <c r="H237" s="109">
        <v>6</v>
      </c>
      <c r="I237" s="376"/>
      <c r="J237" s="200"/>
      <c r="K237" s="200"/>
      <c r="L237" s="220"/>
      <c r="M237" s="220"/>
      <c r="N237" s="5">
        <v>6</v>
      </c>
      <c r="O237" s="291"/>
      <c r="P237" s="357"/>
      <c r="Q237" s="360"/>
      <c r="R237" s="363"/>
      <c r="S237" s="363"/>
      <c r="T237" s="363"/>
      <c r="U237" s="247"/>
      <c r="V237" s="248"/>
      <c r="X237" s="159"/>
    </row>
    <row r="238" spans="1:29" ht="15.75" thickBot="1" x14ac:dyDescent="0.3">
      <c r="A238" s="383"/>
      <c r="B238" s="271"/>
      <c r="C238" s="271"/>
      <c r="D238" s="192"/>
      <c r="E238" s="193"/>
      <c r="F238" s="371"/>
      <c r="G238" s="196"/>
      <c r="H238" s="109">
        <v>7</v>
      </c>
      <c r="I238" s="376"/>
      <c r="J238" s="200"/>
      <c r="K238" s="200"/>
      <c r="L238" s="221"/>
      <c r="M238" s="221"/>
      <c r="N238" s="5">
        <v>7</v>
      </c>
      <c r="O238" s="292"/>
      <c r="P238" s="358"/>
      <c r="Q238" s="360"/>
      <c r="R238" s="363"/>
      <c r="S238" s="363"/>
      <c r="T238" s="363"/>
      <c r="U238" s="247"/>
      <c r="V238" s="248"/>
      <c r="X238" s="159"/>
    </row>
    <row r="239" spans="1:29" x14ac:dyDescent="0.25">
      <c r="A239" s="383"/>
      <c r="B239" s="271"/>
      <c r="C239" s="271"/>
      <c r="D239" s="192"/>
      <c r="E239" s="193"/>
      <c r="F239" s="371" t="s">
        <v>74</v>
      </c>
      <c r="G239" s="196">
        <f>+HEX2DEC(F239)</f>
        <v>31</v>
      </c>
      <c r="H239" s="109">
        <v>0</v>
      </c>
      <c r="I239" s="376"/>
      <c r="J239" s="200"/>
      <c r="K239" s="200"/>
      <c r="L239" s="219">
        <f>L231+1</f>
        <v>1037</v>
      </c>
      <c r="M239" s="219" t="str">
        <f>DEC2HEX(L239,4)</f>
        <v>040D</v>
      </c>
      <c r="N239" s="5">
        <v>8</v>
      </c>
      <c r="O239" s="290" t="str">
        <f>HEX2BIN(P239,8)</f>
        <v>00000000</v>
      </c>
      <c r="P239" s="356" t="s">
        <v>136</v>
      </c>
      <c r="Q239" s="360"/>
      <c r="R239" s="363"/>
      <c r="S239" s="363"/>
      <c r="T239" s="363"/>
      <c r="U239" s="247"/>
      <c r="V239" s="248"/>
      <c r="X239" s="159"/>
    </row>
    <row r="240" spans="1:29" x14ac:dyDescent="0.25">
      <c r="A240" s="383"/>
      <c r="B240" s="271"/>
      <c r="C240" s="271"/>
      <c r="D240" s="192"/>
      <c r="E240" s="193"/>
      <c r="F240" s="371"/>
      <c r="G240" s="196"/>
      <c r="H240" s="109">
        <v>1</v>
      </c>
      <c r="I240" s="376"/>
      <c r="J240" s="200"/>
      <c r="K240" s="200"/>
      <c r="L240" s="220"/>
      <c r="M240" s="220"/>
      <c r="N240" s="5">
        <v>9</v>
      </c>
      <c r="O240" s="291"/>
      <c r="P240" s="357"/>
      <c r="Q240" s="360"/>
      <c r="R240" s="363"/>
      <c r="S240" s="363"/>
      <c r="T240" s="363"/>
      <c r="U240" s="247"/>
      <c r="V240" s="248"/>
      <c r="X240" s="159"/>
    </row>
    <row r="241" spans="1:24" x14ac:dyDescent="0.25">
      <c r="A241" s="383"/>
      <c r="B241" s="271"/>
      <c r="C241" s="271"/>
      <c r="D241" s="192"/>
      <c r="E241" s="193"/>
      <c r="F241" s="371"/>
      <c r="G241" s="196"/>
      <c r="H241" s="109">
        <v>2</v>
      </c>
      <c r="I241" s="376"/>
      <c r="J241" s="200"/>
      <c r="K241" s="200"/>
      <c r="L241" s="220"/>
      <c r="M241" s="220"/>
      <c r="N241" s="5">
        <v>10</v>
      </c>
      <c r="O241" s="291"/>
      <c r="P241" s="357"/>
      <c r="Q241" s="360"/>
      <c r="R241" s="363"/>
      <c r="S241" s="363"/>
      <c r="T241" s="363"/>
      <c r="U241" s="247"/>
      <c r="V241" s="248"/>
      <c r="X241" s="159"/>
    </row>
    <row r="242" spans="1:24" x14ac:dyDescent="0.25">
      <c r="A242" s="383"/>
      <c r="B242" s="271"/>
      <c r="C242" s="271"/>
      <c r="D242" s="192"/>
      <c r="E242" s="193"/>
      <c r="F242" s="371"/>
      <c r="G242" s="196"/>
      <c r="H242" s="109">
        <v>3</v>
      </c>
      <c r="I242" s="376"/>
      <c r="J242" s="200"/>
      <c r="K242" s="200"/>
      <c r="L242" s="220"/>
      <c r="M242" s="220"/>
      <c r="N242" s="5">
        <v>11</v>
      </c>
      <c r="O242" s="291"/>
      <c r="P242" s="357"/>
      <c r="Q242" s="360"/>
      <c r="R242" s="363"/>
      <c r="S242" s="363"/>
      <c r="T242" s="363"/>
      <c r="U242" s="247"/>
      <c r="V242" s="248"/>
      <c r="X242" s="159"/>
    </row>
    <row r="243" spans="1:24" x14ac:dyDescent="0.25">
      <c r="A243" s="383"/>
      <c r="B243" s="271"/>
      <c r="C243" s="271"/>
      <c r="D243" s="192"/>
      <c r="E243" s="193"/>
      <c r="F243" s="371"/>
      <c r="G243" s="196"/>
      <c r="H243" s="109">
        <v>4</v>
      </c>
      <c r="I243" s="376"/>
      <c r="J243" s="200"/>
      <c r="K243" s="200"/>
      <c r="L243" s="220"/>
      <c r="M243" s="220"/>
      <c r="N243" s="5">
        <v>12</v>
      </c>
      <c r="O243" s="291"/>
      <c r="P243" s="357"/>
      <c r="Q243" s="360"/>
      <c r="R243" s="363"/>
      <c r="S243" s="363"/>
      <c r="T243" s="363"/>
      <c r="U243" s="247"/>
      <c r="V243" s="248"/>
      <c r="X243" s="159"/>
    </row>
    <row r="244" spans="1:24" x14ac:dyDescent="0.25">
      <c r="A244" s="383"/>
      <c r="B244" s="271"/>
      <c r="C244" s="271"/>
      <c r="D244" s="192"/>
      <c r="E244" s="193"/>
      <c r="F244" s="371"/>
      <c r="G244" s="196"/>
      <c r="H244" s="109">
        <v>5</v>
      </c>
      <c r="I244" s="376"/>
      <c r="J244" s="200"/>
      <c r="K244" s="200"/>
      <c r="L244" s="220"/>
      <c r="M244" s="220"/>
      <c r="N244" s="5">
        <v>13</v>
      </c>
      <c r="O244" s="291"/>
      <c r="P244" s="357"/>
      <c r="Q244" s="360"/>
      <c r="R244" s="363"/>
      <c r="S244" s="363"/>
      <c r="T244" s="363"/>
      <c r="U244" s="247"/>
      <c r="V244" s="248"/>
      <c r="X244" s="159"/>
    </row>
    <row r="245" spans="1:24" x14ac:dyDescent="0.25">
      <c r="A245" s="383"/>
      <c r="B245" s="271"/>
      <c r="C245" s="271"/>
      <c r="D245" s="192"/>
      <c r="E245" s="193"/>
      <c r="F245" s="371"/>
      <c r="G245" s="196"/>
      <c r="H245" s="109">
        <v>6</v>
      </c>
      <c r="I245" s="376"/>
      <c r="J245" s="200"/>
      <c r="K245" s="200"/>
      <c r="L245" s="220"/>
      <c r="M245" s="220"/>
      <c r="N245" s="5">
        <v>14</v>
      </c>
      <c r="O245" s="291"/>
      <c r="P245" s="357"/>
      <c r="Q245" s="360"/>
      <c r="R245" s="363"/>
      <c r="S245" s="363"/>
      <c r="T245" s="363"/>
      <c r="U245" s="247"/>
      <c r="V245" s="248"/>
      <c r="X245" s="159"/>
    </row>
    <row r="246" spans="1:24" ht="15.75" thickBot="1" x14ac:dyDescent="0.3">
      <c r="A246" s="383"/>
      <c r="B246" s="258"/>
      <c r="C246" s="258"/>
      <c r="D246" s="194"/>
      <c r="E246" s="195"/>
      <c r="F246" s="203"/>
      <c r="G246" s="382"/>
      <c r="H246" s="112">
        <v>7</v>
      </c>
      <c r="I246" s="377"/>
      <c r="J246" s="201"/>
      <c r="K246" s="200"/>
      <c r="L246" s="221"/>
      <c r="M246" s="221"/>
      <c r="N246" s="84">
        <v>15</v>
      </c>
      <c r="O246" s="292"/>
      <c r="P246" s="358"/>
      <c r="Q246" s="361"/>
      <c r="R246" s="364"/>
      <c r="S246" s="364"/>
      <c r="T246" s="364"/>
      <c r="U246" s="249"/>
      <c r="V246" s="250"/>
      <c r="X246" s="159"/>
    </row>
    <row r="247" spans="1:24" ht="15" customHeight="1" x14ac:dyDescent="0.25">
      <c r="B247" s="206" t="s">
        <v>459</v>
      </c>
      <c r="C247" s="207"/>
      <c r="D247" s="190"/>
      <c r="E247" s="191"/>
      <c r="F247" s="203">
        <v>20</v>
      </c>
      <c r="G247" s="196">
        <f>+HEX2DEC(F247)</f>
        <v>32</v>
      </c>
      <c r="H247" s="92">
        <v>0</v>
      </c>
      <c r="I247" s="197" t="s">
        <v>458</v>
      </c>
      <c r="J247" s="199" t="str">
        <f>DEC2HEX(K247,4)</f>
        <v>03FE</v>
      </c>
      <c r="K247" s="199">
        <f>K231+1</f>
        <v>1022</v>
      </c>
      <c r="L247" s="216">
        <f>L239+1</f>
        <v>1038</v>
      </c>
      <c r="M247" s="219" t="str">
        <f>DEC2HEX(L247,4)</f>
        <v>040E</v>
      </c>
      <c r="N247" s="210" t="s">
        <v>485</v>
      </c>
      <c r="O247" s="211"/>
      <c r="P247" s="211"/>
      <c r="Q247" s="212"/>
      <c r="R247" s="165" t="s">
        <v>486</v>
      </c>
      <c r="S247" s="166"/>
      <c r="T247" s="166" t="s">
        <v>461</v>
      </c>
      <c r="U247" s="166"/>
      <c r="V247" s="210"/>
    </row>
    <row r="248" spans="1:24" ht="15" customHeight="1" x14ac:dyDescent="0.25">
      <c r="B248" s="208"/>
      <c r="C248" s="209"/>
      <c r="D248" s="192"/>
      <c r="E248" s="193"/>
      <c r="F248" s="204"/>
      <c r="G248" s="196"/>
      <c r="H248" s="109">
        <v>1</v>
      </c>
      <c r="I248" s="198"/>
      <c r="J248" s="200"/>
      <c r="K248" s="200"/>
      <c r="L248" s="217"/>
      <c r="M248" s="220"/>
      <c r="N248" s="213"/>
      <c r="O248" s="214"/>
      <c r="P248" s="214"/>
      <c r="Q248" s="215"/>
      <c r="R248" s="167"/>
      <c r="S248" s="168"/>
      <c r="T248" s="168"/>
      <c r="U248" s="168"/>
      <c r="V248" s="213"/>
    </row>
    <row r="249" spans="1:24" ht="15" customHeight="1" x14ac:dyDescent="0.25">
      <c r="B249" s="208"/>
      <c r="C249" s="209"/>
      <c r="D249" s="192"/>
      <c r="E249" s="193"/>
      <c r="F249" s="204"/>
      <c r="G249" s="196"/>
      <c r="H249" s="109">
        <v>2</v>
      </c>
      <c r="I249" s="198"/>
      <c r="J249" s="200"/>
      <c r="K249" s="200"/>
      <c r="L249" s="217"/>
      <c r="M249" s="220"/>
      <c r="N249" s="213"/>
      <c r="O249" s="214"/>
      <c r="P249" s="214"/>
      <c r="Q249" s="215"/>
      <c r="R249" s="167"/>
      <c r="S249" s="168"/>
      <c r="T249" s="168"/>
      <c r="U249" s="168"/>
      <c r="V249" s="213"/>
    </row>
    <row r="250" spans="1:24" ht="15" customHeight="1" x14ac:dyDescent="0.25">
      <c r="B250" s="208"/>
      <c r="C250" s="209"/>
      <c r="D250" s="192"/>
      <c r="E250" s="193"/>
      <c r="F250" s="204"/>
      <c r="G250" s="196"/>
      <c r="H250" s="109">
        <v>3</v>
      </c>
      <c r="I250" s="198"/>
      <c r="J250" s="200"/>
      <c r="K250" s="200"/>
      <c r="L250" s="217"/>
      <c r="M250" s="220"/>
      <c r="N250" s="213"/>
      <c r="O250" s="214"/>
      <c r="P250" s="214"/>
      <c r="Q250" s="215"/>
      <c r="R250" s="167"/>
      <c r="S250" s="168"/>
      <c r="T250" s="168"/>
      <c r="U250" s="168"/>
      <c r="V250" s="213"/>
    </row>
    <row r="251" spans="1:24" ht="15" customHeight="1" x14ac:dyDescent="0.25">
      <c r="B251" s="208"/>
      <c r="C251" s="209"/>
      <c r="D251" s="192"/>
      <c r="E251" s="193"/>
      <c r="F251" s="204"/>
      <c r="G251" s="196"/>
      <c r="H251" s="109">
        <v>4</v>
      </c>
      <c r="I251" s="198"/>
      <c r="J251" s="200"/>
      <c r="K251" s="200"/>
      <c r="L251" s="217"/>
      <c r="M251" s="220"/>
      <c r="N251" s="213"/>
      <c r="O251" s="214"/>
      <c r="P251" s="214"/>
      <c r="Q251" s="215"/>
      <c r="R251" s="167"/>
      <c r="S251" s="168"/>
      <c r="T251" s="168"/>
      <c r="U251" s="168"/>
      <c r="V251" s="213"/>
    </row>
    <row r="252" spans="1:24" ht="15" customHeight="1" x14ac:dyDescent="0.25">
      <c r="B252" s="208"/>
      <c r="C252" s="209"/>
      <c r="D252" s="192"/>
      <c r="E252" s="193"/>
      <c r="F252" s="204"/>
      <c r="G252" s="196"/>
      <c r="H252" s="109">
        <v>5</v>
      </c>
      <c r="I252" s="198"/>
      <c r="J252" s="200"/>
      <c r="K252" s="200"/>
      <c r="L252" s="217"/>
      <c r="M252" s="220"/>
      <c r="N252" s="213"/>
      <c r="O252" s="214"/>
      <c r="P252" s="214"/>
      <c r="Q252" s="215"/>
      <c r="R252" s="167"/>
      <c r="S252" s="168"/>
      <c r="T252" s="168"/>
      <c r="U252" s="168"/>
      <c r="V252" s="213"/>
    </row>
    <row r="253" spans="1:24" ht="15" customHeight="1" x14ac:dyDescent="0.25">
      <c r="B253" s="208"/>
      <c r="C253" s="209"/>
      <c r="D253" s="192"/>
      <c r="E253" s="193"/>
      <c r="F253" s="204"/>
      <c r="G253" s="196"/>
      <c r="H253" s="109">
        <v>6</v>
      </c>
      <c r="I253" s="198"/>
      <c r="J253" s="200"/>
      <c r="K253" s="200"/>
      <c r="L253" s="217"/>
      <c r="M253" s="220"/>
      <c r="N253" s="213"/>
      <c r="O253" s="214"/>
      <c r="P253" s="214"/>
      <c r="Q253" s="215"/>
      <c r="R253" s="167"/>
      <c r="S253" s="168"/>
      <c r="T253" s="168"/>
      <c r="U253" s="168"/>
      <c r="V253" s="213"/>
    </row>
    <row r="254" spans="1:24" ht="15" customHeight="1" thickBot="1" x14ac:dyDescent="0.3">
      <c r="B254" s="208"/>
      <c r="C254" s="209"/>
      <c r="D254" s="192"/>
      <c r="E254" s="193"/>
      <c r="F254" s="204"/>
      <c r="G254" s="196"/>
      <c r="H254" s="109">
        <v>7</v>
      </c>
      <c r="I254" s="198"/>
      <c r="J254" s="200"/>
      <c r="K254" s="200"/>
      <c r="L254" s="218"/>
      <c r="M254" s="221"/>
      <c r="N254" s="213"/>
      <c r="O254" s="214"/>
      <c r="P254" s="214"/>
      <c r="Q254" s="215"/>
      <c r="R254" s="167"/>
      <c r="S254" s="168"/>
      <c r="T254" s="168"/>
      <c r="U254" s="168"/>
      <c r="V254" s="213"/>
    </row>
    <row r="255" spans="1:24" ht="15" customHeight="1" x14ac:dyDescent="0.25">
      <c r="B255" s="208"/>
      <c r="C255" s="209"/>
      <c r="D255" s="192"/>
      <c r="E255" s="193"/>
      <c r="F255" s="204"/>
      <c r="G255" s="196">
        <f>G247+1</f>
        <v>33</v>
      </c>
      <c r="H255" s="109">
        <v>0</v>
      </c>
      <c r="I255" s="198"/>
      <c r="J255" s="200"/>
      <c r="K255" s="200"/>
      <c r="L255" s="216">
        <f>L247+1</f>
        <v>1039</v>
      </c>
      <c r="M255" s="219" t="str">
        <f>DEC2HEX(L255,4)</f>
        <v>040F</v>
      </c>
      <c r="N255" s="213"/>
      <c r="O255" s="214"/>
      <c r="P255" s="214"/>
      <c r="Q255" s="215"/>
      <c r="R255" s="167"/>
      <c r="S255" s="168"/>
      <c r="T255" s="168"/>
      <c r="U255" s="168"/>
      <c r="V255" s="213"/>
    </row>
    <row r="256" spans="1:24" ht="15" customHeight="1" x14ac:dyDescent="0.25">
      <c r="B256" s="208"/>
      <c r="C256" s="209"/>
      <c r="D256" s="192"/>
      <c r="E256" s="193"/>
      <c r="F256" s="204"/>
      <c r="G256" s="196"/>
      <c r="H256" s="109">
        <v>1</v>
      </c>
      <c r="I256" s="198"/>
      <c r="J256" s="200"/>
      <c r="K256" s="200"/>
      <c r="L256" s="217"/>
      <c r="M256" s="220"/>
      <c r="N256" s="213"/>
      <c r="O256" s="214"/>
      <c r="P256" s="214"/>
      <c r="Q256" s="215"/>
      <c r="R256" s="167"/>
      <c r="S256" s="168"/>
      <c r="T256" s="168"/>
      <c r="U256" s="168"/>
      <c r="V256" s="213"/>
    </row>
    <row r="257" spans="2:22" ht="15" customHeight="1" x14ac:dyDescent="0.25">
      <c r="B257" s="208"/>
      <c r="C257" s="209"/>
      <c r="D257" s="192"/>
      <c r="E257" s="193"/>
      <c r="F257" s="204"/>
      <c r="G257" s="196"/>
      <c r="H257" s="109">
        <v>2</v>
      </c>
      <c r="I257" s="198"/>
      <c r="J257" s="200"/>
      <c r="K257" s="200"/>
      <c r="L257" s="217"/>
      <c r="M257" s="220"/>
      <c r="N257" s="213"/>
      <c r="O257" s="214"/>
      <c r="P257" s="214"/>
      <c r="Q257" s="215"/>
      <c r="R257" s="167"/>
      <c r="S257" s="168"/>
      <c r="T257" s="168"/>
      <c r="U257" s="168"/>
      <c r="V257" s="213"/>
    </row>
    <row r="258" spans="2:22" ht="15" customHeight="1" x14ac:dyDescent="0.25">
      <c r="B258" s="208"/>
      <c r="C258" s="209"/>
      <c r="D258" s="192"/>
      <c r="E258" s="193"/>
      <c r="F258" s="204"/>
      <c r="G258" s="196"/>
      <c r="H258" s="109">
        <v>3</v>
      </c>
      <c r="I258" s="198"/>
      <c r="J258" s="200"/>
      <c r="K258" s="200"/>
      <c r="L258" s="217"/>
      <c r="M258" s="220"/>
      <c r="N258" s="213"/>
      <c r="O258" s="214"/>
      <c r="P258" s="214"/>
      <c r="Q258" s="215"/>
      <c r="R258" s="167"/>
      <c r="S258" s="168"/>
      <c r="T258" s="168"/>
      <c r="U258" s="168"/>
      <c r="V258" s="213"/>
    </row>
    <row r="259" spans="2:22" ht="15" customHeight="1" x14ac:dyDescent="0.25">
      <c r="B259" s="208"/>
      <c r="C259" s="209"/>
      <c r="D259" s="192"/>
      <c r="E259" s="193"/>
      <c r="F259" s="204"/>
      <c r="G259" s="196"/>
      <c r="H259" s="109">
        <v>4</v>
      </c>
      <c r="I259" s="198"/>
      <c r="J259" s="200"/>
      <c r="K259" s="200"/>
      <c r="L259" s="217"/>
      <c r="M259" s="220"/>
      <c r="N259" s="213"/>
      <c r="O259" s="214"/>
      <c r="P259" s="214"/>
      <c r="Q259" s="215"/>
      <c r="R259" s="167"/>
      <c r="S259" s="168"/>
      <c r="T259" s="168"/>
      <c r="U259" s="168"/>
      <c r="V259" s="213"/>
    </row>
    <row r="260" spans="2:22" ht="15" customHeight="1" x14ac:dyDescent="0.25">
      <c r="B260" s="208"/>
      <c r="C260" s="209"/>
      <c r="D260" s="192"/>
      <c r="E260" s="193"/>
      <c r="F260" s="204"/>
      <c r="G260" s="196"/>
      <c r="H260" s="109">
        <v>5</v>
      </c>
      <c r="I260" s="198"/>
      <c r="J260" s="200"/>
      <c r="K260" s="200"/>
      <c r="L260" s="217"/>
      <c r="M260" s="220"/>
      <c r="N260" s="213"/>
      <c r="O260" s="214"/>
      <c r="P260" s="214"/>
      <c r="Q260" s="215"/>
      <c r="R260" s="167"/>
      <c r="S260" s="168"/>
      <c r="T260" s="168"/>
      <c r="U260" s="168"/>
      <c r="V260" s="213"/>
    </row>
    <row r="261" spans="2:22" ht="15" customHeight="1" x14ac:dyDescent="0.25">
      <c r="B261" s="208"/>
      <c r="C261" s="209"/>
      <c r="D261" s="192"/>
      <c r="E261" s="193"/>
      <c r="F261" s="204"/>
      <c r="G261" s="196"/>
      <c r="H261" s="109">
        <v>6</v>
      </c>
      <c r="I261" s="198"/>
      <c r="J261" s="200"/>
      <c r="K261" s="200"/>
      <c r="L261" s="217"/>
      <c r="M261" s="220"/>
      <c r="N261" s="213"/>
      <c r="O261" s="214"/>
      <c r="P261" s="214"/>
      <c r="Q261" s="215"/>
      <c r="R261" s="167"/>
      <c r="S261" s="168"/>
      <c r="T261" s="168"/>
      <c r="U261" s="168"/>
      <c r="V261" s="213"/>
    </row>
    <row r="262" spans="2:22" ht="15.75" customHeight="1" thickBot="1" x14ac:dyDescent="0.3">
      <c r="B262" s="208"/>
      <c r="C262" s="209"/>
      <c r="D262" s="194"/>
      <c r="E262" s="195"/>
      <c r="F262" s="205"/>
      <c r="G262" s="202"/>
      <c r="H262" s="112">
        <v>7</v>
      </c>
      <c r="I262" s="198"/>
      <c r="J262" s="201"/>
      <c r="K262" s="201"/>
      <c r="L262" s="218"/>
      <c r="M262" s="221"/>
      <c r="N262" s="213"/>
      <c r="O262" s="214"/>
      <c r="P262" s="214"/>
      <c r="Q262" s="215"/>
      <c r="R262" s="167"/>
      <c r="S262" s="168"/>
      <c r="T262" s="168"/>
      <c r="U262" s="168"/>
      <c r="V262" s="213"/>
    </row>
  </sheetData>
  <mergeCells count="505">
    <mergeCell ref="L215:L222"/>
    <mergeCell ref="M215:M222"/>
    <mergeCell ref="L223:L230"/>
    <mergeCell ref="M223:M230"/>
    <mergeCell ref="L231:L238"/>
    <mergeCell ref="M231:M238"/>
    <mergeCell ref="L239:L246"/>
    <mergeCell ref="M239:M246"/>
    <mergeCell ref="L247:L254"/>
    <mergeCell ref="M247:M254"/>
    <mergeCell ref="L175:L182"/>
    <mergeCell ref="M175:M182"/>
    <mergeCell ref="L183:L190"/>
    <mergeCell ref="M183:M190"/>
    <mergeCell ref="L191:L198"/>
    <mergeCell ref="M191:M198"/>
    <mergeCell ref="L199:L206"/>
    <mergeCell ref="M199:M206"/>
    <mergeCell ref="L207:L214"/>
    <mergeCell ref="M207:M214"/>
    <mergeCell ref="L135:L142"/>
    <mergeCell ref="M135:M142"/>
    <mergeCell ref="L143:L150"/>
    <mergeCell ref="M143:M150"/>
    <mergeCell ref="L151:L158"/>
    <mergeCell ref="M151:M158"/>
    <mergeCell ref="L159:L166"/>
    <mergeCell ref="M159:M166"/>
    <mergeCell ref="L167:L174"/>
    <mergeCell ref="M167:M174"/>
    <mergeCell ref="L95:L102"/>
    <mergeCell ref="M95:M102"/>
    <mergeCell ref="L103:L110"/>
    <mergeCell ref="M103:M110"/>
    <mergeCell ref="L111:L118"/>
    <mergeCell ref="M111:M118"/>
    <mergeCell ref="L119:L126"/>
    <mergeCell ref="M119:M126"/>
    <mergeCell ref="L127:L134"/>
    <mergeCell ref="M127:M134"/>
    <mergeCell ref="L55:L62"/>
    <mergeCell ref="M55:M62"/>
    <mergeCell ref="L63:L70"/>
    <mergeCell ref="M63:M70"/>
    <mergeCell ref="L71:L78"/>
    <mergeCell ref="M71:M78"/>
    <mergeCell ref="L79:L86"/>
    <mergeCell ref="M79:M86"/>
    <mergeCell ref="L87:L94"/>
    <mergeCell ref="M87:M94"/>
    <mergeCell ref="M21:M28"/>
    <mergeCell ref="L29:L36"/>
    <mergeCell ref="M29:M36"/>
    <mergeCell ref="L39:L46"/>
    <mergeCell ref="M39:M46"/>
    <mergeCell ref="L47:L54"/>
    <mergeCell ref="M47:M54"/>
    <mergeCell ref="AM5:AM20"/>
    <mergeCell ref="AE23:AE24"/>
    <mergeCell ref="AE25:AE40"/>
    <mergeCell ref="AF23:AF24"/>
    <mergeCell ref="AG23:AG24"/>
    <mergeCell ref="AF25:AF40"/>
    <mergeCell ref="AG25:AG40"/>
    <mergeCell ref="AB25:AB32"/>
    <mergeCell ref="AH5:AH12"/>
    <mergeCell ref="AH13:AH20"/>
    <mergeCell ref="AI5:AI12"/>
    <mergeCell ref="AI13:AI20"/>
    <mergeCell ref="AH25:AH32"/>
    <mergeCell ref="AI25:AI32"/>
    <mergeCell ref="AH33:AH40"/>
    <mergeCell ref="AI33:AI40"/>
    <mergeCell ref="AH41:AH48"/>
    <mergeCell ref="AN5:AN20"/>
    <mergeCell ref="AO5:AO20"/>
    <mergeCell ref="AP5:AP20"/>
    <mergeCell ref="AL13:AL20"/>
    <mergeCell ref="AS25:AS40"/>
    <mergeCell ref="V247:V262"/>
    <mergeCell ref="Y71:Y72"/>
    <mergeCell ref="Z71:AA72"/>
    <mergeCell ref="Y73:Y74"/>
    <mergeCell ref="Z23:AA24"/>
    <mergeCell ref="X61:X62"/>
    <mergeCell ref="Y61:Y62"/>
    <mergeCell ref="Z61:AA62"/>
    <mergeCell ref="Y25:Y32"/>
    <mergeCell ref="X63:X64"/>
    <mergeCell ref="Y63:Y64"/>
    <mergeCell ref="Z63:AA64"/>
    <mergeCell ref="X65:X66"/>
    <mergeCell ref="Y65:Y66"/>
    <mergeCell ref="Z21:AA22"/>
    <mergeCell ref="Y23:Y24"/>
    <mergeCell ref="X71:X72"/>
    <mergeCell ref="X67:X68"/>
    <mergeCell ref="Y67:Y68"/>
    <mergeCell ref="T119:T150"/>
    <mergeCell ref="U119:U150"/>
    <mergeCell ref="V119:V150"/>
    <mergeCell ref="AU4:AV4"/>
    <mergeCell ref="AF3:AJ3"/>
    <mergeCell ref="O37:V38"/>
    <mergeCell ref="J5:J20"/>
    <mergeCell ref="AC5:AC12"/>
    <mergeCell ref="O63:O70"/>
    <mergeCell ref="O39:O46"/>
    <mergeCell ref="O47:O54"/>
    <mergeCell ref="AC25:AC32"/>
    <mergeCell ref="Y33:Y40"/>
    <mergeCell ref="AB33:AB40"/>
    <mergeCell ref="AC33:AC40"/>
    <mergeCell ref="K39:K54"/>
    <mergeCell ref="R39:R54"/>
    <mergeCell ref="Y5:Y12"/>
    <mergeCell ref="AB5:AB12"/>
    <mergeCell ref="AT2:AT4"/>
    <mergeCell ref="Y13:Y20"/>
    <mergeCell ref="AB13:AB20"/>
    <mergeCell ref="Z2:AD2"/>
    <mergeCell ref="Y21:Y22"/>
    <mergeCell ref="O135:O142"/>
    <mergeCell ref="P135:P142"/>
    <mergeCell ref="O143:O150"/>
    <mergeCell ref="P143:P150"/>
    <mergeCell ref="Q119:Q150"/>
    <mergeCell ref="R119:R150"/>
    <mergeCell ref="S119:S150"/>
    <mergeCell ref="O119:O126"/>
    <mergeCell ref="P119:P126"/>
    <mergeCell ref="O127:O134"/>
    <mergeCell ref="P127:P134"/>
    <mergeCell ref="S103:S118"/>
    <mergeCell ref="T103:T118"/>
    <mergeCell ref="P111:P118"/>
    <mergeCell ref="O111:O118"/>
    <mergeCell ref="O103:O110"/>
    <mergeCell ref="P103:P110"/>
    <mergeCell ref="Q103:Q118"/>
    <mergeCell ref="X73:X74"/>
    <mergeCell ref="S71:S86"/>
    <mergeCell ref="T71:T86"/>
    <mergeCell ref="R103:R118"/>
    <mergeCell ref="T87:T102"/>
    <mergeCell ref="P71:P78"/>
    <mergeCell ref="P79:P86"/>
    <mergeCell ref="Q71:Q86"/>
    <mergeCell ref="R71:R86"/>
    <mergeCell ref="O71:O78"/>
    <mergeCell ref="O79:O86"/>
    <mergeCell ref="Q87:Q102"/>
    <mergeCell ref="R87:R102"/>
    <mergeCell ref="P95:P102"/>
    <mergeCell ref="P87:P94"/>
    <mergeCell ref="S87:S102"/>
    <mergeCell ref="B5:B20"/>
    <mergeCell ref="C5:C12"/>
    <mergeCell ref="F5:F12"/>
    <mergeCell ref="G5:G12"/>
    <mergeCell ref="K5:K20"/>
    <mergeCell ref="D5:E20"/>
    <mergeCell ref="Z3:AA3"/>
    <mergeCell ref="AB3:AC3"/>
    <mergeCell ref="AC13:AC20"/>
    <mergeCell ref="Z5:AA20"/>
    <mergeCell ref="R3:R4"/>
    <mergeCell ref="Q3:Q4"/>
    <mergeCell ref="S3:S4"/>
    <mergeCell ref="T3:T4"/>
    <mergeCell ref="V3:V4"/>
    <mergeCell ref="U3:U4"/>
    <mergeCell ref="P13:P20"/>
    <mergeCell ref="L5:L12"/>
    <mergeCell ref="L13:L20"/>
    <mergeCell ref="M5:M12"/>
    <mergeCell ref="M13:M20"/>
    <mergeCell ref="J3:K3"/>
    <mergeCell ref="L3:M3"/>
    <mergeCell ref="C21:C28"/>
    <mergeCell ref="F21:F28"/>
    <mergeCell ref="G21:G28"/>
    <mergeCell ref="K21:K36"/>
    <mergeCell ref="X5:X20"/>
    <mergeCell ref="C29:C36"/>
    <mergeCell ref="F29:F36"/>
    <mergeCell ref="G29:G36"/>
    <mergeCell ref="D21:E36"/>
    <mergeCell ref="C13:C20"/>
    <mergeCell ref="F13:F20"/>
    <mergeCell ref="G13:G20"/>
    <mergeCell ref="X25:X40"/>
    <mergeCell ref="X21:X22"/>
    <mergeCell ref="X23:X24"/>
    <mergeCell ref="P39:P46"/>
    <mergeCell ref="Q39:Q54"/>
    <mergeCell ref="U39:U54"/>
    <mergeCell ref="P5:P12"/>
    <mergeCell ref="Q5:Q20"/>
    <mergeCell ref="R5:R20"/>
    <mergeCell ref="S5:S20"/>
    <mergeCell ref="T5:T20"/>
    <mergeCell ref="L21:L28"/>
    <mergeCell ref="K103:K118"/>
    <mergeCell ref="K87:K102"/>
    <mergeCell ref="K71:K86"/>
    <mergeCell ref="J71:J86"/>
    <mergeCell ref="K55:K70"/>
    <mergeCell ref="F3:G3"/>
    <mergeCell ref="F95:F102"/>
    <mergeCell ref="G95:G102"/>
    <mergeCell ref="F103:F110"/>
    <mergeCell ref="G103:G110"/>
    <mergeCell ref="I71:I86"/>
    <mergeCell ref="F79:F86"/>
    <mergeCell ref="G79:G86"/>
    <mergeCell ref="F87:F94"/>
    <mergeCell ref="G87:G94"/>
    <mergeCell ref="I103:I118"/>
    <mergeCell ref="F111:F118"/>
    <mergeCell ref="G111:G118"/>
    <mergeCell ref="F63:F70"/>
    <mergeCell ref="J37:J38"/>
    <mergeCell ref="G71:G78"/>
    <mergeCell ref="F71:F78"/>
    <mergeCell ref="I39:I54"/>
    <mergeCell ref="F47:F54"/>
    <mergeCell ref="C111:C118"/>
    <mergeCell ref="C63:C70"/>
    <mergeCell ref="G63:G70"/>
    <mergeCell ref="B71:B86"/>
    <mergeCell ref="C71:C78"/>
    <mergeCell ref="D2:H2"/>
    <mergeCell ref="J21:J36"/>
    <mergeCell ref="J39:J54"/>
    <mergeCell ref="J55:J70"/>
    <mergeCell ref="B37:B38"/>
    <mergeCell ref="C37:C38"/>
    <mergeCell ref="C47:C54"/>
    <mergeCell ref="G47:G54"/>
    <mergeCell ref="B55:B70"/>
    <mergeCell ref="C55:C62"/>
    <mergeCell ref="F55:F62"/>
    <mergeCell ref="G55:G62"/>
    <mergeCell ref="I55:I70"/>
    <mergeCell ref="B39:B54"/>
    <mergeCell ref="C39:C46"/>
    <mergeCell ref="F39:F46"/>
    <mergeCell ref="G39:G46"/>
    <mergeCell ref="I37:I38"/>
    <mergeCell ref="B21:B36"/>
    <mergeCell ref="J87:J102"/>
    <mergeCell ref="J103:J118"/>
    <mergeCell ref="F119:F126"/>
    <mergeCell ref="G119:G126"/>
    <mergeCell ref="F127:F134"/>
    <mergeCell ref="G127:G134"/>
    <mergeCell ref="D3:E3"/>
    <mergeCell ref="F135:F142"/>
    <mergeCell ref="F143:F150"/>
    <mergeCell ref="G135:G142"/>
    <mergeCell ref="G143:G150"/>
    <mergeCell ref="I119:I150"/>
    <mergeCell ref="J119:J134"/>
    <mergeCell ref="K119:K134"/>
    <mergeCell ref="J135:J150"/>
    <mergeCell ref="K135:K150"/>
    <mergeCell ref="K151:K166"/>
    <mergeCell ref="F159:F166"/>
    <mergeCell ref="G159:G166"/>
    <mergeCell ref="F167:F174"/>
    <mergeCell ref="G167:G174"/>
    <mergeCell ref="J167:J182"/>
    <mergeCell ref="K167:K182"/>
    <mergeCell ref="F175:F182"/>
    <mergeCell ref="G175:G182"/>
    <mergeCell ref="I151:I166"/>
    <mergeCell ref="I167:I182"/>
    <mergeCell ref="F151:F158"/>
    <mergeCell ref="G151:G158"/>
    <mergeCell ref="J151:J166"/>
    <mergeCell ref="A37:A246"/>
    <mergeCell ref="D39:E54"/>
    <mergeCell ref="D55:E70"/>
    <mergeCell ref="D71:E86"/>
    <mergeCell ref="D87:E102"/>
    <mergeCell ref="D103:E118"/>
    <mergeCell ref="D119:E134"/>
    <mergeCell ref="D135:E150"/>
    <mergeCell ref="D151:E166"/>
    <mergeCell ref="D167:E182"/>
    <mergeCell ref="D183:E198"/>
    <mergeCell ref="D199:E214"/>
    <mergeCell ref="B183:B214"/>
    <mergeCell ref="C183:C214"/>
    <mergeCell ref="B151:B182"/>
    <mergeCell ref="C151:C182"/>
    <mergeCell ref="B119:B150"/>
    <mergeCell ref="C119:C150"/>
    <mergeCell ref="C95:C102"/>
    <mergeCell ref="B103:B118"/>
    <mergeCell ref="C103:C110"/>
    <mergeCell ref="C79:C86"/>
    <mergeCell ref="B87:B102"/>
    <mergeCell ref="C87:C94"/>
    <mergeCell ref="D215:E230"/>
    <mergeCell ref="D231:E246"/>
    <mergeCell ref="I215:I246"/>
    <mergeCell ref="K215:K230"/>
    <mergeCell ref="B215:B246"/>
    <mergeCell ref="C215:C246"/>
    <mergeCell ref="F215:F222"/>
    <mergeCell ref="G215:G222"/>
    <mergeCell ref="J215:J230"/>
    <mergeCell ref="F223:F230"/>
    <mergeCell ref="G223:G230"/>
    <mergeCell ref="F231:F238"/>
    <mergeCell ref="G231:G238"/>
    <mergeCell ref="J231:J246"/>
    <mergeCell ref="K231:K246"/>
    <mergeCell ref="F239:F246"/>
    <mergeCell ref="G239:G246"/>
    <mergeCell ref="F191:F198"/>
    <mergeCell ref="G191:G198"/>
    <mergeCell ref="F199:F206"/>
    <mergeCell ref="G199:G206"/>
    <mergeCell ref="J199:J214"/>
    <mergeCell ref="K199:K214"/>
    <mergeCell ref="F207:F214"/>
    <mergeCell ref="G207:G214"/>
    <mergeCell ref="F183:F190"/>
    <mergeCell ref="G183:G190"/>
    <mergeCell ref="I183:I214"/>
    <mergeCell ref="J183:J198"/>
    <mergeCell ref="K183:K198"/>
    <mergeCell ref="Q151:Q182"/>
    <mergeCell ref="R151:R182"/>
    <mergeCell ref="S151:S182"/>
    <mergeCell ref="T151:T182"/>
    <mergeCell ref="O159:O166"/>
    <mergeCell ref="P159:P166"/>
    <mergeCell ref="O167:O174"/>
    <mergeCell ref="P167:P174"/>
    <mergeCell ref="O175:O182"/>
    <mergeCell ref="P175:P182"/>
    <mergeCell ref="O151:O158"/>
    <mergeCell ref="P151:P158"/>
    <mergeCell ref="Q183:Q214"/>
    <mergeCell ref="R183:R214"/>
    <mergeCell ref="S183:S214"/>
    <mergeCell ref="T183:T214"/>
    <mergeCell ref="U183:U214"/>
    <mergeCell ref="V183:V214"/>
    <mergeCell ref="O191:O198"/>
    <mergeCell ref="P191:P198"/>
    <mergeCell ref="O199:O206"/>
    <mergeCell ref="P199:P206"/>
    <mergeCell ref="O207:O214"/>
    <mergeCell ref="P207:P214"/>
    <mergeCell ref="O183:O190"/>
    <mergeCell ref="P183:P190"/>
    <mergeCell ref="P215:P222"/>
    <mergeCell ref="Q215:Q246"/>
    <mergeCell ref="R215:R246"/>
    <mergeCell ref="S215:S246"/>
    <mergeCell ref="T215:T246"/>
    <mergeCell ref="O223:O230"/>
    <mergeCell ref="P223:P230"/>
    <mergeCell ref="O231:O238"/>
    <mergeCell ref="P231:P238"/>
    <mergeCell ref="O239:O246"/>
    <mergeCell ref="P239:P246"/>
    <mergeCell ref="O215:O222"/>
    <mergeCell ref="Z67:AA68"/>
    <mergeCell ref="S39:S54"/>
    <mergeCell ref="T39:T54"/>
    <mergeCell ref="Y49:Y56"/>
    <mergeCell ref="X41:X56"/>
    <mergeCell ref="Y41:Y48"/>
    <mergeCell ref="Z41:AA56"/>
    <mergeCell ref="Z25:AA40"/>
    <mergeCell ref="P21:P28"/>
    <mergeCell ref="Q21:Q36"/>
    <mergeCell ref="R21:R36"/>
    <mergeCell ref="S21:S36"/>
    <mergeCell ref="T21:T36"/>
    <mergeCell ref="P29:P36"/>
    <mergeCell ref="P55:P62"/>
    <mergeCell ref="Q55:Q70"/>
    <mergeCell ref="R55:R70"/>
    <mergeCell ref="S55:S70"/>
    <mergeCell ref="T55:T70"/>
    <mergeCell ref="P63:P70"/>
    <mergeCell ref="AF57:AF58"/>
    <mergeCell ref="AG57:AG58"/>
    <mergeCell ref="X57:X58"/>
    <mergeCell ref="Y57:Y58"/>
    <mergeCell ref="Z57:AA58"/>
    <mergeCell ref="AE57:AE58"/>
    <mergeCell ref="AE41:AE56"/>
    <mergeCell ref="AB49:AB56"/>
    <mergeCell ref="AC49:AC56"/>
    <mergeCell ref="AB41:AB48"/>
    <mergeCell ref="AC41:AC48"/>
    <mergeCell ref="AF63:AF64"/>
    <mergeCell ref="AG63:AG64"/>
    <mergeCell ref="AF65:AF66"/>
    <mergeCell ref="AG65:AG66"/>
    <mergeCell ref="AF67:AF68"/>
    <mergeCell ref="AG67:AG68"/>
    <mergeCell ref="AF69:AF70"/>
    <mergeCell ref="AG69:AG70"/>
    <mergeCell ref="K37:K38"/>
    <mergeCell ref="O55:O62"/>
    <mergeCell ref="AF59:AF60"/>
    <mergeCell ref="AG59:AG60"/>
    <mergeCell ref="Z59:AA60"/>
    <mergeCell ref="AF61:AF62"/>
    <mergeCell ref="Z65:AA66"/>
    <mergeCell ref="P47:P54"/>
    <mergeCell ref="V39:V54"/>
    <mergeCell ref="X69:X70"/>
    <mergeCell ref="Y69:Y70"/>
    <mergeCell ref="Z69:AA70"/>
    <mergeCell ref="Y59:Y60"/>
    <mergeCell ref="X59:X60"/>
    <mergeCell ref="U55:U70"/>
    <mergeCell ref="V55:V70"/>
    <mergeCell ref="AG71:AG72"/>
    <mergeCell ref="AK25:AK32"/>
    <mergeCell ref="AL25:AL32"/>
    <mergeCell ref="AM25:AM40"/>
    <mergeCell ref="AN25:AN40"/>
    <mergeCell ref="AO25:AO40"/>
    <mergeCell ref="AP25:AP40"/>
    <mergeCell ref="AQ25:AQ40"/>
    <mergeCell ref="AL41:AL48"/>
    <mergeCell ref="AM41:AM56"/>
    <mergeCell ref="AN41:AN56"/>
    <mergeCell ref="AO41:AO56"/>
    <mergeCell ref="AP41:AP56"/>
    <mergeCell ref="AG41:AG56"/>
    <mergeCell ref="AG61:AG62"/>
    <mergeCell ref="AH49:AH56"/>
    <mergeCell ref="AI49:AI56"/>
    <mergeCell ref="AI41:AI48"/>
    <mergeCell ref="AR2:AR4"/>
    <mergeCell ref="AS2:AS4"/>
    <mergeCell ref="AK21:AQ22"/>
    <mergeCell ref="AK23:AQ24"/>
    <mergeCell ref="AF2:AJ2"/>
    <mergeCell ref="AQ41:AR56"/>
    <mergeCell ref="AL49:AL56"/>
    <mergeCell ref="AK41:AK48"/>
    <mergeCell ref="AK49:AK56"/>
    <mergeCell ref="AR25:AR40"/>
    <mergeCell ref="AK33:AK40"/>
    <mergeCell ref="AL33:AL40"/>
    <mergeCell ref="AN2:AN4"/>
    <mergeCell ref="AO2:AO4"/>
    <mergeCell ref="AP2:AP4"/>
    <mergeCell ref="AQ2:AQ4"/>
    <mergeCell ref="AL2:AL4"/>
    <mergeCell ref="AM2:AM4"/>
    <mergeCell ref="AF5:AF20"/>
    <mergeCell ref="AG5:AG20"/>
    <mergeCell ref="AF21:AF22"/>
    <mergeCell ref="AG21:AG22"/>
    <mergeCell ref="AF41:AF56"/>
    <mergeCell ref="AL5:AL12"/>
    <mergeCell ref="J2:N2"/>
    <mergeCell ref="P2:P4"/>
    <mergeCell ref="AK2:AK4"/>
    <mergeCell ref="O2:O4"/>
    <mergeCell ref="U71:V86"/>
    <mergeCell ref="U87:V102"/>
    <mergeCell ref="U103:V118"/>
    <mergeCell ref="U151:V182"/>
    <mergeCell ref="U215:V246"/>
    <mergeCell ref="U21:V36"/>
    <mergeCell ref="X77:X78"/>
    <mergeCell ref="Y77:Y78"/>
    <mergeCell ref="Z77:AA78"/>
    <mergeCell ref="AF77:AF78"/>
    <mergeCell ref="AG77:AG78"/>
    <mergeCell ref="Z73:AA74"/>
    <mergeCell ref="AF73:AF74"/>
    <mergeCell ref="AG73:AG74"/>
    <mergeCell ref="X75:X76"/>
    <mergeCell ref="Y75:Y76"/>
    <mergeCell ref="Z75:AA76"/>
    <mergeCell ref="AF75:AF76"/>
    <mergeCell ref="AG75:AG76"/>
    <mergeCell ref="AF71:AF72"/>
    <mergeCell ref="D247:E262"/>
    <mergeCell ref="G247:G254"/>
    <mergeCell ref="I247:I262"/>
    <mergeCell ref="J247:J262"/>
    <mergeCell ref="K247:K262"/>
    <mergeCell ref="G255:G262"/>
    <mergeCell ref="F247:F262"/>
    <mergeCell ref="B247:C262"/>
    <mergeCell ref="N247:Q262"/>
    <mergeCell ref="L255:L262"/>
    <mergeCell ref="M255:M262"/>
  </mergeCells>
  <hyperlinks>
    <hyperlink ref="I167:I182" location="'Units Codes'!A1" display="'Units Codes'!A1"/>
    <hyperlink ref="W119:X246" location="'Last Test Results'!D79" display="Must Request Last Result Data @ 20 hex for test results data displayed on the screen "/>
  </hyperlinks>
  <pageMargins left="0.7" right="0.7" top="0.75" bottom="0.75" header="0.3" footer="0.3"/>
  <pageSetup paperSize="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09"/>
  <sheetViews>
    <sheetView topLeftCell="A2" zoomScaleNormal="100" workbookViewId="0">
      <pane ySplit="3" topLeftCell="A135" activePane="bottomLeft" state="frozen"/>
      <selection activeCell="A2" sqref="A2"/>
      <selection pane="bottomLeft" activeCell="P168" sqref="P168:P175"/>
    </sheetView>
  </sheetViews>
  <sheetFormatPr defaultColWidth="9.140625" defaultRowHeight="15" x14ac:dyDescent="0.25"/>
  <cols>
    <col min="1" max="1" width="9.140625" style="1"/>
    <col min="2" max="3" width="3.7109375" style="1" bestFit="1" customWidth="1"/>
    <col min="4" max="5" width="4.5703125" style="1" bestFit="1" customWidth="1"/>
    <col min="6" max="6" width="4.42578125" style="33" bestFit="1" customWidth="1"/>
    <col min="7" max="7" width="4.28515625" style="1" bestFit="1" customWidth="1"/>
    <col min="8" max="8" width="4.28515625" style="1" customWidth="1"/>
    <col min="9" max="9" width="41.5703125" style="1" bestFit="1" customWidth="1"/>
    <col min="10" max="10" width="8.28515625" style="1" customWidth="1"/>
    <col min="11" max="11" width="8.42578125" style="1" bestFit="1" customWidth="1"/>
    <col min="12" max="12" width="9.5703125" style="1" customWidth="1"/>
    <col min="13" max="13" width="7.28515625" style="1" customWidth="1"/>
    <col min="14" max="14" width="4.28515625" style="1" bestFit="1" customWidth="1"/>
    <col min="15" max="15" width="5.85546875" style="1" customWidth="1"/>
    <col min="16" max="16" width="5.28515625" style="118" customWidth="1"/>
    <col min="17" max="17" width="9.42578125" style="1" customWidth="1"/>
    <col min="18" max="18" width="6.140625" style="1" customWidth="1"/>
    <col min="19" max="19" width="9" style="1" customWidth="1"/>
    <col min="20" max="20" width="11.7109375" style="1" customWidth="1"/>
    <col min="21" max="21" width="7.85546875" style="1" customWidth="1"/>
    <col min="22" max="22" width="8.42578125" style="1" customWidth="1"/>
    <col min="23" max="23" width="5.42578125" style="1" customWidth="1"/>
    <col min="24" max="24" width="6.5703125" style="1" customWidth="1"/>
    <col min="25" max="25" width="3.7109375" style="1" bestFit="1" customWidth="1"/>
    <col min="26" max="27" width="4.5703125" style="1" bestFit="1" customWidth="1"/>
    <col min="28" max="28" width="4.42578125" style="1" bestFit="1" customWidth="1"/>
    <col min="29" max="29" width="12.42578125" style="1" bestFit="1" customWidth="1"/>
    <col min="30" max="30" width="4.28515625" style="1" bestFit="1" customWidth="1"/>
    <col min="31" max="31" width="60.7109375" style="1" customWidth="1"/>
    <col min="32" max="32" width="7.140625" style="1" customWidth="1"/>
    <col min="33" max="35" width="7.28515625" style="1" customWidth="1"/>
    <col min="36" max="36" width="5.42578125" style="1" customWidth="1"/>
    <col min="37" max="37" width="5" style="1" customWidth="1"/>
    <col min="38" max="38" width="6.140625" style="1" customWidth="1"/>
    <col min="39" max="39" width="5.5703125" style="1" customWidth="1"/>
    <col min="40" max="40" width="7" style="1" customWidth="1"/>
    <col min="41" max="41" width="6.140625" style="1" customWidth="1"/>
    <col min="42" max="42" width="9.85546875" style="1" customWidth="1"/>
    <col min="43" max="43" width="10.28515625" style="1" customWidth="1"/>
    <col min="44" max="44" width="10.85546875" style="1" customWidth="1"/>
    <col min="45" max="45" width="7.28515625" style="23" customWidth="1"/>
    <col min="46" max="46" width="5" style="1" customWidth="1"/>
    <col min="47" max="47" width="22.5703125" style="1" customWidth="1"/>
    <col min="48" max="48" width="12.85546875" style="1" bestFit="1" customWidth="1"/>
    <col min="49" max="16384" width="9.140625" style="1"/>
  </cols>
  <sheetData>
    <row r="1" spans="1:48" ht="15.75" thickBot="1" x14ac:dyDescent="0.3"/>
    <row r="2" spans="1:48" ht="23.25" customHeight="1" thickBot="1" x14ac:dyDescent="0.3">
      <c r="D2" s="401" t="s">
        <v>98</v>
      </c>
      <c r="E2" s="402"/>
      <c r="F2" s="402"/>
      <c r="G2" s="402"/>
      <c r="H2" s="403"/>
      <c r="I2" s="44" t="s">
        <v>192</v>
      </c>
      <c r="Z2" s="401" t="s">
        <v>254</v>
      </c>
      <c r="AA2" s="402"/>
      <c r="AB2" s="402"/>
      <c r="AC2" s="402"/>
      <c r="AD2" s="402"/>
      <c r="AE2" s="41" t="s">
        <v>256</v>
      </c>
      <c r="AF2" s="479"/>
      <c r="AG2" s="480"/>
      <c r="AH2" s="480"/>
      <c r="AI2" s="480"/>
      <c r="AJ2" s="480"/>
      <c r="AK2" s="300" t="s">
        <v>472</v>
      </c>
      <c r="AL2" s="300" t="s">
        <v>260</v>
      </c>
      <c r="AM2" s="299" t="s">
        <v>473</v>
      </c>
      <c r="AN2" s="299" t="s">
        <v>397</v>
      </c>
      <c r="AO2" s="299" t="s">
        <v>142</v>
      </c>
      <c r="AP2" s="299" t="s">
        <v>143</v>
      </c>
      <c r="AQ2" s="274" t="s">
        <v>262</v>
      </c>
      <c r="AR2" s="274" t="s">
        <v>263</v>
      </c>
      <c r="AS2" s="226" t="s">
        <v>257</v>
      </c>
      <c r="AT2" s="456" t="s">
        <v>165</v>
      </c>
      <c r="AU2" s="37"/>
    </row>
    <row r="3" spans="1:48" ht="15.75" customHeight="1" thickBot="1" x14ac:dyDescent="0.3">
      <c r="D3" s="275" t="s">
        <v>97</v>
      </c>
      <c r="E3" s="277"/>
      <c r="F3" s="401" t="s">
        <v>1</v>
      </c>
      <c r="G3" s="410"/>
      <c r="H3" s="11"/>
      <c r="I3" s="12"/>
      <c r="J3" s="481" t="s">
        <v>99</v>
      </c>
      <c r="K3" s="482"/>
      <c r="L3" s="482"/>
      <c r="M3" s="482"/>
      <c r="N3" s="482"/>
      <c r="O3" s="23"/>
      <c r="P3" s="483" t="s">
        <v>146</v>
      </c>
      <c r="Q3" s="439" t="s">
        <v>147</v>
      </c>
      <c r="R3" s="439" t="s">
        <v>137</v>
      </c>
      <c r="S3" s="439" t="s">
        <v>138</v>
      </c>
      <c r="T3" s="439" t="s">
        <v>139</v>
      </c>
      <c r="U3" s="439" t="s">
        <v>140</v>
      </c>
      <c r="V3" s="299" t="s">
        <v>145</v>
      </c>
      <c r="W3" s="37"/>
      <c r="Z3" s="435" t="s">
        <v>97</v>
      </c>
      <c r="AA3" s="436"/>
      <c r="AB3" s="435" t="s">
        <v>1</v>
      </c>
      <c r="AC3" s="436"/>
      <c r="AD3" s="71"/>
      <c r="AE3" s="72"/>
      <c r="AF3" s="447" t="s">
        <v>99</v>
      </c>
      <c r="AG3" s="448"/>
      <c r="AH3" s="448" t="s">
        <v>1</v>
      </c>
      <c r="AI3" s="448"/>
      <c r="AJ3" s="187"/>
      <c r="AK3" s="300"/>
      <c r="AL3" s="300"/>
      <c r="AM3" s="299"/>
      <c r="AN3" s="299"/>
      <c r="AO3" s="299"/>
      <c r="AP3" s="299"/>
      <c r="AQ3" s="274"/>
      <c r="AR3" s="274"/>
      <c r="AS3" s="226"/>
      <c r="AT3" s="456"/>
      <c r="AU3" s="37"/>
    </row>
    <row r="4" spans="1:48" ht="16.5" customHeight="1" thickBot="1" x14ac:dyDescent="0.3">
      <c r="D4" s="13" t="s">
        <v>2</v>
      </c>
      <c r="E4" s="14" t="s">
        <v>3</v>
      </c>
      <c r="F4" s="15" t="s">
        <v>2</v>
      </c>
      <c r="G4" s="16" t="s">
        <v>3</v>
      </c>
      <c r="H4" s="11" t="s">
        <v>4</v>
      </c>
      <c r="I4" s="12" t="s">
        <v>5</v>
      </c>
      <c r="J4" s="13" t="s">
        <v>2</v>
      </c>
      <c r="K4" s="17" t="s">
        <v>3</v>
      </c>
      <c r="L4" s="175" t="s">
        <v>138</v>
      </c>
      <c r="M4" s="175" t="s">
        <v>325</v>
      </c>
      <c r="N4" s="13" t="s">
        <v>4</v>
      </c>
      <c r="P4" s="483"/>
      <c r="Q4" s="439"/>
      <c r="R4" s="439"/>
      <c r="S4" s="439"/>
      <c r="T4" s="439"/>
      <c r="U4" s="439"/>
      <c r="V4" s="299"/>
      <c r="W4" s="37"/>
      <c r="Z4" s="13" t="s">
        <v>2</v>
      </c>
      <c r="AA4" s="17" t="s">
        <v>3</v>
      </c>
      <c r="AB4" s="20" t="s">
        <v>2</v>
      </c>
      <c r="AC4" s="17" t="s">
        <v>3</v>
      </c>
      <c r="AD4" s="13" t="s">
        <v>4</v>
      </c>
      <c r="AE4" s="14" t="s">
        <v>6</v>
      </c>
      <c r="AF4" s="21" t="s">
        <v>2</v>
      </c>
      <c r="AG4" s="11" t="s">
        <v>3</v>
      </c>
      <c r="AH4" s="185" t="s">
        <v>3</v>
      </c>
      <c r="AI4" s="185" t="s">
        <v>2</v>
      </c>
      <c r="AJ4" s="22" t="s">
        <v>4</v>
      </c>
      <c r="AK4" s="300"/>
      <c r="AL4" s="300"/>
      <c r="AM4" s="299"/>
      <c r="AN4" s="299"/>
      <c r="AO4" s="299"/>
      <c r="AP4" s="299"/>
      <c r="AQ4" s="274"/>
      <c r="AR4" s="274"/>
      <c r="AS4" s="226"/>
      <c r="AT4" s="456"/>
      <c r="AU4" s="446" t="s">
        <v>167</v>
      </c>
      <c r="AV4" s="446"/>
    </row>
    <row r="5" spans="1:48" ht="15" customHeight="1" x14ac:dyDescent="0.25">
      <c r="D5" s="484" t="s">
        <v>487</v>
      </c>
      <c r="E5" s="484"/>
      <c r="F5" s="484"/>
      <c r="G5" s="484"/>
      <c r="H5" s="484"/>
      <c r="I5" s="484"/>
      <c r="J5" s="484"/>
      <c r="K5" s="484"/>
      <c r="L5" s="484"/>
      <c r="M5" s="484"/>
      <c r="N5" s="484"/>
      <c r="O5" s="484"/>
      <c r="P5" s="484"/>
      <c r="Q5" s="484"/>
      <c r="R5" s="484"/>
      <c r="S5" s="484"/>
      <c r="T5" s="484"/>
      <c r="U5" s="484"/>
      <c r="V5" s="484"/>
      <c r="X5" s="340" t="s">
        <v>9</v>
      </c>
      <c r="Y5" s="340" t="str">
        <f>+X5</f>
        <v>Commands</v>
      </c>
      <c r="Z5" s="343"/>
      <c r="AA5" s="344"/>
      <c r="AB5" s="414" t="str">
        <f>DEC2HEX(AC5)</f>
        <v>0</v>
      </c>
      <c r="AC5" s="374">
        <v>0</v>
      </c>
      <c r="AD5" s="75">
        <v>0</v>
      </c>
      <c r="AE5" s="58" t="s">
        <v>10</v>
      </c>
      <c r="AF5" s="301" t="e">
        <f>DEC2HEX(AG5,2)</f>
        <v>#NUM!</v>
      </c>
      <c r="AG5" s="301">
        <f>'LIVE Real Time Control'!AG5:AG20</f>
        <v>2136</v>
      </c>
      <c r="AH5" s="219">
        <f>AG5</f>
        <v>2136</v>
      </c>
      <c r="AI5" s="219" t="str">
        <f>DEC2HEX(AH5,4)</f>
        <v>0858</v>
      </c>
      <c r="AJ5" s="76">
        <v>0</v>
      </c>
      <c r="AK5" s="160">
        <v>0</v>
      </c>
      <c r="AL5" s="308" t="str">
        <f>BIN2HEX(CONCATENATE(AK12,AK11,AK10,AK9,AK8,AK7,AK6,AK5))</f>
        <v>0</v>
      </c>
      <c r="AM5" s="464" t="str">
        <f>CONCATENATE(AL5,AL13)</f>
        <v>080</v>
      </c>
      <c r="AN5" s="317" t="str">
        <f>CONCATENATE(AL13,AL5)</f>
        <v>800</v>
      </c>
      <c r="AO5" s="314">
        <f>MOD(HEX2DEC(AM5)+2^15,2^16)-2^15</f>
        <v>128</v>
      </c>
      <c r="AP5" s="314">
        <f>MOD(HEX2DEC(AN5)+2^15,2^16)-2^15</f>
        <v>2048</v>
      </c>
      <c r="AQ5" s="53"/>
      <c r="AS5" s="119">
        <v>1</v>
      </c>
      <c r="AT5" s="23">
        <v>2</v>
      </c>
      <c r="AU5" s="80" t="s">
        <v>163</v>
      </c>
      <c r="AV5" s="1" t="s">
        <v>170</v>
      </c>
    </row>
    <row r="6" spans="1:48" ht="15" customHeight="1" x14ac:dyDescent="0.25">
      <c r="D6" s="484"/>
      <c r="E6" s="484"/>
      <c r="F6" s="484"/>
      <c r="G6" s="484"/>
      <c r="H6" s="484"/>
      <c r="I6" s="484"/>
      <c r="J6" s="484"/>
      <c r="K6" s="484"/>
      <c r="L6" s="484"/>
      <c r="M6" s="484"/>
      <c r="N6" s="484"/>
      <c r="O6" s="484"/>
      <c r="P6" s="484"/>
      <c r="Q6" s="484"/>
      <c r="R6" s="484"/>
      <c r="S6" s="484"/>
      <c r="T6" s="484"/>
      <c r="U6" s="484"/>
      <c r="V6" s="484"/>
      <c r="X6" s="341"/>
      <c r="Y6" s="341"/>
      <c r="Z6" s="345"/>
      <c r="AA6" s="346"/>
      <c r="AB6" s="337"/>
      <c r="AC6" s="196"/>
      <c r="AD6" s="82">
        <v>1</v>
      </c>
      <c r="AE6" s="59" t="s">
        <v>76</v>
      </c>
      <c r="AF6" s="302"/>
      <c r="AG6" s="302"/>
      <c r="AH6" s="220"/>
      <c r="AI6" s="220"/>
      <c r="AJ6" s="83">
        <v>1</v>
      </c>
      <c r="AK6" s="160">
        <v>0</v>
      </c>
      <c r="AL6" s="309"/>
      <c r="AM6" s="465"/>
      <c r="AN6" s="424"/>
      <c r="AO6" s="315"/>
      <c r="AP6" s="315"/>
      <c r="AQ6" s="54"/>
      <c r="AS6" s="119">
        <f t="shared" ref="AS6:AS12" si="0">AS5*10</f>
        <v>10</v>
      </c>
      <c r="AT6" s="23">
        <v>4</v>
      </c>
      <c r="AU6" s="80" t="s">
        <v>168</v>
      </c>
      <c r="AV6" s="1" t="s">
        <v>169</v>
      </c>
    </row>
    <row r="7" spans="1:48" ht="15.75" customHeight="1" thickBot="1" x14ac:dyDescent="0.3">
      <c r="D7" s="484"/>
      <c r="E7" s="484"/>
      <c r="F7" s="484"/>
      <c r="G7" s="484"/>
      <c r="H7" s="484"/>
      <c r="I7" s="484"/>
      <c r="J7" s="484"/>
      <c r="K7" s="484"/>
      <c r="L7" s="484"/>
      <c r="M7" s="484"/>
      <c r="N7" s="484"/>
      <c r="O7" s="484"/>
      <c r="P7" s="484"/>
      <c r="Q7" s="484"/>
      <c r="R7" s="484"/>
      <c r="S7" s="484"/>
      <c r="T7" s="484"/>
      <c r="U7" s="484"/>
      <c r="V7" s="484"/>
      <c r="X7" s="341"/>
      <c r="Y7" s="341"/>
      <c r="Z7" s="345"/>
      <c r="AA7" s="346"/>
      <c r="AB7" s="337"/>
      <c r="AC7" s="196"/>
      <c r="AD7" s="82">
        <v>2</v>
      </c>
      <c r="AE7" s="59" t="s">
        <v>154</v>
      </c>
      <c r="AF7" s="302"/>
      <c r="AG7" s="302"/>
      <c r="AH7" s="220"/>
      <c r="AI7" s="220"/>
      <c r="AJ7" s="83">
        <v>2</v>
      </c>
      <c r="AK7" s="160">
        <v>0</v>
      </c>
      <c r="AL7" s="309"/>
      <c r="AM7" s="465"/>
      <c r="AN7" s="424"/>
      <c r="AO7" s="315"/>
      <c r="AP7" s="315"/>
      <c r="AQ7" s="54"/>
      <c r="AS7" s="119">
        <f t="shared" si="0"/>
        <v>100</v>
      </c>
      <c r="AT7" s="23"/>
      <c r="AU7" s="80" t="s">
        <v>171</v>
      </c>
      <c r="AV7" s="1" t="s">
        <v>172</v>
      </c>
    </row>
    <row r="8" spans="1:48" ht="18.75" x14ac:dyDescent="0.25">
      <c r="A8" s="478" t="s">
        <v>275</v>
      </c>
      <c r="B8" s="257" t="s">
        <v>112</v>
      </c>
      <c r="C8" s="398" t="str">
        <f>+B8</f>
        <v>Program # of Last Results Data</v>
      </c>
      <c r="D8" s="336">
        <v>20</v>
      </c>
      <c r="E8" s="201">
        <f>HEX2DEC(D8)</f>
        <v>32</v>
      </c>
      <c r="F8" s="492" t="str">
        <f>DEC2HEX(G8,2)</f>
        <v>20</v>
      </c>
      <c r="G8" s="495">
        <v>32</v>
      </c>
      <c r="H8" s="122">
        <v>0</v>
      </c>
      <c r="I8" s="506" t="s">
        <v>242</v>
      </c>
      <c r="J8" s="507" t="e">
        <f>DEC2HEX(K8,2)</f>
        <v>#NUM!</v>
      </c>
      <c r="K8" s="201">
        <f>'LIVE Real Time Control'!K231+1</f>
        <v>1022</v>
      </c>
      <c r="L8" s="219">
        <f>'LIVE Real Time Control'!L247</f>
        <v>1038</v>
      </c>
      <c r="M8" s="219" t="str">
        <f>DEC2HEX(L8,4)</f>
        <v>040E</v>
      </c>
      <c r="N8" s="98">
        <v>0</v>
      </c>
      <c r="O8" s="290" t="str">
        <f>HEX2BIN(P8,8)</f>
        <v>00000000</v>
      </c>
      <c r="P8" s="287" t="s">
        <v>136</v>
      </c>
      <c r="Q8" s="311" t="str">
        <f>CONCATENATE(P8,P16)</f>
        <v>0000</v>
      </c>
      <c r="R8" s="314" t="str">
        <f>CONCATENATE(P16,P8)</f>
        <v>0000</v>
      </c>
      <c r="S8" s="314">
        <f>MOD(HEX2DEC(Q8)+2^15,2^16)-2^15</f>
        <v>0</v>
      </c>
      <c r="T8" s="314">
        <f>MOD(HEX2DEC(R8)+2^15,2^16)-2^15</f>
        <v>0</v>
      </c>
      <c r="U8" s="317">
        <f>S8+1</f>
        <v>1</v>
      </c>
      <c r="V8" s="503">
        <f>T8+1</f>
        <v>1</v>
      </c>
      <c r="X8" s="341"/>
      <c r="Y8" s="341"/>
      <c r="Z8" s="345"/>
      <c r="AA8" s="346"/>
      <c r="AB8" s="337"/>
      <c r="AC8" s="196"/>
      <c r="AD8" s="82">
        <v>3</v>
      </c>
      <c r="AE8" s="59" t="s">
        <v>75</v>
      </c>
      <c r="AF8" s="302"/>
      <c r="AG8" s="302"/>
      <c r="AH8" s="220"/>
      <c r="AI8" s="220"/>
      <c r="AJ8" s="83">
        <v>3</v>
      </c>
      <c r="AK8" s="160">
        <v>0</v>
      </c>
      <c r="AL8" s="309"/>
      <c r="AM8" s="465"/>
      <c r="AN8" s="424"/>
      <c r="AO8" s="315"/>
      <c r="AP8" s="315"/>
      <c r="AQ8" s="54"/>
      <c r="AS8" s="119">
        <f t="shared" si="0"/>
        <v>1000</v>
      </c>
      <c r="AT8" s="23">
        <v>1</v>
      </c>
      <c r="AU8" s="80" t="s">
        <v>160</v>
      </c>
      <c r="AV8" s="1" t="s">
        <v>159</v>
      </c>
    </row>
    <row r="9" spans="1:48" ht="19.5" thickBot="1" x14ac:dyDescent="0.3">
      <c r="A9" s="478"/>
      <c r="B9" s="271"/>
      <c r="C9" s="399"/>
      <c r="D9" s="337"/>
      <c r="E9" s="424"/>
      <c r="F9" s="492"/>
      <c r="G9" s="495"/>
      <c r="H9" s="123">
        <v>1</v>
      </c>
      <c r="I9" s="506"/>
      <c r="J9" s="465"/>
      <c r="K9" s="424"/>
      <c r="L9" s="220"/>
      <c r="M9" s="220"/>
      <c r="N9" s="5">
        <v>1</v>
      </c>
      <c r="O9" s="291"/>
      <c r="P9" s="288"/>
      <c r="Q9" s="312"/>
      <c r="R9" s="315"/>
      <c r="S9" s="315"/>
      <c r="T9" s="315"/>
      <c r="U9" s="315"/>
      <c r="V9" s="504"/>
      <c r="X9" s="341"/>
      <c r="Y9" s="341"/>
      <c r="Z9" s="345"/>
      <c r="AA9" s="346"/>
      <c r="AB9" s="337"/>
      <c r="AC9" s="196"/>
      <c r="AD9" s="82">
        <v>4</v>
      </c>
      <c r="AE9" s="59" t="s">
        <v>16</v>
      </c>
      <c r="AF9" s="302"/>
      <c r="AG9" s="302"/>
      <c r="AH9" s="220"/>
      <c r="AI9" s="220"/>
      <c r="AJ9" s="83">
        <v>4</v>
      </c>
      <c r="AK9" s="160">
        <v>0</v>
      </c>
      <c r="AL9" s="309"/>
      <c r="AM9" s="465"/>
      <c r="AN9" s="424"/>
      <c r="AO9" s="315"/>
      <c r="AP9" s="315"/>
      <c r="AQ9" s="54"/>
      <c r="AS9" s="119">
        <f t="shared" si="0"/>
        <v>10000</v>
      </c>
      <c r="AT9" s="23"/>
    </row>
    <row r="10" spans="1:48" ht="18.75" x14ac:dyDescent="0.25">
      <c r="A10" s="478"/>
      <c r="B10" s="271"/>
      <c r="C10" s="399"/>
      <c r="D10" s="337"/>
      <c r="E10" s="424"/>
      <c r="F10" s="492"/>
      <c r="G10" s="495"/>
      <c r="H10" s="93">
        <v>2</v>
      </c>
      <c r="I10" s="506"/>
      <c r="J10" s="465"/>
      <c r="K10" s="424"/>
      <c r="L10" s="220"/>
      <c r="M10" s="220"/>
      <c r="N10" s="5">
        <v>2</v>
      </c>
      <c r="O10" s="291"/>
      <c r="P10" s="288"/>
      <c r="Q10" s="312"/>
      <c r="R10" s="315"/>
      <c r="S10" s="315"/>
      <c r="T10" s="315"/>
      <c r="U10" s="315"/>
      <c r="V10" s="504"/>
      <c r="X10" s="341"/>
      <c r="Y10" s="341"/>
      <c r="Z10" s="345"/>
      <c r="AA10" s="346"/>
      <c r="AB10" s="337"/>
      <c r="AC10" s="196"/>
      <c r="AD10" s="82">
        <v>5</v>
      </c>
      <c r="AE10" s="59" t="s">
        <v>18</v>
      </c>
      <c r="AF10" s="302"/>
      <c r="AG10" s="302"/>
      <c r="AH10" s="220"/>
      <c r="AI10" s="220"/>
      <c r="AJ10" s="83">
        <v>5</v>
      </c>
      <c r="AK10" s="160">
        <v>0</v>
      </c>
      <c r="AL10" s="309"/>
      <c r="AM10" s="465"/>
      <c r="AN10" s="424"/>
      <c r="AO10" s="315"/>
      <c r="AP10" s="315"/>
      <c r="AQ10" s="54"/>
      <c r="AS10" s="119">
        <f t="shared" si="0"/>
        <v>100000</v>
      </c>
      <c r="AT10" s="23">
        <v>6</v>
      </c>
      <c r="AU10" s="80" t="s">
        <v>174</v>
      </c>
      <c r="AV10" s="1" t="s">
        <v>296</v>
      </c>
    </row>
    <row r="11" spans="1:48" ht="19.5" thickBot="1" x14ac:dyDescent="0.3">
      <c r="A11" s="478"/>
      <c r="B11" s="271"/>
      <c r="C11" s="399"/>
      <c r="D11" s="337"/>
      <c r="E11" s="424"/>
      <c r="F11" s="492"/>
      <c r="G11" s="495"/>
      <c r="H11" s="123">
        <v>3</v>
      </c>
      <c r="I11" s="506"/>
      <c r="J11" s="465"/>
      <c r="K11" s="424"/>
      <c r="L11" s="220"/>
      <c r="M11" s="220"/>
      <c r="N11" s="5">
        <v>3</v>
      </c>
      <c r="O11" s="291"/>
      <c r="P11" s="288"/>
      <c r="Q11" s="312"/>
      <c r="R11" s="315"/>
      <c r="S11" s="315"/>
      <c r="T11" s="315"/>
      <c r="U11" s="315"/>
      <c r="V11" s="504"/>
      <c r="X11" s="341"/>
      <c r="Y11" s="341"/>
      <c r="Z11" s="345"/>
      <c r="AA11" s="346"/>
      <c r="AB11" s="337"/>
      <c r="AC11" s="196"/>
      <c r="AD11" s="82">
        <v>6</v>
      </c>
      <c r="AE11" s="59" t="s">
        <v>20</v>
      </c>
      <c r="AF11" s="302"/>
      <c r="AG11" s="302"/>
      <c r="AH11" s="220"/>
      <c r="AI11" s="220"/>
      <c r="AJ11" s="83">
        <v>6</v>
      </c>
      <c r="AK11" s="160">
        <v>0</v>
      </c>
      <c r="AL11" s="309"/>
      <c r="AM11" s="465"/>
      <c r="AN11" s="424"/>
      <c r="AO11" s="315"/>
      <c r="AP11" s="315"/>
      <c r="AQ11" s="54"/>
      <c r="AS11" s="119">
        <f t="shared" si="0"/>
        <v>1000000</v>
      </c>
      <c r="AT11" s="23"/>
      <c r="AU11" s="80"/>
    </row>
    <row r="12" spans="1:48" ht="15" customHeight="1" thickBot="1" x14ac:dyDescent="0.3">
      <c r="A12" s="478"/>
      <c r="B12" s="271"/>
      <c r="C12" s="399"/>
      <c r="D12" s="337"/>
      <c r="E12" s="424"/>
      <c r="F12" s="492"/>
      <c r="G12" s="495"/>
      <c r="H12" s="93">
        <v>4</v>
      </c>
      <c r="I12" s="506"/>
      <c r="J12" s="465"/>
      <c r="K12" s="424"/>
      <c r="L12" s="220"/>
      <c r="M12" s="220"/>
      <c r="N12" s="5">
        <v>4</v>
      </c>
      <c r="O12" s="291"/>
      <c r="P12" s="288"/>
      <c r="Q12" s="312"/>
      <c r="R12" s="315"/>
      <c r="S12" s="315"/>
      <c r="T12" s="315"/>
      <c r="U12" s="315"/>
      <c r="V12" s="504"/>
      <c r="X12" s="341"/>
      <c r="Y12" s="342"/>
      <c r="Z12" s="345"/>
      <c r="AA12" s="346"/>
      <c r="AB12" s="338"/>
      <c r="AC12" s="202"/>
      <c r="AD12" s="86">
        <v>7</v>
      </c>
      <c r="AE12" s="87" t="s">
        <v>96</v>
      </c>
      <c r="AF12" s="302"/>
      <c r="AG12" s="302"/>
      <c r="AH12" s="471"/>
      <c r="AI12" s="471"/>
      <c r="AJ12" s="83">
        <v>7</v>
      </c>
      <c r="AK12" s="160">
        <v>0</v>
      </c>
      <c r="AL12" s="310"/>
      <c r="AM12" s="465"/>
      <c r="AN12" s="424"/>
      <c r="AO12" s="315"/>
      <c r="AP12" s="315"/>
      <c r="AQ12" s="120"/>
      <c r="AS12" s="121">
        <f t="shared" si="0"/>
        <v>10000000</v>
      </c>
      <c r="AT12" s="23">
        <v>3</v>
      </c>
      <c r="AU12" s="80" t="s">
        <v>164</v>
      </c>
      <c r="AV12" s="1" t="s">
        <v>173</v>
      </c>
    </row>
    <row r="13" spans="1:48" ht="15" customHeight="1" thickBot="1" x14ac:dyDescent="0.3">
      <c r="A13" s="478"/>
      <c r="B13" s="271"/>
      <c r="C13" s="399"/>
      <c r="D13" s="337"/>
      <c r="E13" s="424"/>
      <c r="F13" s="492"/>
      <c r="G13" s="495"/>
      <c r="H13" s="123">
        <v>5</v>
      </c>
      <c r="I13" s="506"/>
      <c r="J13" s="465"/>
      <c r="K13" s="424"/>
      <c r="L13" s="220"/>
      <c r="M13" s="220"/>
      <c r="N13" s="5">
        <v>5</v>
      </c>
      <c r="O13" s="291"/>
      <c r="P13" s="288"/>
      <c r="Q13" s="312"/>
      <c r="R13" s="315"/>
      <c r="S13" s="315"/>
      <c r="T13" s="315"/>
      <c r="U13" s="315"/>
      <c r="V13" s="504"/>
      <c r="X13" s="341"/>
      <c r="Y13" s="340" t="str">
        <f>+X5</f>
        <v>Commands</v>
      </c>
      <c r="Z13" s="345"/>
      <c r="AA13" s="346"/>
      <c r="AB13" s="414" t="str">
        <f>DEC2HEX(AC13)</f>
        <v>1</v>
      </c>
      <c r="AC13" s="374">
        <f>AC5+1</f>
        <v>1</v>
      </c>
      <c r="AD13" s="75">
        <v>0</v>
      </c>
      <c r="AE13" s="58" t="s">
        <v>23</v>
      </c>
      <c r="AF13" s="302"/>
      <c r="AG13" s="302"/>
      <c r="AH13" s="307">
        <f>AH5+1</f>
        <v>2137</v>
      </c>
      <c r="AI13" s="219" t="str">
        <f>DEC2HEX(AH13,4)</f>
        <v>0859</v>
      </c>
      <c r="AJ13" s="83">
        <v>8</v>
      </c>
      <c r="AK13" s="160">
        <v>0</v>
      </c>
      <c r="AL13" s="308" t="str">
        <f>BIN2HEX(CONCATENATE(AK20,AK19,AK18,AK17,AK16,AK15,AK14,AK13))</f>
        <v>80</v>
      </c>
      <c r="AM13" s="465"/>
      <c r="AN13" s="424"/>
      <c r="AO13" s="315"/>
      <c r="AP13" s="315"/>
      <c r="AQ13" s="53"/>
      <c r="AS13" s="119">
        <v>1</v>
      </c>
      <c r="AT13" s="23"/>
      <c r="AU13" s="80"/>
    </row>
    <row r="14" spans="1:48" ht="15" customHeight="1" x14ac:dyDescent="0.25">
      <c r="A14" s="478"/>
      <c r="B14" s="271"/>
      <c r="C14" s="399"/>
      <c r="D14" s="337"/>
      <c r="E14" s="424"/>
      <c r="F14" s="492"/>
      <c r="G14" s="495"/>
      <c r="H14" s="93">
        <v>6</v>
      </c>
      <c r="I14" s="506"/>
      <c r="J14" s="465"/>
      <c r="K14" s="424"/>
      <c r="L14" s="220"/>
      <c r="M14" s="220"/>
      <c r="N14" s="5">
        <v>6</v>
      </c>
      <c r="O14" s="291"/>
      <c r="P14" s="288"/>
      <c r="Q14" s="312"/>
      <c r="R14" s="315"/>
      <c r="S14" s="315"/>
      <c r="T14" s="315"/>
      <c r="U14" s="315"/>
      <c r="V14" s="504"/>
      <c r="X14" s="341"/>
      <c r="Y14" s="341"/>
      <c r="Z14" s="345"/>
      <c r="AA14" s="346"/>
      <c r="AB14" s="337"/>
      <c r="AC14" s="196"/>
      <c r="AD14" s="82">
        <v>1</v>
      </c>
      <c r="AE14" s="59" t="s">
        <v>25</v>
      </c>
      <c r="AF14" s="302"/>
      <c r="AG14" s="302"/>
      <c r="AH14" s="220"/>
      <c r="AI14" s="220"/>
      <c r="AJ14" s="83">
        <v>9</v>
      </c>
      <c r="AK14" s="160">
        <v>0</v>
      </c>
      <c r="AL14" s="309"/>
      <c r="AM14" s="465"/>
      <c r="AN14" s="424"/>
      <c r="AO14" s="315"/>
      <c r="AP14" s="315"/>
      <c r="AQ14" s="54"/>
      <c r="AS14" s="119">
        <f t="shared" ref="AS14:AS20" si="1">AS13*10</f>
        <v>10</v>
      </c>
      <c r="AT14" s="23"/>
      <c r="AU14" s="80"/>
    </row>
    <row r="15" spans="1:48" ht="19.5" thickBot="1" x14ac:dyDescent="0.3">
      <c r="A15" s="478"/>
      <c r="B15" s="271"/>
      <c r="C15" s="400"/>
      <c r="D15" s="337"/>
      <c r="E15" s="424"/>
      <c r="F15" s="493"/>
      <c r="G15" s="509"/>
      <c r="H15" s="123">
        <v>7</v>
      </c>
      <c r="I15" s="506"/>
      <c r="J15" s="465"/>
      <c r="K15" s="424"/>
      <c r="L15" s="221"/>
      <c r="M15" s="221"/>
      <c r="N15" s="5">
        <v>7</v>
      </c>
      <c r="O15" s="292"/>
      <c r="P15" s="289"/>
      <c r="Q15" s="312"/>
      <c r="R15" s="315"/>
      <c r="S15" s="315"/>
      <c r="T15" s="315"/>
      <c r="U15" s="315"/>
      <c r="V15" s="504"/>
      <c r="X15" s="341"/>
      <c r="Y15" s="341"/>
      <c r="Z15" s="345"/>
      <c r="AA15" s="346"/>
      <c r="AB15" s="337"/>
      <c r="AC15" s="196"/>
      <c r="AD15" s="82">
        <v>2</v>
      </c>
      <c r="AE15" s="59" t="s">
        <v>27</v>
      </c>
      <c r="AF15" s="302"/>
      <c r="AG15" s="302"/>
      <c r="AH15" s="220"/>
      <c r="AI15" s="220"/>
      <c r="AJ15" s="83">
        <v>10</v>
      </c>
      <c r="AK15" s="160">
        <v>0</v>
      </c>
      <c r="AL15" s="309"/>
      <c r="AM15" s="465"/>
      <c r="AN15" s="424"/>
      <c r="AO15" s="315"/>
      <c r="AP15" s="315"/>
      <c r="AQ15" s="54"/>
      <c r="AS15" s="119">
        <f t="shared" si="1"/>
        <v>100</v>
      </c>
      <c r="AT15" s="23"/>
      <c r="AU15" s="80"/>
    </row>
    <row r="16" spans="1:48" ht="18.75" x14ac:dyDescent="0.25">
      <c r="A16" s="478"/>
      <c r="B16" s="271"/>
      <c r="C16" s="398" t="str">
        <f>+B8</f>
        <v>Program # of Last Results Data</v>
      </c>
      <c r="D16" s="337"/>
      <c r="E16" s="424"/>
      <c r="F16" s="491" t="str">
        <f>DEC2HEX(G16,2)</f>
        <v>21</v>
      </c>
      <c r="G16" s="494">
        <f>G8+1</f>
        <v>33</v>
      </c>
      <c r="H16" s="93">
        <v>8</v>
      </c>
      <c r="I16" s="506"/>
      <c r="J16" s="465"/>
      <c r="K16" s="424"/>
      <c r="L16" s="219">
        <f>L8+1</f>
        <v>1039</v>
      </c>
      <c r="M16" s="219" t="str">
        <f>DEC2HEX(L16,4)</f>
        <v>040F</v>
      </c>
      <c r="N16" s="5">
        <v>8</v>
      </c>
      <c r="O16" s="290" t="str">
        <f>HEX2BIN(P16,8)</f>
        <v>00000000</v>
      </c>
      <c r="P16" s="287" t="s">
        <v>136</v>
      </c>
      <c r="Q16" s="312"/>
      <c r="R16" s="315"/>
      <c r="S16" s="315"/>
      <c r="T16" s="315"/>
      <c r="U16" s="315"/>
      <c r="V16" s="504"/>
      <c r="X16" s="341"/>
      <c r="Y16" s="341"/>
      <c r="Z16" s="345"/>
      <c r="AA16" s="346"/>
      <c r="AB16" s="337"/>
      <c r="AC16" s="196"/>
      <c r="AD16" s="82">
        <v>3</v>
      </c>
      <c r="AE16" s="59" t="s">
        <v>29</v>
      </c>
      <c r="AF16" s="302"/>
      <c r="AG16" s="302"/>
      <c r="AH16" s="220"/>
      <c r="AI16" s="220"/>
      <c r="AJ16" s="83">
        <v>11</v>
      </c>
      <c r="AK16" s="160">
        <v>0</v>
      </c>
      <c r="AL16" s="309"/>
      <c r="AM16" s="465"/>
      <c r="AN16" s="424"/>
      <c r="AO16" s="315"/>
      <c r="AP16" s="315"/>
      <c r="AQ16" s="54"/>
      <c r="AS16" s="119">
        <f t="shared" si="1"/>
        <v>1000</v>
      </c>
      <c r="AT16" s="23"/>
      <c r="AU16" s="80"/>
    </row>
    <row r="17" spans="1:50" ht="19.5" thickBot="1" x14ac:dyDescent="0.3">
      <c r="A17" s="478"/>
      <c r="B17" s="271"/>
      <c r="C17" s="399"/>
      <c r="D17" s="337"/>
      <c r="E17" s="424"/>
      <c r="F17" s="492"/>
      <c r="G17" s="495"/>
      <c r="H17" s="123">
        <v>9</v>
      </c>
      <c r="I17" s="506"/>
      <c r="J17" s="465"/>
      <c r="K17" s="424"/>
      <c r="L17" s="220"/>
      <c r="M17" s="220"/>
      <c r="N17" s="5">
        <v>9</v>
      </c>
      <c r="O17" s="291"/>
      <c r="P17" s="288"/>
      <c r="Q17" s="312"/>
      <c r="R17" s="315"/>
      <c r="S17" s="315"/>
      <c r="T17" s="315"/>
      <c r="U17" s="315"/>
      <c r="V17" s="504"/>
      <c r="X17" s="341"/>
      <c r="Y17" s="341"/>
      <c r="Z17" s="345"/>
      <c r="AA17" s="346"/>
      <c r="AB17" s="337"/>
      <c r="AC17" s="196"/>
      <c r="AD17" s="82">
        <v>4</v>
      </c>
      <c r="AE17" s="59" t="s">
        <v>31</v>
      </c>
      <c r="AF17" s="302"/>
      <c r="AG17" s="302"/>
      <c r="AH17" s="220"/>
      <c r="AI17" s="220"/>
      <c r="AJ17" s="83">
        <v>12</v>
      </c>
      <c r="AK17" s="160">
        <v>0</v>
      </c>
      <c r="AL17" s="309"/>
      <c r="AM17" s="465"/>
      <c r="AN17" s="424"/>
      <c r="AO17" s="315"/>
      <c r="AP17" s="315"/>
      <c r="AQ17" s="54"/>
      <c r="AS17" s="119">
        <f t="shared" si="1"/>
        <v>10000</v>
      </c>
      <c r="AT17" s="23"/>
      <c r="AU17" s="80"/>
    </row>
    <row r="18" spans="1:50" ht="18.75" x14ac:dyDescent="0.25">
      <c r="A18" s="478"/>
      <c r="B18" s="271"/>
      <c r="C18" s="399"/>
      <c r="D18" s="337"/>
      <c r="E18" s="424"/>
      <c r="F18" s="492"/>
      <c r="G18" s="495"/>
      <c r="H18" s="93">
        <v>10</v>
      </c>
      <c r="I18" s="506"/>
      <c r="J18" s="465"/>
      <c r="K18" s="424"/>
      <c r="L18" s="220"/>
      <c r="M18" s="220"/>
      <c r="N18" s="5">
        <v>10</v>
      </c>
      <c r="O18" s="291"/>
      <c r="P18" s="288"/>
      <c r="Q18" s="312"/>
      <c r="R18" s="315"/>
      <c r="S18" s="315"/>
      <c r="T18" s="315"/>
      <c r="U18" s="315"/>
      <c r="V18" s="504"/>
      <c r="X18" s="341"/>
      <c r="Y18" s="341"/>
      <c r="Z18" s="345"/>
      <c r="AA18" s="346"/>
      <c r="AB18" s="337"/>
      <c r="AC18" s="196"/>
      <c r="AD18" s="82">
        <v>5</v>
      </c>
      <c r="AE18" s="59" t="s">
        <v>33</v>
      </c>
      <c r="AF18" s="302"/>
      <c r="AG18" s="302"/>
      <c r="AH18" s="220"/>
      <c r="AI18" s="220"/>
      <c r="AJ18" s="83">
        <v>13</v>
      </c>
      <c r="AK18" s="160">
        <v>0</v>
      </c>
      <c r="AL18" s="309"/>
      <c r="AM18" s="465"/>
      <c r="AN18" s="424"/>
      <c r="AO18" s="315"/>
      <c r="AP18" s="315"/>
      <c r="AQ18" s="54"/>
      <c r="AS18" s="119">
        <f t="shared" si="1"/>
        <v>100000</v>
      </c>
      <c r="AT18" s="23"/>
      <c r="AU18" s="80"/>
    </row>
    <row r="19" spans="1:50" ht="19.5" thickBot="1" x14ac:dyDescent="0.3">
      <c r="A19" s="478"/>
      <c r="B19" s="271"/>
      <c r="C19" s="399"/>
      <c r="D19" s="337"/>
      <c r="E19" s="424"/>
      <c r="F19" s="492"/>
      <c r="G19" s="495"/>
      <c r="H19" s="123">
        <v>11</v>
      </c>
      <c r="I19" s="506"/>
      <c r="J19" s="465"/>
      <c r="K19" s="424"/>
      <c r="L19" s="220"/>
      <c r="M19" s="220"/>
      <c r="N19" s="5">
        <v>11</v>
      </c>
      <c r="O19" s="291"/>
      <c r="P19" s="288"/>
      <c r="Q19" s="312"/>
      <c r="R19" s="315"/>
      <c r="S19" s="315"/>
      <c r="T19" s="315"/>
      <c r="U19" s="315"/>
      <c r="V19" s="504"/>
      <c r="X19" s="341"/>
      <c r="Y19" s="341"/>
      <c r="Z19" s="345"/>
      <c r="AA19" s="346"/>
      <c r="AB19" s="337"/>
      <c r="AC19" s="196"/>
      <c r="AD19" s="82">
        <v>6</v>
      </c>
      <c r="AE19" s="59" t="s">
        <v>35</v>
      </c>
      <c r="AF19" s="302"/>
      <c r="AG19" s="302"/>
      <c r="AH19" s="220"/>
      <c r="AI19" s="220"/>
      <c r="AJ19" s="83">
        <v>14</v>
      </c>
      <c r="AK19" s="160">
        <v>0</v>
      </c>
      <c r="AL19" s="309"/>
      <c r="AM19" s="465"/>
      <c r="AN19" s="424"/>
      <c r="AO19" s="315"/>
      <c r="AP19" s="315"/>
      <c r="AQ19" s="54"/>
      <c r="AS19" s="119">
        <f t="shared" si="1"/>
        <v>1000000</v>
      </c>
      <c r="AT19" s="23"/>
      <c r="AU19" s="80"/>
    </row>
    <row r="20" spans="1:50" ht="19.5" thickBot="1" x14ac:dyDescent="0.3">
      <c r="A20" s="478"/>
      <c r="B20" s="271"/>
      <c r="C20" s="399"/>
      <c r="D20" s="337"/>
      <c r="E20" s="424"/>
      <c r="F20" s="492"/>
      <c r="G20" s="495"/>
      <c r="H20" s="93">
        <v>12</v>
      </c>
      <c r="I20" s="506"/>
      <c r="J20" s="465"/>
      <c r="K20" s="424"/>
      <c r="L20" s="220"/>
      <c r="M20" s="220"/>
      <c r="N20" s="5">
        <v>12</v>
      </c>
      <c r="O20" s="291"/>
      <c r="P20" s="288"/>
      <c r="Q20" s="312"/>
      <c r="R20" s="315"/>
      <c r="S20" s="315"/>
      <c r="T20" s="315"/>
      <c r="U20" s="315"/>
      <c r="V20" s="504"/>
      <c r="X20" s="425"/>
      <c r="Y20" s="425"/>
      <c r="Z20" s="437"/>
      <c r="AA20" s="438"/>
      <c r="AB20" s="338"/>
      <c r="AC20" s="382"/>
      <c r="AD20" s="90">
        <v>7</v>
      </c>
      <c r="AE20" s="145" t="s">
        <v>134</v>
      </c>
      <c r="AF20" s="303"/>
      <c r="AG20" s="303"/>
      <c r="AH20" s="221"/>
      <c r="AI20" s="471"/>
      <c r="AJ20" s="146">
        <v>15</v>
      </c>
      <c r="AK20" s="160">
        <v>1</v>
      </c>
      <c r="AL20" s="310"/>
      <c r="AM20" s="466"/>
      <c r="AN20" s="199"/>
      <c r="AO20" s="316"/>
      <c r="AP20" s="316"/>
      <c r="AQ20" s="57"/>
      <c r="AS20" s="119">
        <f t="shared" si="1"/>
        <v>10000000</v>
      </c>
      <c r="AT20" s="23">
        <v>5</v>
      </c>
      <c r="AU20" s="80" t="s">
        <v>166</v>
      </c>
      <c r="AV20" s="1" t="s">
        <v>175</v>
      </c>
    </row>
    <row r="21" spans="1:50" ht="15" customHeight="1" thickBot="1" x14ac:dyDescent="0.3">
      <c r="A21" s="478"/>
      <c r="B21" s="271"/>
      <c r="C21" s="399"/>
      <c r="D21" s="337"/>
      <c r="E21" s="424"/>
      <c r="F21" s="492"/>
      <c r="G21" s="495"/>
      <c r="H21" s="123">
        <v>13</v>
      </c>
      <c r="I21" s="506"/>
      <c r="J21" s="465"/>
      <c r="K21" s="424"/>
      <c r="L21" s="220"/>
      <c r="M21" s="220"/>
      <c r="N21" s="5">
        <v>13</v>
      </c>
      <c r="O21" s="291"/>
      <c r="P21" s="288"/>
      <c r="Q21" s="312"/>
      <c r="R21" s="315"/>
      <c r="S21" s="315"/>
      <c r="T21" s="315"/>
      <c r="U21" s="315"/>
      <c r="V21" s="504"/>
      <c r="X21" s="426" t="s">
        <v>9</v>
      </c>
      <c r="Y21" s="457" t="str">
        <f>+X21</f>
        <v>Commands</v>
      </c>
      <c r="Z21" s="460"/>
      <c r="AA21" s="460"/>
      <c r="AB21" s="34" t="str">
        <f>DEC2HEX(AC21)</f>
        <v>2</v>
      </c>
      <c r="AC21" s="48">
        <f>AC13+1</f>
        <v>2</v>
      </c>
      <c r="AD21" s="73">
        <v>0</v>
      </c>
      <c r="AE21" s="24" t="s">
        <v>128</v>
      </c>
      <c r="AF21" s="301" t="str">
        <f>DEC2HEX(AG21,4)</f>
        <v>0859</v>
      </c>
      <c r="AG21" s="301">
        <f>+AG5+1</f>
        <v>2137</v>
      </c>
      <c r="AH21" s="169">
        <f>AH13+1</f>
        <v>2138</v>
      </c>
      <c r="AI21" s="169" t="str">
        <f>DEC2HEX(AH21,4)</f>
        <v>085A</v>
      </c>
      <c r="AJ21" s="76">
        <v>0</v>
      </c>
      <c r="AK21" s="275"/>
      <c r="AL21" s="276"/>
      <c r="AM21" s="276"/>
      <c r="AN21" s="276"/>
      <c r="AO21" s="276"/>
      <c r="AP21" s="276"/>
      <c r="AQ21" s="277"/>
      <c r="AS21" s="1"/>
      <c r="AT21" s="23"/>
      <c r="AU21" s="80"/>
    </row>
    <row r="22" spans="1:50" ht="15.75" thickBot="1" x14ac:dyDescent="0.3">
      <c r="A22" s="478"/>
      <c r="B22" s="271"/>
      <c r="C22" s="399"/>
      <c r="D22" s="337"/>
      <c r="E22" s="424"/>
      <c r="F22" s="492"/>
      <c r="G22" s="495"/>
      <c r="H22" s="93">
        <v>14</v>
      </c>
      <c r="I22" s="506"/>
      <c r="J22" s="465"/>
      <c r="K22" s="424"/>
      <c r="L22" s="220"/>
      <c r="M22" s="220"/>
      <c r="N22" s="5">
        <v>14</v>
      </c>
      <c r="O22" s="291"/>
      <c r="P22" s="288"/>
      <c r="Q22" s="312"/>
      <c r="R22" s="315"/>
      <c r="S22" s="315"/>
      <c r="T22" s="315"/>
      <c r="U22" s="315"/>
      <c r="V22" s="504"/>
      <c r="X22" s="427"/>
      <c r="Y22" s="458"/>
      <c r="Z22" s="462"/>
      <c r="AA22" s="462"/>
      <c r="AB22" s="34" t="str">
        <f>DEC2HEX(AC22)</f>
        <v>3</v>
      </c>
      <c r="AC22" s="50">
        <f>AC21+1</f>
        <v>3</v>
      </c>
      <c r="AD22" s="88">
        <v>15</v>
      </c>
      <c r="AE22" s="39" t="s">
        <v>128</v>
      </c>
      <c r="AF22" s="307"/>
      <c r="AG22" s="307"/>
      <c r="AH22" s="172">
        <f>AH21+1</f>
        <v>2139</v>
      </c>
      <c r="AI22" s="169" t="str">
        <f>DEC2HEX(AH22,4)</f>
        <v>085B</v>
      </c>
      <c r="AJ22" s="94">
        <v>15</v>
      </c>
      <c r="AK22" s="278"/>
      <c r="AL22" s="279"/>
      <c r="AM22" s="279"/>
      <c r="AN22" s="279"/>
      <c r="AO22" s="279"/>
      <c r="AP22" s="279"/>
      <c r="AQ22" s="280"/>
      <c r="AS22" s="1"/>
      <c r="AT22" s="23"/>
      <c r="AU22" s="80"/>
    </row>
    <row r="23" spans="1:50" ht="15" customHeight="1" thickBot="1" x14ac:dyDescent="0.3">
      <c r="A23" s="478"/>
      <c r="B23" s="258"/>
      <c r="C23" s="400"/>
      <c r="D23" s="338"/>
      <c r="E23" s="429"/>
      <c r="F23" s="493"/>
      <c r="G23" s="496"/>
      <c r="H23" s="123">
        <v>15</v>
      </c>
      <c r="I23" s="506"/>
      <c r="J23" s="508"/>
      <c r="K23" s="429"/>
      <c r="L23" s="221"/>
      <c r="M23" s="221"/>
      <c r="N23" s="84">
        <v>15</v>
      </c>
      <c r="O23" s="292"/>
      <c r="P23" s="289"/>
      <c r="Q23" s="313"/>
      <c r="R23" s="316"/>
      <c r="S23" s="316"/>
      <c r="T23" s="316"/>
      <c r="U23" s="316"/>
      <c r="V23" s="505"/>
      <c r="X23" s="426" t="s">
        <v>9</v>
      </c>
      <c r="Y23" s="457" t="str">
        <f>+X23</f>
        <v>Commands</v>
      </c>
      <c r="Z23" s="460"/>
      <c r="AA23" s="460"/>
      <c r="AB23" s="34" t="str">
        <f>DEC2HEX(AC23)</f>
        <v>4</v>
      </c>
      <c r="AC23" s="48">
        <f>AC22+1</f>
        <v>4</v>
      </c>
      <c r="AD23" s="73">
        <v>0</v>
      </c>
      <c r="AE23" s="467" t="s">
        <v>152</v>
      </c>
      <c r="AF23" s="301" t="str">
        <f>DEC2HEX(AG23,4)</f>
        <v>085A</v>
      </c>
      <c r="AG23" s="301">
        <f>+AG21+1</f>
        <v>2138</v>
      </c>
      <c r="AH23" s="169">
        <f>AH22+1</f>
        <v>2140</v>
      </c>
      <c r="AI23" s="169" t="str">
        <f>DEC2HEX(AH23,4)</f>
        <v>085C</v>
      </c>
      <c r="AJ23" s="76">
        <v>0</v>
      </c>
      <c r="AK23" s="281" t="s">
        <v>162</v>
      </c>
      <c r="AL23" s="282"/>
      <c r="AM23" s="282"/>
      <c r="AN23" s="282"/>
      <c r="AO23" s="282"/>
      <c r="AP23" s="282"/>
      <c r="AQ23" s="283"/>
      <c r="AS23" s="1"/>
      <c r="AT23" s="23"/>
      <c r="AU23" s="80"/>
    </row>
    <row r="24" spans="1:50" ht="15" customHeight="1" thickBot="1" x14ac:dyDescent="0.3">
      <c r="A24" s="478"/>
      <c r="B24" s="257" t="s">
        <v>155</v>
      </c>
      <c r="C24" s="257" t="str">
        <f>+B24</f>
        <v>Type of test run in Last Results Data</v>
      </c>
      <c r="D24" s="414">
        <v>21</v>
      </c>
      <c r="E24" s="317">
        <f>HEX2DEC(D24)</f>
        <v>33</v>
      </c>
      <c r="F24" s="491" t="str">
        <f>DEC2HEX(G24,2)</f>
        <v>22</v>
      </c>
      <c r="G24" s="494">
        <f>G16+1</f>
        <v>34</v>
      </c>
      <c r="H24" s="75">
        <v>0</v>
      </c>
      <c r="I24" s="510" t="s">
        <v>243</v>
      </c>
      <c r="J24" s="464" t="e">
        <f>DEC2HEX(K24,2)</f>
        <v>#NUM!</v>
      </c>
      <c r="K24" s="317">
        <f>+K8+1</f>
        <v>1023</v>
      </c>
      <c r="L24" s="219">
        <f>L16+1</f>
        <v>1040</v>
      </c>
      <c r="M24" s="219" t="str">
        <f>DEC2HEX(L24,4)</f>
        <v>0410</v>
      </c>
      <c r="N24" s="73">
        <v>0</v>
      </c>
      <c r="O24" s="290" t="str">
        <f>HEX2BIN(P24,8)</f>
        <v>00010000</v>
      </c>
      <c r="P24" s="356" t="s">
        <v>178</v>
      </c>
      <c r="Q24" s="476" t="str">
        <f>CONCATENATE(P24,P32)</f>
        <v>1000</v>
      </c>
      <c r="R24" s="476" t="str">
        <f>CONCATENATE(P32,P24)</f>
        <v>0010</v>
      </c>
      <c r="S24" s="314">
        <f>MOD(HEX2DEC(Q24)+2^15,2^16)-2^15</f>
        <v>4096</v>
      </c>
      <c r="T24" s="314">
        <f>MOD(HEX2DEC(R24)+2^15,2^16)-2^15</f>
        <v>16</v>
      </c>
      <c r="U24" s="230" t="s">
        <v>265</v>
      </c>
      <c r="V24" s="231"/>
      <c r="X24" s="428"/>
      <c r="Y24" s="463"/>
      <c r="Z24" s="461"/>
      <c r="AA24" s="461"/>
      <c r="AB24" s="34" t="str">
        <f>DEC2HEX(AC24)</f>
        <v>5</v>
      </c>
      <c r="AC24" s="50">
        <f>AC23+1</f>
        <v>5</v>
      </c>
      <c r="AD24" s="84">
        <v>15</v>
      </c>
      <c r="AE24" s="468"/>
      <c r="AF24" s="303"/>
      <c r="AG24" s="303"/>
      <c r="AH24" s="170">
        <f>AH23+1</f>
        <v>2141</v>
      </c>
      <c r="AI24" s="169" t="str">
        <f>DEC2HEX(AH24,4)</f>
        <v>085D</v>
      </c>
      <c r="AJ24" s="91">
        <v>15</v>
      </c>
      <c r="AK24" s="284"/>
      <c r="AL24" s="285"/>
      <c r="AM24" s="285"/>
      <c r="AN24" s="285"/>
      <c r="AO24" s="285"/>
      <c r="AP24" s="285"/>
      <c r="AQ24" s="286"/>
      <c r="AS24" s="1"/>
      <c r="AT24" s="23"/>
      <c r="AU24" s="80"/>
    </row>
    <row r="25" spans="1:50" ht="15" customHeight="1" x14ac:dyDescent="0.25">
      <c r="A25" s="478"/>
      <c r="B25" s="271"/>
      <c r="C25" s="271"/>
      <c r="D25" s="337"/>
      <c r="E25" s="424"/>
      <c r="F25" s="492"/>
      <c r="G25" s="495"/>
      <c r="H25" s="82">
        <v>1</v>
      </c>
      <c r="I25" s="511"/>
      <c r="J25" s="465"/>
      <c r="K25" s="424"/>
      <c r="L25" s="220"/>
      <c r="M25" s="220"/>
      <c r="N25" s="5">
        <v>1</v>
      </c>
      <c r="O25" s="291"/>
      <c r="P25" s="357"/>
      <c r="Q25" s="387"/>
      <c r="R25" s="387"/>
      <c r="S25" s="315"/>
      <c r="T25" s="315"/>
      <c r="U25" s="232"/>
      <c r="V25" s="233"/>
      <c r="X25" s="327" t="s">
        <v>9</v>
      </c>
      <c r="Y25" s="327" t="str">
        <f>Y33</f>
        <v>Program to be Loaded</v>
      </c>
      <c r="Z25" s="343"/>
      <c r="AA25" s="344"/>
      <c r="AB25" s="336" t="str">
        <f>DEC2HEX(AC25)</f>
        <v>6</v>
      </c>
      <c r="AC25" s="339">
        <f>AC24+1</f>
        <v>6</v>
      </c>
      <c r="AD25" s="97">
        <v>0</v>
      </c>
      <c r="AE25" s="473" t="s">
        <v>258</v>
      </c>
      <c r="AF25" s="475" t="str">
        <f>DEC2HEX(AG25,4)</f>
        <v>085B</v>
      </c>
      <c r="AG25" s="476">
        <f>+AG23+1</f>
        <v>2139</v>
      </c>
      <c r="AH25" s="476">
        <f>AH24+1</f>
        <v>2142</v>
      </c>
      <c r="AI25" s="219" t="str">
        <f>DEC2HEX(AH25,4)</f>
        <v>085E</v>
      </c>
      <c r="AJ25" s="98">
        <v>0</v>
      </c>
      <c r="AK25" s="290" t="str">
        <f>HEX2BIN(AL25,8)</f>
        <v>00000111</v>
      </c>
      <c r="AL25" s="287" t="s">
        <v>153</v>
      </c>
      <c r="AM25" s="311" t="str">
        <f>CONCATENATE(AL25,AL33)</f>
        <v>0700</v>
      </c>
      <c r="AN25" s="314" t="str">
        <f>CONCATENATE(AL33,AL25)</f>
        <v>0007</v>
      </c>
      <c r="AO25" s="314">
        <f>MOD(HEX2DEC(AM25)+2^15,2^16)-2^15</f>
        <v>1792</v>
      </c>
      <c r="AP25" s="314">
        <f>MOD(HEX2DEC(AN25)+2^15,2^16)-2^15</f>
        <v>7</v>
      </c>
      <c r="AQ25" s="317">
        <f>AO25+1</f>
        <v>1793</v>
      </c>
      <c r="AR25" s="503">
        <f>AP25+1</f>
        <v>8</v>
      </c>
      <c r="AX25" s="1" t="s">
        <v>43</v>
      </c>
    </row>
    <row r="26" spans="1:50" ht="15" customHeight="1" x14ac:dyDescent="0.25">
      <c r="A26" s="478"/>
      <c r="B26" s="271"/>
      <c r="C26" s="271"/>
      <c r="D26" s="337"/>
      <c r="E26" s="424"/>
      <c r="F26" s="492"/>
      <c r="G26" s="495"/>
      <c r="H26" s="82">
        <v>2</v>
      </c>
      <c r="I26" s="511"/>
      <c r="J26" s="465"/>
      <c r="K26" s="424"/>
      <c r="L26" s="220"/>
      <c r="M26" s="220"/>
      <c r="N26" s="5">
        <v>2</v>
      </c>
      <c r="O26" s="291"/>
      <c r="P26" s="357"/>
      <c r="Q26" s="387"/>
      <c r="R26" s="387"/>
      <c r="S26" s="315"/>
      <c r="T26" s="315"/>
      <c r="U26" s="232"/>
      <c r="V26" s="233"/>
      <c r="X26" s="341"/>
      <c r="Y26" s="341"/>
      <c r="Z26" s="345"/>
      <c r="AA26" s="346"/>
      <c r="AB26" s="337"/>
      <c r="AC26" s="196"/>
      <c r="AD26" s="82">
        <v>1</v>
      </c>
      <c r="AE26" s="473"/>
      <c r="AF26" s="388"/>
      <c r="AG26" s="387"/>
      <c r="AH26" s="387"/>
      <c r="AI26" s="220"/>
      <c r="AJ26" s="5">
        <v>1</v>
      </c>
      <c r="AK26" s="291"/>
      <c r="AL26" s="288"/>
      <c r="AM26" s="312"/>
      <c r="AN26" s="315"/>
      <c r="AO26" s="315"/>
      <c r="AP26" s="315"/>
      <c r="AQ26" s="315"/>
      <c r="AR26" s="504"/>
    </row>
    <row r="27" spans="1:50" ht="15" customHeight="1" x14ac:dyDescent="0.25">
      <c r="A27" s="478"/>
      <c r="B27" s="271"/>
      <c r="C27" s="271"/>
      <c r="D27" s="337"/>
      <c r="E27" s="424"/>
      <c r="F27" s="492"/>
      <c r="G27" s="495"/>
      <c r="H27" s="82">
        <v>3</v>
      </c>
      <c r="I27" s="511"/>
      <c r="J27" s="465"/>
      <c r="K27" s="424"/>
      <c r="L27" s="220"/>
      <c r="M27" s="220"/>
      <c r="N27" s="5">
        <v>3</v>
      </c>
      <c r="O27" s="291"/>
      <c r="P27" s="357"/>
      <c r="Q27" s="387"/>
      <c r="R27" s="387"/>
      <c r="S27" s="315"/>
      <c r="T27" s="315"/>
      <c r="U27" s="232"/>
      <c r="V27" s="233"/>
      <c r="X27" s="341"/>
      <c r="Y27" s="341"/>
      <c r="Z27" s="345"/>
      <c r="AA27" s="346"/>
      <c r="AB27" s="337"/>
      <c r="AC27" s="196"/>
      <c r="AD27" s="82">
        <v>2</v>
      </c>
      <c r="AE27" s="473"/>
      <c r="AF27" s="388"/>
      <c r="AG27" s="387"/>
      <c r="AH27" s="387"/>
      <c r="AI27" s="220"/>
      <c r="AJ27" s="98">
        <v>2</v>
      </c>
      <c r="AK27" s="291"/>
      <c r="AL27" s="288"/>
      <c r="AM27" s="312"/>
      <c r="AN27" s="315"/>
      <c r="AO27" s="315"/>
      <c r="AP27" s="315"/>
      <c r="AQ27" s="315"/>
      <c r="AR27" s="504"/>
    </row>
    <row r="28" spans="1:50" ht="15.75" customHeight="1" x14ac:dyDescent="0.25">
      <c r="A28" s="478"/>
      <c r="B28" s="271"/>
      <c r="C28" s="271"/>
      <c r="D28" s="337"/>
      <c r="E28" s="424"/>
      <c r="F28" s="492"/>
      <c r="G28" s="495"/>
      <c r="H28" s="82">
        <v>4</v>
      </c>
      <c r="I28" s="511"/>
      <c r="J28" s="465"/>
      <c r="K28" s="424"/>
      <c r="L28" s="220"/>
      <c r="M28" s="220"/>
      <c r="N28" s="5">
        <v>4</v>
      </c>
      <c r="O28" s="291"/>
      <c r="P28" s="357"/>
      <c r="Q28" s="387"/>
      <c r="R28" s="387"/>
      <c r="S28" s="315"/>
      <c r="T28" s="315"/>
      <c r="U28" s="232"/>
      <c r="V28" s="233"/>
      <c r="X28" s="341"/>
      <c r="Y28" s="341"/>
      <c r="Z28" s="345"/>
      <c r="AA28" s="346"/>
      <c r="AB28" s="337"/>
      <c r="AC28" s="196"/>
      <c r="AD28" s="82">
        <v>3</v>
      </c>
      <c r="AE28" s="473"/>
      <c r="AF28" s="388"/>
      <c r="AG28" s="387"/>
      <c r="AH28" s="387"/>
      <c r="AI28" s="220"/>
      <c r="AJ28" s="5">
        <v>3</v>
      </c>
      <c r="AK28" s="291"/>
      <c r="AL28" s="288"/>
      <c r="AM28" s="312"/>
      <c r="AN28" s="315"/>
      <c r="AO28" s="315"/>
      <c r="AP28" s="315"/>
      <c r="AQ28" s="315"/>
      <c r="AR28" s="504"/>
    </row>
    <row r="29" spans="1:50" ht="15" customHeight="1" x14ac:dyDescent="0.25">
      <c r="A29" s="478"/>
      <c r="B29" s="271"/>
      <c r="C29" s="271"/>
      <c r="D29" s="337"/>
      <c r="E29" s="424"/>
      <c r="F29" s="492"/>
      <c r="G29" s="495"/>
      <c r="H29" s="82">
        <v>5</v>
      </c>
      <c r="I29" s="511"/>
      <c r="J29" s="465"/>
      <c r="K29" s="424"/>
      <c r="L29" s="220"/>
      <c r="M29" s="220"/>
      <c r="N29" s="5">
        <v>5</v>
      </c>
      <c r="O29" s="291"/>
      <c r="P29" s="357"/>
      <c r="Q29" s="387"/>
      <c r="R29" s="387"/>
      <c r="S29" s="315"/>
      <c r="T29" s="315"/>
      <c r="U29" s="232"/>
      <c r="V29" s="233"/>
      <c r="X29" s="341"/>
      <c r="Y29" s="341"/>
      <c r="Z29" s="345"/>
      <c r="AA29" s="346"/>
      <c r="AB29" s="337"/>
      <c r="AC29" s="196"/>
      <c r="AD29" s="82">
        <v>4</v>
      </c>
      <c r="AE29" s="473"/>
      <c r="AF29" s="388"/>
      <c r="AG29" s="387"/>
      <c r="AH29" s="387"/>
      <c r="AI29" s="220"/>
      <c r="AJ29" s="98">
        <v>4</v>
      </c>
      <c r="AK29" s="291"/>
      <c r="AL29" s="288"/>
      <c r="AM29" s="312"/>
      <c r="AN29" s="315"/>
      <c r="AO29" s="315"/>
      <c r="AP29" s="315"/>
      <c r="AQ29" s="315"/>
      <c r="AR29" s="504"/>
    </row>
    <row r="30" spans="1:50" ht="15" customHeight="1" x14ac:dyDescent="0.25">
      <c r="A30" s="478"/>
      <c r="B30" s="271"/>
      <c r="C30" s="271"/>
      <c r="D30" s="337"/>
      <c r="E30" s="424"/>
      <c r="F30" s="492"/>
      <c r="G30" s="495"/>
      <c r="H30" s="82">
        <v>6</v>
      </c>
      <c r="I30" s="511"/>
      <c r="J30" s="465"/>
      <c r="K30" s="424"/>
      <c r="L30" s="220"/>
      <c r="M30" s="220"/>
      <c r="N30" s="5">
        <v>6</v>
      </c>
      <c r="O30" s="291"/>
      <c r="P30" s="357"/>
      <c r="Q30" s="387"/>
      <c r="R30" s="387"/>
      <c r="S30" s="315"/>
      <c r="T30" s="315"/>
      <c r="U30" s="232"/>
      <c r="V30" s="233"/>
      <c r="X30" s="341"/>
      <c r="Y30" s="341"/>
      <c r="Z30" s="345"/>
      <c r="AA30" s="346"/>
      <c r="AB30" s="337"/>
      <c r="AC30" s="196"/>
      <c r="AD30" s="82">
        <v>5</v>
      </c>
      <c r="AE30" s="473"/>
      <c r="AF30" s="388"/>
      <c r="AG30" s="387"/>
      <c r="AH30" s="387"/>
      <c r="AI30" s="220"/>
      <c r="AJ30" s="5">
        <v>5</v>
      </c>
      <c r="AK30" s="291"/>
      <c r="AL30" s="288"/>
      <c r="AM30" s="312"/>
      <c r="AN30" s="315"/>
      <c r="AO30" s="315"/>
      <c r="AP30" s="315"/>
      <c r="AQ30" s="315"/>
      <c r="AR30" s="504"/>
    </row>
    <row r="31" spans="1:50" ht="15" customHeight="1" thickBot="1" x14ac:dyDescent="0.3">
      <c r="A31" s="478"/>
      <c r="B31" s="271"/>
      <c r="C31" s="258"/>
      <c r="D31" s="337"/>
      <c r="E31" s="424"/>
      <c r="F31" s="493"/>
      <c r="G31" s="496"/>
      <c r="H31" s="82">
        <v>7</v>
      </c>
      <c r="I31" s="511"/>
      <c r="J31" s="465"/>
      <c r="K31" s="424"/>
      <c r="L31" s="221"/>
      <c r="M31" s="221"/>
      <c r="N31" s="5">
        <v>7</v>
      </c>
      <c r="O31" s="292"/>
      <c r="P31" s="358"/>
      <c r="Q31" s="387"/>
      <c r="R31" s="387"/>
      <c r="S31" s="315"/>
      <c r="T31" s="315"/>
      <c r="U31" s="232"/>
      <c r="V31" s="233"/>
      <c r="X31" s="341"/>
      <c r="Y31" s="341"/>
      <c r="Z31" s="345"/>
      <c r="AA31" s="346"/>
      <c r="AB31" s="337"/>
      <c r="AC31" s="196"/>
      <c r="AD31" s="82">
        <v>6</v>
      </c>
      <c r="AE31" s="473"/>
      <c r="AF31" s="388"/>
      <c r="AG31" s="387"/>
      <c r="AH31" s="387"/>
      <c r="AI31" s="220"/>
      <c r="AJ31" s="98">
        <v>6</v>
      </c>
      <c r="AK31" s="291"/>
      <c r="AL31" s="288"/>
      <c r="AM31" s="312"/>
      <c r="AN31" s="315"/>
      <c r="AO31" s="315"/>
      <c r="AP31" s="315"/>
      <c r="AQ31" s="315"/>
      <c r="AR31" s="504"/>
    </row>
    <row r="32" spans="1:50" ht="15.75" customHeight="1" thickBot="1" x14ac:dyDescent="0.3">
      <c r="A32" s="478"/>
      <c r="B32" s="271"/>
      <c r="C32" s="257" t="str">
        <f>+B24</f>
        <v>Type of test run in Last Results Data</v>
      </c>
      <c r="D32" s="337"/>
      <c r="E32" s="424"/>
      <c r="F32" s="491" t="str">
        <f>DEC2HEX(G32,2)</f>
        <v>23</v>
      </c>
      <c r="G32" s="494">
        <f>G24+1</f>
        <v>35</v>
      </c>
      <c r="H32" s="82">
        <v>0</v>
      </c>
      <c r="I32" s="511"/>
      <c r="J32" s="465"/>
      <c r="K32" s="424"/>
      <c r="L32" s="219">
        <f>L24+1</f>
        <v>1041</v>
      </c>
      <c r="M32" s="219" t="str">
        <f>DEC2HEX(L32,4)</f>
        <v>0411</v>
      </c>
      <c r="N32" s="5">
        <v>8</v>
      </c>
      <c r="O32" s="290" t="str">
        <f>HEX2BIN(P32,8)</f>
        <v>00000000</v>
      </c>
      <c r="P32" s="356" t="s">
        <v>136</v>
      </c>
      <c r="Q32" s="387"/>
      <c r="R32" s="387"/>
      <c r="S32" s="315"/>
      <c r="T32" s="315"/>
      <c r="U32" s="232"/>
      <c r="V32" s="233"/>
      <c r="X32" s="341"/>
      <c r="Y32" s="342"/>
      <c r="Z32" s="345"/>
      <c r="AA32" s="346"/>
      <c r="AB32" s="338"/>
      <c r="AC32" s="202"/>
      <c r="AD32" s="86">
        <v>7</v>
      </c>
      <c r="AE32" s="473"/>
      <c r="AF32" s="388"/>
      <c r="AG32" s="387"/>
      <c r="AH32" s="387"/>
      <c r="AI32" s="471"/>
      <c r="AJ32" s="5">
        <v>7</v>
      </c>
      <c r="AK32" s="292"/>
      <c r="AL32" s="289"/>
      <c r="AM32" s="312"/>
      <c r="AN32" s="315"/>
      <c r="AO32" s="315"/>
      <c r="AP32" s="315"/>
      <c r="AQ32" s="315"/>
      <c r="AR32" s="504"/>
    </row>
    <row r="33" spans="1:50" ht="15" customHeight="1" x14ac:dyDescent="0.25">
      <c r="A33" s="478"/>
      <c r="B33" s="271"/>
      <c r="C33" s="271"/>
      <c r="D33" s="337"/>
      <c r="E33" s="424"/>
      <c r="F33" s="492"/>
      <c r="G33" s="495"/>
      <c r="H33" s="82">
        <v>1</v>
      </c>
      <c r="I33" s="511"/>
      <c r="J33" s="465"/>
      <c r="K33" s="424"/>
      <c r="L33" s="220"/>
      <c r="M33" s="220"/>
      <c r="N33" s="5">
        <v>9</v>
      </c>
      <c r="O33" s="291"/>
      <c r="P33" s="357"/>
      <c r="Q33" s="387"/>
      <c r="R33" s="387"/>
      <c r="S33" s="315"/>
      <c r="T33" s="315"/>
      <c r="U33" s="232"/>
      <c r="V33" s="233"/>
      <c r="X33" s="341"/>
      <c r="Y33" s="340" t="s">
        <v>129</v>
      </c>
      <c r="Z33" s="345"/>
      <c r="AA33" s="346"/>
      <c r="AB33" s="336" t="str">
        <f>DEC2HEX(AC33)</f>
        <v>7</v>
      </c>
      <c r="AC33" s="374">
        <f>AC25+1</f>
        <v>7</v>
      </c>
      <c r="AD33" s="75">
        <v>0</v>
      </c>
      <c r="AE33" s="473"/>
      <c r="AF33" s="388"/>
      <c r="AG33" s="387"/>
      <c r="AH33" s="387">
        <f>AH25+1</f>
        <v>2143</v>
      </c>
      <c r="AI33" s="219" t="str">
        <f>DEC2HEX(AH33,4)</f>
        <v>085F</v>
      </c>
      <c r="AJ33" s="98">
        <v>8</v>
      </c>
      <c r="AK33" s="290" t="str">
        <f>HEX2BIN(AL33,8)</f>
        <v>00000000</v>
      </c>
      <c r="AL33" s="287" t="s">
        <v>136</v>
      </c>
      <c r="AM33" s="312"/>
      <c r="AN33" s="315"/>
      <c r="AO33" s="315"/>
      <c r="AP33" s="315"/>
      <c r="AQ33" s="315"/>
      <c r="AR33" s="504"/>
    </row>
    <row r="34" spans="1:50" ht="15" customHeight="1" x14ac:dyDescent="0.25">
      <c r="A34" s="478"/>
      <c r="B34" s="271"/>
      <c r="C34" s="271"/>
      <c r="D34" s="337"/>
      <c r="E34" s="424"/>
      <c r="F34" s="492"/>
      <c r="G34" s="495"/>
      <c r="H34" s="82">
        <v>2</v>
      </c>
      <c r="I34" s="511"/>
      <c r="J34" s="465"/>
      <c r="K34" s="424"/>
      <c r="L34" s="220"/>
      <c r="M34" s="220"/>
      <c r="N34" s="5">
        <v>10</v>
      </c>
      <c r="O34" s="291"/>
      <c r="P34" s="357"/>
      <c r="Q34" s="387"/>
      <c r="R34" s="387"/>
      <c r="S34" s="315"/>
      <c r="T34" s="315"/>
      <c r="U34" s="232"/>
      <c r="V34" s="233"/>
      <c r="X34" s="341"/>
      <c r="Y34" s="341"/>
      <c r="Z34" s="345"/>
      <c r="AA34" s="346"/>
      <c r="AB34" s="337"/>
      <c r="AC34" s="196"/>
      <c r="AD34" s="82">
        <v>1</v>
      </c>
      <c r="AE34" s="473"/>
      <c r="AF34" s="388"/>
      <c r="AG34" s="387"/>
      <c r="AH34" s="387"/>
      <c r="AI34" s="220"/>
      <c r="AJ34" s="5">
        <v>9</v>
      </c>
      <c r="AK34" s="291"/>
      <c r="AL34" s="288"/>
      <c r="AM34" s="312"/>
      <c r="AN34" s="315"/>
      <c r="AO34" s="315"/>
      <c r="AP34" s="315"/>
      <c r="AQ34" s="315"/>
      <c r="AR34" s="504"/>
    </row>
    <row r="35" spans="1:50" ht="15" customHeight="1" x14ac:dyDescent="0.25">
      <c r="A35" s="478"/>
      <c r="B35" s="271"/>
      <c r="C35" s="271"/>
      <c r="D35" s="337"/>
      <c r="E35" s="424"/>
      <c r="F35" s="492"/>
      <c r="G35" s="495"/>
      <c r="H35" s="82">
        <v>3</v>
      </c>
      <c r="I35" s="511"/>
      <c r="J35" s="465"/>
      <c r="K35" s="424"/>
      <c r="L35" s="220"/>
      <c r="M35" s="220"/>
      <c r="N35" s="5">
        <v>11</v>
      </c>
      <c r="O35" s="291"/>
      <c r="P35" s="357"/>
      <c r="Q35" s="387"/>
      <c r="R35" s="387"/>
      <c r="S35" s="315"/>
      <c r="T35" s="315"/>
      <c r="U35" s="232"/>
      <c r="V35" s="233"/>
      <c r="X35" s="341"/>
      <c r="Y35" s="341"/>
      <c r="Z35" s="345"/>
      <c r="AA35" s="346"/>
      <c r="AB35" s="337"/>
      <c r="AC35" s="196"/>
      <c r="AD35" s="82">
        <v>2</v>
      </c>
      <c r="AE35" s="473"/>
      <c r="AF35" s="388"/>
      <c r="AG35" s="387"/>
      <c r="AH35" s="387"/>
      <c r="AI35" s="220"/>
      <c r="AJ35" s="98">
        <v>10</v>
      </c>
      <c r="AK35" s="291"/>
      <c r="AL35" s="288"/>
      <c r="AM35" s="312"/>
      <c r="AN35" s="315"/>
      <c r="AO35" s="315"/>
      <c r="AP35" s="315"/>
      <c r="AQ35" s="315"/>
      <c r="AR35" s="504"/>
    </row>
    <row r="36" spans="1:50" ht="15.75" customHeight="1" x14ac:dyDescent="0.25">
      <c r="A36" s="478"/>
      <c r="B36" s="271"/>
      <c r="C36" s="271"/>
      <c r="D36" s="337"/>
      <c r="E36" s="424"/>
      <c r="F36" s="492"/>
      <c r="G36" s="495"/>
      <c r="H36" s="82">
        <v>4</v>
      </c>
      <c r="I36" s="511"/>
      <c r="J36" s="465"/>
      <c r="K36" s="424"/>
      <c r="L36" s="220"/>
      <c r="M36" s="220"/>
      <c r="N36" s="5">
        <v>12</v>
      </c>
      <c r="O36" s="291"/>
      <c r="P36" s="357"/>
      <c r="Q36" s="387"/>
      <c r="R36" s="387"/>
      <c r="S36" s="315"/>
      <c r="T36" s="315"/>
      <c r="U36" s="232"/>
      <c r="V36" s="233"/>
      <c r="X36" s="341"/>
      <c r="Y36" s="341"/>
      <c r="Z36" s="345"/>
      <c r="AA36" s="346"/>
      <c r="AB36" s="337"/>
      <c r="AC36" s="196"/>
      <c r="AD36" s="82">
        <v>3</v>
      </c>
      <c r="AE36" s="473"/>
      <c r="AF36" s="388"/>
      <c r="AG36" s="387"/>
      <c r="AH36" s="387"/>
      <c r="AI36" s="220"/>
      <c r="AJ36" s="5">
        <v>11</v>
      </c>
      <c r="AK36" s="291"/>
      <c r="AL36" s="288"/>
      <c r="AM36" s="312"/>
      <c r="AN36" s="315"/>
      <c r="AO36" s="315"/>
      <c r="AP36" s="315"/>
      <c r="AQ36" s="315"/>
      <c r="AR36" s="504"/>
    </row>
    <row r="37" spans="1:50" ht="15" customHeight="1" x14ac:dyDescent="0.25">
      <c r="A37" s="478"/>
      <c r="B37" s="271"/>
      <c r="C37" s="271"/>
      <c r="D37" s="337"/>
      <c r="E37" s="424"/>
      <c r="F37" s="492"/>
      <c r="G37" s="495"/>
      <c r="H37" s="82">
        <v>5</v>
      </c>
      <c r="I37" s="511"/>
      <c r="J37" s="465"/>
      <c r="K37" s="424"/>
      <c r="L37" s="220"/>
      <c r="M37" s="220"/>
      <c r="N37" s="5">
        <v>13</v>
      </c>
      <c r="O37" s="291"/>
      <c r="P37" s="357"/>
      <c r="Q37" s="387"/>
      <c r="R37" s="387"/>
      <c r="S37" s="315"/>
      <c r="T37" s="315"/>
      <c r="U37" s="232"/>
      <c r="V37" s="233"/>
      <c r="X37" s="341"/>
      <c r="Y37" s="341"/>
      <c r="Z37" s="345"/>
      <c r="AA37" s="346"/>
      <c r="AB37" s="337"/>
      <c r="AC37" s="196"/>
      <c r="AD37" s="82">
        <v>4</v>
      </c>
      <c r="AE37" s="473"/>
      <c r="AF37" s="388"/>
      <c r="AG37" s="387"/>
      <c r="AH37" s="387"/>
      <c r="AI37" s="220"/>
      <c r="AJ37" s="98">
        <v>12</v>
      </c>
      <c r="AK37" s="291"/>
      <c r="AL37" s="288"/>
      <c r="AM37" s="312"/>
      <c r="AN37" s="315"/>
      <c r="AO37" s="315"/>
      <c r="AP37" s="315"/>
      <c r="AQ37" s="315"/>
      <c r="AR37" s="504"/>
    </row>
    <row r="38" spans="1:50" ht="18.75" customHeight="1" x14ac:dyDescent="0.25">
      <c r="A38" s="478"/>
      <c r="B38" s="271"/>
      <c r="C38" s="271"/>
      <c r="D38" s="337"/>
      <c r="E38" s="424"/>
      <c r="F38" s="492"/>
      <c r="G38" s="495"/>
      <c r="H38" s="82">
        <v>6</v>
      </c>
      <c r="I38" s="511"/>
      <c r="J38" s="465"/>
      <c r="K38" s="424"/>
      <c r="L38" s="220"/>
      <c r="M38" s="220"/>
      <c r="N38" s="5">
        <v>14</v>
      </c>
      <c r="O38" s="291"/>
      <c r="P38" s="357"/>
      <c r="Q38" s="387"/>
      <c r="R38" s="387"/>
      <c r="S38" s="315"/>
      <c r="T38" s="315"/>
      <c r="U38" s="232"/>
      <c r="V38" s="233"/>
      <c r="X38" s="341"/>
      <c r="Y38" s="341"/>
      <c r="Z38" s="345"/>
      <c r="AA38" s="346"/>
      <c r="AB38" s="337"/>
      <c r="AC38" s="196"/>
      <c r="AD38" s="82">
        <v>5</v>
      </c>
      <c r="AE38" s="473"/>
      <c r="AF38" s="388"/>
      <c r="AG38" s="387"/>
      <c r="AH38" s="387"/>
      <c r="AI38" s="220"/>
      <c r="AJ38" s="5">
        <v>13</v>
      </c>
      <c r="AK38" s="291"/>
      <c r="AL38" s="288"/>
      <c r="AM38" s="312"/>
      <c r="AN38" s="315"/>
      <c r="AO38" s="315"/>
      <c r="AP38" s="315"/>
      <c r="AQ38" s="315"/>
      <c r="AR38" s="504"/>
      <c r="AX38" s="1" t="s">
        <v>103</v>
      </c>
    </row>
    <row r="39" spans="1:50" ht="15" customHeight="1" thickBot="1" x14ac:dyDescent="0.3">
      <c r="A39" s="478"/>
      <c r="B39" s="258"/>
      <c r="C39" s="258"/>
      <c r="D39" s="338"/>
      <c r="E39" s="429"/>
      <c r="F39" s="493"/>
      <c r="G39" s="496"/>
      <c r="H39" s="90">
        <v>7</v>
      </c>
      <c r="I39" s="512"/>
      <c r="J39" s="466"/>
      <c r="K39" s="199"/>
      <c r="L39" s="221"/>
      <c r="M39" s="221"/>
      <c r="N39" s="88">
        <v>15</v>
      </c>
      <c r="O39" s="292"/>
      <c r="P39" s="358"/>
      <c r="Q39" s="477"/>
      <c r="R39" s="477"/>
      <c r="S39" s="316"/>
      <c r="T39" s="316"/>
      <c r="U39" s="234"/>
      <c r="V39" s="235"/>
      <c r="X39" s="341"/>
      <c r="Y39" s="341"/>
      <c r="Z39" s="345"/>
      <c r="AA39" s="346"/>
      <c r="AB39" s="337"/>
      <c r="AC39" s="196"/>
      <c r="AD39" s="82">
        <v>6</v>
      </c>
      <c r="AE39" s="473"/>
      <c r="AF39" s="388"/>
      <c r="AG39" s="387"/>
      <c r="AH39" s="387"/>
      <c r="AI39" s="220"/>
      <c r="AJ39" s="98">
        <v>14</v>
      </c>
      <c r="AK39" s="291"/>
      <c r="AL39" s="288"/>
      <c r="AM39" s="312"/>
      <c r="AN39" s="315"/>
      <c r="AO39" s="315"/>
      <c r="AP39" s="315"/>
      <c r="AQ39" s="315"/>
      <c r="AR39" s="504"/>
    </row>
    <row r="40" spans="1:50" ht="15.75" customHeight="1" thickBot="1" x14ac:dyDescent="0.3">
      <c r="A40" s="478"/>
      <c r="B40" s="257" t="s">
        <v>202</v>
      </c>
      <c r="C40" s="257" t="s">
        <v>202</v>
      </c>
      <c r="D40" s="414">
        <v>22</v>
      </c>
      <c r="E40" s="317">
        <f>HEX2DEC(D40)</f>
        <v>34</v>
      </c>
      <c r="F40" s="491" t="str">
        <f>DEC2HEX(G40,2)</f>
        <v>24</v>
      </c>
      <c r="G40" s="494">
        <f>G32+1</f>
        <v>36</v>
      </c>
      <c r="H40" s="125">
        <v>0</v>
      </c>
      <c r="I40" s="126" t="s">
        <v>116</v>
      </c>
      <c r="J40" s="485" t="e">
        <f>DEC2HEX(K40,2)</f>
        <v>#NUM!</v>
      </c>
      <c r="K40" s="488">
        <f>+K24+1</f>
        <v>1024</v>
      </c>
      <c r="L40" s="219">
        <f>L32+1</f>
        <v>1042</v>
      </c>
      <c r="M40" s="219" t="str">
        <f>DEC2HEX(L40,4)</f>
        <v>0412</v>
      </c>
      <c r="N40" s="127">
        <v>0</v>
      </c>
      <c r="O40" s="161">
        <v>0</v>
      </c>
      <c r="P40" s="308" t="str">
        <f>BIN2HEX(CONCATENATE(O47,O46,O45,O44,O43,O42,O41,O40))</f>
        <v>8</v>
      </c>
      <c r="Q40" s="464" t="str">
        <f>CONCATENATE(P40,P48)</f>
        <v>80</v>
      </c>
      <c r="R40" s="317" t="str">
        <f>CONCATENATE(P48,P40)</f>
        <v>08</v>
      </c>
      <c r="S40" s="314">
        <f>MOD(HEX2DEC(Q40)+2^15,2^16)-2^15</f>
        <v>128</v>
      </c>
      <c r="T40" s="314">
        <f>MOD(HEX2DEC(R40)+2^15,2^16)-2^15</f>
        <v>8</v>
      </c>
      <c r="U40" s="497" t="s">
        <v>471</v>
      </c>
      <c r="V40" s="498"/>
      <c r="X40" s="342"/>
      <c r="Y40" s="342"/>
      <c r="Z40" s="347"/>
      <c r="AA40" s="348"/>
      <c r="AB40" s="338"/>
      <c r="AC40" s="202"/>
      <c r="AD40" s="86">
        <v>7</v>
      </c>
      <c r="AE40" s="474"/>
      <c r="AF40" s="394"/>
      <c r="AG40" s="477"/>
      <c r="AH40" s="477"/>
      <c r="AI40" s="471"/>
      <c r="AJ40" s="5">
        <v>15</v>
      </c>
      <c r="AK40" s="292"/>
      <c r="AL40" s="289"/>
      <c r="AM40" s="313"/>
      <c r="AN40" s="316"/>
      <c r="AO40" s="316"/>
      <c r="AP40" s="316"/>
      <c r="AQ40" s="316"/>
      <c r="AR40" s="505"/>
    </row>
    <row r="41" spans="1:50" ht="15" customHeight="1" x14ac:dyDescent="0.25">
      <c r="A41" s="478"/>
      <c r="B41" s="271"/>
      <c r="C41" s="271"/>
      <c r="D41" s="337"/>
      <c r="E41" s="424"/>
      <c r="F41" s="492"/>
      <c r="G41" s="495"/>
      <c r="H41" s="128">
        <v>1</v>
      </c>
      <c r="I41" s="129" t="s">
        <v>117</v>
      </c>
      <c r="J41" s="486"/>
      <c r="K41" s="489"/>
      <c r="L41" s="220"/>
      <c r="M41" s="220"/>
      <c r="N41" s="130">
        <v>1</v>
      </c>
      <c r="O41" s="162">
        <v>0</v>
      </c>
      <c r="P41" s="309"/>
      <c r="Q41" s="465"/>
      <c r="R41" s="424"/>
      <c r="S41" s="315"/>
      <c r="T41" s="315"/>
      <c r="U41" s="499"/>
      <c r="V41" s="500"/>
      <c r="X41" s="340" t="s">
        <v>9</v>
      </c>
      <c r="Y41" s="340" t="str">
        <f>Y49</f>
        <v>Special Cycle to be Loaded</v>
      </c>
      <c r="Z41" s="343"/>
      <c r="AA41" s="344"/>
      <c r="AB41" s="336" t="str">
        <f>DEC2HEX(AC41)</f>
        <v>8</v>
      </c>
      <c r="AC41" s="339">
        <f>AC33+1</f>
        <v>8</v>
      </c>
      <c r="AD41" s="75">
        <v>0</v>
      </c>
      <c r="AE41" s="333" t="s">
        <v>278</v>
      </c>
      <c r="AF41" s="475" t="str">
        <f>DEC2HEX(AG41,4)</f>
        <v>085C</v>
      </c>
      <c r="AG41" s="476">
        <f>+AG25+1</f>
        <v>2140</v>
      </c>
      <c r="AH41" s="476">
        <f>AH33+1</f>
        <v>2144</v>
      </c>
      <c r="AI41" s="219" t="str">
        <f>DEC2HEX(AH41,4)</f>
        <v>0860</v>
      </c>
      <c r="AJ41" s="73">
        <v>0</v>
      </c>
      <c r="AK41" s="290" t="str">
        <f>HEX2BIN(AL41,8)</f>
        <v>00000111</v>
      </c>
      <c r="AL41" s="287" t="s">
        <v>153</v>
      </c>
      <c r="AM41" s="318" t="str">
        <f>CONCATENATE(AL41,AL49)</f>
        <v>0700</v>
      </c>
      <c r="AN41" s="314" t="str">
        <f>CONCATENATE(AL49,AL41)</f>
        <v>0007</v>
      </c>
      <c r="AO41" s="314">
        <f>MOD(HEX2DEC(AM41)+2^15,2^16)-2^15</f>
        <v>1792</v>
      </c>
      <c r="AP41" s="314">
        <f>MOD(HEX2DEC(AN41)+2^15,2^16)-2^15</f>
        <v>7</v>
      </c>
      <c r="AQ41" s="230" t="s">
        <v>277</v>
      </c>
      <c r="AR41" s="231"/>
      <c r="AS41" s="1"/>
    </row>
    <row r="42" spans="1:50" ht="15" customHeight="1" x14ac:dyDescent="0.25">
      <c r="A42" s="478"/>
      <c r="B42" s="271"/>
      <c r="C42" s="271"/>
      <c r="D42" s="337"/>
      <c r="E42" s="424"/>
      <c r="F42" s="492"/>
      <c r="G42" s="495"/>
      <c r="H42" s="128">
        <v>2</v>
      </c>
      <c r="I42" s="129" t="s">
        <v>118</v>
      </c>
      <c r="J42" s="486"/>
      <c r="K42" s="489"/>
      <c r="L42" s="220"/>
      <c r="M42" s="220"/>
      <c r="N42" s="130">
        <v>2</v>
      </c>
      <c r="O42" s="162">
        <v>0</v>
      </c>
      <c r="P42" s="309"/>
      <c r="Q42" s="465"/>
      <c r="R42" s="424"/>
      <c r="S42" s="315"/>
      <c r="T42" s="315"/>
      <c r="U42" s="499"/>
      <c r="V42" s="500"/>
      <c r="X42" s="341"/>
      <c r="Y42" s="341"/>
      <c r="Z42" s="345"/>
      <c r="AA42" s="346"/>
      <c r="AB42" s="337"/>
      <c r="AC42" s="196"/>
      <c r="AD42" s="82">
        <v>1</v>
      </c>
      <c r="AE42" s="334"/>
      <c r="AF42" s="388"/>
      <c r="AG42" s="387"/>
      <c r="AH42" s="387"/>
      <c r="AI42" s="220"/>
      <c r="AJ42" s="5">
        <v>1</v>
      </c>
      <c r="AK42" s="291"/>
      <c r="AL42" s="288"/>
      <c r="AM42" s="319"/>
      <c r="AN42" s="315"/>
      <c r="AO42" s="315"/>
      <c r="AP42" s="315"/>
      <c r="AQ42" s="232"/>
      <c r="AR42" s="233"/>
      <c r="AS42" s="1"/>
    </row>
    <row r="43" spans="1:50" ht="15" customHeight="1" x14ac:dyDescent="0.25">
      <c r="A43" s="478"/>
      <c r="B43" s="271"/>
      <c r="C43" s="271"/>
      <c r="D43" s="337"/>
      <c r="E43" s="424"/>
      <c r="F43" s="492"/>
      <c r="G43" s="495"/>
      <c r="H43" s="128">
        <v>3</v>
      </c>
      <c r="I43" s="129" t="s">
        <v>494</v>
      </c>
      <c r="J43" s="486"/>
      <c r="K43" s="489"/>
      <c r="L43" s="220"/>
      <c r="M43" s="220"/>
      <c r="N43" s="130">
        <v>3</v>
      </c>
      <c r="O43" s="162">
        <v>1</v>
      </c>
      <c r="P43" s="309"/>
      <c r="Q43" s="465"/>
      <c r="R43" s="424"/>
      <c r="S43" s="315"/>
      <c r="T43" s="315"/>
      <c r="U43" s="499"/>
      <c r="V43" s="500"/>
      <c r="X43" s="341"/>
      <c r="Y43" s="341"/>
      <c r="Z43" s="345"/>
      <c r="AA43" s="346"/>
      <c r="AB43" s="337"/>
      <c r="AC43" s="196"/>
      <c r="AD43" s="82">
        <v>2</v>
      </c>
      <c r="AE43" s="334"/>
      <c r="AF43" s="388"/>
      <c r="AG43" s="387"/>
      <c r="AH43" s="387"/>
      <c r="AI43" s="220"/>
      <c r="AJ43" s="5">
        <v>2</v>
      </c>
      <c r="AK43" s="291"/>
      <c r="AL43" s="288"/>
      <c r="AM43" s="319"/>
      <c r="AN43" s="315"/>
      <c r="AO43" s="315"/>
      <c r="AP43" s="315"/>
      <c r="AQ43" s="232"/>
      <c r="AR43" s="233"/>
      <c r="AS43" s="1"/>
    </row>
    <row r="44" spans="1:50" ht="15" customHeight="1" x14ac:dyDescent="0.25">
      <c r="A44" s="478"/>
      <c r="B44" s="271"/>
      <c r="C44" s="271"/>
      <c r="D44" s="337"/>
      <c r="E44" s="424"/>
      <c r="F44" s="492"/>
      <c r="G44" s="495"/>
      <c r="H44" s="128">
        <v>4</v>
      </c>
      <c r="I44" s="129" t="s">
        <v>495</v>
      </c>
      <c r="J44" s="486"/>
      <c r="K44" s="489"/>
      <c r="L44" s="220"/>
      <c r="M44" s="220"/>
      <c r="N44" s="130">
        <v>4</v>
      </c>
      <c r="O44" s="162">
        <v>0</v>
      </c>
      <c r="P44" s="309"/>
      <c r="Q44" s="465"/>
      <c r="R44" s="424"/>
      <c r="S44" s="315"/>
      <c r="T44" s="315"/>
      <c r="U44" s="499"/>
      <c r="V44" s="500"/>
      <c r="X44" s="341"/>
      <c r="Y44" s="341"/>
      <c r="Z44" s="345"/>
      <c r="AA44" s="346"/>
      <c r="AB44" s="337"/>
      <c r="AC44" s="196"/>
      <c r="AD44" s="82">
        <v>3</v>
      </c>
      <c r="AE44" s="334"/>
      <c r="AF44" s="388"/>
      <c r="AG44" s="387"/>
      <c r="AH44" s="387"/>
      <c r="AI44" s="220"/>
      <c r="AJ44" s="5">
        <v>3</v>
      </c>
      <c r="AK44" s="291"/>
      <c r="AL44" s="288"/>
      <c r="AM44" s="319"/>
      <c r="AN44" s="315"/>
      <c r="AO44" s="315"/>
      <c r="AP44" s="315"/>
      <c r="AQ44" s="232"/>
      <c r="AR44" s="233"/>
      <c r="AS44" s="1"/>
    </row>
    <row r="45" spans="1:50" ht="15" customHeight="1" x14ac:dyDescent="0.25">
      <c r="A45" s="478"/>
      <c r="B45" s="271"/>
      <c r="C45" s="271"/>
      <c r="D45" s="337"/>
      <c r="E45" s="424"/>
      <c r="F45" s="492"/>
      <c r="G45" s="495"/>
      <c r="H45" s="128">
        <v>5</v>
      </c>
      <c r="I45" s="129" t="s">
        <v>156</v>
      </c>
      <c r="J45" s="486"/>
      <c r="K45" s="489"/>
      <c r="L45" s="220"/>
      <c r="M45" s="220"/>
      <c r="N45" s="130">
        <v>5</v>
      </c>
      <c r="O45" s="162">
        <v>0</v>
      </c>
      <c r="P45" s="309"/>
      <c r="Q45" s="465"/>
      <c r="R45" s="424"/>
      <c r="S45" s="315"/>
      <c r="T45" s="315"/>
      <c r="U45" s="499"/>
      <c r="V45" s="500"/>
      <c r="X45" s="341"/>
      <c r="Y45" s="341"/>
      <c r="Z45" s="345"/>
      <c r="AA45" s="346"/>
      <c r="AB45" s="337"/>
      <c r="AC45" s="196"/>
      <c r="AD45" s="82">
        <v>4</v>
      </c>
      <c r="AE45" s="334"/>
      <c r="AF45" s="388"/>
      <c r="AG45" s="387"/>
      <c r="AH45" s="387"/>
      <c r="AI45" s="220"/>
      <c r="AJ45" s="5">
        <v>4</v>
      </c>
      <c r="AK45" s="291"/>
      <c r="AL45" s="288"/>
      <c r="AM45" s="319"/>
      <c r="AN45" s="315"/>
      <c r="AO45" s="315"/>
      <c r="AP45" s="315"/>
      <c r="AQ45" s="232"/>
      <c r="AR45" s="233"/>
      <c r="AS45" s="1"/>
    </row>
    <row r="46" spans="1:50" ht="15.75" customHeight="1" x14ac:dyDescent="0.25">
      <c r="A46" s="478"/>
      <c r="B46" s="271"/>
      <c r="C46" s="271"/>
      <c r="D46" s="337"/>
      <c r="E46" s="424"/>
      <c r="F46" s="492"/>
      <c r="G46" s="495"/>
      <c r="H46" s="128">
        <v>6</v>
      </c>
      <c r="I46" s="129" t="s">
        <v>493</v>
      </c>
      <c r="J46" s="486"/>
      <c r="K46" s="489"/>
      <c r="L46" s="220"/>
      <c r="M46" s="220"/>
      <c r="N46" s="130">
        <v>6</v>
      </c>
      <c r="O46" s="162">
        <v>0</v>
      </c>
      <c r="P46" s="309"/>
      <c r="Q46" s="465"/>
      <c r="R46" s="424"/>
      <c r="S46" s="315"/>
      <c r="T46" s="315"/>
      <c r="U46" s="499"/>
      <c r="V46" s="500"/>
      <c r="X46" s="341"/>
      <c r="Y46" s="341"/>
      <c r="Z46" s="345"/>
      <c r="AA46" s="346"/>
      <c r="AB46" s="337"/>
      <c r="AC46" s="196"/>
      <c r="AD46" s="82">
        <v>5</v>
      </c>
      <c r="AE46" s="334"/>
      <c r="AF46" s="388"/>
      <c r="AG46" s="387"/>
      <c r="AH46" s="387"/>
      <c r="AI46" s="220"/>
      <c r="AJ46" s="5">
        <v>5</v>
      </c>
      <c r="AK46" s="291"/>
      <c r="AL46" s="288"/>
      <c r="AM46" s="319"/>
      <c r="AN46" s="315"/>
      <c r="AO46" s="315"/>
      <c r="AP46" s="315"/>
      <c r="AQ46" s="232"/>
      <c r="AR46" s="233"/>
      <c r="AS46" s="1"/>
    </row>
    <row r="47" spans="1:50" ht="15" customHeight="1" thickBot="1" x14ac:dyDescent="0.3">
      <c r="A47" s="478"/>
      <c r="B47" s="271"/>
      <c r="C47" s="271"/>
      <c r="D47" s="337"/>
      <c r="E47" s="424"/>
      <c r="F47" s="493"/>
      <c r="G47" s="496"/>
      <c r="H47" s="128">
        <v>7</v>
      </c>
      <c r="I47" s="129" t="s">
        <v>113</v>
      </c>
      <c r="J47" s="486"/>
      <c r="K47" s="489"/>
      <c r="L47" s="221"/>
      <c r="M47" s="221"/>
      <c r="N47" s="130">
        <v>7</v>
      </c>
      <c r="O47" s="162">
        <v>0</v>
      </c>
      <c r="P47" s="310"/>
      <c r="Q47" s="465"/>
      <c r="R47" s="424"/>
      <c r="S47" s="315"/>
      <c r="T47" s="315"/>
      <c r="U47" s="499"/>
      <c r="V47" s="500"/>
      <c r="X47" s="341"/>
      <c r="Y47" s="341"/>
      <c r="Z47" s="345"/>
      <c r="AA47" s="346"/>
      <c r="AB47" s="337"/>
      <c r="AC47" s="196"/>
      <c r="AD47" s="82">
        <v>6</v>
      </c>
      <c r="AE47" s="334"/>
      <c r="AF47" s="388"/>
      <c r="AG47" s="387"/>
      <c r="AH47" s="387"/>
      <c r="AI47" s="220"/>
      <c r="AJ47" s="5">
        <v>6</v>
      </c>
      <c r="AK47" s="291"/>
      <c r="AL47" s="288"/>
      <c r="AM47" s="319"/>
      <c r="AN47" s="315"/>
      <c r="AO47" s="315"/>
      <c r="AP47" s="315"/>
      <c r="AQ47" s="232"/>
      <c r="AR47" s="233"/>
      <c r="AS47" s="1"/>
    </row>
    <row r="48" spans="1:50" ht="15.75" customHeight="1" thickBot="1" x14ac:dyDescent="0.3">
      <c r="A48" s="478"/>
      <c r="B48" s="271"/>
      <c r="C48" s="271"/>
      <c r="D48" s="337"/>
      <c r="E48" s="424"/>
      <c r="F48" s="491" t="str">
        <f>DEC2HEX(G48,2)</f>
        <v>25</v>
      </c>
      <c r="G48" s="494">
        <f>G40+1</f>
        <v>37</v>
      </c>
      <c r="H48" s="128">
        <v>8</v>
      </c>
      <c r="I48" s="129" t="s">
        <v>115</v>
      </c>
      <c r="J48" s="486"/>
      <c r="K48" s="489"/>
      <c r="L48" s="219">
        <f>L40+1</f>
        <v>1043</v>
      </c>
      <c r="M48" s="219" t="str">
        <f>DEC2HEX(L48,4)</f>
        <v>0413</v>
      </c>
      <c r="N48" s="130">
        <v>8</v>
      </c>
      <c r="O48" s="162">
        <v>0</v>
      </c>
      <c r="P48" s="308" t="str">
        <f>BIN2HEX(CONCATENATE(O55,O54,O53,O52,O51,O50,O49,O48))</f>
        <v>0</v>
      </c>
      <c r="Q48" s="465"/>
      <c r="R48" s="424"/>
      <c r="S48" s="315"/>
      <c r="T48" s="315"/>
      <c r="U48" s="499"/>
      <c r="V48" s="500"/>
      <c r="X48" s="341"/>
      <c r="Y48" s="342"/>
      <c r="Z48" s="345"/>
      <c r="AA48" s="346"/>
      <c r="AB48" s="338"/>
      <c r="AC48" s="202"/>
      <c r="AD48" s="86">
        <v>7</v>
      </c>
      <c r="AE48" s="334"/>
      <c r="AF48" s="388"/>
      <c r="AG48" s="387"/>
      <c r="AH48" s="387"/>
      <c r="AI48" s="471"/>
      <c r="AJ48" s="5">
        <v>7</v>
      </c>
      <c r="AK48" s="292"/>
      <c r="AL48" s="289"/>
      <c r="AM48" s="319"/>
      <c r="AN48" s="315"/>
      <c r="AO48" s="315"/>
      <c r="AP48" s="315"/>
      <c r="AQ48" s="232"/>
      <c r="AR48" s="233"/>
      <c r="AS48" s="1"/>
    </row>
    <row r="49" spans="1:45" ht="15" customHeight="1" x14ac:dyDescent="0.25">
      <c r="A49" s="478"/>
      <c r="B49" s="271"/>
      <c r="C49" s="271"/>
      <c r="D49" s="337"/>
      <c r="E49" s="424"/>
      <c r="F49" s="492"/>
      <c r="G49" s="495"/>
      <c r="H49" s="128">
        <v>9</v>
      </c>
      <c r="I49" s="129" t="s">
        <v>114</v>
      </c>
      <c r="J49" s="486"/>
      <c r="K49" s="489"/>
      <c r="L49" s="220"/>
      <c r="M49" s="220"/>
      <c r="N49" s="130">
        <v>9</v>
      </c>
      <c r="O49" s="162">
        <v>0</v>
      </c>
      <c r="P49" s="309"/>
      <c r="Q49" s="465"/>
      <c r="R49" s="424"/>
      <c r="S49" s="315"/>
      <c r="T49" s="315"/>
      <c r="U49" s="499"/>
      <c r="V49" s="500"/>
      <c r="X49" s="341"/>
      <c r="Y49" s="340" t="s">
        <v>130</v>
      </c>
      <c r="Z49" s="345"/>
      <c r="AA49" s="346"/>
      <c r="AB49" s="336" t="str">
        <f>DEC2HEX(AC49)</f>
        <v>9</v>
      </c>
      <c r="AC49" s="339">
        <f>AC41+1</f>
        <v>9</v>
      </c>
      <c r="AD49" s="75">
        <v>0</v>
      </c>
      <c r="AE49" s="334"/>
      <c r="AF49" s="388"/>
      <c r="AG49" s="387"/>
      <c r="AH49" s="387">
        <f>AH41+1</f>
        <v>2145</v>
      </c>
      <c r="AI49" s="219" t="str">
        <f>DEC2HEX(AH49,4)</f>
        <v>0861</v>
      </c>
      <c r="AJ49" s="5">
        <v>8</v>
      </c>
      <c r="AK49" s="290" t="str">
        <f>HEX2BIN(AL49,8)</f>
        <v>00000000</v>
      </c>
      <c r="AL49" s="287" t="s">
        <v>136</v>
      </c>
      <c r="AM49" s="319"/>
      <c r="AN49" s="315"/>
      <c r="AO49" s="315"/>
      <c r="AP49" s="315"/>
      <c r="AQ49" s="232"/>
      <c r="AR49" s="233"/>
      <c r="AS49" s="1"/>
    </row>
    <row r="50" spans="1:45" ht="15" customHeight="1" x14ac:dyDescent="0.25">
      <c r="A50" s="478"/>
      <c r="B50" s="271"/>
      <c r="C50" s="271"/>
      <c r="D50" s="337"/>
      <c r="E50" s="424"/>
      <c r="F50" s="492"/>
      <c r="G50" s="495"/>
      <c r="H50" s="128">
        <v>10</v>
      </c>
      <c r="I50" s="129" t="s">
        <v>38</v>
      </c>
      <c r="J50" s="486"/>
      <c r="K50" s="489"/>
      <c r="L50" s="220"/>
      <c r="M50" s="220"/>
      <c r="N50" s="130">
        <v>10</v>
      </c>
      <c r="O50" s="162">
        <v>0</v>
      </c>
      <c r="P50" s="309"/>
      <c r="Q50" s="465"/>
      <c r="R50" s="424"/>
      <c r="S50" s="315"/>
      <c r="T50" s="315"/>
      <c r="U50" s="499"/>
      <c r="V50" s="500"/>
      <c r="X50" s="341"/>
      <c r="Y50" s="341"/>
      <c r="Z50" s="345"/>
      <c r="AA50" s="346"/>
      <c r="AB50" s="337"/>
      <c r="AC50" s="196"/>
      <c r="AD50" s="82">
        <v>1</v>
      </c>
      <c r="AE50" s="334"/>
      <c r="AF50" s="388"/>
      <c r="AG50" s="387"/>
      <c r="AH50" s="387"/>
      <c r="AI50" s="220"/>
      <c r="AJ50" s="5">
        <v>9</v>
      </c>
      <c r="AK50" s="291"/>
      <c r="AL50" s="288"/>
      <c r="AM50" s="319"/>
      <c r="AN50" s="315"/>
      <c r="AO50" s="315"/>
      <c r="AP50" s="315"/>
      <c r="AQ50" s="232"/>
      <c r="AR50" s="233"/>
      <c r="AS50" s="1"/>
    </row>
    <row r="51" spans="1:45" ht="15" customHeight="1" x14ac:dyDescent="0.25">
      <c r="A51" s="478"/>
      <c r="B51" s="271"/>
      <c r="C51" s="271"/>
      <c r="D51" s="337"/>
      <c r="E51" s="424"/>
      <c r="F51" s="492"/>
      <c r="G51" s="495"/>
      <c r="H51" s="128">
        <v>11</v>
      </c>
      <c r="I51" s="129" t="s">
        <v>38</v>
      </c>
      <c r="J51" s="486"/>
      <c r="K51" s="489"/>
      <c r="L51" s="220"/>
      <c r="M51" s="220"/>
      <c r="N51" s="130">
        <v>11</v>
      </c>
      <c r="O51" s="162">
        <v>0</v>
      </c>
      <c r="P51" s="309"/>
      <c r="Q51" s="465"/>
      <c r="R51" s="424"/>
      <c r="S51" s="315"/>
      <c r="T51" s="315"/>
      <c r="U51" s="499"/>
      <c r="V51" s="500"/>
      <c r="X51" s="341"/>
      <c r="Y51" s="341"/>
      <c r="Z51" s="345"/>
      <c r="AA51" s="346"/>
      <c r="AB51" s="337"/>
      <c r="AC51" s="196"/>
      <c r="AD51" s="82">
        <v>2</v>
      </c>
      <c r="AE51" s="334"/>
      <c r="AF51" s="388"/>
      <c r="AG51" s="387"/>
      <c r="AH51" s="387"/>
      <c r="AI51" s="220"/>
      <c r="AJ51" s="5">
        <v>10</v>
      </c>
      <c r="AK51" s="291"/>
      <c r="AL51" s="288"/>
      <c r="AM51" s="319"/>
      <c r="AN51" s="315"/>
      <c r="AO51" s="315"/>
      <c r="AP51" s="315"/>
      <c r="AQ51" s="232"/>
      <c r="AR51" s="233"/>
      <c r="AS51" s="1"/>
    </row>
    <row r="52" spans="1:45" ht="15" customHeight="1" x14ac:dyDescent="0.25">
      <c r="A52" s="478"/>
      <c r="B52" s="271"/>
      <c r="C52" s="271"/>
      <c r="D52" s="337"/>
      <c r="E52" s="424"/>
      <c r="F52" s="492"/>
      <c r="G52" s="495"/>
      <c r="H52" s="128">
        <v>12</v>
      </c>
      <c r="I52" s="129" t="s">
        <v>38</v>
      </c>
      <c r="J52" s="486"/>
      <c r="K52" s="489"/>
      <c r="L52" s="220"/>
      <c r="M52" s="220"/>
      <c r="N52" s="130">
        <v>12</v>
      </c>
      <c r="O52" s="162">
        <v>0</v>
      </c>
      <c r="P52" s="309"/>
      <c r="Q52" s="465"/>
      <c r="R52" s="424"/>
      <c r="S52" s="315"/>
      <c r="T52" s="315"/>
      <c r="U52" s="499"/>
      <c r="V52" s="500"/>
      <c r="X52" s="341"/>
      <c r="Y52" s="341"/>
      <c r="Z52" s="345"/>
      <c r="AA52" s="346"/>
      <c r="AB52" s="337"/>
      <c r="AC52" s="196"/>
      <c r="AD52" s="82">
        <v>3</v>
      </c>
      <c r="AE52" s="334"/>
      <c r="AF52" s="388"/>
      <c r="AG52" s="387"/>
      <c r="AH52" s="387"/>
      <c r="AI52" s="220"/>
      <c r="AJ52" s="5">
        <v>11</v>
      </c>
      <c r="AK52" s="291"/>
      <c r="AL52" s="288"/>
      <c r="AM52" s="319"/>
      <c r="AN52" s="315"/>
      <c r="AO52" s="315"/>
      <c r="AP52" s="315"/>
      <c r="AQ52" s="232"/>
      <c r="AR52" s="233"/>
      <c r="AS52" s="1"/>
    </row>
    <row r="53" spans="1:45" ht="15" customHeight="1" x14ac:dyDescent="0.25">
      <c r="A53" s="478"/>
      <c r="B53" s="271"/>
      <c r="C53" s="271"/>
      <c r="D53" s="337"/>
      <c r="E53" s="424"/>
      <c r="F53" s="492"/>
      <c r="G53" s="495"/>
      <c r="H53" s="128">
        <v>13</v>
      </c>
      <c r="I53" s="129" t="s">
        <v>38</v>
      </c>
      <c r="J53" s="486"/>
      <c r="K53" s="489"/>
      <c r="L53" s="220"/>
      <c r="M53" s="220"/>
      <c r="N53" s="130">
        <v>13</v>
      </c>
      <c r="O53" s="162">
        <v>0</v>
      </c>
      <c r="P53" s="309"/>
      <c r="Q53" s="465"/>
      <c r="R53" s="424"/>
      <c r="S53" s="315"/>
      <c r="T53" s="315"/>
      <c r="U53" s="499"/>
      <c r="V53" s="500"/>
      <c r="W53" s="110"/>
      <c r="X53" s="341"/>
      <c r="Y53" s="341"/>
      <c r="Z53" s="345"/>
      <c r="AA53" s="346"/>
      <c r="AB53" s="337"/>
      <c r="AC53" s="196"/>
      <c r="AD53" s="82">
        <v>4</v>
      </c>
      <c r="AE53" s="334"/>
      <c r="AF53" s="388"/>
      <c r="AG53" s="387"/>
      <c r="AH53" s="387"/>
      <c r="AI53" s="220"/>
      <c r="AJ53" s="5">
        <v>12</v>
      </c>
      <c r="AK53" s="291"/>
      <c r="AL53" s="288"/>
      <c r="AM53" s="319"/>
      <c r="AN53" s="315"/>
      <c r="AO53" s="315"/>
      <c r="AP53" s="315"/>
      <c r="AQ53" s="232"/>
      <c r="AR53" s="233"/>
      <c r="AS53" s="1"/>
    </row>
    <row r="54" spans="1:45" ht="15.75" customHeight="1" x14ac:dyDescent="0.25">
      <c r="A54" s="478"/>
      <c r="B54" s="271"/>
      <c r="C54" s="271"/>
      <c r="D54" s="337"/>
      <c r="E54" s="424"/>
      <c r="F54" s="492"/>
      <c r="G54" s="495"/>
      <c r="H54" s="128">
        <v>14</v>
      </c>
      <c r="I54" s="129" t="s">
        <v>38</v>
      </c>
      <c r="J54" s="486"/>
      <c r="K54" s="489"/>
      <c r="L54" s="220"/>
      <c r="M54" s="220"/>
      <c r="N54" s="130">
        <v>14</v>
      </c>
      <c r="O54" s="162">
        <v>0</v>
      </c>
      <c r="P54" s="309"/>
      <c r="Q54" s="465"/>
      <c r="R54" s="424"/>
      <c r="S54" s="315"/>
      <c r="T54" s="315"/>
      <c r="U54" s="499"/>
      <c r="V54" s="500"/>
      <c r="W54" s="110"/>
      <c r="X54" s="341"/>
      <c r="Y54" s="341"/>
      <c r="Z54" s="345"/>
      <c r="AA54" s="346"/>
      <c r="AB54" s="337"/>
      <c r="AC54" s="196"/>
      <c r="AD54" s="82">
        <v>5</v>
      </c>
      <c r="AE54" s="334"/>
      <c r="AF54" s="388"/>
      <c r="AG54" s="387"/>
      <c r="AH54" s="387"/>
      <c r="AI54" s="220"/>
      <c r="AJ54" s="5">
        <v>13</v>
      </c>
      <c r="AK54" s="291"/>
      <c r="AL54" s="288"/>
      <c r="AM54" s="319"/>
      <c r="AN54" s="315"/>
      <c r="AO54" s="315"/>
      <c r="AP54" s="315"/>
      <c r="AQ54" s="232"/>
      <c r="AR54" s="233"/>
      <c r="AS54" s="1"/>
    </row>
    <row r="55" spans="1:45" ht="15" customHeight="1" thickBot="1" x14ac:dyDescent="0.3">
      <c r="A55" s="478"/>
      <c r="B55" s="258"/>
      <c r="C55" s="258"/>
      <c r="D55" s="338"/>
      <c r="E55" s="429"/>
      <c r="F55" s="493"/>
      <c r="G55" s="496"/>
      <c r="H55" s="131">
        <v>15</v>
      </c>
      <c r="I55" s="132" t="s">
        <v>186</v>
      </c>
      <c r="J55" s="487"/>
      <c r="K55" s="490"/>
      <c r="L55" s="221"/>
      <c r="M55" s="221"/>
      <c r="N55" s="133">
        <v>15</v>
      </c>
      <c r="O55" s="163">
        <v>0</v>
      </c>
      <c r="P55" s="310"/>
      <c r="Q55" s="508"/>
      <c r="R55" s="429"/>
      <c r="S55" s="316"/>
      <c r="T55" s="316"/>
      <c r="U55" s="501"/>
      <c r="V55" s="502"/>
      <c r="X55" s="341"/>
      <c r="Y55" s="341"/>
      <c r="Z55" s="345"/>
      <c r="AA55" s="346"/>
      <c r="AB55" s="337"/>
      <c r="AC55" s="196"/>
      <c r="AD55" s="82">
        <v>6</v>
      </c>
      <c r="AE55" s="334"/>
      <c r="AF55" s="388"/>
      <c r="AG55" s="387"/>
      <c r="AH55" s="387"/>
      <c r="AI55" s="220"/>
      <c r="AJ55" s="5">
        <v>14</v>
      </c>
      <c r="AK55" s="291"/>
      <c r="AL55" s="288"/>
      <c r="AM55" s="319"/>
      <c r="AN55" s="315"/>
      <c r="AO55" s="315"/>
      <c r="AP55" s="315"/>
      <c r="AQ55" s="232"/>
      <c r="AR55" s="233"/>
      <c r="AS55" s="1"/>
    </row>
    <row r="56" spans="1:45" ht="15.75" customHeight="1" thickBot="1" x14ac:dyDescent="0.3">
      <c r="A56" s="478"/>
      <c r="B56" s="257" t="s">
        <v>119</v>
      </c>
      <c r="C56" s="398" t="str">
        <f>+B56</f>
        <v>Alarm Code of Last Results Data</v>
      </c>
      <c r="D56" s="414">
        <v>23</v>
      </c>
      <c r="E56" s="317">
        <f>HEX2DEC(D56)</f>
        <v>35</v>
      </c>
      <c r="F56" s="491" t="str">
        <f>DEC2HEX(G56,2)</f>
        <v>26</v>
      </c>
      <c r="G56" s="494">
        <f>G48+1</f>
        <v>38</v>
      </c>
      <c r="H56" s="75">
        <v>0</v>
      </c>
      <c r="I56" s="333" t="s">
        <v>244</v>
      </c>
      <c r="J56" s="464" t="e">
        <f>DEC2HEX(K56,2)</f>
        <v>#NUM!</v>
      </c>
      <c r="K56" s="317">
        <f>+K40+1</f>
        <v>1025</v>
      </c>
      <c r="L56" s="219">
        <f>L48+1</f>
        <v>1044</v>
      </c>
      <c r="M56" s="219" t="str">
        <f>DEC2HEX(L56,4)</f>
        <v>0414</v>
      </c>
      <c r="N56" s="73">
        <v>0</v>
      </c>
      <c r="O56" s="291" t="str">
        <f>HEX2BIN(P56,8)</f>
        <v>00000000</v>
      </c>
      <c r="P56" s="357" t="s">
        <v>136</v>
      </c>
      <c r="Q56" s="387" t="str">
        <f>CONCATENATE(P56,P64)</f>
        <v>0000</v>
      </c>
      <c r="R56" s="387" t="str">
        <f>CONCATENATE(P64,P56)</f>
        <v>0000</v>
      </c>
      <c r="S56" s="513">
        <f>MOD(HEX2DEC(Q56)+2^15,2^16)-2^15</f>
        <v>0</v>
      </c>
      <c r="T56" s="513">
        <f>MOD(HEX2DEC(R56)+2^15,2^16)-2^15</f>
        <v>0</v>
      </c>
      <c r="U56" s="237" t="s">
        <v>273</v>
      </c>
      <c r="V56" s="233"/>
      <c r="W56" s="110"/>
      <c r="X56" s="342"/>
      <c r="Y56" s="342"/>
      <c r="Z56" s="347"/>
      <c r="AA56" s="348"/>
      <c r="AB56" s="338"/>
      <c r="AC56" s="202"/>
      <c r="AD56" s="86">
        <v>7</v>
      </c>
      <c r="AE56" s="335"/>
      <c r="AF56" s="394"/>
      <c r="AG56" s="477"/>
      <c r="AH56" s="477"/>
      <c r="AI56" s="471"/>
      <c r="AJ56" s="88">
        <v>15</v>
      </c>
      <c r="AK56" s="292"/>
      <c r="AL56" s="289"/>
      <c r="AM56" s="320"/>
      <c r="AN56" s="316"/>
      <c r="AO56" s="316"/>
      <c r="AP56" s="316"/>
      <c r="AQ56" s="234"/>
      <c r="AR56" s="235"/>
      <c r="AS56" s="1"/>
    </row>
    <row r="57" spans="1:45" ht="15" customHeight="1" thickBot="1" x14ac:dyDescent="0.3">
      <c r="A57" s="478"/>
      <c r="B57" s="271"/>
      <c r="C57" s="399"/>
      <c r="D57" s="337"/>
      <c r="E57" s="424"/>
      <c r="F57" s="492"/>
      <c r="G57" s="495"/>
      <c r="H57" s="82">
        <v>1</v>
      </c>
      <c r="I57" s="334"/>
      <c r="J57" s="465"/>
      <c r="K57" s="424"/>
      <c r="L57" s="220"/>
      <c r="M57" s="220"/>
      <c r="N57" s="5">
        <v>1</v>
      </c>
      <c r="O57" s="291"/>
      <c r="P57" s="357"/>
      <c r="Q57" s="387"/>
      <c r="R57" s="387"/>
      <c r="S57" s="315"/>
      <c r="T57" s="315"/>
      <c r="U57" s="237"/>
      <c r="V57" s="233"/>
      <c r="W57" s="110"/>
      <c r="X57" s="257" t="s">
        <v>9</v>
      </c>
      <c r="Y57" s="257">
        <f>Y58</f>
        <v>0</v>
      </c>
      <c r="Z57" s="259"/>
      <c r="AA57" s="260"/>
      <c r="AB57" s="30" t="str">
        <f>DEC2HEX(AC57)</f>
        <v>A</v>
      </c>
      <c r="AC57" s="104">
        <f>AC49+1</f>
        <v>10</v>
      </c>
      <c r="AD57" s="75">
        <v>0</v>
      </c>
      <c r="AE57" s="331" t="s">
        <v>290</v>
      </c>
      <c r="AF57" s="263" t="str">
        <f>DEC2HEX(AG57,4)</f>
        <v>085D</v>
      </c>
      <c r="AG57" s="265">
        <f>+AG41+1</f>
        <v>2141</v>
      </c>
      <c r="AH57" s="176">
        <f>AH49+1</f>
        <v>2146</v>
      </c>
      <c r="AI57" s="176" t="str">
        <f>DEC2HEX(AH57,4)</f>
        <v>0862</v>
      </c>
      <c r="AJ57" s="58">
        <v>0</v>
      </c>
      <c r="AK57" s="275"/>
      <c r="AL57" s="276"/>
      <c r="AM57" s="276"/>
      <c r="AN57" s="276"/>
      <c r="AO57" s="276"/>
      <c r="AP57" s="276"/>
      <c r="AQ57" s="276"/>
      <c r="AR57" s="277"/>
    </row>
    <row r="58" spans="1:45" ht="15" customHeight="1" thickBot="1" x14ac:dyDescent="0.3">
      <c r="A58" s="478"/>
      <c r="B58" s="271"/>
      <c r="C58" s="399"/>
      <c r="D58" s="337"/>
      <c r="E58" s="424"/>
      <c r="F58" s="492"/>
      <c r="G58" s="495"/>
      <c r="H58" s="82">
        <v>2</v>
      </c>
      <c r="I58" s="334"/>
      <c r="J58" s="465"/>
      <c r="K58" s="424"/>
      <c r="L58" s="220"/>
      <c r="M58" s="220"/>
      <c r="N58" s="5">
        <v>2</v>
      </c>
      <c r="O58" s="291"/>
      <c r="P58" s="357"/>
      <c r="Q58" s="387"/>
      <c r="R58" s="387"/>
      <c r="S58" s="315"/>
      <c r="T58" s="315"/>
      <c r="U58" s="237"/>
      <c r="V58" s="233"/>
      <c r="W58" s="110"/>
      <c r="X58" s="258"/>
      <c r="Y58" s="258"/>
      <c r="Z58" s="269"/>
      <c r="AA58" s="270"/>
      <c r="AB58" s="30" t="str">
        <f t="shared" ref="AB58:AB78" si="2">DEC2HEX(AC58)</f>
        <v>B</v>
      </c>
      <c r="AC58" s="104">
        <f>AC57+1</f>
        <v>11</v>
      </c>
      <c r="AD58" s="75">
        <v>7</v>
      </c>
      <c r="AE58" s="332"/>
      <c r="AF58" s="264"/>
      <c r="AG58" s="266"/>
      <c r="AH58" s="181">
        <f>AH57+1</f>
        <v>2147</v>
      </c>
      <c r="AI58" s="176" t="str">
        <f>DEC2HEX(AH58,4)</f>
        <v>0863</v>
      </c>
      <c r="AJ58" s="63">
        <v>15</v>
      </c>
      <c r="AK58" s="435"/>
      <c r="AL58" s="472"/>
      <c r="AM58" s="472"/>
      <c r="AN58" s="472"/>
      <c r="AO58" s="472"/>
      <c r="AP58" s="472"/>
      <c r="AQ58" s="472"/>
      <c r="AR58" s="436"/>
    </row>
    <row r="59" spans="1:45" ht="15" customHeight="1" thickBot="1" x14ac:dyDescent="0.3">
      <c r="A59" s="478"/>
      <c r="B59" s="271"/>
      <c r="C59" s="399"/>
      <c r="D59" s="337"/>
      <c r="E59" s="424"/>
      <c r="F59" s="492"/>
      <c r="G59" s="495"/>
      <c r="H59" s="82">
        <v>3</v>
      </c>
      <c r="I59" s="334"/>
      <c r="J59" s="465"/>
      <c r="K59" s="424"/>
      <c r="L59" s="220"/>
      <c r="M59" s="220"/>
      <c r="N59" s="5">
        <v>3</v>
      </c>
      <c r="O59" s="291"/>
      <c r="P59" s="357"/>
      <c r="Q59" s="387"/>
      <c r="R59" s="387"/>
      <c r="S59" s="315"/>
      <c r="T59" s="315"/>
      <c r="U59" s="237"/>
      <c r="V59" s="233"/>
      <c r="W59" s="110"/>
      <c r="X59" s="257" t="s">
        <v>9</v>
      </c>
      <c r="Y59" s="257" t="str">
        <f>+X59</f>
        <v>Commands</v>
      </c>
      <c r="Z59" s="267"/>
      <c r="AA59" s="268"/>
      <c r="AB59" s="30" t="str">
        <f t="shared" si="2"/>
        <v>C</v>
      </c>
      <c r="AC59" s="104">
        <f t="shared" ref="AC59:AC78" si="3">AC58+1</f>
        <v>12</v>
      </c>
      <c r="AD59" s="75">
        <v>0</v>
      </c>
      <c r="AE59" s="107" t="s">
        <v>128</v>
      </c>
      <c r="AF59" s="263" t="str">
        <f>DEC2HEX(AG59,4)</f>
        <v>085E</v>
      </c>
      <c r="AG59" s="265">
        <f>+AG57+1</f>
        <v>2142</v>
      </c>
      <c r="AH59" s="177">
        <f>AH58+1</f>
        <v>2148</v>
      </c>
      <c r="AI59" s="176" t="str">
        <f t="shared" ref="AI59:AI78" si="4">DEC2HEX(AH59,4)</f>
        <v>0864</v>
      </c>
      <c r="AJ59" s="89">
        <v>0</v>
      </c>
      <c r="AK59" s="435"/>
      <c r="AL59" s="472"/>
      <c r="AM59" s="472"/>
      <c r="AN59" s="472"/>
      <c r="AO59" s="472"/>
      <c r="AP59" s="472"/>
      <c r="AQ59" s="472"/>
      <c r="AR59" s="436"/>
    </row>
    <row r="60" spans="1:45" ht="15" customHeight="1" thickBot="1" x14ac:dyDescent="0.3">
      <c r="A60" s="478"/>
      <c r="B60" s="271"/>
      <c r="C60" s="399"/>
      <c r="D60" s="337"/>
      <c r="E60" s="424"/>
      <c r="F60" s="492"/>
      <c r="G60" s="495"/>
      <c r="H60" s="82">
        <v>4</v>
      </c>
      <c r="I60" s="334"/>
      <c r="J60" s="465"/>
      <c r="K60" s="424"/>
      <c r="L60" s="220"/>
      <c r="M60" s="220"/>
      <c r="N60" s="5">
        <v>4</v>
      </c>
      <c r="O60" s="291"/>
      <c r="P60" s="357"/>
      <c r="Q60" s="387"/>
      <c r="R60" s="387"/>
      <c r="S60" s="315"/>
      <c r="T60" s="315"/>
      <c r="U60" s="237"/>
      <c r="V60" s="233"/>
      <c r="W60" s="110"/>
      <c r="X60" s="258"/>
      <c r="Y60" s="258"/>
      <c r="Z60" s="269"/>
      <c r="AA60" s="270"/>
      <c r="AB60" s="30" t="str">
        <f t="shared" si="2"/>
        <v>D</v>
      </c>
      <c r="AC60" s="104">
        <f t="shared" si="3"/>
        <v>13</v>
      </c>
      <c r="AD60" s="75">
        <v>7</v>
      </c>
      <c r="AE60" s="107" t="s">
        <v>128</v>
      </c>
      <c r="AF60" s="264"/>
      <c r="AG60" s="266"/>
      <c r="AH60" s="177">
        <f>AH59+1</f>
        <v>2149</v>
      </c>
      <c r="AI60" s="176" t="str">
        <f t="shared" si="4"/>
        <v>0865</v>
      </c>
      <c r="AJ60" s="59">
        <v>15</v>
      </c>
      <c r="AK60" s="435"/>
      <c r="AL60" s="472"/>
      <c r="AM60" s="472"/>
      <c r="AN60" s="472"/>
      <c r="AO60" s="472"/>
      <c r="AP60" s="472"/>
      <c r="AQ60" s="472"/>
      <c r="AR60" s="436"/>
    </row>
    <row r="61" spans="1:45" ht="15" customHeight="1" thickBot="1" x14ac:dyDescent="0.3">
      <c r="A61" s="478"/>
      <c r="B61" s="271"/>
      <c r="C61" s="399"/>
      <c r="D61" s="337"/>
      <c r="E61" s="424"/>
      <c r="F61" s="492"/>
      <c r="G61" s="495"/>
      <c r="H61" s="82">
        <v>5</v>
      </c>
      <c r="I61" s="334"/>
      <c r="J61" s="465"/>
      <c r="K61" s="424"/>
      <c r="L61" s="220"/>
      <c r="M61" s="220"/>
      <c r="N61" s="5">
        <v>5</v>
      </c>
      <c r="O61" s="291"/>
      <c r="P61" s="357"/>
      <c r="Q61" s="387"/>
      <c r="R61" s="387"/>
      <c r="S61" s="315"/>
      <c r="T61" s="315"/>
      <c r="U61" s="237"/>
      <c r="V61" s="233"/>
      <c r="W61" s="110"/>
      <c r="X61" s="257" t="s">
        <v>9</v>
      </c>
      <c r="Y61" s="257" t="str">
        <f>+X61</f>
        <v>Commands</v>
      </c>
      <c r="Z61" s="267"/>
      <c r="AA61" s="268"/>
      <c r="AB61" s="30" t="str">
        <f t="shared" si="2"/>
        <v>E</v>
      </c>
      <c r="AC61" s="104">
        <f t="shared" si="3"/>
        <v>14</v>
      </c>
      <c r="AD61" s="75">
        <v>0</v>
      </c>
      <c r="AE61" s="107" t="s">
        <v>128</v>
      </c>
      <c r="AF61" s="263" t="str">
        <f>DEC2HEX(AG61,4)</f>
        <v>085F</v>
      </c>
      <c r="AG61" s="265">
        <f>+AG59+1</f>
        <v>2143</v>
      </c>
      <c r="AH61" s="177">
        <f t="shared" ref="AH61:AH78" si="5">AH60+1</f>
        <v>2150</v>
      </c>
      <c r="AI61" s="176" t="str">
        <f t="shared" si="4"/>
        <v>0866</v>
      </c>
      <c r="AJ61" s="58">
        <v>0</v>
      </c>
      <c r="AK61" s="435"/>
      <c r="AL61" s="472"/>
      <c r="AM61" s="472"/>
      <c r="AN61" s="472"/>
      <c r="AO61" s="472"/>
      <c r="AP61" s="472"/>
      <c r="AQ61" s="472"/>
      <c r="AR61" s="436"/>
    </row>
    <row r="62" spans="1:45" ht="15.75" customHeight="1" thickBot="1" x14ac:dyDescent="0.3">
      <c r="A62" s="478"/>
      <c r="B62" s="271"/>
      <c r="C62" s="399"/>
      <c r="D62" s="337"/>
      <c r="E62" s="424"/>
      <c r="F62" s="492"/>
      <c r="G62" s="495"/>
      <c r="H62" s="82">
        <v>6</v>
      </c>
      <c r="I62" s="334"/>
      <c r="J62" s="465"/>
      <c r="K62" s="424"/>
      <c r="L62" s="220"/>
      <c r="M62" s="220"/>
      <c r="N62" s="5">
        <v>6</v>
      </c>
      <c r="O62" s="291"/>
      <c r="P62" s="357"/>
      <c r="Q62" s="387"/>
      <c r="R62" s="387"/>
      <c r="S62" s="315"/>
      <c r="T62" s="315"/>
      <c r="U62" s="237"/>
      <c r="V62" s="233"/>
      <c r="W62" s="110"/>
      <c r="X62" s="327"/>
      <c r="Y62" s="327"/>
      <c r="Z62" s="269"/>
      <c r="AA62" s="270"/>
      <c r="AB62" s="30" t="str">
        <f t="shared" si="2"/>
        <v>F</v>
      </c>
      <c r="AC62" s="104">
        <f t="shared" si="3"/>
        <v>15</v>
      </c>
      <c r="AD62" s="75">
        <v>7</v>
      </c>
      <c r="AE62" s="107" t="s">
        <v>128</v>
      </c>
      <c r="AF62" s="264"/>
      <c r="AG62" s="266"/>
      <c r="AH62" s="177">
        <f t="shared" si="5"/>
        <v>2151</v>
      </c>
      <c r="AI62" s="176" t="str">
        <f t="shared" si="4"/>
        <v>0867</v>
      </c>
      <c r="AJ62" s="59">
        <v>15</v>
      </c>
      <c r="AK62" s="435"/>
      <c r="AL62" s="472"/>
      <c r="AM62" s="472"/>
      <c r="AN62" s="472"/>
      <c r="AO62" s="472"/>
      <c r="AP62" s="472"/>
      <c r="AQ62" s="472"/>
      <c r="AR62" s="436"/>
    </row>
    <row r="63" spans="1:45" ht="15" customHeight="1" thickBot="1" x14ac:dyDescent="0.3">
      <c r="A63" s="478"/>
      <c r="B63" s="271"/>
      <c r="C63" s="400"/>
      <c r="D63" s="337"/>
      <c r="E63" s="424"/>
      <c r="F63" s="493"/>
      <c r="G63" s="496"/>
      <c r="H63" s="82">
        <v>7</v>
      </c>
      <c r="I63" s="334"/>
      <c r="J63" s="465"/>
      <c r="K63" s="424"/>
      <c r="L63" s="221"/>
      <c r="M63" s="221"/>
      <c r="N63" s="5">
        <v>7</v>
      </c>
      <c r="O63" s="292"/>
      <c r="P63" s="358"/>
      <c r="Q63" s="387"/>
      <c r="R63" s="387"/>
      <c r="S63" s="315"/>
      <c r="T63" s="315"/>
      <c r="U63" s="237"/>
      <c r="V63" s="233"/>
      <c r="W63" s="110"/>
      <c r="X63" s="257" t="s">
        <v>9</v>
      </c>
      <c r="Y63" s="257" t="str">
        <f>+X63</f>
        <v>Commands</v>
      </c>
      <c r="Z63" s="267"/>
      <c r="AA63" s="268"/>
      <c r="AB63" s="30" t="str">
        <f t="shared" si="2"/>
        <v>10</v>
      </c>
      <c r="AC63" s="104">
        <f t="shared" si="3"/>
        <v>16</v>
      </c>
      <c r="AD63" s="75">
        <v>0</v>
      </c>
      <c r="AE63" s="107" t="s">
        <v>128</v>
      </c>
      <c r="AF63" s="263" t="str">
        <f>DEC2HEX(AG63,4)</f>
        <v>0860</v>
      </c>
      <c r="AG63" s="265">
        <f>+AG61+1</f>
        <v>2144</v>
      </c>
      <c r="AH63" s="177">
        <f t="shared" si="5"/>
        <v>2152</v>
      </c>
      <c r="AI63" s="176" t="str">
        <f t="shared" si="4"/>
        <v>0868</v>
      </c>
      <c r="AJ63" s="58">
        <v>0</v>
      </c>
      <c r="AK63" s="435"/>
      <c r="AL63" s="472"/>
      <c r="AM63" s="472"/>
      <c r="AN63" s="472"/>
      <c r="AO63" s="472"/>
      <c r="AP63" s="472"/>
      <c r="AQ63" s="472"/>
      <c r="AR63" s="436"/>
    </row>
    <row r="64" spans="1:45" ht="15.75" customHeight="1" thickBot="1" x14ac:dyDescent="0.3">
      <c r="A64" s="478"/>
      <c r="B64" s="271"/>
      <c r="C64" s="398" t="str">
        <f>+B56</f>
        <v>Alarm Code of Last Results Data</v>
      </c>
      <c r="D64" s="337"/>
      <c r="E64" s="424"/>
      <c r="F64" s="491" t="str">
        <f>DEC2HEX(G64,2)</f>
        <v>27</v>
      </c>
      <c r="G64" s="494">
        <f>G56+1</f>
        <v>39</v>
      </c>
      <c r="H64" s="82">
        <v>8</v>
      </c>
      <c r="I64" s="334"/>
      <c r="J64" s="465"/>
      <c r="K64" s="424"/>
      <c r="L64" s="219">
        <f>L56+1</f>
        <v>1045</v>
      </c>
      <c r="M64" s="219" t="str">
        <f>DEC2HEX(L64,4)</f>
        <v>0415</v>
      </c>
      <c r="N64" s="5">
        <v>8</v>
      </c>
      <c r="O64" s="290" t="str">
        <f>HEX2BIN(P64,8)</f>
        <v>00000000</v>
      </c>
      <c r="P64" s="356" t="s">
        <v>136</v>
      </c>
      <c r="Q64" s="387"/>
      <c r="R64" s="387"/>
      <c r="S64" s="315"/>
      <c r="T64" s="315"/>
      <c r="U64" s="237"/>
      <c r="V64" s="233"/>
      <c r="W64" s="110"/>
      <c r="X64" s="327"/>
      <c r="Y64" s="327"/>
      <c r="Z64" s="269"/>
      <c r="AA64" s="270"/>
      <c r="AB64" s="30" t="str">
        <f t="shared" si="2"/>
        <v>11</v>
      </c>
      <c r="AC64" s="104">
        <f t="shared" si="3"/>
        <v>17</v>
      </c>
      <c r="AD64" s="75">
        <v>7</v>
      </c>
      <c r="AE64" s="107" t="s">
        <v>128</v>
      </c>
      <c r="AF64" s="264"/>
      <c r="AG64" s="266"/>
      <c r="AH64" s="177">
        <f t="shared" si="5"/>
        <v>2153</v>
      </c>
      <c r="AI64" s="176" t="str">
        <f t="shared" si="4"/>
        <v>0869</v>
      </c>
      <c r="AJ64" s="59">
        <v>15</v>
      </c>
      <c r="AK64" s="435"/>
      <c r="AL64" s="472"/>
      <c r="AM64" s="472"/>
      <c r="AN64" s="472"/>
      <c r="AO64" s="472"/>
      <c r="AP64" s="472"/>
      <c r="AQ64" s="472"/>
      <c r="AR64" s="436"/>
    </row>
    <row r="65" spans="1:44" ht="15" customHeight="1" thickBot="1" x14ac:dyDescent="0.3">
      <c r="A65" s="478"/>
      <c r="B65" s="271"/>
      <c r="C65" s="399"/>
      <c r="D65" s="337"/>
      <c r="E65" s="424"/>
      <c r="F65" s="492"/>
      <c r="G65" s="495"/>
      <c r="H65" s="82">
        <v>9</v>
      </c>
      <c r="I65" s="334"/>
      <c r="J65" s="465"/>
      <c r="K65" s="424"/>
      <c r="L65" s="220"/>
      <c r="M65" s="220"/>
      <c r="N65" s="5">
        <v>9</v>
      </c>
      <c r="O65" s="291"/>
      <c r="P65" s="357"/>
      <c r="Q65" s="387"/>
      <c r="R65" s="387"/>
      <c r="S65" s="315"/>
      <c r="T65" s="315"/>
      <c r="U65" s="237"/>
      <c r="V65" s="233"/>
      <c r="W65" s="110"/>
      <c r="X65" s="257" t="s">
        <v>9</v>
      </c>
      <c r="Y65" s="257" t="str">
        <f>+X65</f>
        <v>Commands</v>
      </c>
      <c r="Z65" s="267"/>
      <c r="AA65" s="268"/>
      <c r="AB65" s="30" t="str">
        <f t="shared" si="2"/>
        <v>12</v>
      </c>
      <c r="AC65" s="104">
        <f t="shared" si="3"/>
        <v>18</v>
      </c>
      <c r="AD65" s="75">
        <v>0</v>
      </c>
      <c r="AE65" s="107" t="s">
        <v>128</v>
      </c>
      <c r="AF65" s="263" t="str">
        <f>DEC2HEX(AG65,4)</f>
        <v>0861</v>
      </c>
      <c r="AG65" s="265">
        <f>+AG63+1</f>
        <v>2145</v>
      </c>
      <c r="AH65" s="177">
        <f t="shared" si="5"/>
        <v>2154</v>
      </c>
      <c r="AI65" s="176" t="str">
        <f t="shared" si="4"/>
        <v>086A</v>
      </c>
      <c r="AJ65" s="58">
        <v>0</v>
      </c>
      <c r="AK65" s="435"/>
      <c r="AL65" s="472"/>
      <c r="AM65" s="472"/>
      <c r="AN65" s="472"/>
      <c r="AO65" s="472"/>
      <c r="AP65" s="472"/>
      <c r="AQ65" s="472"/>
      <c r="AR65" s="436"/>
    </row>
    <row r="66" spans="1:44" ht="15" customHeight="1" thickBot="1" x14ac:dyDescent="0.3">
      <c r="A66" s="478"/>
      <c r="B66" s="271"/>
      <c r="C66" s="399"/>
      <c r="D66" s="337"/>
      <c r="E66" s="424"/>
      <c r="F66" s="492"/>
      <c r="G66" s="495"/>
      <c r="H66" s="82">
        <v>10</v>
      </c>
      <c r="I66" s="334"/>
      <c r="J66" s="465"/>
      <c r="K66" s="424"/>
      <c r="L66" s="220"/>
      <c r="M66" s="220"/>
      <c r="N66" s="5">
        <v>10</v>
      </c>
      <c r="O66" s="291"/>
      <c r="P66" s="357"/>
      <c r="Q66" s="387"/>
      <c r="R66" s="387"/>
      <c r="S66" s="315"/>
      <c r="T66" s="315"/>
      <c r="U66" s="237"/>
      <c r="V66" s="233"/>
      <c r="W66" s="110"/>
      <c r="X66" s="327"/>
      <c r="Y66" s="327"/>
      <c r="Z66" s="269"/>
      <c r="AA66" s="270"/>
      <c r="AB66" s="30" t="str">
        <f t="shared" si="2"/>
        <v>13</v>
      </c>
      <c r="AC66" s="104">
        <f t="shared" si="3"/>
        <v>19</v>
      </c>
      <c r="AD66" s="75">
        <v>7</v>
      </c>
      <c r="AE66" s="107" t="s">
        <v>128</v>
      </c>
      <c r="AF66" s="264"/>
      <c r="AG66" s="266"/>
      <c r="AH66" s="177">
        <f t="shared" si="5"/>
        <v>2155</v>
      </c>
      <c r="AI66" s="176" t="str">
        <f t="shared" si="4"/>
        <v>086B</v>
      </c>
      <c r="AJ66" s="59">
        <v>15</v>
      </c>
      <c r="AK66" s="435"/>
      <c r="AL66" s="472"/>
      <c r="AM66" s="472"/>
      <c r="AN66" s="472"/>
      <c r="AO66" s="472"/>
      <c r="AP66" s="472"/>
      <c r="AQ66" s="472"/>
      <c r="AR66" s="436"/>
    </row>
    <row r="67" spans="1:44" ht="15" customHeight="1" thickBot="1" x14ac:dyDescent="0.3">
      <c r="A67" s="478"/>
      <c r="B67" s="271"/>
      <c r="C67" s="399"/>
      <c r="D67" s="337"/>
      <c r="E67" s="424"/>
      <c r="F67" s="492"/>
      <c r="G67" s="495"/>
      <c r="H67" s="82">
        <v>11</v>
      </c>
      <c r="I67" s="334"/>
      <c r="J67" s="465"/>
      <c r="K67" s="424"/>
      <c r="L67" s="220"/>
      <c r="M67" s="220"/>
      <c r="N67" s="5">
        <v>11</v>
      </c>
      <c r="O67" s="291"/>
      <c r="P67" s="357"/>
      <c r="Q67" s="387"/>
      <c r="R67" s="387"/>
      <c r="S67" s="315"/>
      <c r="T67" s="315"/>
      <c r="U67" s="237"/>
      <c r="V67" s="233"/>
      <c r="W67" s="110"/>
      <c r="X67" s="257" t="s">
        <v>9</v>
      </c>
      <c r="Y67" s="257" t="str">
        <f>+X67</f>
        <v>Commands</v>
      </c>
      <c r="Z67" s="267"/>
      <c r="AA67" s="268"/>
      <c r="AB67" s="30" t="str">
        <f t="shared" si="2"/>
        <v>14</v>
      </c>
      <c r="AC67" s="104">
        <f t="shared" si="3"/>
        <v>20</v>
      </c>
      <c r="AD67" s="75">
        <v>0</v>
      </c>
      <c r="AE67" s="107" t="s">
        <v>128</v>
      </c>
      <c r="AF67" s="263" t="str">
        <f>DEC2HEX(AG67,4)</f>
        <v>0862</v>
      </c>
      <c r="AG67" s="265">
        <f>+AG65+1</f>
        <v>2146</v>
      </c>
      <c r="AH67" s="177">
        <f t="shared" si="5"/>
        <v>2156</v>
      </c>
      <c r="AI67" s="176" t="str">
        <f t="shared" si="4"/>
        <v>086C</v>
      </c>
      <c r="AJ67" s="58">
        <v>0</v>
      </c>
      <c r="AK67" s="435"/>
      <c r="AL67" s="472"/>
      <c r="AM67" s="472"/>
      <c r="AN67" s="472"/>
      <c r="AO67" s="472"/>
      <c r="AP67" s="472"/>
      <c r="AQ67" s="472"/>
      <c r="AR67" s="436"/>
    </row>
    <row r="68" spans="1:44" ht="15" customHeight="1" thickBot="1" x14ac:dyDescent="0.3">
      <c r="A68" s="478"/>
      <c r="B68" s="271"/>
      <c r="C68" s="399"/>
      <c r="D68" s="337"/>
      <c r="E68" s="424"/>
      <c r="F68" s="492"/>
      <c r="G68" s="495"/>
      <c r="H68" s="82">
        <v>12</v>
      </c>
      <c r="I68" s="334"/>
      <c r="J68" s="465"/>
      <c r="K68" s="424"/>
      <c r="L68" s="220"/>
      <c r="M68" s="220"/>
      <c r="N68" s="5">
        <v>12</v>
      </c>
      <c r="O68" s="291"/>
      <c r="P68" s="357"/>
      <c r="Q68" s="387"/>
      <c r="R68" s="387"/>
      <c r="S68" s="315"/>
      <c r="T68" s="315"/>
      <c r="U68" s="237"/>
      <c r="V68" s="233"/>
      <c r="W68" s="110"/>
      <c r="X68" s="327"/>
      <c r="Y68" s="327"/>
      <c r="Z68" s="269"/>
      <c r="AA68" s="270"/>
      <c r="AB68" s="30" t="str">
        <f t="shared" si="2"/>
        <v>15</v>
      </c>
      <c r="AC68" s="104">
        <f t="shared" si="3"/>
        <v>21</v>
      </c>
      <c r="AD68" s="75">
        <v>7</v>
      </c>
      <c r="AE68" s="107" t="s">
        <v>128</v>
      </c>
      <c r="AF68" s="264"/>
      <c r="AG68" s="266"/>
      <c r="AH68" s="177">
        <f t="shared" si="5"/>
        <v>2157</v>
      </c>
      <c r="AI68" s="176" t="str">
        <f t="shared" si="4"/>
        <v>086D</v>
      </c>
      <c r="AJ68" s="59">
        <v>15</v>
      </c>
      <c r="AK68" s="435"/>
      <c r="AL68" s="472"/>
      <c r="AM68" s="472"/>
      <c r="AN68" s="472"/>
      <c r="AO68" s="472"/>
      <c r="AP68" s="472"/>
      <c r="AQ68" s="472"/>
      <c r="AR68" s="436"/>
    </row>
    <row r="69" spans="1:44" ht="15" customHeight="1" thickBot="1" x14ac:dyDescent="0.3">
      <c r="A69" s="478"/>
      <c r="B69" s="271"/>
      <c r="C69" s="399"/>
      <c r="D69" s="337"/>
      <c r="E69" s="424"/>
      <c r="F69" s="492"/>
      <c r="G69" s="495"/>
      <c r="H69" s="82">
        <v>13</v>
      </c>
      <c r="I69" s="334"/>
      <c r="J69" s="465"/>
      <c r="K69" s="424"/>
      <c r="L69" s="220"/>
      <c r="M69" s="220"/>
      <c r="N69" s="5">
        <v>13</v>
      </c>
      <c r="O69" s="291"/>
      <c r="P69" s="357"/>
      <c r="Q69" s="387"/>
      <c r="R69" s="387"/>
      <c r="S69" s="315"/>
      <c r="T69" s="315"/>
      <c r="U69" s="237"/>
      <c r="V69" s="233"/>
      <c r="X69" s="257" t="s">
        <v>9</v>
      </c>
      <c r="Y69" s="257" t="str">
        <f>+X69</f>
        <v>Commands</v>
      </c>
      <c r="Z69" s="267"/>
      <c r="AA69" s="268"/>
      <c r="AB69" s="30" t="str">
        <f t="shared" si="2"/>
        <v>16</v>
      </c>
      <c r="AC69" s="104">
        <f t="shared" si="3"/>
        <v>22</v>
      </c>
      <c r="AD69" s="75">
        <v>0</v>
      </c>
      <c r="AE69" s="107" t="s">
        <v>128</v>
      </c>
      <c r="AF69" s="263" t="str">
        <f>DEC2HEX(AG69,4)</f>
        <v>0863</v>
      </c>
      <c r="AG69" s="265">
        <f>+AG67+1</f>
        <v>2147</v>
      </c>
      <c r="AH69" s="177">
        <f t="shared" si="5"/>
        <v>2158</v>
      </c>
      <c r="AI69" s="176" t="str">
        <f t="shared" si="4"/>
        <v>086E</v>
      </c>
      <c r="AJ69" s="58">
        <v>0</v>
      </c>
      <c r="AK69" s="435"/>
      <c r="AL69" s="472"/>
      <c r="AM69" s="472"/>
      <c r="AN69" s="472"/>
      <c r="AO69" s="472"/>
      <c r="AP69" s="472"/>
      <c r="AQ69" s="472"/>
      <c r="AR69" s="436"/>
    </row>
    <row r="70" spans="1:44" ht="15.75" customHeight="1" thickBot="1" x14ac:dyDescent="0.3">
      <c r="A70" s="478"/>
      <c r="B70" s="271"/>
      <c r="C70" s="399"/>
      <c r="D70" s="337"/>
      <c r="E70" s="424"/>
      <c r="F70" s="492"/>
      <c r="G70" s="495"/>
      <c r="H70" s="82">
        <v>14</v>
      </c>
      <c r="I70" s="334"/>
      <c r="J70" s="465"/>
      <c r="K70" s="424"/>
      <c r="L70" s="220"/>
      <c r="M70" s="220"/>
      <c r="N70" s="5">
        <v>14</v>
      </c>
      <c r="O70" s="291"/>
      <c r="P70" s="357"/>
      <c r="Q70" s="387"/>
      <c r="R70" s="387"/>
      <c r="S70" s="315"/>
      <c r="T70" s="315"/>
      <c r="U70" s="237"/>
      <c r="V70" s="233"/>
      <c r="X70" s="327"/>
      <c r="Y70" s="327"/>
      <c r="Z70" s="269"/>
      <c r="AA70" s="270"/>
      <c r="AB70" s="30" t="str">
        <f t="shared" si="2"/>
        <v>17</v>
      </c>
      <c r="AC70" s="104">
        <f t="shared" si="3"/>
        <v>23</v>
      </c>
      <c r="AD70" s="75">
        <v>7</v>
      </c>
      <c r="AE70" s="107" t="s">
        <v>128</v>
      </c>
      <c r="AF70" s="264"/>
      <c r="AG70" s="266"/>
      <c r="AH70" s="177">
        <f t="shared" si="5"/>
        <v>2159</v>
      </c>
      <c r="AI70" s="176" t="str">
        <f t="shared" si="4"/>
        <v>086F</v>
      </c>
      <c r="AJ70" s="59">
        <v>15</v>
      </c>
      <c r="AK70" s="435"/>
      <c r="AL70" s="472"/>
      <c r="AM70" s="472"/>
      <c r="AN70" s="472"/>
      <c r="AO70" s="472"/>
      <c r="AP70" s="472"/>
      <c r="AQ70" s="472"/>
      <c r="AR70" s="436"/>
    </row>
    <row r="71" spans="1:44" ht="15" customHeight="1" thickBot="1" x14ac:dyDescent="0.3">
      <c r="A71" s="478"/>
      <c r="B71" s="258"/>
      <c r="C71" s="400"/>
      <c r="D71" s="338"/>
      <c r="E71" s="429"/>
      <c r="F71" s="493"/>
      <c r="G71" s="496"/>
      <c r="H71" s="86">
        <v>15</v>
      </c>
      <c r="I71" s="335"/>
      <c r="J71" s="508"/>
      <c r="K71" s="429"/>
      <c r="L71" s="221"/>
      <c r="M71" s="221"/>
      <c r="N71" s="84">
        <v>15</v>
      </c>
      <c r="O71" s="292"/>
      <c r="P71" s="357"/>
      <c r="Q71" s="387"/>
      <c r="R71" s="387"/>
      <c r="S71" s="316"/>
      <c r="T71" s="316"/>
      <c r="U71" s="238"/>
      <c r="V71" s="235"/>
      <c r="X71" s="257" t="s">
        <v>9</v>
      </c>
      <c r="Y71" s="257" t="str">
        <f>+X71</f>
        <v>Commands</v>
      </c>
      <c r="Z71" s="267"/>
      <c r="AA71" s="268"/>
      <c r="AB71" s="30" t="str">
        <f t="shared" si="2"/>
        <v>18</v>
      </c>
      <c r="AC71" s="104">
        <f t="shared" si="3"/>
        <v>24</v>
      </c>
      <c r="AD71" s="75">
        <v>0</v>
      </c>
      <c r="AE71" s="107" t="s">
        <v>128</v>
      </c>
      <c r="AF71" s="263" t="str">
        <f>DEC2HEX(AG71,4)</f>
        <v>0864</v>
      </c>
      <c r="AG71" s="265">
        <f>+AG69+1</f>
        <v>2148</v>
      </c>
      <c r="AH71" s="177">
        <f t="shared" si="5"/>
        <v>2160</v>
      </c>
      <c r="AI71" s="176" t="str">
        <f t="shared" si="4"/>
        <v>0870</v>
      </c>
      <c r="AJ71" s="58">
        <v>0</v>
      </c>
      <c r="AK71" s="435"/>
      <c r="AL71" s="472"/>
      <c r="AM71" s="472"/>
      <c r="AN71" s="472"/>
      <c r="AO71" s="472"/>
      <c r="AP71" s="472"/>
      <c r="AQ71" s="472"/>
      <c r="AR71" s="436"/>
    </row>
    <row r="72" spans="1:44" ht="15.75" customHeight="1" thickBot="1" x14ac:dyDescent="0.3">
      <c r="A72" s="478"/>
      <c r="B72" s="257" t="s">
        <v>120</v>
      </c>
      <c r="C72" s="257" t="s">
        <v>122</v>
      </c>
      <c r="D72" s="414">
        <v>24</v>
      </c>
      <c r="E72" s="317">
        <f>HEX2DEC(D72)</f>
        <v>36</v>
      </c>
      <c r="F72" s="491" t="str">
        <f>DEC2HEX(G72,2)</f>
        <v>28</v>
      </c>
      <c r="G72" s="494">
        <f>G64+1</f>
        <v>40</v>
      </c>
      <c r="H72" s="75">
        <v>0</v>
      </c>
      <c r="I72" s="395" t="s">
        <v>248</v>
      </c>
      <c r="J72" s="464" t="e">
        <f>DEC2HEX(K72,2)</f>
        <v>#NUM!</v>
      </c>
      <c r="K72" s="317">
        <f>+K56+1</f>
        <v>1026</v>
      </c>
      <c r="L72" s="219">
        <f>L64+1</f>
        <v>1046</v>
      </c>
      <c r="M72" s="219" t="str">
        <f>DEC2HEX(L72,4)</f>
        <v>0416</v>
      </c>
      <c r="N72" s="73">
        <v>0</v>
      </c>
      <c r="O72" s="290" t="str">
        <f>HEX2BIN(P72,8)</f>
        <v>10010010</v>
      </c>
      <c r="P72" s="529" t="s">
        <v>500</v>
      </c>
      <c r="Q72" s="526" t="str">
        <f>CONCATENATE(P72,P80,P88,P96)</f>
        <v>92040000</v>
      </c>
      <c r="R72" s="516" t="str">
        <f>CONCATENATE(P96,P88,P80,P72)</f>
        <v>00000492</v>
      </c>
      <c r="S72" s="519">
        <f>MOD(HEX2DEC(Q72)+2^31,2^32)-2^31</f>
        <v>-1845231616</v>
      </c>
      <c r="T72" s="519">
        <f>(MOD(HEX2DEC(R72)+2^31,2^32)-2^31)</f>
        <v>1170</v>
      </c>
      <c r="U72" s="520">
        <f>S72*0.001</f>
        <v>-1845231.6160000002</v>
      </c>
      <c r="V72" s="523">
        <f>T72*0.001</f>
        <v>1.17</v>
      </c>
      <c r="X72" s="327"/>
      <c r="Y72" s="327"/>
      <c r="Z72" s="269"/>
      <c r="AA72" s="270"/>
      <c r="AB72" s="30" t="str">
        <f t="shared" si="2"/>
        <v>19</v>
      </c>
      <c r="AC72" s="104">
        <f t="shared" si="3"/>
        <v>25</v>
      </c>
      <c r="AD72" s="75">
        <v>7</v>
      </c>
      <c r="AE72" s="107" t="s">
        <v>128</v>
      </c>
      <c r="AF72" s="264"/>
      <c r="AG72" s="266"/>
      <c r="AH72" s="177">
        <f t="shared" si="5"/>
        <v>2161</v>
      </c>
      <c r="AI72" s="176" t="str">
        <f t="shared" si="4"/>
        <v>0871</v>
      </c>
      <c r="AJ72" s="59">
        <v>15</v>
      </c>
      <c r="AK72" s="435"/>
      <c r="AL72" s="472"/>
      <c r="AM72" s="472"/>
      <c r="AN72" s="472"/>
      <c r="AO72" s="472"/>
      <c r="AP72" s="472"/>
      <c r="AQ72" s="472"/>
      <c r="AR72" s="436"/>
    </row>
    <row r="73" spans="1:44" ht="15.75" customHeight="1" thickBot="1" x14ac:dyDescent="0.3">
      <c r="A73" s="478"/>
      <c r="B73" s="271"/>
      <c r="C73" s="271"/>
      <c r="D73" s="337"/>
      <c r="E73" s="424"/>
      <c r="F73" s="492"/>
      <c r="G73" s="495"/>
      <c r="H73" s="82">
        <v>1</v>
      </c>
      <c r="I73" s="396"/>
      <c r="J73" s="465"/>
      <c r="K73" s="424"/>
      <c r="L73" s="220"/>
      <c r="M73" s="220"/>
      <c r="N73" s="5">
        <v>1</v>
      </c>
      <c r="O73" s="291"/>
      <c r="P73" s="530"/>
      <c r="Q73" s="527"/>
      <c r="R73" s="517"/>
      <c r="S73" s="517"/>
      <c r="T73" s="517"/>
      <c r="U73" s="521"/>
      <c r="V73" s="524"/>
      <c r="X73" s="257" t="s">
        <v>9</v>
      </c>
      <c r="Y73" s="257" t="str">
        <f>+X73</f>
        <v>Commands</v>
      </c>
      <c r="Z73" s="267"/>
      <c r="AA73" s="268"/>
      <c r="AB73" s="30" t="str">
        <f t="shared" si="2"/>
        <v>1A</v>
      </c>
      <c r="AC73" s="104">
        <f t="shared" si="3"/>
        <v>26</v>
      </c>
      <c r="AD73" s="75">
        <v>0</v>
      </c>
      <c r="AE73" s="107" t="s">
        <v>128</v>
      </c>
      <c r="AF73" s="263" t="str">
        <f>DEC2HEX(AG73,4)</f>
        <v>0865</v>
      </c>
      <c r="AG73" s="265">
        <f>+AG71+1</f>
        <v>2149</v>
      </c>
      <c r="AH73" s="177">
        <f t="shared" si="5"/>
        <v>2162</v>
      </c>
      <c r="AI73" s="176" t="str">
        <f t="shared" si="4"/>
        <v>0872</v>
      </c>
      <c r="AJ73" s="58">
        <v>0</v>
      </c>
      <c r="AK73" s="435"/>
      <c r="AL73" s="472"/>
      <c r="AM73" s="472"/>
      <c r="AN73" s="472"/>
      <c r="AO73" s="472"/>
      <c r="AP73" s="472"/>
      <c r="AQ73" s="472"/>
      <c r="AR73" s="436"/>
    </row>
    <row r="74" spans="1:44" ht="15.75" customHeight="1" thickBot="1" x14ac:dyDescent="0.3">
      <c r="A74" s="478"/>
      <c r="B74" s="271"/>
      <c r="C74" s="271"/>
      <c r="D74" s="337"/>
      <c r="E74" s="424"/>
      <c r="F74" s="492"/>
      <c r="G74" s="495"/>
      <c r="H74" s="82">
        <v>2</v>
      </c>
      <c r="I74" s="396"/>
      <c r="J74" s="465"/>
      <c r="K74" s="424"/>
      <c r="L74" s="220"/>
      <c r="M74" s="220"/>
      <c r="N74" s="5">
        <v>2</v>
      </c>
      <c r="O74" s="291"/>
      <c r="P74" s="530"/>
      <c r="Q74" s="527"/>
      <c r="R74" s="517"/>
      <c r="S74" s="517"/>
      <c r="T74" s="517"/>
      <c r="U74" s="521"/>
      <c r="V74" s="524"/>
      <c r="X74" s="327"/>
      <c r="Y74" s="327"/>
      <c r="Z74" s="269"/>
      <c r="AA74" s="270"/>
      <c r="AB74" s="30" t="str">
        <f t="shared" si="2"/>
        <v>1B</v>
      </c>
      <c r="AC74" s="104">
        <f t="shared" si="3"/>
        <v>27</v>
      </c>
      <c r="AD74" s="75">
        <v>7</v>
      </c>
      <c r="AE74" s="107" t="s">
        <v>128</v>
      </c>
      <c r="AF74" s="264"/>
      <c r="AG74" s="266"/>
      <c r="AH74" s="177">
        <f t="shared" si="5"/>
        <v>2163</v>
      </c>
      <c r="AI74" s="176" t="str">
        <f t="shared" si="4"/>
        <v>0873</v>
      </c>
      <c r="AJ74" s="59">
        <v>15</v>
      </c>
      <c r="AK74" s="435"/>
      <c r="AL74" s="472"/>
      <c r="AM74" s="472"/>
      <c r="AN74" s="472"/>
      <c r="AO74" s="472"/>
      <c r="AP74" s="472"/>
      <c r="AQ74" s="472"/>
      <c r="AR74" s="436"/>
    </row>
    <row r="75" spans="1:44" ht="15.75" customHeight="1" thickBot="1" x14ac:dyDescent="0.3">
      <c r="A75" s="478"/>
      <c r="B75" s="271"/>
      <c r="C75" s="271"/>
      <c r="D75" s="337"/>
      <c r="E75" s="424"/>
      <c r="F75" s="492"/>
      <c r="G75" s="495"/>
      <c r="H75" s="82">
        <v>3</v>
      </c>
      <c r="I75" s="396"/>
      <c r="J75" s="465"/>
      <c r="K75" s="424"/>
      <c r="L75" s="220"/>
      <c r="M75" s="220"/>
      <c r="N75" s="5">
        <v>3</v>
      </c>
      <c r="O75" s="291"/>
      <c r="P75" s="530"/>
      <c r="Q75" s="527"/>
      <c r="R75" s="517"/>
      <c r="S75" s="517"/>
      <c r="T75" s="517"/>
      <c r="U75" s="521"/>
      <c r="V75" s="524"/>
      <c r="X75" s="257" t="s">
        <v>9</v>
      </c>
      <c r="Y75" s="257" t="str">
        <f>+X75</f>
        <v>Commands</v>
      </c>
      <c r="Z75" s="267"/>
      <c r="AA75" s="268"/>
      <c r="AB75" s="30" t="str">
        <f t="shared" si="2"/>
        <v>1C</v>
      </c>
      <c r="AC75" s="104">
        <f t="shared" si="3"/>
        <v>28</v>
      </c>
      <c r="AD75" s="75">
        <v>0</v>
      </c>
      <c r="AE75" s="107" t="s">
        <v>128</v>
      </c>
      <c r="AF75" s="263" t="str">
        <f>DEC2HEX(AG75,4)</f>
        <v>0866</v>
      </c>
      <c r="AG75" s="265">
        <f>+AG73+1</f>
        <v>2150</v>
      </c>
      <c r="AH75" s="177">
        <f t="shared" si="5"/>
        <v>2164</v>
      </c>
      <c r="AI75" s="176" t="str">
        <f t="shared" si="4"/>
        <v>0874</v>
      </c>
      <c r="AJ75" s="58">
        <v>0</v>
      </c>
      <c r="AK75" s="435"/>
      <c r="AL75" s="472"/>
      <c r="AM75" s="472"/>
      <c r="AN75" s="472"/>
      <c r="AO75" s="472"/>
      <c r="AP75" s="472"/>
      <c r="AQ75" s="472"/>
      <c r="AR75" s="436"/>
    </row>
    <row r="76" spans="1:44" ht="15.75" customHeight="1" thickBot="1" x14ac:dyDescent="0.3">
      <c r="A76" s="478"/>
      <c r="B76" s="271"/>
      <c r="C76" s="271"/>
      <c r="D76" s="337"/>
      <c r="E76" s="424"/>
      <c r="F76" s="492"/>
      <c r="G76" s="495"/>
      <c r="H76" s="82">
        <v>4</v>
      </c>
      <c r="I76" s="396"/>
      <c r="J76" s="465"/>
      <c r="K76" s="424"/>
      <c r="L76" s="220"/>
      <c r="M76" s="220"/>
      <c r="N76" s="5">
        <v>4</v>
      </c>
      <c r="O76" s="291"/>
      <c r="P76" s="530"/>
      <c r="Q76" s="527"/>
      <c r="R76" s="517"/>
      <c r="S76" s="517"/>
      <c r="T76" s="517"/>
      <c r="U76" s="521"/>
      <c r="V76" s="524"/>
      <c r="X76" s="271"/>
      <c r="Y76" s="271"/>
      <c r="Z76" s="272"/>
      <c r="AA76" s="273"/>
      <c r="AB76" s="31" t="str">
        <f t="shared" si="2"/>
        <v>1D</v>
      </c>
      <c r="AC76" s="107">
        <f t="shared" si="3"/>
        <v>29</v>
      </c>
      <c r="AD76" s="22">
        <v>7</v>
      </c>
      <c r="AE76" s="107" t="s">
        <v>128</v>
      </c>
      <c r="AF76" s="264"/>
      <c r="AG76" s="200"/>
      <c r="AH76" s="177">
        <f t="shared" si="5"/>
        <v>2165</v>
      </c>
      <c r="AI76" s="176" t="str">
        <f t="shared" si="4"/>
        <v>0875</v>
      </c>
      <c r="AJ76" s="60">
        <v>15</v>
      </c>
      <c r="AK76" s="435"/>
      <c r="AL76" s="472"/>
      <c r="AM76" s="472"/>
      <c r="AN76" s="472"/>
      <c r="AO76" s="472"/>
      <c r="AP76" s="472"/>
      <c r="AQ76" s="472"/>
      <c r="AR76" s="436"/>
    </row>
    <row r="77" spans="1:44" ht="15.75" thickBot="1" x14ac:dyDescent="0.3">
      <c r="A77" s="478"/>
      <c r="B77" s="271"/>
      <c r="C77" s="271"/>
      <c r="D77" s="337"/>
      <c r="E77" s="424"/>
      <c r="F77" s="492"/>
      <c r="G77" s="495"/>
      <c r="H77" s="82">
        <v>5</v>
      </c>
      <c r="I77" s="396"/>
      <c r="J77" s="465"/>
      <c r="K77" s="424"/>
      <c r="L77" s="220"/>
      <c r="M77" s="220"/>
      <c r="N77" s="5">
        <v>5</v>
      </c>
      <c r="O77" s="291"/>
      <c r="P77" s="530"/>
      <c r="Q77" s="527"/>
      <c r="R77" s="517"/>
      <c r="S77" s="517"/>
      <c r="T77" s="517"/>
      <c r="U77" s="521"/>
      <c r="V77" s="524"/>
      <c r="X77" s="257" t="s">
        <v>9</v>
      </c>
      <c r="Y77" s="257" t="str">
        <f>+X77</f>
        <v>Commands</v>
      </c>
      <c r="Z77" s="259"/>
      <c r="AA77" s="260"/>
      <c r="AB77" s="30" t="str">
        <f t="shared" si="2"/>
        <v>1E</v>
      </c>
      <c r="AC77" s="104">
        <f t="shared" si="3"/>
        <v>30</v>
      </c>
      <c r="AD77" s="75">
        <v>0</v>
      </c>
      <c r="AE77" s="107" t="s">
        <v>128</v>
      </c>
      <c r="AF77" s="263" t="str">
        <f>DEC2HEX(AG77,4)</f>
        <v>0867</v>
      </c>
      <c r="AG77" s="265">
        <f>+AG75+1</f>
        <v>2151</v>
      </c>
      <c r="AH77" s="177">
        <f t="shared" si="5"/>
        <v>2166</v>
      </c>
      <c r="AI77" s="176" t="str">
        <f t="shared" si="4"/>
        <v>0876</v>
      </c>
      <c r="AJ77" s="58">
        <v>0</v>
      </c>
      <c r="AK77" s="435"/>
      <c r="AL77" s="472"/>
      <c r="AM77" s="472"/>
      <c r="AN77" s="472"/>
      <c r="AO77" s="472"/>
      <c r="AP77" s="472"/>
      <c r="AQ77" s="472"/>
      <c r="AR77" s="436"/>
    </row>
    <row r="78" spans="1:44" ht="15.75" thickBot="1" x14ac:dyDescent="0.3">
      <c r="A78" s="478"/>
      <c r="B78" s="271"/>
      <c r="C78" s="271"/>
      <c r="D78" s="337"/>
      <c r="E78" s="424"/>
      <c r="F78" s="492"/>
      <c r="G78" s="495"/>
      <c r="H78" s="82">
        <v>6</v>
      </c>
      <c r="I78" s="396"/>
      <c r="J78" s="465"/>
      <c r="K78" s="424"/>
      <c r="L78" s="220"/>
      <c r="M78" s="220"/>
      <c r="N78" s="5">
        <v>6</v>
      </c>
      <c r="O78" s="291"/>
      <c r="P78" s="530"/>
      <c r="Q78" s="527"/>
      <c r="R78" s="517"/>
      <c r="S78" s="517"/>
      <c r="T78" s="517"/>
      <c r="U78" s="521"/>
      <c r="V78" s="524"/>
      <c r="X78" s="258"/>
      <c r="Y78" s="258"/>
      <c r="Z78" s="261"/>
      <c r="AA78" s="262"/>
      <c r="AB78" s="32" t="str">
        <f t="shared" si="2"/>
        <v>1F</v>
      </c>
      <c r="AC78" s="116">
        <f t="shared" si="3"/>
        <v>31</v>
      </c>
      <c r="AD78" s="13">
        <v>7</v>
      </c>
      <c r="AE78" s="116" t="s">
        <v>128</v>
      </c>
      <c r="AF78" s="264"/>
      <c r="AG78" s="266"/>
      <c r="AH78" s="177">
        <f t="shared" si="5"/>
        <v>2167</v>
      </c>
      <c r="AI78" s="176" t="str">
        <f t="shared" si="4"/>
        <v>0877</v>
      </c>
      <c r="AJ78" s="63">
        <v>15</v>
      </c>
      <c r="AK78" s="278"/>
      <c r="AL78" s="279"/>
      <c r="AM78" s="279"/>
      <c r="AN78" s="279"/>
      <c r="AO78" s="279"/>
      <c r="AP78" s="279"/>
      <c r="AQ78" s="279"/>
      <c r="AR78" s="280"/>
    </row>
    <row r="79" spans="1:44" ht="15.75" customHeight="1" thickBot="1" x14ac:dyDescent="0.3">
      <c r="A79" s="478"/>
      <c r="B79" s="271"/>
      <c r="C79" s="271"/>
      <c r="D79" s="337"/>
      <c r="E79" s="424"/>
      <c r="F79" s="493"/>
      <c r="G79" s="496"/>
      <c r="H79" s="82">
        <v>7</v>
      </c>
      <c r="I79" s="396"/>
      <c r="J79" s="465"/>
      <c r="K79" s="424"/>
      <c r="L79" s="221"/>
      <c r="M79" s="221"/>
      <c r="N79" s="5">
        <v>7</v>
      </c>
      <c r="O79" s="292"/>
      <c r="P79" s="531"/>
      <c r="Q79" s="527"/>
      <c r="R79" s="517"/>
      <c r="S79" s="517"/>
      <c r="T79" s="517"/>
      <c r="U79" s="521"/>
      <c r="V79" s="524"/>
    </row>
    <row r="80" spans="1:44" ht="15.75" customHeight="1" x14ac:dyDescent="0.25">
      <c r="A80" s="478"/>
      <c r="B80" s="271"/>
      <c r="C80" s="271"/>
      <c r="D80" s="337"/>
      <c r="E80" s="424"/>
      <c r="F80" s="491" t="str">
        <f>DEC2HEX(G80,2)</f>
        <v>29</v>
      </c>
      <c r="G80" s="494">
        <f>G72+1</f>
        <v>41</v>
      </c>
      <c r="H80" s="82">
        <v>8</v>
      </c>
      <c r="I80" s="396"/>
      <c r="J80" s="465"/>
      <c r="K80" s="424"/>
      <c r="L80" s="219">
        <f>L72+1</f>
        <v>1047</v>
      </c>
      <c r="M80" s="219" t="str">
        <f>DEC2HEX(L80,4)</f>
        <v>0417</v>
      </c>
      <c r="N80" s="5">
        <v>8</v>
      </c>
      <c r="O80" s="290" t="str">
        <f>HEX2BIN(P80,8)</f>
        <v>00000100</v>
      </c>
      <c r="P80" s="529" t="s">
        <v>176</v>
      </c>
      <c r="Q80" s="527"/>
      <c r="R80" s="517"/>
      <c r="S80" s="517"/>
      <c r="T80" s="517"/>
      <c r="U80" s="521"/>
      <c r="V80" s="524"/>
    </row>
    <row r="81" spans="1:23" ht="15" customHeight="1" x14ac:dyDescent="0.25">
      <c r="A81" s="478"/>
      <c r="B81" s="271"/>
      <c r="C81" s="271"/>
      <c r="D81" s="337"/>
      <c r="E81" s="424"/>
      <c r="F81" s="492"/>
      <c r="G81" s="495"/>
      <c r="H81" s="82">
        <v>9</v>
      </c>
      <c r="I81" s="396"/>
      <c r="J81" s="465"/>
      <c r="K81" s="424"/>
      <c r="L81" s="220"/>
      <c r="M81" s="220"/>
      <c r="N81" s="5">
        <v>9</v>
      </c>
      <c r="O81" s="291"/>
      <c r="P81" s="530"/>
      <c r="Q81" s="527"/>
      <c r="R81" s="517"/>
      <c r="S81" s="517"/>
      <c r="T81" s="517"/>
      <c r="U81" s="521"/>
      <c r="V81" s="524"/>
    </row>
    <row r="82" spans="1:23" ht="15.75" customHeight="1" x14ac:dyDescent="0.25">
      <c r="A82" s="478"/>
      <c r="B82" s="271"/>
      <c r="C82" s="271"/>
      <c r="D82" s="337"/>
      <c r="E82" s="424"/>
      <c r="F82" s="492"/>
      <c r="G82" s="495"/>
      <c r="H82" s="82">
        <v>10</v>
      </c>
      <c r="I82" s="396"/>
      <c r="J82" s="465"/>
      <c r="K82" s="424"/>
      <c r="L82" s="220"/>
      <c r="M82" s="220"/>
      <c r="N82" s="5">
        <v>10</v>
      </c>
      <c r="O82" s="291"/>
      <c r="P82" s="530"/>
      <c r="Q82" s="527"/>
      <c r="R82" s="517"/>
      <c r="S82" s="517"/>
      <c r="T82" s="517"/>
      <c r="U82" s="521"/>
      <c r="V82" s="524"/>
    </row>
    <row r="83" spans="1:23" ht="15" customHeight="1" x14ac:dyDescent="0.25">
      <c r="A83" s="478"/>
      <c r="B83" s="271"/>
      <c r="C83" s="271"/>
      <c r="D83" s="337"/>
      <c r="E83" s="424"/>
      <c r="F83" s="492"/>
      <c r="G83" s="495"/>
      <c r="H83" s="82">
        <v>11</v>
      </c>
      <c r="I83" s="396"/>
      <c r="J83" s="465"/>
      <c r="K83" s="424"/>
      <c r="L83" s="220"/>
      <c r="M83" s="220"/>
      <c r="N83" s="5">
        <v>11</v>
      </c>
      <c r="O83" s="291"/>
      <c r="P83" s="530"/>
      <c r="Q83" s="527"/>
      <c r="R83" s="517"/>
      <c r="S83" s="517"/>
      <c r="T83" s="517"/>
      <c r="U83" s="521"/>
      <c r="V83" s="524"/>
    </row>
    <row r="84" spans="1:23" ht="15.75" customHeight="1" x14ac:dyDescent="0.25">
      <c r="A84" s="478"/>
      <c r="B84" s="271"/>
      <c r="C84" s="271"/>
      <c r="D84" s="337"/>
      <c r="E84" s="424"/>
      <c r="F84" s="492"/>
      <c r="G84" s="495"/>
      <c r="H84" s="82">
        <v>12</v>
      </c>
      <c r="I84" s="396"/>
      <c r="J84" s="465"/>
      <c r="K84" s="424"/>
      <c r="L84" s="220"/>
      <c r="M84" s="220"/>
      <c r="N84" s="5">
        <v>12</v>
      </c>
      <c r="O84" s="291"/>
      <c r="P84" s="530"/>
      <c r="Q84" s="527"/>
      <c r="R84" s="517"/>
      <c r="S84" s="517"/>
      <c r="T84" s="517"/>
      <c r="U84" s="521"/>
      <c r="V84" s="524"/>
    </row>
    <row r="85" spans="1:23" ht="15" customHeight="1" x14ac:dyDescent="0.25">
      <c r="A85" s="478"/>
      <c r="B85" s="271"/>
      <c r="C85" s="271"/>
      <c r="D85" s="337"/>
      <c r="E85" s="424"/>
      <c r="F85" s="492"/>
      <c r="G85" s="495"/>
      <c r="H85" s="82">
        <v>13</v>
      </c>
      <c r="I85" s="396"/>
      <c r="J85" s="465"/>
      <c r="K85" s="424"/>
      <c r="L85" s="220"/>
      <c r="M85" s="220"/>
      <c r="N85" s="5">
        <v>13</v>
      </c>
      <c r="O85" s="291"/>
      <c r="P85" s="530"/>
      <c r="Q85" s="527"/>
      <c r="R85" s="517"/>
      <c r="S85" s="517"/>
      <c r="T85" s="517"/>
      <c r="U85" s="521"/>
      <c r="V85" s="524"/>
      <c r="W85" s="33"/>
    </row>
    <row r="86" spans="1:23" ht="15.75" customHeight="1" x14ac:dyDescent="0.25">
      <c r="A86" s="478"/>
      <c r="B86" s="271"/>
      <c r="C86" s="271"/>
      <c r="D86" s="337"/>
      <c r="E86" s="424"/>
      <c r="F86" s="492"/>
      <c r="G86" s="495"/>
      <c r="H86" s="82">
        <v>14</v>
      </c>
      <c r="I86" s="396"/>
      <c r="J86" s="465"/>
      <c r="K86" s="424"/>
      <c r="L86" s="220"/>
      <c r="M86" s="220"/>
      <c r="N86" s="5">
        <v>14</v>
      </c>
      <c r="O86" s="291"/>
      <c r="P86" s="530"/>
      <c r="Q86" s="527"/>
      <c r="R86" s="517"/>
      <c r="S86" s="517"/>
      <c r="T86" s="517"/>
      <c r="U86" s="521"/>
      <c r="V86" s="524"/>
      <c r="W86" s="33"/>
    </row>
    <row r="87" spans="1:23" ht="15" customHeight="1" thickBot="1" x14ac:dyDescent="0.3">
      <c r="A87" s="478"/>
      <c r="B87" s="271"/>
      <c r="C87" s="258"/>
      <c r="D87" s="338"/>
      <c r="E87" s="429"/>
      <c r="F87" s="493"/>
      <c r="G87" s="496"/>
      <c r="H87" s="86">
        <v>15</v>
      </c>
      <c r="I87" s="396"/>
      <c r="J87" s="466"/>
      <c r="K87" s="199"/>
      <c r="L87" s="221"/>
      <c r="M87" s="221"/>
      <c r="N87" s="88">
        <v>15</v>
      </c>
      <c r="O87" s="292"/>
      <c r="P87" s="531"/>
      <c r="Q87" s="527"/>
      <c r="R87" s="517"/>
      <c r="S87" s="517"/>
      <c r="T87" s="517"/>
      <c r="U87" s="521"/>
      <c r="V87" s="524"/>
      <c r="W87" s="33"/>
    </row>
    <row r="88" spans="1:23" ht="15.75" customHeight="1" x14ac:dyDescent="0.25">
      <c r="A88" s="478"/>
      <c r="B88" s="271"/>
      <c r="C88" s="257" t="s">
        <v>121</v>
      </c>
      <c r="D88" s="414">
        <v>25</v>
      </c>
      <c r="E88" s="317">
        <f>HEX2DEC(D88)</f>
        <v>37</v>
      </c>
      <c r="F88" s="491" t="str">
        <f>DEC2HEX(G88,2)</f>
        <v>2A</v>
      </c>
      <c r="G88" s="494">
        <f>G80+1</f>
        <v>42</v>
      </c>
      <c r="H88" s="75">
        <v>0</v>
      </c>
      <c r="I88" s="396"/>
      <c r="J88" s="464" t="e">
        <f>DEC2HEX(K88,2)</f>
        <v>#NUM!</v>
      </c>
      <c r="K88" s="317">
        <f>+K72+1</f>
        <v>1027</v>
      </c>
      <c r="L88" s="219">
        <f>L80+1</f>
        <v>1048</v>
      </c>
      <c r="M88" s="219" t="str">
        <f>DEC2HEX(L88,4)</f>
        <v>0418</v>
      </c>
      <c r="N88" s="73">
        <v>0</v>
      </c>
      <c r="O88" s="290" t="str">
        <f>HEX2BIN(P88,8)</f>
        <v>00000000</v>
      </c>
      <c r="P88" s="529" t="s">
        <v>136</v>
      </c>
      <c r="Q88" s="527"/>
      <c r="R88" s="517"/>
      <c r="S88" s="517"/>
      <c r="T88" s="517"/>
      <c r="U88" s="521"/>
      <c r="V88" s="524"/>
      <c r="W88" s="33"/>
    </row>
    <row r="89" spans="1:23" ht="15" customHeight="1" x14ac:dyDescent="0.25">
      <c r="A89" s="478"/>
      <c r="B89" s="271"/>
      <c r="C89" s="271"/>
      <c r="D89" s="337"/>
      <c r="E89" s="424"/>
      <c r="F89" s="492"/>
      <c r="G89" s="495"/>
      <c r="H89" s="82">
        <v>1</v>
      </c>
      <c r="I89" s="396"/>
      <c r="J89" s="465"/>
      <c r="K89" s="424"/>
      <c r="L89" s="220"/>
      <c r="M89" s="220"/>
      <c r="N89" s="5">
        <v>1</v>
      </c>
      <c r="O89" s="291"/>
      <c r="P89" s="530"/>
      <c r="Q89" s="527"/>
      <c r="R89" s="517"/>
      <c r="S89" s="517"/>
      <c r="T89" s="517"/>
      <c r="U89" s="521"/>
      <c r="V89" s="524"/>
      <c r="W89" s="33"/>
    </row>
    <row r="90" spans="1:23" ht="15.75" customHeight="1" x14ac:dyDescent="0.25">
      <c r="A90" s="478"/>
      <c r="B90" s="271"/>
      <c r="C90" s="271"/>
      <c r="D90" s="337"/>
      <c r="E90" s="424"/>
      <c r="F90" s="492"/>
      <c r="G90" s="495"/>
      <c r="H90" s="82">
        <v>2</v>
      </c>
      <c r="I90" s="396"/>
      <c r="J90" s="465"/>
      <c r="K90" s="424"/>
      <c r="L90" s="220"/>
      <c r="M90" s="220"/>
      <c r="N90" s="5">
        <v>2</v>
      </c>
      <c r="O90" s="291"/>
      <c r="P90" s="530"/>
      <c r="Q90" s="527"/>
      <c r="R90" s="517"/>
      <c r="S90" s="517"/>
      <c r="T90" s="517"/>
      <c r="U90" s="521"/>
      <c r="V90" s="524"/>
      <c r="W90" s="33"/>
    </row>
    <row r="91" spans="1:23" ht="15" customHeight="1" x14ac:dyDescent="0.25">
      <c r="A91" s="478"/>
      <c r="B91" s="271"/>
      <c r="C91" s="271"/>
      <c r="D91" s="337"/>
      <c r="E91" s="424"/>
      <c r="F91" s="492"/>
      <c r="G91" s="495"/>
      <c r="H91" s="82">
        <v>3</v>
      </c>
      <c r="I91" s="396"/>
      <c r="J91" s="465"/>
      <c r="K91" s="424"/>
      <c r="L91" s="220"/>
      <c r="M91" s="220"/>
      <c r="N91" s="5">
        <v>3</v>
      </c>
      <c r="O91" s="291"/>
      <c r="P91" s="530"/>
      <c r="Q91" s="527"/>
      <c r="R91" s="517"/>
      <c r="S91" s="517"/>
      <c r="T91" s="517"/>
      <c r="U91" s="521"/>
      <c r="V91" s="524"/>
      <c r="W91" s="33"/>
    </row>
    <row r="92" spans="1:23" ht="15.75" customHeight="1" x14ac:dyDescent="0.25">
      <c r="A92" s="478"/>
      <c r="B92" s="271"/>
      <c r="C92" s="271"/>
      <c r="D92" s="337"/>
      <c r="E92" s="424"/>
      <c r="F92" s="492"/>
      <c r="G92" s="495"/>
      <c r="H92" s="82">
        <v>4</v>
      </c>
      <c r="I92" s="396"/>
      <c r="J92" s="465"/>
      <c r="K92" s="424"/>
      <c r="L92" s="220"/>
      <c r="M92" s="220"/>
      <c r="N92" s="5">
        <v>4</v>
      </c>
      <c r="O92" s="291"/>
      <c r="P92" s="530"/>
      <c r="Q92" s="527"/>
      <c r="R92" s="517"/>
      <c r="S92" s="517"/>
      <c r="T92" s="517"/>
      <c r="U92" s="521"/>
      <c r="V92" s="524"/>
      <c r="W92" s="33"/>
    </row>
    <row r="93" spans="1:23" ht="15" customHeight="1" x14ac:dyDescent="0.25">
      <c r="A93" s="478"/>
      <c r="B93" s="271"/>
      <c r="C93" s="271"/>
      <c r="D93" s="337"/>
      <c r="E93" s="424"/>
      <c r="F93" s="492"/>
      <c r="G93" s="495"/>
      <c r="H93" s="82">
        <v>5</v>
      </c>
      <c r="I93" s="396"/>
      <c r="J93" s="465"/>
      <c r="K93" s="424"/>
      <c r="L93" s="220"/>
      <c r="M93" s="220"/>
      <c r="N93" s="5">
        <v>5</v>
      </c>
      <c r="O93" s="291"/>
      <c r="P93" s="530"/>
      <c r="Q93" s="527"/>
      <c r="R93" s="517"/>
      <c r="S93" s="517"/>
      <c r="T93" s="517"/>
      <c r="U93" s="521"/>
      <c r="V93" s="524"/>
      <c r="W93" s="33"/>
    </row>
    <row r="94" spans="1:23" ht="15.75" customHeight="1" x14ac:dyDescent="0.25">
      <c r="A94" s="478"/>
      <c r="B94" s="271"/>
      <c r="C94" s="271"/>
      <c r="D94" s="337"/>
      <c r="E94" s="424"/>
      <c r="F94" s="492"/>
      <c r="G94" s="495"/>
      <c r="H94" s="82">
        <v>6</v>
      </c>
      <c r="I94" s="396"/>
      <c r="J94" s="465"/>
      <c r="K94" s="424"/>
      <c r="L94" s="220"/>
      <c r="M94" s="220"/>
      <c r="N94" s="5">
        <v>6</v>
      </c>
      <c r="O94" s="291"/>
      <c r="P94" s="530"/>
      <c r="Q94" s="527"/>
      <c r="R94" s="517"/>
      <c r="S94" s="517"/>
      <c r="T94" s="517"/>
      <c r="U94" s="521"/>
      <c r="V94" s="524"/>
      <c r="W94" s="33"/>
    </row>
    <row r="95" spans="1:23" ht="15" customHeight="1" thickBot="1" x14ac:dyDescent="0.3">
      <c r="A95" s="478"/>
      <c r="B95" s="271"/>
      <c r="C95" s="271"/>
      <c r="D95" s="337"/>
      <c r="E95" s="424"/>
      <c r="F95" s="493"/>
      <c r="G95" s="496"/>
      <c r="H95" s="82">
        <v>7</v>
      </c>
      <c r="I95" s="396"/>
      <c r="J95" s="465"/>
      <c r="K95" s="424"/>
      <c r="L95" s="221"/>
      <c r="M95" s="221"/>
      <c r="N95" s="5">
        <v>7</v>
      </c>
      <c r="O95" s="292"/>
      <c r="P95" s="531"/>
      <c r="Q95" s="527"/>
      <c r="R95" s="517"/>
      <c r="S95" s="517"/>
      <c r="T95" s="517"/>
      <c r="U95" s="521"/>
      <c r="V95" s="524"/>
      <c r="W95" s="33"/>
    </row>
    <row r="96" spans="1:23" ht="15" customHeight="1" x14ac:dyDescent="0.25">
      <c r="A96" s="478"/>
      <c r="B96" s="271"/>
      <c r="C96" s="271"/>
      <c r="D96" s="337"/>
      <c r="E96" s="424"/>
      <c r="F96" s="491" t="str">
        <f>DEC2HEX(G96,2)</f>
        <v>2B</v>
      </c>
      <c r="G96" s="494">
        <f>G88+1</f>
        <v>43</v>
      </c>
      <c r="H96" s="82">
        <v>8</v>
      </c>
      <c r="I96" s="396"/>
      <c r="J96" s="465"/>
      <c r="K96" s="424"/>
      <c r="L96" s="219">
        <f>L88+1</f>
        <v>1049</v>
      </c>
      <c r="M96" s="219" t="str">
        <f>DEC2HEX(L96,4)</f>
        <v>0419</v>
      </c>
      <c r="N96" s="5">
        <v>8</v>
      </c>
      <c r="O96" s="290" t="str">
        <f>HEX2BIN(P96,8)</f>
        <v>00000000</v>
      </c>
      <c r="P96" s="529" t="s">
        <v>136</v>
      </c>
      <c r="Q96" s="527"/>
      <c r="R96" s="517"/>
      <c r="S96" s="517"/>
      <c r="T96" s="517"/>
      <c r="U96" s="521"/>
      <c r="V96" s="524"/>
      <c r="W96" s="33"/>
    </row>
    <row r="97" spans="1:26" ht="15" customHeight="1" x14ac:dyDescent="0.25">
      <c r="A97" s="478"/>
      <c r="B97" s="271"/>
      <c r="C97" s="271"/>
      <c r="D97" s="337"/>
      <c r="E97" s="424"/>
      <c r="F97" s="492"/>
      <c r="G97" s="495"/>
      <c r="H97" s="82">
        <v>9</v>
      </c>
      <c r="I97" s="396"/>
      <c r="J97" s="465"/>
      <c r="K97" s="424"/>
      <c r="L97" s="220"/>
      <c r="M97" s="220"/>
      <c r="N97" s="5">
        <v>9</v>
      </c>
      <c r="O97" s="291"/>
      <c r="P97" s="530"/>
      <c r="Q97" s="527"/>
      <c r="R97" s="517"/>
      <c r="S97" s="517"/>
      <c r="T97" s="517"/>
      <c r="U97" s="521"/>
      <c r="V97" s="524"/>
      <c r="W97" s="33"/>
    </row>
    <row r="98" spans="1:26" ht="15" customHeight="1" x14ac:dyDescent="0.25">
      <c r="A98" s="478"/>
      <c r="B98" s="271"/>
      <c r="C98" s="271"/>
      <c r="D98" s="337"/>
      <c r="E98" s="424"/>
      <c r="F98" s="492"/>
      <c r="G98" s="495"/>
      <c r="H98" s="82">
        <v>10</v>
      </c>
      <c r="I98" s="396"/>
      <c r="J98" s="465"/>
      <c r="K98" s="424"/>
      <c r="L98" s="220"/>
      <c r="M98" s="220"/>
      <c r="N98" s="5">
        <v>10</v>
      </c>
      <c r="O98" s="291"/>
      <c r="P98" s="530"/>
      <c r="Q98" s="527"/>
      <c r="R98" s="517"/>
      <c r="S98" s="517"/>
      <c r="T98" s="517"/>
      <c r="U98" s="521"/>
      <c r="V98" s="524"/>
      <c r="W98" s="33"/>
      <c r="X98" s="18"/>
    </row>
    <row r="99" spans="1:26" ht="15" customHeight="1" x14ac:dyDescent="0.25">
      <c r="A99" s="478"/>
      <c r="B99" s="271"/>
      <c r="C99" s="271"/>
      <c r="D99" s="337"/>
      <c r="E99" s="424"/>
      <c r="F99" s="492"/>
      <c r="G99" s="495"/>
      <c r="H99" s="82">
        <v>11</v>
      </c>
      <c r="I99" s="396"/>
      <c r="J99" s="465"/>
      <c r="K99" s="424"/>
      <c r="L99" s="220"/>
      <c r="M99" s="220"/>
      <c r="N99" s="5">
        <v>11</v>
      </c>
      <c r="O99" s="291"/>
      <c r="P99" s="530"/>
      <c r="Q99" s="527"/>
      <c r="R99" s="517"/>
      <c r="S99" s="517"/>
      <c r="T99" s="517"/>
      <c r="U99" s="521"/>
      <c r="V99" s="524"/>
      <c r="W99" s="33"/>
      <c r="X99" s="18"/>
    </row>
    <row r="100" spans="1:26" ht="15" customHeight="1" x14ac:dyDescent="0.25">
      <c r="A100" s="478"/>
      <c r="B100" s="271"/>
      <c r="C100" s="271"/>
      <c r="D100" s="337"/>
      <c r="E100" s="424"/>
      <c r="F100" s="492"/>
      <c r="G100" s="495"/>
      <c r="H100" s="82">
        <v>12</v>
      </c>
      <c r="I100" s="396"/>
      <c r="J100" s="465"/>
      <c r="K100" s="424"/>
      <c r="L100" s="220"/>
      <c r="M100" s="220"/>
      <c r="N100" s="5">
        <v>12</v>
      </c>
      <c r="O100" s="291"/>
      <c r="P100" s="530"/>
      <c r="Q100" s="527"/>
      <c r="R100" s="517"/>
      <c r="S100" s="517"/>
      <c r="T100" s="517"/>
      <c r="U100" s="521"/>
      <c r="V100" s="524"/>
      <c r="W100" s="33"/>
      <c r="X100" s="18"/>
    </row>
    <row r="101" spans="1:26" ht="15" customHeight="1" x14ac:dyDescent="0.25">
      <c r="A101" s="478"/>
      <c r="B101" s="271"/>
      <c r="C101" s="271"/>
      <c r="D101" s="337"/>
      <c r="E101" s="424"/>
      <c r="F101" s="492"/>
      <c r="G101" s="495"/>
      <c r="H101" s="82">
        <v>13</v>
      </c>
      <c r="I101" s="396"/>
      <c r="J101" s="465"/>
      <c r="K101" s="424"/>
      <c r="L101" s="220"/>
      <c r="M101" s="220"/>
      <c r="N101" s="5">
        <v>13</v>
      </c>
      <c r="O101" s="291"/>
      <c r="P101" s="530"/>
      <c r="Q101" s="527"/>
      <c r="R101" s="517"/>
      <c r="S101" s="517"/>
      <c r="T101" s="517"/>
      <c r="U101" s="521"/>
      <c r="V101" s="524"/>
      <c r="X101" s="18"/>
    </row>
    <row r="102" spans="1:26" ht="15" customHeight="1" x14ac:dyDescent="0.25">
      <c r="A102" s="478"/>
      <c r="B102" s="271"/>
      <c r="C102" s="271"/>
      <c r="D102" s="337"/>
      <c r="E102" s="424"/>
      <c r="F102" s="492"/>
      <c r="G102" s="495"/>
      <c r="H102" s="82">
        <v>14</v>
      </c>
      <c r="I102" s="396"/>
      <c r="J102" s="465"/>
      <c r="K102" s="424"/>
      <c r="L102" s="220"/>
      <c r="M102" s="220"/>
      <c r="N102" s="5">
        <v>14</v>
      </c>
      <c r="O102" s="291"/>
      <c r="P102" s="530"/>
      <c r="Q102" s="527"/>
      <c r="R102" s="517"/>
      <c r="S102" s="517"/>
      <c r="T102" s="517"/>
      <c r="U102" s="521"/>
      <c r="V102" s="524"/>
      <c r="X102" s="19"/>
    </row>
    <row r="103" spans="1:26" ht="15" customHeight="1" thickBot="1" x14ac:dyDescent="0.3">
      <c r="A103" s="478"/>
      <c r="B103" s="258"/>
      <c r="C103" s="258"/>
      <c r="D103" s="338"/>
      <c r="E103" s="429"/>
      <c r="F103" s="493"/>
      <c r="G103" s="496"/>
      <c r="H103" s="86">
        <v>15</v>
      </c>
      <c r="I103" s="397"/>
      <c r="J103" s="466"/>
      <c r="K103" s="199"/>
      <c r="L103" s="221"/>
      <c r="M103" s="221"/>
      <c r="N103" s="88">
        <v>15</v>
      </c>
      <c r="O103" s="292"/>
      <c r="P103" s="531"/>
      <c r="Q103" s="528"/>
      <c r="R103" s="518"/>
      <c r="S103" s="518"/>
      <c r="T103" s="518"/>
      <c r="U103" s="522"/>
      <c r="V103" s="525"/>
      <c r="X103" s="124"/>
      <c r="Y103" s="124"/>
      <c r="Z103" s="124"/>
    </row>
    <row r="104" spans="1:26" ht="15" customHeight="1" x14ac:dyDescent="0.25">
      <c r="A104" s="478"/>
      <c r="B104" s="257" t="s">
        <v>123</v>
      </c>
      <c r="C104" s="257" t="s">
        <v>122</v>
      </c>
      <c r="D104" s="414">
        <v>26</v>
      </c>
      <c r="E104" s="317">
        <f>HEX2DEC(D104)</f>
        <v>38</v>
      </c>
      <c r="F104" s="491" t="str">
        <f>DEC2HEX(G104,2)</f>
        <v>2C</v>
      </c>
      <c r="G104" s="494">
        <f>G96+1</f>
        <v>44</v>
      </c>
      <c r="H104" s="75">
        <v>0</v>
      </c>
      <c r="I104" s="532" t="s">
        <v>245</v>
      </c>
      <c r="J104" s="464" t="e">
        <f>DEC2HEX(K104,2)</f>
        <v>#NUM!</v>
      </c>
      <c r="K104" s="317">
        <f>+K88+1</f>
        <v>1028</v>
      </c>
      <c r="L104" s="219">
        <f>L96+1</f>
        <v>1050</v>
      </c>
      <c r="M104" s="219" t="str">
        <f>DEC2HEX(L104,4)</f>
        <v>041A</v>
      </c>
      <c r="N104" s="73">
        <v>0</v>
      </c>
      <c r="O104" s="290" t="str">
        <f>HEX2BIN(P104,8)</f>
        <v>01110000</v>
      </c>
      <c r="P104" s="529" t="s">
        <v>489</v>
      </c>
      <c r="Q104" s="526" t="str">
        <f>CONCATENATE(P104,P112,P120,P128)</f>
        <v>702E0000</v>
      </c>
      <c r="R104" s="516" t="str">
        <f>CONCATENATE(P128,P120,P112,P104)</f>
        <v>00002E70</v>
      </c>
      <c r="S104" s="519">
        <f>MOD(HEX2DEC(Q104)+2^31,2^32)-2^31</f>
        <v>1882062848</v>
      </c>
      <c r="T104" s="519">
        <f>(MOD(HEX2DEC(R104)+2^31,2^32)-2^31)</f>
        <v>11888</v>
      </c>
      <c r="U104" s="245" t="s">
        <v>266</v>
      </c>
      <c r="V104" s="246"/>
      <c r="X104" s="124"/>
      <c r="Y104" s="124"/>
      <c r="Z104" s="124"/>
    </row>
    <row r="105" spans="1:26" ht="15" customHeight="1" x14ac:dyDescent="0.25">
      <c r="A105" s="478"/>
      <c r="B105" s="271"/>
      <c r="C105" s="271"/>
      <c r="D105" s="337"/>
      <c r="E105" s="424"/>
      <c r="F105" s="492"/>
      <c r="G105" s="495"/>
      <c r="H105" s="82">
        <v>1</v>
      </c>
      <c r="I105" s="533"/>
      <c r="J105" s="465"/>
      <c r="K105" s="424"/>
      <c r="L105" s="220"/>
      <c r="M105" s="220"/>
      <c r="N105" s="5">
        <v>1</v>
      </c>
      <c r="O105" s="291"/>
      <c r="P105" s="530"/>
      <c r="Q105" s="527"/>
      <c r="R105" s="517"/>
      <c r="S105" s="517"/>
      <c r="T105" s="517"/>
      <c r="U105" s="247"/>
      <c r="V105" s="248"/>
      <c r="X105" s="124"/>
      <c r="Y105" s="124"/>
      <c r="Z105" s="124"/>
    </row>
    <row r="106" spans="1:26" ht="15" customHeight="1" x14ac:dyDescent="0.25">
      <c r="A106" s="478"/>
      <c r="B106" s="271"/>
      <c r="C106" s="271"/>
      <c r="D106" s="337"/>
      <c r="E106" s="424"/>
      <c r="F106" s="492"/>
      <c r="G106" s="495"/>
      <c r="H106" s="82">
        <v>2</v>
      </c>
      <c r="I106" s="533"/>
      <c r="J106" s="465"/>
      <c r="K106" s="424"/>
      <c r="L106" s="220"/>
      <c r="M106" s="220"/>
      <c r="N106" s="5">
        <v>2</v>
      </c>
      <c r="O106" s="291"/>
      <c r="P106" s="530"/>
      <c r="Q106" s="527"/>
      <c r="R106" s="517"/>
      <c r="S106" s="517"/>
      <c r="T106" s="517"/>
      <c r="U106" s="247"/>
      <c r="V106" s="248"/>
      <c r="X106" s="124"/>
      <c r="Y106" s="124"/>
      <c r="Z106" s="124"/>
    </row>
    <row r="107" spans="1:26" ht="15" customHeight="1" x14ac:dyDescent="0.25">
      <c r="A107" s="478"/>
      <c r="B107" s="271"/>
      <c r="C107" s="271"/>
      <c r="D107" s="337"/>
      <c r="E107" s="424"/>
      <c r="F107" s="492"/>
      <c r="G107" s="495"/>
      <c r="H107" s="82">
        <v>3</v>
      </c>
      <c r="I107" s="533"/>
      <c r="J107" s="465"/>
      <c r="K107" s="424"/>
      <c r="L107" s="220"/>
      <c r="M107" s="220"/>
      <c r="N107" s="5">
        <v>3</v>
      </c>
      <c r="O107" s="291"/>
      <c r="P107" s="530"/>
      <c r="Q107" s="527"/>
      <c r="R107" s="517"/>
      <c r="S107" s="517"/>
      <c r="T107" s="517"/>
      <c r="U107" s="247"/>
      <c r="V107" s="248"/>
      <c r="X107" s="124"/>
      <c r="Y107" s="124"/>
      <c r="Z107" s="124"/>
    </row>
    <row r="108" spans="1:26" ht="15.75" customHeight="1" x14ac:dyDescent="0.25">
      <c r="A108" s="478"/>
      <c r="B108" s="271"/>
      <c r="C108" s="271"/>
      <c r="D108" s="337"/>
      <c r="E108" s="424"/>
      <c r="F108" s="492"/>
      <c r="G108" s="495"/>
      <c r="H108" s="82">
        <v>4</v>
      </c>
      <c r="I108" s="533"/>
      <c r="J108" s="465"/>
      <c r="K108" s="424"/>
      <c r="L108" s="220"/>
      <c r="M108" s="220"/>
      <c r="N108" s="5">
        <v>4</v>
      </c>
      <c r="O108" s="291"/>
      <c r="P108" s="530"/>
      <c r="Q108" s="527"/>
      <c r="R108" s="517"/>
      <c r="S108" s="517"/>
      <c r="T108" s="517"/>
      <c r="U108" s="247"/>
      <c r="V108" s="248"/>
      <c r="X108" s="124"/>
      <c r="Y108" s="124"/>
      <c r="Z108" s="124"/>
    </row>
    <row r="109" spans="1:26" ht="15" customHeight="1" x14ac:dyDescent="0.25">
      <c r="A109" s="478"/>
      <c r="B109" s="271"/>
      <c r="C109" s="271"/>
      <c r="D109" s="337"/>
      <c r="E109" s="424"/>
      <c r="F109" s="492"/>
      <c r="G109" s="495"/>
      <c r="H109" s="82">
        <v>5</v>
      </c>
      <c r="I109" s="533"/>
      <c r="J109" s="465"/>
      <c r="K109" s="424"/>
      <c r="L109" s="220"/>
      <c r="M109" s="220"/>
      <c r="N109" s="5">
        <v>5</v>
      </c>
      <c r="O109" s="291"/>
      <c r="P109" s="530"/>
      <c r="Q109" s="527"/>
      <c r="R109" s="517"/>
      <c r="S109" s="517"/>
      <c r="T109" s="517"/>
      <c r="U109" s="247"/>
      <c r="V109" s="248"/>
      <c r="X109" s="124"/>
      <c r="Y109" s="124"/>
      <c r="Z109" s="124"/>
    </row>
    <row r="110" spans="1:26" ht="15" customHeight="1" x14ac:dyDescent="0.25">
      <c r="A110" s="478"/>
      <c r="B110" s="271"/>
      <c r="C110" s="271"/>
      <c r="D110" s="337"/>
      <c r="E110" s="424"/>
      <c r="F110" s="492"/>
      <c r="G110" s="495"/>
      <c r="H110" s="82">
        <v>6</v>
      </c>
      <c r="I110" s="533"/>
      <c r="J110" s="465"/>
      <c r="K110" s="424"/>
      <c r="L110" s="220"/>
      <c r="M110" s="220"/>
      <c r="N110" s="5">
        <v>6</v>
      </c>
      <c r="O110" s="291"/>
      <c r="P110" s="530"/>
      <c r="Q110" s="527"/>
      <c r="R110" s="517"/>
      <c r="S110" s="517"/>
      <c r="T110" s="517"/>
      <c r="U110" s="247"/>
      <c r="V110" s="248"/>
      <c r="X110" s="124"/>
      <c r="Y110" s="124"/>
      <c r="Z110" s="124"/>
    </row>
    <row r="111" spans="1:26" ht="15" customHeight="1" thickBot="1" x14ac:dyDescent="0.3">
      <c r="A111" s="478"/>
      <c r="B111" s="271"/>
      <c r="C111" s="271"/>
      <c r="D111" s="337"/>
      <c r="E111" s="424"/>
      <c r="F111" s="493"/>
      <c r="G111" s="496"/>
      <c r="H111" s="82">
        <v>7</v>
      </c>
      <c r="I111" s="533"/>
      <c r="J111" s="465"/>
      <c r="K111" s="424"/>
      <c r="L111" s="221"/>
      <c r="M111" s="221"/>
      <c r="N111" s="5">
        <v>7</v>
      </c>
      <c r="O111" s="292"/>
      <c r="P111" s="531"/>
      <c r="Q111" s="527"/>
      <c r="R111" s="517"/>
      <c r="S111" s="517"/>
      <c r="T111" s="517"/>
      <c r="U111" s="247"/>
      <c r="V111" s="248"/>
      <c r="X111" s="124"/>
      <c r="Y111" s="124"/>
      <c r="Z111" s="124"/>
    </row>
    <row r="112" spans="1:26" ht="15" customHeight="1" x14ac:dyDescent="0.25">
      <c r="A112" s="478"/>
      <c r="B112" s="271"/>
      <c r="C112" s="271"/>
      <c r="D112" s="337"/>
      <c r="E112" s="424"/>
      <c r="F112" s="491" t="str">
        <f>DEC2HEX(G112,2)</f>
        <v>2D</v>
      </c>
      <c r="G112" s="494">
        <f>G104+1</f>
        <v>45</v>
      </c>
      <c r="H112" s="82">
        <v>8</v>
      </c>
      <c r="I112" s="533"/>
      <c r="J112" s="465"/>
      <c r="K112" s="424"/>
      <c r="L112" s="219">
        <f>L104+1</f>
        <v>1051</v>
      </c>
      <c r="M112" s="219" t="str">
        <f>DEC2HEX(L112,4)</f>
        <v>041B</v>
      </c>
      <c r="N112" s="5">
        <v>8</v>
      </c>
      <c r="O112" s="290" t="str">
        <f>HEX2BIN(P112,8)</f>
        <v>00101110</v>
      </c>
      <c r="P112" s="529" t="s">
        <v>189</v>
      </c>
      <c r="Q112" s="527"/>
      <c r="R112" s="517"/>
      <c r="S112" s="517"/>
      <c r="T112" s="517"/>
      <c r="U112" s="247"/>
      <c r="V112" s="248"/>
      <c r="X112" s="124"/>
      <c r="Y112" s="124"/>
      <c r="Z112" s="124"/>
    </row>
    <row r="113" spans="1:29" ht="15" customHeight="1" x14ac:dyDescent="0.25">
      <c r="A113" s="478"/>
      <c r="B113" s="271"/>
      <c r="C113" s="271"/>
      <c r="D113" s="337"/>
      <c r="E113" s="424"/>
      <c r="F113" s="492"/>
      <c r="G113" s="495"/>
      <c r="H113" s="82">
        <v>9</v>
      </c>
      <c r="I113" s="533"/>
      <c r="J113" s="465"/>
      <c r="K113" s="424"/>
      <c r="L113" s="220"/>
      <c r="M113" s="220"/>
      <c r="N113" s="5">
        <v>9</v>
      </c>
      <c r="O113" s="291"/>
      <c r="P113" s="530"/>
      <c r="Q113" s="527"/>
      <c r="R113" s="517"/>
      <c r="S113" s="517"/>
      <c r="T113" s="517"/>
      <c r="U113" s="247"/>
      <c r="V113" s="248"/>
      <c r="X113" s="124"/>
      <c r="Y113" s="124"/>
      <c r="Z113" s="124"/>
    </row>
    <row r="114" spans="1:29" ht="15" customHeight="1" x14ac:dyDescent="0.25">
      <c r="A114" s="478"/>
      <c r="B114" s="271"/>
      <c r="C114" s="271"/>
      <c r="D114" s="337"/>
      <c r="E114" s="424"/>
      <c r="F114" s="492"/>
      <c r="G114" s="495"/>
      <c r="H114" s="82">
        <v>10</v>
      </c>
      <c r="I114" s="533"/>
      <c r="J114" s="465"/>
      <c r="K114" s="424"/>
      <c r="L114" s="220"/>
      <c r="M114" s="220"/>
      <c r="N114" s="5">
        <v>10</v>
      </c>
      <c r="O114" s="291"/>
      <c r="P114" s="530"/>
      <c r="Q114" s="527"/>
      <c r="R114" s="517"/>
      <c r="S114" s="517"/>
      <c r="T114" s="517"/>
      <c r="U114" s="247"/>
      <c r="V114" s="248"/>
      <c r="X114" s="124"/>
      <c r="Y114" s="124"/>
      <c r="Z114" s="124"/>
    </row>
    <row r="115" spans="1:29" ht="15" customHeight="1" x14ac:dyDescent="0.25">
      <c r="A115" s="478"/>
      <c r="B115" s="271"/>
      <c r="C115" s="271"/>
      <c r="D115" s="337"/>
      <c r="E115" s="424"/>
      <c r="F115" s="492"/>
      <c r="G115" s="495"/>
      <c r="H115" s="82">
        <v>11</v>
      </c>
      <c r="I115" s="533"/>
      <c r="J115" s="465"/>
      <c r="K115" s="424"/>
      <c r="L115" s="220"/>
      <c r="M115" s="220"/>
      <c r="N115" s="5">
        <v>11</v>
      </c>
      <c r="O115" s="291"/>
      <c r="P115" s="530"/>
      <c r="Q115" s="527"/>
      <c r="R115" s="517"/>
      <c r="S115" s="517"/>
      <c r="T115" s="517"/>
      <c r="U115" s="247"/>
      <c r="V115" s="248"/>
      <c r="X115" s="124"/>
      <c r="Y115" s="124"/>
      <c r="Z115" s="124"/>
    </row>
    <row r="116" spans="1:29" ht="15.75" customHeight="1" x14ac:dyDescent="0.25">
      <c r="A116" s="478"/>
      <c r="B116" s="271"/>
      <c r="C116" s="271"/>
      <c r="D116" s="337"/>
      <c r="E116" s="424"/>
      <c r="F116" s="492"/>
      <c r="G116" s="495"/>
      <c r="H116" s="82">
        <v>12</v>
      </c>
      <c r="I116" s="533"/>
      <c r="J116" s="465"/>
      <c r="K116" s="424"/>
      <c r="L116" s="220"/>
      <c r="M116" s="220"/>
      <c r="N116" s="5">
        <v>12</v>
      </c>
      <c r="O116" s="291"/>
      <c r="P116" s="530"/>
      <c r="Q116" s="527"/>
      <c r="R116" s="517"/>
      <c r="S116" s="517"/>
      <c r="T116" s="517"/>
      <c r="U116" s="247"/>
      <c r="V116" s="248"/>
      <c r="X116" s="124"/>
      <c r="Y116" s="124"/>
      <c r="Z116" s="124"/>
    </row>
    <row r="117" spans="1:29" x14ac:dyDescent="0.25">
      <c r="A117" s="478"/>
      <c r="B117" s="271"/>
      <c r="C117" s="271"/>
      <c r="D117" s="337"/>
      <c r="E117" s="424"/>
      <c r="F117" s="492"/>
      <c r="G117" s="495"/>
      <c r="H117" s="82">
        <v>13</v>
      </c>
      <c r="I117" s="533"/>
      <c r="J117" s="465"/>
      <c r="K117" s="424"/>
      <c r="L117" s="220"/>
      <c r="M117" s="220"/>
      <c r="N117" s="5">
        <v>13</v>
      </c>
      <c r="O117" s="291"/>
      <c r="P117" s="530"/>
      <c r="Q117" s="527"/>
      <c r="R117" s="517"/>
      <c r="S117" s="517"/>
      <c r="T117" s="517"/>
      <c r="U117" s="247"/>
      <c r="V117" s="248"/>
      <c r="X117" s="124"/>
      <c r="Y117" s="124"/>
      <c r="Z117" s="124"/>
    </row>
    <row r="118" spans="1:29" x14ac:dyDescent="0.25">
      <c r="A118" s="478"/>
      <c r="B118" s="271"/>
      <c r="C118" s="271"/>
      <c r="D118" s="337"/>
      <c r="E118" s="424"/>
      <c r="F118" s="492"/>
      <c r="G118" s="495"/>
      <c r="H118" s="82">
        <v>14</v>
      </c>
      <c r="I118" s="533"/>
      <c r="J118" s="465"/>
      <c r="K118" s="424"/>
      <c r="L118" s="220"/>
      <c r="M118" s="220"/>
      <c r="N118" s="5">
        <v>14</v>
      </c>
      <c r="O118" s="291"/>
      <c r="P118" s="530"/>
      <c r="Q118" s="527"/>
      <c r="R118" s="517"/>
      <c r="S118" s="517"/>
      <c r="T118" s="517"/>
      <c r="U118" s="247"/>
      <c r="V118" s="248"/>
      <c r="X118" s="124"/>
      <c r="Y118" s="124"/>
      <c r="Z118" s="124"/>
    </row>
    <row r="119" spans="1:29" ht="15.75" customHeight="1" thickBot="1" x14ac:dyDescent="0.3">
      <c r="A119" s="478"/>
      <c r="B119" s="271"/>
      <c r="C119" s="258"/>
      <c r="D119" s="338"/>
      <c r="E119" s="429"/>
      <c r="F119" s="493"/>
      <c r="G119" s="496"/>
      <c r="H119" s="86">
        <v>15</v>
      </c>
      <c r="I119" s="533"/>
      <c r="J119" s="466"/>
      <c r="K119" s="199"/>
      <c r="L119" s="221"/>
      <c r="M119" s="221"/>
      <c r="N119" s="88">
        <v>15</v>
      </c>
      <c r="O119" s="292"/>
      <c r="P119" s="531"/>
      <c r="Q119" s="527"/>
      <c r="R119" s="517"/>
      <c r="S119" s="517"/>
      <c r="T119" s="517"/>
      <c r="U119" s="247"/>
      <c r="V119" s="248"/>
      <c r="X119" s="19"/>
    </row>
    <row r="120" spans="1:29" ht="16.5" customHeight="1" x14ac:dyDescent="0.25">
      <c r="A120" s="478"/>
      <c r="B120" s="271"/>
      <c r="C120" s="257" t="s">
        <v>121</v>
      </c>
      <c r="D120" s="414">
        <v>27</v>
      </c>
      <c r="E120" s="317">
        <f>HEX2DEC(D120)</f>
        <v>39</v>
      </c>
      <c r="F120" s="491" t="str">
        <f>DEC2HEX(G120,2)</f>
        <v>2E</v>
      </c>
      <c r="G120" s="494">
        <f>G112+1</f>
        <v>46</v>
      </c>
      <c r="H120" s="75">
        <v>0</v>
      </c>
      <c r="I120" s="533"/>
      <c r="J120" s="464" t="e">
        <f>DEC2HEX(K120,2)</f>
        <v>#NUM!</v>
      </c>
      <c r="K120" s="317">
        <f>+K104+1</f>
        <v>1029</v>
      </c>
      <c r="L120" s="219">
        <f>L112+1</f>
        <v>1052</v>
      </c>
      <c r="M120" s="219" t="str">
        <f>DEC2HEX(L120,4)</f>
        <v>041C</v>
      </c>
      <c r="N120" s="73">
        <v>0</v>
      </c>
      <c r="O120" s="290" t="str">
        <f>HEX2BIN(P120,8)</f>
        <v>00000000</v>
      </c>
      <c r="P120" s="529" t="s">
        <v>136</v>
      </c>
      <c r="Q120" s="527"/>
      <c r="R120" s="517"/>
      <c r="S120" s="517"/>
      <c r="T120" s="517"/>
      <c r="U120" s="247"/>
      <c r="V120" s="248"/>
      <c r="X120" s="19"/>
    </row>
    <row r="121" spans="1:29" ht="15.75" customHeight="1" x14ac:dyDescent="0.25">
      <c r="A121" s="478"/>
      <c r="B121" s="271"/>
      <c r="C121" s="271"/>
      <c r="D121" s="337"/>
      <c r="E121" s="424"/>
      <c r="F121" s="492"/>
      <c r="G121" s="495"/>
      <c r="H121" s="82">
        <v>1</v>
      </c>
      <c r="I121" s="533"/>
      <c r="J121" s="465"/>
      <c r="K121" s="424"/>
      <c r="L121" s="220"/>
      <c r="M121" s="220"/>
      <c r="N121" s="5">
        <v>1</v>
      </c>
      <c r="O121" s="291"/>
      <c r="P121" s="530"/>
      <c r="Q121" s="527"/>
      <c r="R121" s="517"/>
      <c r="S121" s="517"/>
      <c r="T121" s="517"/>
      <c r="U121" s="247"/>
      <c r="V121" s="248"/>
    </row>
    <row r="122" spans="1:29" ht="16.5" customHeight="1" x14ac:dyDescent="0.25">
      <c r="A122" s="478"/>
      <c r="B122" s="271"/>
      <c r="C122" s="271"/>
      <c r="D122" s="337"/>
      <c r="E122" s="424"/>
      <c r="F122" s="492"/>
      <c r="G122" s="495"/>
      <c r="H122" s="82">
        <v>2</v>
      </c>
      <c r="I122" s="533"/>
      <c r="J122" s="465"/>
      <c r="K122" s="424"/>
      <c r="L122" s="220"/>
      <c r="M122" s="220"/>
      <c r="N122" s="5">
        <v>2</v>
      </c>
      <c r="O122" s="291"/>
      <c r="P122" s="530"/>
      <c r="Q122" s="527"/>
      <c r="R122" s="517"/>
      <c r="S122" s="517"/>
      <c r="T122" s="517"/>
      <c r="U122" s="247"/>
      <c r="V122" s="248"/>
    </row>
    <row r="123" spans="1:29" ht="15.75" customHeight="1" x14ac:dyDescent="0.25">
      <c r="A123" s="478"/>
      <c r="B123" s="271"/>
      <c r="C123" s="271"/>
      <c r="D123" s="337"/>
      <c r="E123" s="424"/>
      <c r="F123" s="492"/>
      <c r="G123" s="495"/>
      <c r="H123" s="82">
        <v>3</v>
      </c>
      <c r="I123" s="533"/>
      <c r="J123" s="465"/>
      <c r="K123" s="424"/>
      <c r="L123" s="220"/>
      <c r="M123" s="220"/>
      <c r="N123" s="5">
        <v>3</v>
      </c>
      <c r="O123" s="291"/>
      <c r="P123" s="530"/>
      <c r="Q123" s="527"/>
      <c r="R123" s="517"/>
      <c r="S123" s="517"/>
      <c r="T123" s="517"/>
      <c r="U123" s="247"/>
      <c r="V123" s="248"/>
    </row>
    <row r="124" spans="1:29" ht="16.5" customHeight="1" x14ac:dyDescent="0.25">
      <c r="A124" s="478"/>
      <c r="B124" s="271"/>
      <c r="C124" s="271"/>
      <c r="D124" s="337"/>
      <c r="E124" s="424"/>
      <c r="F124" s="492"/>
      <c r="G124" s="495"/>
      <c r="H124" s="82">
        <v>4</v>
      </c>
      <c r="I124" s="533"/>
      <c r="J124" s="465"/>
      <c r="K124" s="424"/>
      <c r="L124" s="220"/>
      <c r="M124" s="220"/>
      <c r="N124" s="5">
        <v>4</v>
      </c>
      <c r="O124" s="291"/>
      <c r="P124" s="530"/>
      <c r="Q124" s="527"/>
      <c r="R124" s="517"/>
      <c r="S124" s="517"/>
      <c r="T124" s="517"/>
      <c r="U124" s="247"/>
      <c r="V124" s="248"/>
    </row>
    <row r="125" spans="1:29" ht="15.75" customHeight="1" x14ac:dyDescent="0.25">
      <c r="A125" s="478"/>
      <c r="B125" s="271"/>
      <c r="C125" s="271"/>
      <c r="D125" s="337"/>
      <c r="E125" s="424"/>
      <c r="F125" s="492"/>
      <c r="G125" s="495"/>
      <c r="H125" s="82">
        <v>5</v>
      </c>
      <c r="I125" s="533"/>
      <c r="J125" s="465"/>
      <c r="K125" s="424"/>
      <c r="L125" s="220"/>
      <c r="M125" s="220"/>
      <c r="N125" s="5">
        <v>5</v>
      </c>
      <c r="O125" s="291"/>
      <c r="P125" s="530"/>
      <c r="Q125" s="527"/>
      <c r="R125" s="517"/>
      <c r="S125" s="517"/>
      <c r="T125" s="517"/>
      <c r="U125" s="247"/>
      <c r="V125" s="248"/>
    </row>
    <row r="126" spans="1:29" ht="16.5" customHeight="1" x14ac:dyDescent="0.25">
      <c r="A126" s="478"/>
      <c r="B126" s="271"/>
      <c r="C126" s="271"/>
      <c r="D126" s="337"/>
      <c r="E126" s="424"/>
      <c r="F126" s="492"/>
      <c r="G126" s="495"/>
      <c r="H126" s="82">
        <v>6</v>
      </c>
      <c r="I126" s="533"/>
      <c r="J126" s="465"/>
      <c r="K126" s="424"/>
      <c r="L126" s="220"/>
      <c r="M126" s="220"/>
      <c r="N126" s="5">
        <v>6</v>
      </c>
      <c r="O126" s="291"/>
      <c r="P126" s="530"/>
      <c r="Q126" s="527"/>
      <c r="R126" s="517"/>
      <c r="S126" s="517"/>
      <c r="T126" s="517"/>
      <c r="U126" s="247"/>
      <c r="V126" s="248"/>
      <c r="AC126" s="18"/>
    </row>
    <row r="127" spans="1:29" ht="15.75" customHeight="1" thickBot="1" x14ac:dyDescent="0.3">
      <c r="A127" s="478"/>
      <c r="B127" s="271"/>
      <c r="C127" s="271"/>
      <c r="D127" s="337"/>
      <c r="E127" s="424"/>
      <c r="F127" s="493"/>
      <c r="G127" s="496"/>
      <c r="H127" s="82">
        <v>7</v>
      </c>
      <c r="I127" s="533"/>
      <c r="J127" s="465"/>
      <c r="K127" s="424"/>
      <c r="L127" s="221"/>
      <c r="M127" s="221"/>
      <c r="N127" s="5">
        <v>7</v>
      </c>
      <c r="O127" s="292"/>
      <c r="P127" s="531"/>
      <c r="Q127" s="527"/>
      <c r="R127" s="517"/>
      <c r="S127" s="517"/>
      <c r="T127" s="517"/>
      <c r="U127" s="247"/>
      <c r="V127" s="248"/>
    </row>
    <row r="128" spans="1:29" ht="16.5" customHeight="1" x14ac:dyDescent="0.25">
      <c r="A128" s="478"/>
      <c r="B128" s="271"/>
      <c r="C128" s="271"/>
      <c r="D128" s="337"/>
      <c r="E128" s="424"/>
      <c r="F128" s="491" t="str">
        <f>DEC2HEX(G128,2)</f>
        <v>2F</v>
      </c>
      <c r="G128" s="494">
        <f>G120+1</f>
        <v>47</v>
      </c>
      <c r="H128" s="82">
        <v>8</v>
      </c>
      <c r="I128" s="533"/>
      <c r="J128" s="465"/>
      <c r="K128" s="424"/>
      <c r="L128" s="219">
        <f>L120+1</f>
        <v>1053</v>
      </c>
      <c r="M128" s="219" t="str">
        <f>DEC2HEX(L128,4)</f>
        <v>041D</v>
      </c>
      <c r="N128" s="5">
        <v>8</v>
      </c>
      <c r="O128" s="290" t="str">
        <f>HEX2BIN(P128,8)</f>
        <v>00000000</v>
      </c>
      <c r="P128" s="529" t="s">
        <v>136</v>
      </c>
      <c r="Q128" s="527"/>
      <c r="R128" s="517"/>
      <c r="S128" s="517"/>
      <c r="T128" s="517"/>
      <c r="U128" s="247"/>
      <c r="V128" s="248"/>
    </row>
    <row r="129" spans="1:29" ht="15.75" customHeight="1" x14ac:dyDescent="0.25">
      <c r="A129" s="478"/>
      <c r="B129" s="271"/>
      <c r="C129" s="271"/>
      <c r="D129" s="337"/>
      <c r="E129" s="424"/>
      <c r="F129" s="492"/>
      <c r="G129" s="495"/>
      <c r="H129" s="82">
        <v>9</v>
      </c>
      <c r="I129" s="533"/>
      <c r="J129" s="465"/>
      <c r="K129" s="424"/>
      <c r="L129" s="220"/>
      <c r="M129" s="220"/>
      <c r="N129" s="5">
        <v>9</v>
      </c>
      <c r="O129" s="291"/>
      <c r="P129" s="530"/>
      <c r="Q129" s="527"/>
      <c r="R129" s="517"/>
      <c r="S129" s="517"/>
      <c r="T129" s="517"/>
      <c r="U129" s="247"/>
      <c r="V129" s="248"/>
    </row>
    <row r="130" spans="1:29" ht="16.5" customHeight="1" x14ac:dyDescent="0.25">
      <c r="A130" s="478"/>
      <c r="B130" s="271"/>
      <c r="C130" s="271"/>
      <c r="D130" s="337"/>
      <c r="E130" s="424"/>
      <c r="F130" s="492"/>
      <c r="G130" s="495"/>
      <c r="H130" s="82">
        <v>10</v>
      </c>
      <c r="I130" s="533"/>
      <c r="J130" s="465"/>
      <c r="K130" s="424"/>
      <c r="L130" s="220"/>
      <c r="M130" s="220"/>
      <c r="N130" s="5">
        <v>10</v>
      </c>
      <c r="O130" s="291"/>
      <c r="P130" s="530"/>
      <c r="Q130" s="527"/>
      <c r="R130" s="517"/>
      <c r="S130" s="517"/>
      <c r="T130" s="517"/>
      <c r="U130" s="247"/>
      <c r="V130" s="248"/>
      <c r="AC130" s="19"/>
    </row>
    <row r="131" spans="1:29" ht="15.75" customHeight="1" x14ac:dyDescent="0.25">
      <c r="A131" s="478"/>
      <c r="B131" s="271"/>
      <c r="C131" s="271"/>
      <c r="D131" s="337"/>
      <c r="E131" s="424"/>
      <c r="F131" s="492"/>
      <c r="G131" s="495"/>
      <c r="H131" s="82">
        <v>11</v>
      </c>
      <c r="I131" s="533"/>
      <c r="J131" s="465"/>
      <c r="K131" s="424"/>
      <c r="L131" s="220"/>
      <c r="M131" s="220"/>
      <c r="N131" s="5">
        <v>11</v>
      </c>
      <c r="O131" s="291"/>
      <c r="P131" s="530"/>
      <c r="Q131" s="527"/>
      <c r="R131" s="517"/>
      <c r="S131" s="517"/>
      <c r="T131" s="517"/>
      <c r="U131" s="247"/>
      <c r="V131" s="248"/>
      <c r="AC131" s="18"/>
    </row>
    <row r="132" spans="1:29" ht="16.5" customHeight="1" x14ac:dyDescent="0.25">
      <c r="A132" s="478"/>
      <c r="B132" s="271"/>
      <c r="C132" s="271"/>
      <c r="D132" s="337"/>
      <c r="E132" s="424"/>
      <c r="F132" s="492"/>
      <c r="G132" s="495"/>
      <c r="H132" s="82">
        <v>12</v>
      </c>
      <c r="I132" s="533"/>
      <c r="J132" s="465"/>
      <c r="K132" s="424"/>
      <c r="L132" s="220"/>
      <c r="M132" s="220"/>
      <c r="N132" s="5">
        <v>12</v>
      </c>
      <c r="O132" s="291"/>
      <c r="P132" s="530"/>
      <c r="Q132" s="527"/>
      <c r="R132" s="517"/>
      <c r="S132" s="517"/>
      <c r="T132" s="517"/>
      <c r="U132" s="247"/>
      <c r="V132" s="248"/>
    </row>
    <row r="133" spans="1:29" ht="15.75" customHeight="1" x14ac:dyDescent="0.25">
      <c r="A133" s="478"/>
      <c r="B133" s="271"/>
      <c r="C133" s="271"/>
      <c r="D133" s="337"/>
      <c r="E133" s="424"/>
      <c r="F133" s="492"/>
      <c r="G133" s="495"/>
      <c r="H133" s="82">
        <v>13</v>
      </c>
      <c r="I133" s="533"/>
      <c r="J133" s="465"/>
      <c r="K133" s="424"/>
      <c r="L133" s="220"/>
      <c r="M133" s="220"/>
      <c r="N133" s="5">
        <v>13</v>
      </c>
      <c r="O133" s="291"/>
      <c r="P133" s="530"/>
      <c r="Q133" s="527"/>
      <c r="R133" s="517"/>
      <c r="S133" s="517"/>
      <c r="T133" s="517"/>
      <c r="U133" s="247"/>
      <c r="V133" s="248"/>
    </row>
    <row r="134" spans="1:29" ht="16.5" customHeight="1" x14ac:dyDescent="0.25">
      <c r="A134" s="478"/>
      <c r="B134" s="271"/>
      <c r="C134" s="271"/>
      <c r="D134" s="337"/>
      <c r="E134" s="424"/>
      <c r="F134" s="492"/>
      <c r="G134" s="495"/>
      <c r="H134" s="82">
        <v>14</v>
      </c>
      <c r="I134" s="533"/>
      <c r="J134" s="465"/>
      <c r="K134" s="424"/>
      <c r="L134" s="220"/>
      <c r="M134" s="220"/>
      <c r="N134" s="5">
        <v>14</v>
      </c>
      <c r="O134" s="291"/>
      <c r="P134" s="530"/>
      <c r="Q134" s="527"/>
      <c r="R134" s="517"/>
      <c r="S134" s="517"/>
      <c r="T134" s="517"/>
      <c r="U134" s="247"/>
      <c r="V134" s="248"/>
    </row>
    <row r="135" spans="1:29" ht="15" customHeight="1" thickBot="1" x14ac:dyDescent="0.3">
      <c r="A135" s="478"/>
      <c r="B135" s="258"/>
      <c r="C135" s="258"/>
      <c r="D135" s="338"/>
      <c r="E135" s="429"/>
      <c r="F135" s="493"/>
      <c r="G135" s="496"/>
      <c r="H135" s="86">
        <v>15</v>
      </c>
      <c r="I135" s="534"/>
      <c r="J135" s="466"/>
      <c r="K135" s="199"/>
      <c r="L135" s="221"/>
      <c r="M135" s="221"/>
      <c r="N135" s="88">
        <v>15</v>
      </c>
      <c r="O135" s="292"/>
      <c r="P135" s="531"/>
      <c r="Q135" s="528"/>
      <c r="R135" s="518"/>
      <c r="S135" s="518"/>
      <c r="T135" s="518"/>
      <c r="U135" s="249"/>
      <c r="V135" s="250"/>
      <c r="W135" s="18"/>
    </row>
    <row r="136" spans="1:29" ht="15.75" customHeight="1" x14ac:dyDescent="0.25">
      <c r="A136" s="478"/>
      <c r="B136" s="257" t="s">
        <v>124</v>
      </c>
      <c r="C136" s="257" t="s">
        <v>122</v>
      </c>
      <c r="D136" s="414">
        <v>28</v>
      </c>
      <c r="E136" s="317">
        <f>HEX2DEC(D136)</f>
        <v>40</v>
      </c>
      <c r="F136" s="491" t="str">
        <f>DEC2HEX(G136,2)</f>
        <v>30</v>
      </c>
      <c r="G136" s="494">
        <f>G128+1</f>
        <v>48</v>
      </c>
      <c r="H136" s="75">
        <v>0</v>
      </c>
      <c r="I136" s="395" t="s">
        <v>249</v>
      </c>
      <c r="J136" s="464" t="e">
        <f>DEC2HEX(K136,2)</f>
        <v>#NUM!</v>
      </c>
      <c r="K136" s="317">
        <f>+K120+1</f>
        <v>1030</v>
      </c>
      <c r="L136" s="219">
        <f>L128+1</f>
        <v>1054</v>
      </c>
      <c r="M136" s="219" t="str">
        <f>DEC2HEX(L136,4)</f>
        <v>041E</v>
      </c>
      <c r="N136" s="73">
        <v>0</v>
      </c>
      <c r="O136" s="290" t="str">
        <f>HEX2BIN(P136,8)</f>
        <v>01110100</v>
      </c>
      <c r="P136" s="529" t="s">
        <v>501</v>
      </c>
      <c r="Q136" s="526" t="str">
        <f>CONCATENATE(P136,P144,P152,P160)</f>
        <v>74170000</v>
      </c>
      <c r="R136" s="516" t="str">
        <f>CONCATENATE(P160,P152,P144,P136)</f>
        <v>00001774</v>
      </c>
      <c r="S136" s="519">
        <f>MOD(HEX2DEC(Q136)+2^31,2^32)-2^31</f>
        <v>1947664384</v>
      </c>
      <c r="T136" s="519">
        <f>(MOD(HEX2DEC(R136)+2^31,2^32)-2^31)</f>
        <v>6004</v>
      </c>
      <c r="U136" s="520">
        <f>S136*0.001</f>
        <v>1947664.3840000001</v>
      </c>
      <c r="V136" s="523">
        <f>T136*0.001</f>
        <v>6.0040000000000004</v>
      </c>
      <c r="W136" s="18"/>
    </row>
    <row r="137" spans="1:29" ht="15" customHeight="1" x14ac:dyDescent="0.25">
      <c r="A137" s="478"/>
      <c r="B137" s="271"/>
      <c r="C137" s="271"/>
      <c r="D137" s="337"/>
      <c r="E137" s="424"/>
      <c r="F137" s="492"/>
      <c r="G137" s="495"/>
      <c r="H137" s="82">
        <v>1</v>
      </c>
      <c r="I137" s="396"/>
      <c r="J137" s="465"/>
      <c r="K137" s="424"/>
      <c r="L137" s="220"/>
      <c r="M137" s="220"/>
      <c r="N137" s="5">
        <v>1</v>
      </c>
      <c r="O137" s="291"/>
      <c r="P137" s="530"/>
      <c r="Q137" s="527"/>
      <c r="R137" s="517"/>
      <c r="S137" s="517"/>
      <c r="T137" s="517"/>
      <c r="U137" s="521"/>
      <c r="V137" s="524"/>
      <c r="W137" s="18"/>
    </row>
    <row r="138" spans="1:29" ht="15.75" customHeight="1" x14ac:dyDescent="0.25">
      <c r="A138" s="478"/>
      <c r="B138" s="271"/>
      <c r="C138" s="271"/>
      <c r="D138" s="337"/>
      <c r="E138" s="424"/>
      <c r="F138" s="492"/>
      <c r="G138" s="495"/>
      <c r="H138" s="82">
        <v>2</v>
      </c>
      <c r="I138" s="396"/>
      <c r="J138" s="465"/>
      <c r="K138" s="424"/>
      <c r="L138" s="220"/>
      <c r="M138" s="220"/>
      <c r="N138" s="5">
        <v>2</v>
      </c>
      <c r="O138" s="291"/>
      <c r="P138" s="530"/>
      <c r="Q138" s="527"/>
      <c r="R138" s="517"/>
      <c r="S138" s="517"/>
      <c r="T138" s="517"/>
      <c r="U138" s="521"/>
      <c r="V138" s="524"/>
      <c r="W138" s="18"/>
    </row>
    <row r="139" spans="1:29" ht="15" customHeight="1" x14ac:dyDescent="0.25">
      <c r="A139" s="478"/>
      <c r="B139" s="271"/>
      <c r="C139" s="271"/>
      <c r="D139" s="337"/>
      <c r="E139" s="424"/>
      <c r="F139" s="492"/>
      <c r="G139" s="495"/>
      <c r="H139" s="82">
        <v>3</v>
      </c>
      <c r="I139" s="396"/>
      <c r="J139" s="465"/>
      <c r="K139" s="424"/>
      <c r="L139" s="220"/>
      <c r="M139" s="220"/>
      <c r="N139" s="5">
        <v>3</v>
      </c>
      <c r="O139" s="291"/>
      <c r="P139" s="530"/>
      <c r="Q139" s="527"/>
      <c r="R139" s="517"/>
      <c r="S139" s="517"/>
      <c r="T139" s="517"/>
      <c r="U139" s="521"/>
      <c r="V139" s="524"/>
      <c r="W139" s="18"/>
      <c r="AA139" s="18"/>
      <c r="AB139" s="18"/>
      <c r="AC139" s="18"/>
    </row>
    <row r="140" spans="1:29" ht="15.75" customHeight="1" x14ac:dyDescent="0.25">
      <c r="A140" s="478"/>
      <c r="B140" s="271"/>
      <c r="C140" s="271"/>
      <c r="D140" s="337"/>
      <c r="E140" s="424"/>
      <c r="F140" s="492"/>
      <c r="G140" s="495"/>
      <c r="H140" s="82">
        <v>4</v>
      </c>
      <c r="I140" s="396"/>
      <c r="J140" s="465"/>
      <c r="K140" s="424"/>
      <c r="L140" s="220"/>
      <c r="M140" s="220"/>
      <c r="N140" s="5">
        <v>4</v>
      </c>
      <c r="O140" s="291"/>
      <c r="P140" s="530"/>
      <c r="Q140" s="527"/>
      <c r="R140" s="517"/>
      <c r="S140" s="517"/>
      <c r="T140" s="517"/>
      <c r="U140" s="521"/>
      <c r="V140" s="524"/>
      <c r="W140" s="18"/>
      <c r="AA140" s="18"/>
      <c r="AB140" s="18"/>
    </row>
    <row r="141" spans="1:29" ht="15" customHeight="1" x14ac:dyDescent="0.25">
      <c r="A141" s="478"/>
      <c r="B141" s="271"/>
      <c r="C141" s="271"/>
      <c r="D141" s="337"/>
      <c r="E141" s="424"/>
      <c r="F141" s="492"/>
      <c r="G141" s="495"/>
      <c r="H141" s="82">
        <v>5</v>
      </c>
      <c r="I141" s="396"/>
      <c r="J141" s="465"/>
      <c r="K141" s="424"/>
      <c r="L141" s="220"/>
      <c r="M141" s="220"/>
      <c r="N141" s="5">
        <v>5</v>
      </c>
      <c r="O141" s="291"/>
      <c r="P141" s="530"/>
      <c r="Q141" s="527"/>
      <c r="R141" s="517"/>
      <c r="S141" s="517"/>
      <c r="T141" s="517"/>
      <c r="U141" s="521"/>
      <c r="V141" s="524"/>
      <c r="W141" s="18"/>
      <c r="AA141" s="18"/>
      <c r="AB141" s="18"/>
      <c r="AC141" s="18"/>
    </row>
    <row r="142" spans="1:29" ht="15.75" customHeight="1" x14ac:dyDescent="0.25">
      <c r="A142" s="478"/>
      <c r="B142" s="271"/>
      <c r="C142" s="271"/>
      <c r="D142" s="337"/>
      <c r="E142" s="424"/>
      <c r="F142" s="492"/>
      <c r="G142" s="495"/>
      <c r="H142" s="82">
        <v>6</v>
      </c>
      <c r="I142" s="396"/>
      <c r="J142" s="465"/>
      <c r="K142" s="424"/>
      <c r="L142" s="220"/>
      <c r="M142" s="220"/>
      <c r="N142" s="5">
        <v>6</v>
      </c>
      <c r="O142" s="291"/>
      <c r="P142" s="530"/>
      <c r="Q142" s="527"/>
      <c r="R142" s="517"/>
      <c r="S142" s="517"/>
      <c r="T142" s="517"/>
      <c r="U142" s="521"/>
      <c r="V142" s="524"/>
      <c r="W142" s="18"/>
      <c r="AA142" s="18"/>
      <c r="AB142" s="18"/>
      <c r="AC142" s="19"/>
    </row>
    <row r="143" spans="1:29" ht="15" customHeight="1" thickBot="1" x14ac:dyDescent="0.3">
      <c r="A143" s="478"/>
      <c r="B143" s="271"/>
      <c r="C143" s="271"/>
      <c r="D143" s="337"/>
      <c r="E143" s="424"/>
      <c r="F143" s="493"/>
      <c r="G143" s="496"/>
      <c r="H143" s="82">
        <v>7</v>
      </c>
      <c r="I143" s="396"/>
      <c r="J143" s="465"/>
      <c r="K143" s="424"/>
      <c r="L143" s="221"/>
      <c r="M143" s="221"/>
      <c r="N143" s="5">
        <v>7</v>
      </c>
      <c r="O143" s="292"/>
      <c r="P143" s="531"/>
      <c r="Q143" s="527"/>
      <c r="R143" s="517"/>
      <c r="S143" s="517"/>
      <c r="T143" s="517"/>
      <c r="U143" s="521"/>
      <c r="V143" s="524"/>
      <c r="W143" s="18"/>
      <c r="AA143" s="19"/>
      <c r="AB143" s="19"/>
    </row>
    <row r="144" spans="1:29" ht="15.75" customHeight="1" x14ac:dyDescent="0.25">
      <c r="A144" s="478"/>
      <c r="B144" s="271"/>
      <c r="C144" s="271"/>
      <c r="D144" s="337"/>
      <c r="E144" s="424"/>
      <c r="F144" s="491" t="str">
        <f>DEC2HEX(G144,2)</f>
        <v>31</v>
      </c>
      <c r="G144" s="494">
        <f>G136+1</f>
        <v>49</v>
      </c>
      <c r="H144" s="82">
        <v>8</v>
      </c>
      <c r="I144" s="396"/>
      <c r="J144" s="465"/>
      <c r="K144" s="424"/>
      <c r="L144" s="219">
        <f>L136+1</f>
        <v>1055</v>
      </c>
      <c r="M144" s="219" t="str">
        <f>DEC2HEX(L144,4)</f>
        <v>041F</v>
      </c>
      <c r="N144" s="5">
        <v>8</v>
      </c>
      <c r="O144" s="290" t="str">
        <f>HEX2BIN(P144,8)</f>
        <v>00010111</v>
      </c>
      <c r="P144" s="529" t="s">
        <v>490</v>
      </c>
      <c r="Q144" s="527"/>
      <c r="R144" s="517"/>
      <c r="S144" s="517"/>
      <c r="T144" s="517"/>
      <c r="U144" s="521"/>
      <c r="V144" s="524"/>
      <c r="W144" s="18"/>
      <c r="AA144" s="19"/>
      <c r="AB144" s="19"/>
      <c r="AC144" s="19"/>
    </row>
    <row r="145" spans="1:29" ht="15" customHeight="1" x14ac:dyDescent="0.25">
      <c r="A145" s="478"/>
      <c r="B145" s="271"/>
      <c r="C145" s="271"/>
      <c r="D145" s="337"/>
      <c r="E145" s="424"/>
      <c r="F145" s="492"/>
      <c r="G145" s="495"/>
      <c r="H145" s="82">
        <v>9</v>
      </c>
      <c r="I145" s="396"/>
      <c r="J145" s="465"/>
      <c r="K145" s="424"/>
      <c r="L145" s="220"/>
      <c r="M145" s="220"/>
      <c r="N145" s="5">
        <v>9</v>
      </c>
      <c r="O145" s="291"/>
      <c r="P145" s="530"/>
      <c r="Q145" s="527"/>
      <c r="R145" s="517"/>
      <c r="S145" s="517"/>
      <c r="T145" s="517"/>
      <c r="U145" s="521"/>
      <c r="V145" s="524"/>
      <c r="W145" s="18"/>
      <c r="AA145" s="19"/>
      <c r="AB145" s="19"/>
      <c r="AC145" s="19"/>
    </row>
    <row r="146" spans="1:29" ht="15.75" customHeight="1" x14ac:dyDescent="0.25">
      <c r="A146" s="478"/>
      <c r="B146" s="271"/>
      <c r="C146" s="271"/>
      <c r="D146" s="337"/>
      <c r="E146" s="424"/>
      <c r="F146" s="492"/>
      <c r="G146" s="495"/>
      <c r="H146" s="82">
        <v>10</v>
      </c>
      <c r="I146" s="396"/>
      <c r="J146" s="465"/>
      <c r="K146" s="424"/>
      <c r="L146" s="220"/>
      <c r="M146" s="220"/>
      <c r="N146" s="5">
        <v>10</v>
      </c>
      <c r="O146" s="291"/>
      <c r="P146" s="530"/>
      <c r="Q146" s="527"/>
      <c r="R146" s="517"/>
      <c r="S146" s="517"/>
      <c r="T146" s="517"/>
      <c r="U146" s="521"/>
      <c r="V146" s="524"/>
      <c r="W146" s="18"/>
      <c r="AA146" s="19"/>
      <c r="AB146" s="19"/>
      <c r="AC146" s="19"/>
    </row>
    <row r="147" spans="1:29" ht="15" customHeight="1" x14ac:dyDescent="0.25">
      <c r="A147" s="478"/>
      <c r="B147" s="271"/>
      <c r="C147" s="271"/>
      <c r="D147" s="337"/>
      <c r="E147" s="424"/>
      <c r="F147" s="492"/>
      <c r="G147" s="495"/>
      <c r="H147" s="82">
        <v>11</v>
      </c>
      <c r="I147" s="396"/>
      <c r="J147" s="465"/>
      <c r="K147" s="424"/>
      <c r="L147" s="220"/>
      <c r="M147" s="220"/>
      <c r="N147" s="5">
        <v>11</v>
      </c>
      <c r="O147" s="291"/>
      <c r="P147" s="530"/>
      <c r="Q147" s="527"/>
      <c r="R147" s="517"/>
      <c r="S147" s="517"/>
      <c r="T147" s="517"/>
      <c r="U147" s="521"/>
      <c r="V147" s="524"/>
      <c r="W147" s="18"/>
      <c r="AA147" s="19"/>
      <c r="AB147" s="19"/>
      <c r="AC147" s="19"/>
    </row>
    <row r="148" spans="1:29" ht="15.75" customHeight="1" x14ac:dyDescent="0.25">
      <c r="A148" s="478"/>
      <c r="B148" s="271"/>
      <c r="C148" s="271"/>
      <c r="D148" s="337"/>
      <c r="E148" s="424"/>
      <c r="F148" s="492"/>
      <c r="G148" s="495"/>
      <c r="H148" s="82">
        <v>12</v>
      </c>
      <c r="I148" s="396"/>
      <c r="J148" s="465"/>
      <c r="K148" s="424"/>
      <c r="L148" s="220"/>
      <c r="M148" s="220"/>
      <c r="N148" s="5">
        <v>12</v>
      </c>
      <c r="O148" s="291"/>
      <c r="P148" s="530"/>
      <c r="Q148" s="527"/>
      <c r="R148" s="517"/>
      <c r="S148" s="517"/>
      <c r="T148" s="517"/>
      <c r="U148" s="521"/>
      <c r="V148" s="524"/>
      <c r="W148" s="18"/>
      <c r="AA148" s="19"/>
      <c r="AB148" s="19"/>
      <c r="AC148" s="19"/>
    </row>
    <row r="149" spans="1:29" ht="15" customHeight="1" x14ac:dyDescent="0.25">
      <c r="A149" s="478"/>
      <c r="B149" s="271"/>
      <c r="C149" s="271"/>
      <c r="D149" s="337"/>
      <c r="E149" s="424"/>
      <c r="F149" s="492"/>
      <c r="G149" s="495"/>
      <c r="H149" s="82">
        <v>13</v>
      </c>
      <c r="I149" s="396"/>
      <c r="J149" s="465"/>
      <c r="K149" s="424"/>
      <c r="L149" s="220"/>
      <c r="M149" s="220"/>
      <c r="N149" s="5">
        <v>13</v>
      </c>
      <c r="O149" s="291"/>
      <c r="P149" s="530"/>
      <c r="Q149" s="527"/>
      <c r="R149" s="517"/>
      <c r="S149" s="517"/>
      <c r="T149" s="517"/>
      <c r="U149" s="521"/>
      <c r="V149" s="524"/>
      <c r="W149" s="18"/>
      <c r="AA149" s="19"/>
      <c r="AB149" s="19"/>
      <c r="AC149" s="19"/>
    </row>
    <row r="150" spans="1:29" ht="15.75" customHeight="1" x14ac:dyDescent="0.25">
      <c r="A150" s="478"/>
      <c r="B150" s="271"/>
      <c r="C150" s="271"/>
      <c r="D150" s="337"/>
      <c r="E150" s="424"/>
      <c r="F150" s="492"/>
      <c r="G150" s="495"/>
      <c r="H150" s="82">
        <v>14</v>
      </c>
      <c r="I150" s="396"/>
      <c r="J150" s="465"/>
      <c r="K150" s="424"/>
      <c r="L150" s="220"/>
      <c r="M150" s="220"/>
      <c r="N150" s="5">
        <v>14</v>
      </c>
      <c r="O150" s="291"/>
      <c r="P150" s="530"/>
      <c r="Q150" s="527"/>
      <c r="R150" s="517"/>
      <c r="S150" s="517"/>
      <c r="T150" s="517"/>
      <c r="U150" s="521"/>
      <c r="V150" s="524"/>
      <c r="W150" s="18"/>
      <c r="AA150" s="19"/>
      <c r="AB150" s="19"/>
      <c r="AC150" s="19"/>
    </row>
    <row r="151" spans="1:29" ht="15" customHeight="1" thickBot="1" x14ac:dyDescent="0.3">
      <c r="A151" s="478"/>
      <c r="B151" s="271"/>
      <c r="C151" s="258"/>
      <c r="D151" s="338"/>
      <c r="E151" s="429"/>
      <c r="F151" s="493"/>
      <c r="G151" s="496"/>
      <c r="H151" s="86">
        <v>15</v>
      </c>
      <c r="I151" s="396"/>
      <c r="J151" s="508"/>
      <c r="K151" s="429"/>
      <c r="L151" s="221"/>
      <c r="M151" s="221"/>
      <c r="N151" s="84">
        <v>15</v>
      </c>
      <c r="O151" s="292"/>
      <c r="P151" s="531"/>
      <c r="Q151" s="527"/>
      <c r="R151" s="517"/>
      <c r="S151" s="517"/>
      <c r="T151" s="517"/>
      <c r="U151" s="521"/>
      <c r="V151" s="524"/>
      <c r="AA151" s="19"/>
      <c r="AB151" s="19"/>
      <c r="AC151" s="19"/>
    </row>
    <row r="152" spans="1:29" ht="15" customHeight="1" x14ac:dyDescent="0.25">
      <c r="A152" s="478"/>
      <c r="B152" s="271"/>
      <c r="C152" s="257" t="s">
        <v>121</v>
      </c>
      <c r="D152" s="414">
        <v>29</v>
      </c>
      <c r="E152" s="317">
        <f>HEX2DEC(D152)</f>
        <v>41</v>
      </c>
      <c r="F152" s="491" t="str">
        <f>DEC2HEX(G152,2)</f>
        <v>32</v>
      </c>
      <c r="G152" s="494">
        <f>G144+1</f>
        <v>50</v>
      </c>
      <c r="H152" s="75">
        <v>0</v>
      </c>
      <c r="I152" s="396"/>
      <c r="J152" s="507" t="e">
        <f>DEC2HEX(K152,2)</f>
        <v>#NUM!</v>
      </c>
      <c r="K152" s="201">
        <f>+K136+1</f>
        <v>1031</v>
      </c>
      <c r="L152" s="219">
        <f>L144+1</f>
        <v>1056</v>
      </c>
      <c r="M152" s="219" t="str">
        <f>DEC2HEX(L152,4)</f>
        <v>0420</v>
      </c>
      <c r="N152" s="98">
        <v>0</v>
      </c>
      <c r="O152" s="290" t="str">
        <f>HEX2BIN(P152,8)</f>
        <v>00000000</v>
      </c>
      <c r="P152" s="529" t="s">
        <v>136</v>
      </c>
      <c r="Q152" s="527"/>
      <c r="R152" s="517"/>
      <c r="S152" s="517"/>
      <c r="T152" s="517"/>
      <c r="U152" s="521"/>
      <c r="V152" s="524"/>
      <c r="AA152" s="19"/>
      <c r="AB152" s="19"/>
      <c r="AC152" s="19"/>
    </row>
    <row r="153" spans="1:29" ht="15" customHeight="1" x14ac:dyDescent="0.25">
      <c r="A153" s="478"/>
      <c r="B153" s="271"/>
      <c r="C153" s="271"/>
      <c r="D153" s="337"/>
      <c r="E153" s="424"/>
      <c r="F153" s="492"/>
      <c r="G153" s="495"/>
      <c r="H153" s="82">
        <v>1</v>
      </c>
      <c r="I153" s="396"/>
      <c r="J153" s="465"/>
      <c r="K153" s="424"/>
      <c r="L153" s="220"/>
      <c r="M153" s="220"/>
      <c r="N153" s="5">
        <v>1</v>
      </c>
      <c r="O153" s="291"/>
      <c r="P153" s="530"/>
      <c r="Q153" s="527"/>
      <c r="R153" s="517"/>
      <c r="S153" s="517"/>
      <c r="T153" s="517"/>
      <c r="U153" s="521"/>
      <c r="V153" s="524"/>
      <c r="AA153" s="19"/>
      <c r="AB153" s="19" t="s">
        <v>131</v>
      </c>
      <c r="AC153" s="19"/>
    </row>
    <row r="154" spans="1:29" ht="15" customHeight="1" x14ac:dyDescent="0.25">
      <c r="A154" s="478"/>
      <c r="B154" s="271"/>
      <c r="C154" s="271"/>
      <c r="D154" s="337"/>
      <c r="E154" s="424"/>
      <c r="F154" s="492"/>
      <c r="G154" s="495"/>
      <c r="H154" s="82">
        <v>2</v>
      </c>
      <c r="I154" s="396"/>
      <c r="J154" s="465"/>
      <c r="K154" s="424"/>
      <c r="L154" s="220"/>
      <c r="M154" s="220"/>
      <c r="N154" s="5">
        <v>2</v>
      </c>
      <c r="O154" s="291"/>
      <c r="P154" s="530"/>
      <c r="Q154" s="527"/>
      <c r="R154" s="517"/>
      <c r="S154" s="517"/>
      <c r="T154" s="517"/>
      <c r="U154" s="521"/>
      <c r="V154" s="524"/>
      <c r="AA154" s="19"/>
      <c r="AB154" s="19"/>
      <c r="AC154" s="19"/>
    </row>
    <row r="155" spans="1:29" ht="15" customHeight="1" x14ac:dyDescent="0.25">
      <c r="A155" s="478"/>
      <c r="B155" s="271"/>
      <c r="C155" s="271"/>
      <c r="D155" s="337"/>
      <c r="E155" s="424"/>
      <c r="F155" s="492"/>
      <c r="G155" s="495"/>
      <c r="H155" s="82">
        <v>3</v>
      </c>
      <c r="I155" s="396"/>
      <c r="J155" s="465"/>
      <c r="K155" s="424"/>
      <c r="L155" s="220"/>
      <c r="M155" s="220"/>
      <c r="N155" s="5">
        <v>3</v>
      </c>
      <c r="O155" s="291"/>
      <c r="P155" s="530"/>
      <c r="Q155" s="527"/>
      <c r="R155" s="517"/>
      <c r="S155" s="517"/>
      <c r="T155" s="517"/>
      <c r="U155" s="521"/>
      <c r="V155" s="524"/>
      <c r="AA155" s="19"/>
      <c r="AB155" s="19"/>
      <c r="AC155" s="19"/>
    </row>
    <row r="156" spans="1:29" ht="15" customHeight="1" x14ac:dyDescent="0.25">
      <c r="A156" s="478"/>
      <c r="B156" s="271"/>
      <c r="C156" s="271"/>
      <c r="D156" s="337"/>
      <c r="E156" s="424"/>
      <c r="F156" s="492"/>
      <c r="G156" s="495"/>
      <c r="H156" s="82">
        <v>4</v>
      </c>
      <c r="I156" s="396"/>
      <c r="J156" s="465"/>
      <c r="K156" s="424"/>
      <c r="L156" s="220"/>
      <c r="M156" s="220"/>
      <c r="N156" s="5">
        <v>4</v>
      </c>
      <c r="O156" s="291"/>
      <c r="P156" s="530"/>
      <c r="Q156" s="527"/>
      <c r="R156" s="517"/>
      <c r="S156" s="517"/>
      <c r="T156" s="517"/>
      <c r="U156" s="521"/>
      <c r="V156" s="524"/>
      <c r="AA156" s="19"/>
      <c r="AB156" s="19"/>
      <c r="AC156" s="19"/>
    </row>
    <row r="157" spans="1:29" ht="15" customHeight="1" x14ac:dyDescent="0.25">
      <c r="A157" s="478"/>
      <c r="B157" s="271"/>
      <c r="C157" s="271"/>
      <c r="D157" s="337"/>
      <c r="E157" s="424"/>
      <c r="F157" s="492"/>
      <c r="G157" s="495"/>
      <c r="H157" s="82">
        <v>5</v>
      </c>
      <c r="I157" s="396"/>
      <c r="J157" s="465"/>
      <c r="K157" s="424"/>
      <c r="L157" s="220"/>
      <c r="M157" s="220"/>
      <c r="N157" s="5">
        <v>5</v>
      </c>
      <c r="O157" s="291"/>
      <c r="P157" s="530"/>
      <c r="Q157" s="527"/>
      <c r="R157" s="517"/>
      <c r="S157" s="517"/>
      <c r="T157" s="517"/>
      <c r="U157" s="521"/>
      <c r="V157" s="524"/>
      <c r="AA157" s="19"/>
      <c r="AB157" s="19"/>
      <c r="AC157" s="19"/>
    </row>
    <row r="158" spans="1:29" ht="15.75" customHeight="1" x14ac:dyDescent="0.25">
      <c r="A158" s="478"/>
      <c r="B158" s="271"/>
      <c r="C158" s="271"/>
      <c r="D158" s="337"/>
      <c r="E158" s="424"/>
      <c r="F158" s="492"/>
      <c r="G158" s="495"/>
      <c r="H158" s="82">
        <v>6</v>
      </c>
      <c r="I158" s="396"/>
      <c r="J158" s="465"/>
      <c r="K158" s="424"/>
      <c r="L158" s="220"/>
      <c r="M158" s="220"/>
      <c r="N158" s="5">
        <v>6</v>
      </c>
      <c r="O158" s="291"/>
      <c r="P158" s="530"/>
      <c r="Q158" s="527"/>
      <c r="R158" s="517"/>
      <c r="S158" s="517"/>
      <c r="T158" s="517"/>
      <c r="U158" s="521"/>
      <c r="V158" s="524"/>
      <c r="AA158" s="19"/>
      <c r="AB158" s="19"/>
      <c r="AC158" s="19"/>
    </row>
    <row r="159" spans="1:29" ht="15" customHeight="1" thickBot="1" x14ac:dyDescent="0.3">
      <c r="A159" s="478"/>
      <c r="B159" s="271"/>
      <c r="C159" s="271"/>
      <c r="D159" s="337"/>
      <c r="E159" s="424"/>
      <c r="F159" s="493"/>
      <c r="G159" s="496"/>
      <c r="H159" s="82">
        <v>7</v>
      </c>
      <c r="I159" s="396"/>
      <c r="J159" s="465"/>
      <c r="K159" s="424"/>
      <c r="L159" s="221"/>
      <c r="M159" s="221"/>
      <c r="N159" s="5">
        <v>7</v>
      </c>
      <c r="O159" s="292"/>
      <c r="P159" s="531"/>
      <c r="Q159" s="527"/>
      <c r="R159" s="517"/>
      <c r="S159" s="517"/>
      <c r="T159" s="517"/>
      <c r="U159" s="521"/>
      <c r="V159" s="524"/>
      <c r="AA159" s="19"/>
      <c r="AB159" s="19"/>
      <c r="AC159" s="19"/>
    </row>
    <row r="160" spans="1:29" ht="15" customHeight="1" x14ac:dyDescent="0.25">
      <c r="A160" s="478"/>
      <c r="B160" s="271"/>
      <c r="C160" s="271"/>
      <c r="D160" s="337"/>
      <c r="E160" s="424"/>
      <c r="F160" s="491" t="str">
        <f>DEC2HEX(G160,2)</f>
        <v>33</v>
      </c>
      <c r="G160" s="494">
        <f>G152+1</f>
        <v>51</v>
      </c>
      <c r="H160" s="82">
        <v>8</v>
      </c>
      <c r="I160" s="396"/>
      <c r="J160" s="465"/>
      <c r="K160" s="424"/>
      <c r="L160" s="219">
        <f>L152+1</f>
        <v>1057</v>
      </c>
      <c r="M160" s="219" t="str">
        <f>DEC2HEX(L160,4)</f>
        <v>0421</v>
      </c>
      <c r="N160" s="5">
        <v>8</v>
      </c>
      <c r="O160" s="290" t="str">
        <f>HEX2BIN(P160,8)</f>
        <v>00000000</v>
      </c>
      <c r="P160" s="529" t="s">
        <v>136</v>
      </c>
      <c r="Q160" s="527"/>
      <c r="R160" s="517"/>
      <c r="S160" s="517"/>
      <c r="T160" s="517"/>
      <c r="U160" s="521"/>
      <c r="V160" s="524"/>
      <c r="AA160" s="19"/>
      <c r="AB160" s="19"/>
      <c r="AC160" s="19"/>
    </row>
    <row r="161" spans="1:29" ht="15" customHeight="1" x14ac:dyDescent="0.25">
      <c r="A161" s="478"/>
      <c r="B161" s="271"/>
      <c r="C161" s="271"/>
      <c r="D161" s="337"/>
      <c r="E161" s="424"/>
      <c r="F161" s="492"/>
      <c r="G161" s="495"/>
      <c r="H161" s="82">
        <v>9</v>
      </c>
      <c r="I161" s="396"/>
      <c r="J161" s="465"/>
      <c r="K161" s="424"/>
      <c r="L161" s="220"/>
      <c r="M161" s="220"/>
      <c r="N161" s="5">
        <v>9</v>
      </c>
      <c r="O161" s="291"/>
      <c r="P161" s="530"/>
      <c r="Q161" s="527"/>
      <c r="R161" s="517"/>
      <c r="S161" s="517"/>
      <c r="T161" s="517"/>
      <c r="U161" s="521"/>
      <c r="V161" s="524"/>
      <c r="AA161" s="19"/>
      <c r="AB161" s="19"/>
      <c r="AC161" s="19"/>
    </row>
    <row r="162" spans="1:29" ht="15.75" customHeight="1" x14ac:dyDescent="0.25">
      <c r="A162" s="478"/>
      <c r="B162" s="271"/>
      <c r="C162" s="271"/>
      <c r="D162" s="337"/>
      <c r="E162" s="424"/>
      <c r="F162" s="492"/>
      <c r="G162" s="495"/>
      <c r="H162" s="82">
        <v>10</v>
      </c>
      <c r="I162" s="396"/>
      <c r="J162" s="465"/>
      <c r="K162" s="424"/>
      <c r="L162" s="220"/>
      <c r="M162" s="220"/>
      <c r="N162" s="5">
        <v>10</v>
      </c>
      <c r="O162" s="291"/>
      <c r="P162" s="530"/>
      <c r="Q162" s="527"/>
      <c r="R162" s="517"/>
      <c r="S162" s="517"/>
      <c r="T162" s="517"/>
      <c r="U162" s="521"/>
      <c r="V162" s="524"/>
      <c r="AA162" s="19"/>
      <c r="AB162" s="19"/>
      <c r="AC162" s="19"/>
    </row>
    <row r="163" spans="1:29" ht="15" customHeight="1" x14ac:dyDescent="0.25">
      <c r="A163" s="478"/>
      <c r="B163" s="271"/>
      <c r="C163" s="271"/>
      <c r="D163" s="337"/>
      <c r="E163" s="424"/>
      <c r="F163" s="492"/>
      <c r="G163" s="495"/>
      <c r="H163" s="82">
        <v>11</v>
      </c>
      <c r="I163" s="396"/>
      <c r="J163" s="465"/>
      <c r="K163" s="424"/>
      <c r="L163" s="220"/>
      <c r="M163" s="220"/>
      <c r="N163" s="5">
        <v>11</v>
      </c>
      <c r="O163" s="291"/>
      <c r="P163" s="530"/>
      <c r="Q163" s="527"/>
      <c r="R163" s="517"/>
      <c r="S163" s="517"/>
      <c r="T163" s="517"/>
      <c r="U163" s="521"/>
      <c r="V163" s="524"/>
      <c r="AA163" s="19"/>
      <c r="AB163" s="19"/>
      <c r="AC163" s="19"/>
    </row>
    <row r="164" spans="1:29" ht="15" customHeight="1" x14ac:dyDescent="0.25">
      <c r="A164" s="478"/>
      <c r="B164" s="271"/>
      <c r="C164" s="271"/>
      <c r="D164" s="337"/>
      <c r="E164" s="424"/>
      <c r="F164" s="492"/>
      <c r="G164" s="495"/>
      <c r="H164" s="82">
        <v>12</v>
      </c>
      <c r="I164" s="396"/>
      <c r="J164" s="465"/>
      <c r="K164" s="424"/>
      <c r="L164" s="220"/>
      <c r="M164" s="220"/>
      <c r="N164" s="5">
        <v>12</v>
      </c>
      <c r="O164" s="291"/>
      <c r="P164" s="530"/>
      <c r="Q164" s="527"/>
      <c r="R164" s="517"/>
      <c r="S164" s="517"/>
      <c r="T164" s="517"/>
      <c r="U164" s="521"/>
      <c r="V164" s="524"/>
      <c r="AA164" s="19"/>
      <c r="AB164" s="19"/>
      <c r="AC164" s="19"/>
    </row>
    <row r="165" spans="1:29" ht="15" customHeight="1" x14ac:dyDescent="0.25">
      <c r="A165" s="478"/>
      <c r="B165" s="271"/>
      <c r="C165" s="271"/>
      <c r="D165" s="337"/>
      <c r="E165" s="424"/>
      <c r="F165" s="492"/>
      <c r="G165" s="495"/>
      <c r="H165" s="82">
        <v>13</v>
      </c>
      <c r="I165" s="396"/>
      <c r="J165" s="465"/>
      <c r="K165" s="424"/>
      <c r="L165" s="220"/>
      <c r="M165" s="220"/>
      <c r="N165" s="5">
        <v>13</v>
      </c>
      <c r="O165" s="291"/>
      <c r="P165" s="530"/>
      <c r="Q165" s="527"/>
      <c r="R165" s="517"/>
      <c r="S165" s="517"/>
      <c r="T165" s="517"/>
      <c r="U165" s="521"/>
      <c r="V165" s="524"/>
      <c r="AA165" s="19"/>
      <c r="AB165" s="19"/>
      <c r="AC165" s="19"/>
    </row>
    <row r="166" spans="1:29" ht="15.75" customHeight="1" x14ac:dyDescent="0.25">
      <c r="A166" s="478"/>
      <c r="B166" s="271"/>
      <c r="C166" s="271"/>
      <c r="D166" s="337"/>
      <c r="E166" s="424"/>
      <c r="F166" s="492"/>
      <c r="G166" s="495"/>
      <c r="H166" s="82">
        <v>14</v>
      </c>
      <c r="I166" s="396"/>
      <c r="J166" s="465"/>
      <c r="K166" s="424"/>
      <c r="L166" s="220"/>
      <c r="M166" s="220"/>
      <c r="N166" s="5">
        <v>14</v>
      </c>
      <c r="O166" s="291"/>
      <c r="P166" s="530"/>
      <c r="Q166" s="527"/>
      <c r="R166" s="517"/>
      <c r="S166" s="517"/>
      <c r="T166" s="517"/>
      <c r="U166" s="521"/>
      <c r="V166" s="524"/>
      <c r="AA166" s="19"/>
      <c r="AB166" s="19"/>
      <c r="AC166" s="19"/>
    </row>
    <row r="167" spans="1:29" ht="15" customHeight="1" thickBot="1" x14ac:dyDescent="0.3">
      <c r="A167" s="478"/>
      <c r="B167" s="258"/>
      <c r="C167" s="258"/>
      <c r="D167" s="338"/>
      <c r="E167" s="429"/>
      <c r="F167" s="493"/>
      <c r="G167" s="496"/>
      <c r="H167" s="86">
        <v>15</v>
      </c>
      <c r="I167" s="397"/>
      <c r="J167" s="508"/>
      <c r="K167" s="429"/>
      <c r="L167" s="221"/>
      <c r="M167" s="221"/>
      <c r="N167" s="84">
        <v>15</v>
      </c>
      <c r="O167" s="292"/>
      <c r="P167" s="531"/>
      <c r="Q167" s="528"/>
      <c r="R167" s="518"/>
      <c r="S167" s="518"/>
      <c r="T167" s="518"/>
      <c r="U167" s="522"/>
      <c r="V167" s="525"/>
      <c r="AA167" s="19"/>
      <c r="AB167" s="19"/>
      <c r="AC167" s="19"/>
    </row>
    <row r="168" spans="1:29" x14ac:dyDescent="0.25">
      <c r="A168" s="478"/>
      <c r="B168" s="257" t="s">
        <v>125</v>
      </c>
      <c r="C168" s="257" t="s">
        <v>122</v>
      </c>
      <c r="D168" s="414">
        <v>28</v>
      </c>
      <c r="E168" s="317">
        <f>HEX2DEC(D168)</f>
        <v>40</v>
      </c>
      <c r="F168" s="491" t="str">
        <f>DEC2HEX(G168,2)</f>
        <v>34</v>
      </c>
      <c r="G168" s="494">
        <f>G160+1</f>
        <v>52</v>
      </c>
      <c r="H168" s="77">
        <v>0</v>
      </c>
      <c r="I168" s="389" t="s">
        <v>250</v>
      </c>
      <c r="J168" s="507" t="e">
        <f>DEC2HEX(K168,2)</f>
        <v>#NUM!</v>
      </c>
      <c r="K168" s="201">
        <f>+K152+1</f>
        <v>1032</v>
      </c>
      <c r="L168" s="219">
        <f>L160+1</f>
        <v>1058</v>
      </c>
      <c r="M168" s="219" t="str">
        <f>DEC2HEX(L168,4)</f>
        <v>0422</v>
      </c>
      <c r="N168" s="98">
        <v>0</v>
      </c>
      <c r="O168" s="290" t="str">
        <f>HEX2BIN(P168,8)</f>
        <v>11101000</v>
      </c>
      <c r="P168" s="529" t="s">
        <v>151</v>
      </c>
      <c r="Q168" s="526" t="str">
        <f>CONCATENATE(P168,P176,P184,P192)</f>
        <v>E8030000</v>
      </c>
      <c r="R168" s="516" t="str">
        <f>CONCATENATE(P192,P184,P176,P168)</f>
        <v>000003E8</v>
      </c>
      <c r="S168" s="519">
        <f>MOD(HEX2DEC(Q168)+2^31,2^32)-2^31</f>
        <v>-402456576</v>
      </c>
      <c r="T168" s="519">
        <f>(MOD(HEX2DEC(R168)+2^31,2^32)-2^31)</f>
        <v>1000</v>
      </c>
      <c r="U168" s="245" t="s">
        <v>266</v>
      </c>
      <c r="V168" s="246"/>
      <c r="AA168" s="19"/>
      <c r="AB168" s="19"/>
      <c r="AC168" s="19"/>
    </row>
    <row r="169" spans="1:29" x14ac:dyDescent="0.25">
      <c r="A169" s="478"/>
      <c r="B169" s="271"/>
      <c r="C169" s="271"/>
      <c r="D169" s="337"/>
      <c r="E169" s="424"/>
      <c r="F169" s="492"/>
      <c r="G169" s="495"/>
      <c r="H169" s="81">
        <v>1</v>
      </c>
      <c r="I169" s="390"/>
      <c r="J169" s="465"/>
      <c r="K169" s="424"/>
      <c r="L169" s="220"/>
      <c r="M169" s="220"/>
      <c r="N169" s="5">
        <v>1</v>
      </c>
      <c r="O169" s="291"/>
      <c r="P169" s="530"/>
      <c r="Q169" s="527"/>
      <c r="R169" s="517"/>
      <c r="S169" s="517"/>
      <c r="T169" s="517"/>
      <c r="U169" s="247"/>
      <c r="V169" s="248"/>
      <c r="AA169" s="19"/>
      <c r="AB169" s="19"/>
      <c r="AC169" s="19"/>
    </row>
    <row r="170" spans="1:29" x14ac:dyDescent="0.25">
      <c r="A170" s="478"/>
      <c r="B170" s="271"/>
      <c r="C170" s="271"/>
      <c r="D170" s="337"/>
      <c r="E170" s="424"/>
      <c r="F170" s="492"/>
      <c r="G170" s="495"/>
      <c r="H170" s="81">
        <v>2</v>
      </c>
      <c r="I170" s="390"/>
      <c r="J170" s="465"/>
      <c r="K170" s="424"/>
      <c r="L170" s="220"/>
      <c r="M170" s="220"/>
      <c r="N170" s="5">
        <v>2</v>
      </c>
      <c r="O170" s="291"/>
      <c r="P170" s="530"/>
      <c r="Q170" s="527"/>
      <c r="R170" s="517"/>
      <c r="S170" s="517"/>
      <c r="T170" s="517"/>
      <c r="U170" s="247"/>
      <c r="V170" s="248"/>
      <c r="AA170" s="19"/>
      <c r="AB170" s="19"/>
      <c r="AC170" s="19"/>
    </row>
    <row r="171" spans="1:29" x14ac:dyDescent="0.25">
      <c r="A171" s="478"/>
      <c r="B171" s="271"/>
      <c r="C171" s="271"/>
      <c r="D171" s="337"/>
      <c r="E171" s="424"/>
      <c r="F171" s="492"/>
      <c r="G171" s="495"/>
      <c r="H171" s="81">
        <v>3</v>
      </c>
      <c r="I171" s="390"/>
      <c r="J171" s="465"/>
      <c r="K171" s="424"/>
      <c r="L171" s="220"/>
      <c r="M171" s="220"/>
      <c r="N171" s="5">
        <v>3</v>
      </c>
      <c r="O171" s="291"/>
      <c r="P171" s="530"/>
      <c r="Q171" s="527"/>
      <c r="R171" s="517"/>
      <c r="S171" s="517"/>
      <c r="T171" s="517"/>
      <c r="U171" s="247"/>
      <c r="V171" s="248"/>
      <c r="AA171" s="18"/>
      <c r="AB171" s="18"/>
      <c r="AC171" s="18"/>
    </row>
    <row r="172" spans="1:29" x14ac:dyDescent="0.25">
      <c r="A172" s="478"/>
      <c r="B172" s="271"/>
      <c r="C172" s="271"/>
      <c r="D172" s="337"/>
      <c r="E172" s="424"/>
      <c r="F172" s="492"/>
      <c r="G172" s="495"/>
      <c r="H172" s="81">
        <v>4</v>
      </c>
      <c r="I172" s="390"/>
      <c r="J172" s="465"/>
      <c r="K172" s="424"/>
      <c r="L172" s="220"/>
      <c r="M172" s="220"/>
      <c r="N172" s="5">
        <v>4</v>
      </c>
      <c r="O172" s="291"/>
      <c r="P172" s="530"/>
      <c r="Q172" s="527"/>
      <c r="R172" s="517"/>
      <c r="S172" s="517"/>
      <c r="T172" s="517"/>
      <c r="U172" s="247"/>
      <c r="V172" s="248"/>
      <c r="AA172" s="18"/>
      <c r="AB172" s="18"/>
      <c r="AC172" s="18"/>
    </row>
    <row r="173" spans="1:29" x14ac:dyDescent="0.25">
      <c r="A173" s="478"/>
      <c r="B173" s="271"/>
      <c r="C173" s="271"/>
      <c r="D173" s="337"/>
      <c r="E173" s="424"/>
      <c r="F173" s="492"/>
      <c r="G173" s="495"/>
      <c r="H173" s="81">
        <v>5</v>
      </c>
      <c r="I173" s="390"/>
      <c r="J173" s="465"/>
      <c r="K173" s="424"/>
      <c r="L173" s="220"/>
      <c r="M173" s="220"/>
      <c r="N173" s="5">
        <v>5</v>
      </c>
      <c r="O173" s="291"/>
      <c r="P173" s="530"/>
      <c r="Q173" s="527"/>
      <c r="R173" s="517"/>
      <c r="S173" s="517"/>
      <c r="T173" s="517"/>
      <c r="U173" s="247"/>
      <c r="V173" s="248"/>
      <c r="AA173" s="18"/>
      <c r="AB173" s="18"/>
      <c r="AC173" s="18"/>
    </row>
    <row r="174" spans="1:29" x14ac:dyDescent="0.25">
      <c r="A174" s="478"/>
      <c r="B174" s="271"/>
      <c r="C174" s="271"/>
      <c r="D174" s="337"/>
      <c r="E174" s="424"/>
      <c r="F174" s="492"/>
      <c r="G174" s="495"/>
      <c r="H174" s="81">
        <v>6</v>
      </c>
      <c r="I174" s="390"/>
      <c r="J174" s="465"/>
      <c r="K174" s="424"/>
      <c r="L174" s="220"/>
      <c r="M174" s="220"/>
      <c r="N174" s="5">
        <v>6</v>
      </c>
      <c r="O174" s="291"/>
      <c r="P174" s="530"/>
      <c r="Q174" s="527"/>
      <c r="R174" s="517"/>
      <c r="S174" s="517"/>
      <c r="T174" s="517"/>
      <c r="U174" s="247"/>
      <c r="V174" s="248"/>
      <c r="AA174" s="18"/>
      <c r="AB174" s="18"/>
      <c r="AC174" s="18"/>
    </row>
    <row r="175" spans="1:29" ht="15" customHeight="1" thickBot="1" x14ac:dyDescent="0.3">
      <c r="A175" s="478"/>
      <c r="B175" s="271"/>
      <c r="C175" s="271"/>
      <c r="D175" s="337"/>
      <c r="E175" s="424"/>
      <c r="F175" s="493"/>
      <c r="G175" s="496"/>
      <c r="H175" s="81">
        <v>7</v>
      </c>
      <c r="I175" s="390"/>
      <c r="J175" s="465"/>
      <c r="K175" s="424"/>
      <c r="L175" s="221"/>
      <c r="M175" s="221"/>
      <c r="N175" s="5">
        <v>7</v>
      </c>
      <c r="O175" s="292"/>
      <c r="P175" s="531"/>
      <c r="Q175" s="527"/>
      <c r="R175" s="517"/>
      <c r="S175" s="517"/>
      <c r="T175" s="517"/>
      <c r="U175" s="247"/>
      <c r="V175" s="248"/>
      <c r="AA175" s="19"/>
      <c r="AB175" s="19"/>
      <c r="AC175" s="19"/>
    </row>
    <row r="176" spans="1:29" x14ac:dyDescent="0.25">
      <c r="A176" s="478"/>
      <c r="B176" s="271"/>
      <c r="C176" s="271"/>
      <c r="D176" s="337"/>
      <c r="E176" s="424"/>
      <c r="F176" s="491" t="str">
        <f>DEC2HEX(G176,2)</f>
        <v>35</v>
      </c>
      <c r="G176" s="494">
        <f>G168+1</f>
        <v>53</v>
      </c>
      <c r="H176" s="81">
        <v>8</v>
      </c>
      <c r="I176" s="390"/>
      <c r="J176" s="465"/>
      <c r="K176" s="424"/>
      <c r="L176" s="219">
        <f>L168+1</f>
        <v>1059</v>
      </c>
      <c r="M176" s="219" t="str">
        <f>DEC2HEX(L176,4)</f>
        <v>0423</v>
      </c>
      <c r="N176" s="5">
        <v>8</v>
      </c>
      <c r="O176" s="290" t="str">
        <f>HEX2BIN(P176,8)</f>
        <v>00000011</v>
      </c>
      <c r="P176" s="529" t="s">
        <v>149</v>
      </c>
      <c r="Q176" s="527"/>
      <c r="R176" s="517"/>
      <c r="S176" s="517"/>
      <c r="T176" s="517"/>
      <c r="U176" s="247"/>
      <c r="V176" s="248"/>
      <c r="AA176" s="19"/>
      <c r="AB176" s="19"/>
      <c r="AC176" s="19"/>
    </row>
    <row r="177" spans="1:29" x14ac:dyDescent="0.25">
      <c r="A177" s="478"/>
      <c r="B177" s="271"/>
      <c r="C177" s="271"/>
      <c r="D177" s="337"/>
      <c r="E177" s="424"/>
      <c r="F177" s="492"/>
      <c r="G177" s="495"/>
      <c r="H177" s="81">
        <v>9</v>
      </c>
      <c r="I177" s="390"/>
      <c r="J177" s="465"/>
      <c r="K177" s="424"/>
      <c r="L177" s="220"/>
      <c r="M177" s="220"/>
      <c r="N177" s="5">
        <v>9</v>
      </c>
      <c r="O177" s="291"/>
      <c r="P177" s="530"/>
      <c r="Q177" s="527"/>
      <c r="R177" s="517"/>
      <c r="S177" s="517"/>
      <c r="T177" s="517"/>
      <c r="U177" s="247"/>
      <c r="V177" s="248"/>
      <c r="AA177" s="19"/>
      <c r="AB177" s="19"/>
      <c r="AC177" s="19"/>
    </row>
    <row r="178" spans="1:29" x14ac:dyDescent="0.25">
      <c r="A178" s="478"/>
      <c r="B178" s="271"/>
      <c r="C178" s="271"/>
      <c r="D178" s="337"/>
      <c r="E178" s="424"/>
      <c r="F178" s="492"/>
      <c r="G178" s="495"/>
      <c r="H178" s="81">
        <v>10</v>
      </c>
      <c r="I178" s="390"/>
      <c r="J178" s="465"/>
      <c r="K178" s="424"/>
      <c r="L178" s="220"/>
      <c r="M178" s="220"/>
      <c r="N178" s="5">
        <v>10</v>
      </c>
      <c r="O178" s="291"/>
      <c r="P178" s="530"/>
      <c r="Q178" s="527"/>
      <c r="R178" s="517"/>
      <c r="S178" s="517"/>
      <c r="T178" s="517"/>
      <c r="U178" s="247"/>
      <c r="V178" s="248"/>
      <c r="AA178" s="19"/>
      <c r="AB178" s="19"/>
      <c r="AC178" s="19"/>
    </row>
    <row r="179" spans="1:29" x14ac:dyDescent="0.25">
      <c r="A179" s="478"/>
      <c r="B179" s="271"/>
      <c r="C179" s="271"/>
      <c r="D179" s="337"/>
      <c r="E179" s="424"/>
      <c r="F179" s="492"/>
      <c r="G179" s="495"/>
      <c r="H179" s="81">
        <v>11</v>
      </c>
      <c r="I179" s="390"/>
      <c r="J179" s="465"/>
      <c r="K179" s="424"/>
      <c r="L179" s="220"/>
      <c r="M179" s="220"/>
      <c r="N179" s="5">
        <v>11</v>
      </c>
      <c r="O179" s="291"/>
      <c r="P179" s="530"/>
      <c r="Q179" s="527"/>
      <c r="R179" s="517"/>
      <c r="S179" s="517"/>
      <c r="T179" s="517"/>
      <c r="U179" s="247"/>
      <c r="V179" s="248"/>
      <c r="AA179" s="19"/>
      <c r="AB179" s="19"/>
      <c r="AC179" s="19"/>
    </row>
    <row r="180" spans="1:29" x14ac:dyDescent="0.25">
      <c r="A180" s="478"/>
      <c r="B180" s="271"/>
      <c r="C180" s="271"/>
      <c r="D180" s="337"/>
      <c r="E180" s="424"/>
      <c r="F180" s="492"/>
      <c r="G180" s="495"/>
      <c r="H180" s="81">
        <v>12</v>
      </c>
      <c r="I180" s="390"/>
      <c r="J180" s="465"/>
      <c r="K180" s="424"/>
      <c r="L180" s="220"/>
      <c r="M180" s="220"/>
      <c r="N180" s="5">
        <v>12</v>
      </c>
      <c r="O180" s="291"/>
      <c r="P180" s="530"/>
      <c r="Q180" s="527"/>
      <c r="R180" s="517"/>
      <c r="S180" s="517"/>
      <c r="T180" s="517"/>
      <c r="U180" s="247"/>
      <c r="V180" s="248"/>
      <c r="AA180" s="19"/>
      <c r="AB180" s="19"/>
      <c r="AC180" s="19"/>
    </row>
    <row r="181" spans="1:29" x14ac:dyDescent="0.25">
      <c r="A181" s="478"/>
      <c r="B181" s="271"/>
      <c r="C181" s="271"/>
      <c r="D181" s="337"/>
      <c r="E181" s="424"/>
      <c r="F181" s="492"/>
      <c r="G181" s="495"/>
      <c r="H181" s="81">
        <v>13</v>
      </c>
      <c r="I181" s="390"/>
      <c r="J181" s="465"/>
      <c r="K181" s="424"/>
      <c r="L181" s="220"/>
      <c r="M181" s="220"/>
      <c r="N181" s="5">
        <v>13</v>
      </c>
      <c r="O181" s="291"/>
      <c r="P181" s="530"/>
      <c r="Q181" s="527"/>
      <c r="R181" s="517"/>
      <c r="S181" s="517"/>
      <c r="T181" s="517"/>
      <c r="U181" s="247"/>
      <c r="V181" s="248"/>
      <c r="AA181" s="19"/>
      <c r="AB181" s="19"/>
      <c r="AC181" s="19"/>
    </row>
    <row r="182" spans="1:29" x14ac:dyDescent="0.25">
      <c r="A182" s="478"/>
      <c r="B182" s="271"/>
      <c r="C182" s="271"/>
      <c r="D182" s="337"/>
      <c r="E182" s="424"/>
      <c r="F182" s="492"/>
      <c r="G182" s="495"/>
      <c r="H182" s="81">
        <v>14</v>
      </c>
      <c r="I182" s="390"/>
      <c r="J182" s="465"/>
      <c r="K182" s="424"/>
      <c r="L182" s="220"/>
      <c r="M182" s="220"/>
      <c r="N182" s="5">
        <v>14</v>
      </c>
      <c r="O182" s="291"/>
      <c r="P182" s="530"/>
      <c r="Q182" s="527"/>
      <c r="R182" s="517"/>
      <c r="S182" s="517"/>
      <c r="T182" s="517"/>
      <c r="U182" s="247"/>
      <c r="V182" s="248"/>
      <c r="AA182" s="19"/>
      <c r="AB182" s="19"/>
      <c r="AC182" s="19"/>
    </row>
    <row r="183" spans="1:29" ht="15" customHeight="1" thickBot="1" x14ac:dyDescent="0.3">
      <c r="A183" s="478"/>
      <c r="B183" s="271"/>
      <c r="C183" s="258"/>
      <c r="D183" s="338"/>
      <c r="E183" s="429"/>
      <c r="F183" s="493"/>
      <c r="G183" s="496"/>
      <c r="H183" s="85">
        <v>15</v>
      </c>
      <c r="I183" s="390"/>
      <c r="J183" s="466"/>
      <c r="K183" s="199"/>
      <c r="L183" s="221"/>
      <c r="M183" s="221"/>
      <c r="N183" s="88">
        <v>15</v>
      </c>
      <c r="O183" s="292"/>
      <c r="P183" s="531"/>
      <c r="Q183" s="527"/>
      <c r="R183" s="517"/>
      <c r="S183" s="517"/>
      <c r="T183" s="517"/>
      <c r="U183" s="247"/>
      <c r="V183" s="248"/>
      <c r="W183" s="514" t="s">
        <v>157</v>
      </c>
      <c r="AA183" s="19"/>
      <c r="AB183" s="19"/>
      <c r="AC183" s="19"/>
    </row>
    <row r="184" spans="1:29" x14ac:dyDescent="0.25">
      <c r="A184" s="478"/>
      <c r="B184" s="271"/>
      <c r="C184" s="257" t="s">
        <v>121</v>
      </c>
      <c r="D184" s="414">
        <v>29</v>
      </c>
      <c r="E184" s="317">
        <f>HEX2DEC(D184)</f>
        <v>41</v>
      </c>
      <c r="F184" s="491" t="str">
        <f>DEC2HEX(G184,2)</f>
        <v>36</v>
      </c>
      <c r="G184" s="494">
        <f>G176+1</f>
        <v>54</v>
      </c>
      <c r="H184" s="77">
        <v>0</v>
      </c>
      <c r="I184" s="390"/>
      <c r="J184" s="464" t="e">
        <f>DEC2HEX(K184,2)</f>
        <v>#NUM!</v>
      </c>
      <c r="K184" s="317">
        <f>+K168+1</f>
        <v>1033</v>
      </c>
      <c r="L184" s="219">
        <f>L176+1</f>
        <v>1060</v>
      </c>
      <c r="M184" s="219" t="str">
        <f>DEC2HEX(L184,4)</f>
        <v>0424</v>
      </c>
      <c r="N184" s="73">
        <v>0</v>
      </c>
      <c r="O184" s="290" t="str">
        <f>HEX2BIN(P184,8)</f>
        <v>00000000</v>
      </c>
      <c r="P184" s="529" t="s">
        <v>136</v>
      </c>
      <c r="Q184" s="527"/>
      <c r="R184" s="517"/>
      <c r="S184" s="517"/>
      <c r="T184" s="517"/>
      <c r="U184" s="247"/>
      <c r="V184" s="248"/>
      <c r="W184" s="515"/>
      <c r="AA184" s="19"/>
      <c r="AB184" s="19"/>
      <c r="AC184" s="19"/>
    </row>
    <row r="185" spans="1:29" x14ac:dyDescent="0.25">
      <c r="A185" s="478"/>
      <c r="B185" s="271"/>
      <c r="C185" s="271"/>
      <c r="D185" s="337"/>
      <c r="E185" s="424"/>
      <c r="F185" s="492"/>
      <c r="G185" s="495"/>
      <c r="H185" s="81">
        <v>1</v>
      </c>
      <c r="I185" s="390"/>
      <c r="J185" s="465"/>
      <c r="K185" s="424"/>
      <c r="L185" s="220"/>
      <c r="M185" s="220"/>
      <c r="N185" s="5">
        <v>1</v>
      </c>
      <c r="O185" s="291"/>
      <c r="P185" s="530"/>
      <c r="Q185" s="527"/>
      <c r="R185" s="517"/>
      <c r="S185" s="517"/>
      <c r="T185" s="517"/>
      <c r="U185" s="247"/>
      <c r="V185" s="248"/>
      <c r="W185" s="515"/>
      <c r="AA185" s="19"/>
      <c r="AB185" s="19"/>
      <c r="AC185" s="19"/>
    </row>
    <row r="186" spans="1:29" x14ac:dyDescent="0.25">
      <c r="A186" s="478"/>
      <c r="B186" s="271"/>
      <c r="C186" s="271"/>
      <c r="D186" s="337"/>
      <c r="E186" s="424"/>
      <c r="F186" s="492"/>
      <c r="G186" s="495"/>
      <c r="H186" s="81">
        <v>2</v>
      </c>
      <c r="I186" s="390"/>
      <c r="J186" s="465"/>
      <c r="K186" s="424"/>
      <c r="L186" s="220"/>
      <c r="M186" s="220"/>
      <c r="N186" s="5">
        <v>2</v>
      </c>
      <c r="O186" s="291"/>
      <c r="P186" s="530"/>
      <c r="Q186" s="527"/>
      <c r="R186" s="517"/>
      <c r="S186" s="517"/>
      <c r="T186" s="517"/>
      <c r="U186" s="247"/>
      <c r="V186" s="248"/>
      <c r="W186" s="515"/>
      <c r="AA186" s="19"/>
      <c r="AB186" s="19"/>
      <c r="AC186" s="19"/>
    </row>
    <row r="187" spans="1:29" x14ac:dyDescent="0.25">
      <c r="A187" s="478"/>
      <c r="B187" s="271"/>
      <c r="C187" s="271"/>
      <c r="D187" s="337"/>
      <c r="E187" s="424"/>
      <c r="F187" s="492"/>
      <c r="G187" s="495"/>
      <c r="H187" s="81">
        <v>3</v>
      </c>
      <c r="I187" s="390"/>
      <c r="J187" s="465"/>
      <c r="K187" s="424"/>
      <c r="L187" s="220"/>
      <c r="M187" s="220"/>
      <c r="N187" s="5">
        <v>3</v>
      </c>
      <c r="O187" s="291"/>
      <c r="P187" s="530"/>
      <c r="Q187" s="527"/>
      <c r="R187" s="517"/>
      <c r="S187" s="517"/>
      <c r="T187" s="517"/>
      <c r="U187" s="247"/>
      <c r="V187" s="248"/>
      <c r="W187" s="515"/>
      <c r="AA187" s="19"/>
      <c r="AB187" s="19"/>
      <c r="AC187" s="19"/>
    </row>
    <row r="188" spans="1:29" x14ac:dyDescent="0.25">
      <c r="A188" s="478"/>
      <c r="B188" s="271"/>
      <c r="C188" s="271"/>
      <c r="D188" s="337"/>
      <c r="E188" s="424"/>
      <c r="F188" s="492"/>
      <c r="G188" s="495"/>
      <c r="H188" s="81">
        <v>4</v>
      </c>
      <c r="I188" s="390"/>
      <c r="J188" s="465"/>
      <c r="K188" s="424"/>
      <c r="L188" s="220"/>
      <c r="M188" s="220"/>
      <c r="N188" s="5">
        <v>4</v>
      </c>
      <c r="O188" s="291"/>
      <c r="P188" s="530"/>
      <c r="Q188" s="527"/>
      <c r="R188" s="517"/>
      <c r="S188" s="517"/>
      <c r="T188" s="517"/>
      <c r="U188" s="247"/>
      <c r="V188" s="248"/>
      <c r="W188" s="515"/>
      <c r="AA188" s="19"/>
      <c r="AB188" s="19"/>
      <c r="AC188" s="19"/>
    </row>
    <row r="189" spans="1:29" x14ac:dyDescent="0.25">
      <c r="A189" s="478"/>
      <c r="B189" s="271"/>
      <c r="C189" s="271"/>
      <c r="D189" s="337"/>
      <c r="E189" s="424"/>
      <c r="F189" s="492"/>
      <c r="G189" s="495"/>
      <c r="H189" s="81">
        <v>5</v>
      </c>
      <c r="I189" s="390"/>
      <c r="J189" s="465"/>
      <c r="K189" s="424"/>
      <c r="L189" s="220"/>
      <c r="M189" s="220"/>
      <c r="N189" s="5">
        <v>5</v>
      </c>
      <c r="O189" s="291"/>
      <c r="P189" s="530"/>
      <c r="Q189" s="527"/>
      <c r="R189" s="517"/>
      <c r="S189" s="517"/>
      <c r="T189" s="517"/>
      <c r="U189" s="247"/>
      <c r="V189" s="248"/>
      <c r="W189" s="515"/>
      <c r="AA189" s="19"/>
      <c r="AB189" s="19"/>
      <c r="AC189" s="19"/>
    </row>
    <row r="190" spans="1:29" x14ac:dyDescent="0.25">
      <c r="A190" s="478"/>
      <c r="B190" s="271"/>
      <c r="C190" s="271"/>
      <c r="D190" s="337"/>
      <c r="E190" s="424"/>
      <c r="F190" s="492"/>
      <c r="G190" s="495"/>
      <c r="H190" s="81">
        <v>6</v>
      </c>
      <c r="I190" s="390"/>
      <c r="J190" s="465"/>
      <c r="K190" s="424"/>
      <c r="L190" s="220"/>
      <c r="M190" s="220"/>
      <c r="N190" s="5">
        <v>6</v>
      </c>
      <c r="O190" s="291"/>
      <c r="P190" s="530"/>
      <c r="Q190" s="527"/>
      <c r="R190" s="517"/>
      <c r="S190" s="517"/>
      <c r="T190" s="517"/>
      <c r="U190" s="247"/>
      <c r="V190" s="248"/>
      <c r="W190" s="515"/>
      <c r="AA190" s="19"/>
      <c r="AB190" s="19"/>
      <c r="AC190" s="19"/>
    </row>
    <row r="191" spans="1:29" ht="15" customHeight="1" thickBot="1" x14ac:dyDescent="0.3">
      <c r="A191" s="478"/>
      <c r="B191" s="271"/>
      <c r="C191" s="271"/>
      <c r="D191" s="337"/>
      <c r="E191" s="424"/>
      <c r="F191" s="493"/>
      <c r="G191" s="496"/>
      <c r="H191" s="81">
        <v>7</v>
      </c>
      <c r="I191" s="390"/>
      <c r="J191" s="465"/>
      <c r="K191" s="424"/>
      <c r="L191" s="221"/>
      <c r="M191" s="221"/>
      <c r="N191" s="5">
        <v>7</v>
      </c>
      <c r="O191" s="292"/>
      <c r="P191" s="531"/>
      <c r="Q191" s="527"/>
      <c r="R191" s="517"/>
      <c r="S191" s="517"/>
      <c r="T191" s="517"/>
      <c r="U191" s="247"/>
      <c r="V191" s="248"/>
      <c r="W191" s="515"/>
      <c r="AA191" s="19"/>
      <c r="AB191" s="19"/>
      <c r="AC191" s="19"/>
    </row>
    <row r="192" spans="1:29" x14ac:dyDescent="0.25">
      <c r="A192" s="478"/>
      <c r="B192" s="271"/>
      <c r="C192" s="271"/>
      <c r="D192" s="337"/>
      <c r="E192" s="424"/>
      <c r="F192" s="491" t="str">
        <f>DEC2HEX(G192,2)</f>
        <v>37</v>
      </c>
      <c r="G192" s="494">
        <f>G184+1</f>
        <v>55</v>
      </c>
      <c r="H192" s="81">
        <v>8</v>
      </c>
      <c r="I192" s="390"/>
      <c r="J192" s="465"/>
      <c r="K192" s="424"/>
      <c r="L192" s="219">
        <f>L184+1</f>
        <v>1061</v>
      </c>
      <c r="M192" s="219" t="str">
        <f>DEC2HEX(L192,4)</f>
        <v>0425</v>
      </c>
      <c r="N192" s="5">
        <v>8</v>
      </c>
      <c r="O192" s="290" t="str">
        <f>HEX2BIN(P192,8)</f>
        <v>00000000</v>
      </c>
      <c r="P192" s="529" t="s">
        <v>136</v>
      </c>
      <c r="Q192" s="527"/>
      <c r="R192" s="517"/>
      <c r="S192" s="517"/>
      <c r="T192" s="517"/>
      <c r="U192" s="247"/>
      <c r="V192" s="248"/>
      <c r="W192" s="515"/>
      <c r="AA192" s="19"/>
      <c r="AB192" s="19"/>
      <c r="AC192" s="19"/>
    </row>
    <row r="193" spans="1:29" x14ac:dyDescent="0.25">
      <c r="A193" s="478"/>
      <c r="B193" s="271"/>
      <c r="C193" s="271"/>
      <c r="D193" s="337"/>
      <c r="E193" s="424"/>
      <c r="F193" s="492"/>
      <c r="G193" s="495"/>
      <c r="H193" s="81">
        <v>9</v>
      </c>
      <c r="I193" s="390"/>
      <c r="J193" s="465"/>
      <c r="K193" s="424"/>
      <c r="L193" s="220"/>
      <c r="M193" s="220"/>
      <c r="N193" s="5">
        <v>9</v>
      </c>
      <c r="O193" s="291"/>
      <c r="P193" s="530"/>
      <c r="Q193" s="527"/>
      <c r="R193" s="517"/>
      <c r="S193" s="517"/>
      <c r="T193" s="517"/>
      <c r="U193" s="247"/>
      <c r="V193" s="248"/>
      <c r="W193" s="515"/>
      <c r="AA193" s="19"/>
      <c r="AB193" s="19"/>
      <c r="AC193" s="19"/>
    </row>
    <row r="194" spans="1:29" x14ac:dyDescent="0.25">
      <c r="A194" s="478"/>
      <c r="B194" s="271"/>
      <c r="C194" s="271"/>
      <c r="D194" s="337"/>
      <c r="E194" s="424"/>
      <c r="F194" s="492"/>
      <c r="G194" s="495"/>
      <c r="H194" s="81">
        <v>10</v>
      </c>
      <c r="I194" s="390"/>
      <c r="J194" s="465"/>
      <c r="K194" s="424"/>
      <c r="L194" s="220"/>
      <c r="M194" s="220"/>
      <c r="N194" s="5">
        <v>10</v>
      </c>
      <c r="O194" s="291"/>
      <c r="P194" s="530"/>
      <c r="Q194" s="527"/>
      <c r="R194" s="517"/>
      <c r="S194" s="517"/>
      <c r="T194" s="517"/>
      <c r="U194" s="247"/>
      <c r="V194" s="248"/>
      <c r="W194" s="515"/>
      <c r="AA194" s="19"/>
      <c r="AB194" s="19"/>
      <c r="AC194" s="19"/>
    </row>
    <row r="195" spans="1:29" x14ac:dyDescent="0.25">
      <c r="A195" s="478"/>
      <c r="B195" s="271"/>
      <c r="C195" s="271"/>
      <c r="D195" s="337"/>
      <c r="E195" s="424"/>
      <c r="F195" s="492"/>
      <c r="G195" s="495"/>
      <c r="H195" s="81">
        <v>11</v>
      </c>
      <c r="I195" s="390"/>
      <c r="J195" s="465"/>
      <c r="K195" s="424"/>
      <c r="L195" s="220"/>
      <c r="M195" s="220"/>
      <c r="N195" s="5">
        <v>11</v>
      </c>
      <c r="O195" s="291"/>
      <c r="P195" s="530"/>
      <c r="Q195" s="527"/>
      <c r="R195" s="517"/>
      <c r="S195" s="517"/>
      <c r="T195" s="517"/>
      <c r="U195" s="247"/>
      <c r="V195" s="248"/>
      <c r="W195" s="515"/>
      <c r="AA195" s="19"/>
      <c r="AB195" s="19"/>
      <c r="AC195" s="19"/>
    </row>
    <row r="196" spans="1:29" x14ac:dyDescent="0.25">
      <c r="A196" s="478"/>
      <c r="B196" s="271"/>
      <c r="C196" s="271"/>
      <c r="D196" s="337"/>
      <c r="E196" s="424"/>
      <c r="F196" s="492"/>
      <c r="G196" s="495"/>
      <c r="H196" s="81">
        <v>12</v>
      </c>
      <c r="I196" s="390"/>
      <c r="J196" s="465"/>
      <c r="K196" s="424"/>
      <c r="L196" s="220"/>
      <c r="M196" s="220"/>
      <c r="N196" s="5">
        <v>12</v>
      </c>
      <c r="O196" s="291"/>
      <c r="P196" s="530"/>
      <c r="Q196" s="527"/>
      <c r="R196" s="517"/>
      <c r="S196" s="517"/>
      <c r="T196" s="517"/>
      <c r="U196" s="247"/>
      <c r="V196" s="248"/>
      <c r="W196" s="515"/>
      <c r="AA196" s="19"/>
      <c r="AB196" s="19"/>
      <c r="AC196" s="19"/>
    </row>
    <row r="197" spans="1:29" x14ac:dyDescent="0.25">
      <c r="A197" s="478"/>
      <c r="B197" s="271"/>
      <c r="C197" s="271"/>
      <c r="D197" s="337"/>
      <c r="E197" s="424"/>
      <c r="F197" s="492"/>
      <c r="G197" s="495"/>
      <c r="H197" s="81">
        <v>13</v>
      </c>
      <c r="I197" s="390"/>
      <c r="J197" s="465"/>
      <c r="K197" s="424"/>
      <c r="L197" s="220"/>
      <c r="M197" s="220"/>
      <c r="N197" s="5">
        <v>13</v>
      </c>
      <c r="O197" s="291"/>
      <c r="P197" s="530"/>
      <c r="Q197" s="527"/>
      <c r="R197" s="517"/>
      <c r="S197" s="517"/>
      <c r="T197" s="517"/>
      <c r="U197" s="247"/>
      <c r="V197" s="248"/>
      <c r="W197" s="515"/>
      <c r="AA197" s="19"/>
      <c r="AB197" s="19"/>
      <c r="AC197" s="19"/>
    </row>
    <row r="198" spans="1:29" x14ac:dyDescent="0.25">
      <c r="A198" s="478"/>
      <c r="B198" s="271"/>
      <c r="C198" s="271"/>
      <c r="D198" s="337"/>
      <c r="E198" s="424"/>
      <c r="F198" s="492"/>
      <c r="G198" s="495"/>
      <c r="H198" s="81">
        <v>14</v>
      </c>
      <c r="I198" s="390"/>
      <c r="J198" s="465"/>
      <c r="K198" s="424"/>
      <c r="L198" s="220"/>
      <c r="M198" s="220"/>
      <c r="N198" s="5">
        <v>14</v>
      </c>
      <c r="O198" s="291"/>
      <c r="P198" s="530"/>
      <c r="Q198" s="527"/>
      <c r="R198" s="517"/>
      <c r="S198" s="517"/>
      <c r="T198" s="517"/>
      <c r="U198" s="247"/>
      <c r="V198" s="248"/>
      <c r="W198" s="515"/>
      <c r="AA198" s="19"/>
      <c r="AB198" s="19"/>
      <c r="AC198" s="19"/>
    </row>
    <row r="199" spans="1:29" ht="15" customHeight="1" thickBot="1" x14ac:dyDescent="0.3">
      <c r="B199" s="258"/>
      <c r="C199" s="258"/>
      <c r="D199" s="338"/>
      <c r="E199" s="429"/>
      <c r="F199" s="493"/>
      <c r="G199" s="496"/>
      <c r="H199" s="85">
        <v>15</v>
      </c>
      <c r="I199" s="535"/>
      <c r="J199" s="508"/>
      <c r="K199" s="429"/>
      <c r="L199" s="221"/>
      <c r="M199" s="221"/>
      <c r="N199" s="84">
        <v>15</v>
      </c>
      <c r="O199" s="292"/>
      <c r="P199" s="531"/>
      <c r="Q199" s="528"/>
      <c r="R199" s="518"/>
      <c r="S199" s="518"/>
      <c r="T199" s="518"/>
      <c r="U199" s="249"/>
      <c r="V199" s="250"/>
      <c r="AA199" s="19"/>
      <c r="AB199" s="19"/>
      <c r="AC199" s="19"/>
    </row>
    <row r="200" spans="1:29" x14ac:dyDescent="0.25">
      <c r="L200" s="219">
        <f>L192+1</f>
        <v>1062</v>
      </c>
      <c r="M200" s="219" t="str">
        <f>DEC2HEX(L200,4)</f>
        <v>0426</v>
      </c>
      <c r="AA200" s="19"/>
      <c r="AB200" s="19"/>
      <c r="AC200" s="19"/>
    </row>
    <row r="201" spans="1:29" x14ac:dyDescent="0.25">
      <c r="L201" s="220"/>
      <c r="M201" s="220"/>
      <c r="AA201" s="19"/>
      <c r="AB201" s="19"/>
      <c r="AC201" s="19"/>
    </row>
    <row r="202" spans="1:29" x14ac:dyDescent="0.25">
      <c r="L202" s="220"/>
      <c r="M202" s="220"/>
      <c r="AA202" s="19"/>
      <c r="AB202" s="19"/>
      <c r="AC202" s="19"/>
    </row>
    <row r="203" spans="1:29" x14ac:dyDescent="0.25">
      <c r="L203" s="220"/>
      <c r="M203" s="220"/>
      <c r="AA203" s="19"/>
      <c r="AB203" s="19"/>
      <c r="AC203" s="19"/>
    </row>
    <row r="204" spans="1:29" x14ac:dyDescent="0.25">
      <c r="L204" s="220"/>
      <c r="M204" s="220"/>
      <c r="AA204" s="19"/>
      <c r="AB204" s="19"/>
      <c r="AC204" s="19"/>
    </row>
    <row r="205" spans="1:29" x14ac:dyDescent="0.25">
      <c r="L205" s="220"/>
      <c r="M205" s="220"/>
      <c r="AA205" s="19"/>
      <c r="AB205" s="19"/>
      <c r="AC205" s="19"/>
    </row>
    <row r="206" spans="1:29" x14ac:dyDescent="0.25">
      <c r="L206" s="220"/>
      <c r="M206" s="220"/>
      <c r="AA206" s="19"/>
      <c r="AB206" s="19"/>
      <c r="AC206" s="19"/>
    </row>
    <row r="207" spans="1:29" ht="15" customHeight="1" thickBot="1" x14ac:dyDescent="0.3">
      <c r="L207" s="221"/>
      <c r="M207" s="221"/>
      <c r="AA207" s="19"/>
      <c r="AB207" s="19"/>
      <c r="AC207" s="19"/>
    </row>
    <row r="208" spans="1:29" x14ac:dyDescent="0.25">
      <c r="L208" s="219">
        <f>L200+1</f>
        <v>1063</v>
      </c>
      <c r="M208" s="219" t="str">
        <f>DEC2HEX(L208,4)</f>
        <v>0427</v>
      </c>
      <c r="AA208" s="19"/>
      <c r="AB208" s="19"/>
      <c r="AC208" s="19"/>
    </row>
    <row r="209" spans="12:29" x14ac:dyDescent="0.25">
      <c r="L209" s="220"/>
      <c r="M209" s="220"/>
      <c r="AA209" s="19"/>
      <c r="AB209" s="19"/>
      <c r="AC209" s="19"/>
    </row>
    <row r="210" spans="12:29" x14ac:dyDescent="0.25">
      <c r="L210" s="220"/>
      <c r="M210" s="220"/>
      <c r="AA210" s="19"/>
      <c r="AB210" s="19"/>
      <c r="AC210" s="19"/>
    </row>
    <row r="211" spans="12:29" x14ac:dyDescent="0.25">
      <c r="L211" s="220"/>
      <c r="M211" s="220"/>
      <c r="AA211" s="19"/>
      <c r="AB211" s="19"/>
      <c r="AC211" s="19"/>
    </row>
    <row r="212" spans="12:29" x14ac:dyDescent="0.25">
      <c r="L212" s="220"/>
      <c r="M212" s="220"/>
      <c r="AA212" s="19"/>
      <c r="AB212" s="19"/>
      <c r="AC212" s="19"/>
    </row>
    <row r="213" spans="12:29" ht="15" customHeight="1" x14ac:dyDescent="0.25">
      <c r="L213" s="220"/>
      <c r="M213" s="220"/>
      <c r="AA213" s="19"/>
      <c r="AB213" s="19"/>
      <c r="AC213" s="19"/>
    </row>
    <row r="214" spans="12:29" x14ac:dyDescent="0.25">
      <c r="L214" s="220"/>
      <c r="M214" s="220"/>
      <c r="AA214" s="19"/>
      <c r="AB214" s="19"/>
      <c r="AC214" s="19"/>
    </row>
    <row r="215" spans="12:29" ht="15" customHeight="1" thickBot="1" x14ac:dyDescent="0.3">
      <c r="L215" s="221"/>
      <c r="M215" s="221"/>
      <c r="AA215" s="19"/>
      <c r="AB215" s="19"/>
      <c r="AC215" s="19"/>
    </row>
    <row r="216" spans="12:29" x14ac:dyDescent="0.25">
      <c r="L216" s="219">
        <f>L208+1</f>
        <v>1064</v>
      </c>
      <c r="M216" s="219" t="str">
        <f>DEC2HEX(L216,4)</f>
        <v>0428</v>
      </c>
      <c r="AA216" s="19"/>
      <c r="AB216" s="19"/>
      <c r="AC216" s="19"/>
    </row>
    <row r="217" spans="12:29" x14ac:dyDescent="0.25">
      <c r="L217" s="220"/>
      <c r="M217" s="220"/>
      <c r="AA217" s="19"/>
      <c r="AB217" s="19"/>
      <c r="AC217" s="19"/>
    </row>
    <row r="218" spans="12:29" x14ac:dyDescent="0.25">
      <c r="L218" s="220"/>
      <c r="M218" s="220"/>
      <c r="AA218" s="19"/>
      <c r="AB218" s="19"/>
      <c r="AC218" s="19"/>
    </row>
    <row r="219" spans="12:29" x14ac:dyDescent="0.25">
      <c r="L219" s="220"/>
      <c r="M219" s="220"/>
      <c r="AA219" s="19"/>
      <c r="AB219" s="19"/>
      <c r="AC219" s="19"/>
    </row>
    <row r="220" spans="12:29" x14ac:dyDescent="0.25">
      <c r="L220" s="220"/>
      <c r="M220" s="220"/>
      <c r="AA220" s="19"/>
      <c r="AB220" s="19"/>
      <c r="AC220" s="19"/>
    </row>
    <row r="221" spans="12:29" ht="15" customHeight="1" x14ac:dyDescent="0.25">
      <c r="L221" s="220"/>
      <c r="M221" s="220"/>
      <c r="AA221" s="19"/>
      <c r="AB221" s="19"/>
      <c r="AC221" s="19"/>
    </row>
    <row r="222" spans="12:29" x14ac:dyDescent="0.25">
      <c r="L222" s="220"/>
      <c r="M222" s="220"/>
      <c r="AA222" s="19"/>
      <c r="AB222" s="19"/>
      <c r="AC222" s="19"/>
    </row>
    <row r="223" spans="12:29" ht="15" customHeight="1" thickBot="1" x14ac:dyDescent="0.3">
      <c r="L223" s="221"/>
      <c r="M223" s="221"/>
      <c r="AA223" s="19"/>
      <c r="AB223" s="19"/>
      <c r="AC223" s="19"/>
    </row>
    <row r="224" spans="12:29" x14ac:dyDescent="0.25">
      <c r="L224" s="219">
        <f>L216+1</f>
        <v>1065</v>
      </c>
      <c r="M224" s="219" t="str">
        <f>DEC2HEX(L224,4)</f>
        <v>0429</v>
      </c>
      <c r="AA224" s="19"/>
      <c r="AB224" s="19"/>
      <c r="AC224" s="19"/>
    </row>
    <row r="225" spans="12:29" x14ac:dyDescent="0.25">
      <c r="L225" s="220"/>
      <c r="M225" s="220"/>
      <c r="AA225" s="19"/>
      <c r="AB225" s="19"/>
      <c r="AC225" s="19"/>
    </row>
    <row r="226" spans="12:29" x14ac:dyDescent="0.25">
      <c r="L226" s="220"/>
      <c r="M226" s="220"/>
      <c r="AA226" s="19"/>
      <c r="AB226" s="19"/>
      <c r="AC226" s="19"/>
    </row>
    <row r="227" spans="12:29" x14ac:dyDescent="0.25">
      <c r="L227" s="220"/>
      <c r="M227" s="220"/>
      <c r="AA227" s="19"/>
      <c r="AB227" s="19"/>
      <c r="AC227" s="19"/>
    </row>
    <row r="228" spans="12:29" x14ac:dyDescent="0.25">
      <c r="L228" s="220"/>
      <c r="M228" s="220"/>
      <c r="AA228" s="19"/>
      <c r="AB228" s="19"/>
      <c r="AC228" s="19"/>
    </row>
    <row r="229" spans="12:29" ht="15" customHeight="1" x14ac:dyDescent="0.25">
      <c r="L229" s="220"/>
      <c r="M229" s="220"/>
      <c r="AA229" s="19"/>
      <c r="AB229" s="19"/>
      <c r="AC229" s="19"/>
    </row>
    <row r="230" spans="12:29" x14ac:dyDescent="0.25">
      <c r="L230" s="220"/>
      <c r="M230" s="220"/>
      <c r="AA230" s="19"/>
      <c r="AB230" s="19"/>
      <c r="AC230" s="19"/>
    </row>
    <row r="231" spans="12:29" ht="15" customHeight="1" thickBot="1" x14ac:dyDescent="0.3">
      <c r="L231" s="221"/>
      <c r="M231" s="221"/>
    </row>
    <row r="232" spans="12:29" x14ac:dyDescent="0.25">
      <c r="L232" s="219">
        <f>L224+1</f>
        <v>1066</v>
      </c>
      <c r="M232" s="219" t="str">
        <f>DEC2HEX(L232,4)</f>
        <v>042A</v>
      </c>
    </row>
    <row r="233" spans="12:29" x14ac:dyDescent="0.25">
      <c r="L233" s="220"/>
      <c r="M233" s="220"/>
    </row>
    <row r="234" spans="12:29" x14ac:dyDescent="0.25">
      <c r="L234" s="220"/>
      <c r="M234" s="220"/>
    </row>
    <row r="235" spans="12:29" x14ac:dyDescent="0.25">
      <c r="L235" s="220"/>
      <c r="M235" s="220"/>
    </row>
    <row r="236" spans="12:29" x14ac:dyDescent="0.25">
      <c r="L236" s="220"/>
      <c r="M236" s="220"/>
    </row>
    <row r="237" spans="12:29" x14ac:dyDescent="0.25">
      <c r="L237" s="220"/>
      <c r="M237" s="220"/>
    </row>
    <row r="238" spans="12:29" x14ac:dyDescent="0.25">
      <c r="L238" s="220"/>
      <c r="M238" s="220"/>
    </row>
    <row r="239" spans="12:29" ht="15" customHeight="1" thickBot="1" x14ac:dyDescent="0.3">
      <c r="L239" s="221"/>
      <c r="M239" s="221"/>
    </row>
    <row r="245" ht="15" customHeight="1" x14ac:dyDescent="0.25"/>
    <row r="247" ht="15" customHeight="1" x14ac:dyDescent="0.25"/>
    <row r="255" ht="15" customHeight="1" x14ac:dyDescent="0.25"/>
    <row r="263" ht="15" customHeight="1" x14ac:dyDescent="0.25"/>
    <row r="271" ht="15" customHeight="1" x14ac:dyDescent="0.25"/>
    <row r="309" ht="15" customHeight="1" x14ac:dyDescent="0.25"/>
  </sheetData>
  <mergeCells count="443">
    <mergeCell ref="L216:L223"/>
    <mergeCell ref="M216:M223"/>
    <mergeCell ref="L224:L231"/>
    <mergeCell ref="M224:M231"/>
    <mergeCell ref="L232:L239"/>
    <mergeCell ref="M232:M239"/>
    <mergeCell ref="AF3:AG3"/>
    <mergeCell ref="AH3:AI3"/>
    <mergeCell ref="AH5:AH12"/>
    <mergeCell ref="AH13:AH20"/>
    <mergeCell ref="AI5:AI12"/>
    <mergeCell ref="AI13:AI20"/>
    <mergeCell ref="AH25:AH32"/>
    <mergeCell ref="AH33:AH40"/>
    <mergeCell ref="AI25:AI32"/>
    <mergeCell ref="AI33:AI40"/>
    <mergeCell ref="AH41:AH48"/>
    <mergeCell ref="AH49:AH56"/>
    <mergeCell ref="AI41:AI48"/>
    <mergeCell ref="AI49:AI56"/>
    <mergeCell ref="L176:L183"/>
    <mergeCell ref="M176:M183"/>
    <mergeCell ref="L184:L191"/>
    <mergeCell ref="M184:M191"/>
    <mergeCell ref="L208:L215"/>
    <mergeCell ref="M208:M215"/>
    <mergeCell ref="M136:M143"/>
    <mergeCell ref="L144:L151"/>
    <mergeCell ref="M144:M151"/>
    <mergeCell ref="L152:L159"/>
    <mergeCell ref="M152:M159"/>
    <mergeCell ref="L160:L167"/>
    <mergeCell ref="M160:M167"/>
    <mergeCell ref="L168:L175"/>
    <mergeCell ref="M168:M175"/>
    <mergeCell ref="L56:L63"/>
    <mergeCell ref="M56:M63"/>
    <mergeCell ref="L64:L71"/>
    <mergeCell ref="M64:M71"/>
    <mergeCell ref="L72:L79"/>
    <mergeCell ref="M72:M79"/>
    <mergeCell ref="L192:L199"/>
    <mergeCell ref="M192:M199"/>
    <mergeCell ref="L200:L207"/>
    <mergeCell ref="M200:M207"/>
    <mergeCell ref="M96:M103"/>
    <mergeCell ref="L104:L111"/>
    <mergeCell ref="M104:M111"/>
    <mergeCell ref="L112:L119"/>
    <mergeCell ref="M112:M119"/>
    <mergeCell ref="AL5:AL12"/>
    <mergeCell ref="AM5:AM20"/>
    <mergeCell ref="AN5:AN20"/>
    <mergeCell ref="AO5:AO20"/>
    <mergeCell ref="AP5:AP20"/>
    <mergeCell ref="AL13:AL20"/>
    <mergeCell ref="AS2:AS4"/>
    <mergeCell ref="U168:V199"/>
    <mergeCell ref="C184:C199"/>
    <mergeCell ref="D184:D199"/>
    <mergeCell ref="E184:E199"/>
    <mergeCell ref="F184:F191"/>
    <mergeCell ref="G184:G191"/>
    <mergeCell ref="J184:J199"/>
    <mergeCell ref="F192:F199"/>
    <mergeCell ref="G192:G199"/>
    <mergeCell ref="S168:S199"/>
    <mergeCell ref="T168:T199"/>
    <mergeCell ref="F176:F183"/>
    <mergeCell ref="G176:G183"/>
    <mergeCell ref="O176:O183"/>
    <mergeCell ref="P176:P183"/>
    <mergeCell ref="K184:K199"/>
    <mergeCell ref="I168:I199"/>
    <mergeCell ref="J168:J183"/>
    <mergeCell ref="K168:K183"/>
    <mergeCell ref="O168:O175"/>
    <mergeCell ref="P168:P175"/>
    <mergeCell ref="Q168:Q199"/>
    <mergeCell ref="O184:O191"/>
    <mergeCell ref="R136:R167"/>
    <mergeCell ref="B136:B167"/>
    <mergeCell ref="C136:C151"/>
    <mergeCell ref="D136:D151"/>
    <mergeCell ref="E136:E151"/>
    <mergeCell ref="C152:C167"/>
    <mergeCell ref="D152:D167"/>
    <mergeCell ref="E152:E167"/>
    <mergeCell ref="R168:R199"/>
    <mergeCell ref="F160:F167"/>
    <mergeCell ref="G160:G167"/>
    <mergeCell ref="P184:P191"/>
    <mergeCell ref="O192:O199"/>
    <mergeCell ref="P192:P199"/>
    <mergeCell ref="B168:B199"/>
    <mergeCell ref="C168:C183"/>
    <mergeCell ref="D168:D183"/>
    <mergeCell ref="E168:E183"/>
    <mergeCell ref="F168:F175"/>
    <mergeCell ref="G168:G175"/>
    <mergeCell ref="S136:S167"/>
    <mergeCell ref="T136:T167"/>
    <mergeCell ref="U136:U167"/>
    <mergeCell ref="V136:V167"/>
    <mergeCell ref="F144:F151"/>
    <mergeCell ref="G144:G151"/>
    <mergeCell ref="O144:O151"/>
    <mergeCell ref="P144:P151"/>
    <mergeCell ref="F152:F159"/>
    <mergeCell ref="I136:I167"/>
    <mergeCell ref="J136:J151"/>
    <mergeCell ref="K136:K151"/>
    <mergeCell ref="O136:O143"/>
    <mergeCell ref="P136:P143"/>
    <mergeCell ref="Q136:Q167"/>
    <mergeCell ref="J152:J167"/>
    <mergeCell ref="K152:K167"/>
    <mergeCell ref="O152:O159"/>
    <mergeCell ref="P152:P159"/>
    <mergeCell ref="F136:F143"/>
    <mergeCell ref="G136:G143"/>
    <mergeCell ref="G152:G159"/>
    <mergeCell ref="O160:O167"/>
    <mergeCell ref="P160:P167"/>
    <mergeCell ref="P112:P119"/>
    <mergeCell ref="K120:K135"/>
    <mergeCell ref="K104:K119"/>
    <mergeCell ref="O104:O111"/>
    <mergeCell ref="P104:P111"/>
    <mergeCell ref="L120:L127"/>
    <mergeCell ref="M120:M127"/>
    <mergeCell ref="L128:L135"/>
    <mergeCell ref="M128:M135"/>
    <mergeCell ref="L136:L143"/>
    <mergeCell ref="Q104:Q135"/>
    <mergeCell ref="O120:O127"/>
    <mergeCell ref="P120:P127"/>
    <mergeCell ref="O128:O135"/>
    <mergeCell ref="P128:P135"/>
    <mergeCell ref="J120:J135"/>
    <mergeCell ref="B104:B135"/>
    <mergeCell ref="C104:C119"/>
    <mergeCell ref="D104:D119"/>
    <mergeCell ref="E104:E119"/>
    <mergeCell ref="F104:F111"/>
    <mergeCell ref="G104:G111"/>
    <mergeCell ref="G128:G135"/>
    <mergeCell ref="C120:C135"/>
    <mergeCell ref="D120:D135"/>
    <mergeCell ref="E120:E135"/>
    <mergeCell ref="F120:F127"/>
    <mergeCell ref="G120:G127"/>
    <mergeCell ref="F128:F135"/>
    <mergeCell ref="I104:I135"/>
    <mergeCell ref="J104:J119"/>
    <mergeCell ref="B72:B103"/>
    <mergeCell ref="C72:C87"/>
    <mergeCell ref="D72:D87"/>
    <mergeCell ref="E72:E87"/>
    <mergeCell ref="C88:C103"/>
    <mergeCell ref="D88:D103"/>
    <mergeCell ref="E88:E103"/>
    <mergeCell ref="F112:F119"/>
    <mergeCell ref="G112:G119"/>
    <mergeCell ref="F80:F87"/>
    <mergeCell ref="G80:G87"/>
    <mergeCell ref="O80:O87"/>
    <mergeCell ref="P80:P87"/>
    <mergeCell ref="F88:F95"/>
    <mergeCell ref="I72:I103"/>
    <mergeCell ref="J72:J87"/>
    <mergeCell ref="K72:K87"/>
    <mergeCell ref="O72:O79"/>
    <mergeCell ref="P72:P79"/>
    <mergeCell ref="J88:J103"/>
    <mergeCell ref="K88:K103"/>
    <mergeCell ref="O88:O95"/>
    <mergeCell ref="P88:P95"/>
    <mergeCell ref="F72:F79"/>
    <mergeCell ref="G72:G79"/>
    <mergeCell ref="G88:G95"/>
    <mergeCell ref="F96:F103"/>
    <mergeCell ref="G96:G103"/>
    <mergeCell ref="O96:O103"/>
    <mergeCell ref="P96:P103"/>
    <mergeCell ref="L80:L87"/>
    <mergeCell ref="M80:M87"/>
    <mergeCell ref="L88:L95"/>
    <mergeCell ref="M88:M95"/>
    <mergeCell ref="L96:L103"/>
    <mergeCell ref="R56:R71"/>
    <mergeCell ref="S56:S71"/>
    <mergeCell ref="T56:T71"/>
    <mergeCell ref="W183:W198"/>
    <mergeCell ref="I56:I71"/>
    <mergeCell ref="J56:J71"/>
    <mergeCell ref="K56:K71"/>
    <mergeCell ref="O56:O63"/>
    <mergeCell ref="P56:P63"/>
    <mergeCell ref="Q56:Q71"/>
    <mergeCell ref="O64:O71"/>
    <mergeCell ref="P64:P71"/>
    <mergeCell ref="U104:V135"/>
    <mergeCell ref="U56:V71"/>
    <mergeCell ref="R72:R103"/>
    <mergeCell ref="S72:S103"/>
    <mergeCell ref="T72:T103"/>
    <mergeCell ref="U72:U103"/>
    <mergeCell ref="V72:V103"/>
    <mergeCell ref="Q72:Q103"/>
    <mergeCell ref="R104:R135"/>
    <mergeCell ref="S104:S135"/>
    <mergeCell ref="T104:T135"/>
    <mergeCell ref="O112:O119"/>
    <mergeCell ref="B56:B71"/>
    <mergeCell ref="C56:C63"/>
    <mergeCell ref="D56:D71"/>
    <mergeCell ref="E56:E71"/>
    <mergeCell ref="F56:F63"/>
    <mergeCell ref="G56:G63"/>
    <mergeCell ref="C64:C71"/>
    <mergeCell ref="F64:F71"/>
    <mergeCell ref="G64:G71"/>
    <mergeCell ref="C40:C55"/>
    <mergeCell ref="B40:B55"/>
    <mergeCell ref="D40:D55"/>
    <mergeCell ref="E40:E55"/>
    <mergeCell ref="F40:F47"/>
    <mergeCell ref="G40:G47"/>
    <mergeCell ref="R24:R39"/>
    <mergeCell ref="S24:S39"/>
    <mergeCell ref="T24:T39"/>
    <mergeCell ref="C32:C39"/>
    <mergeCell ref="F32:F39"/>
    <mergeCell ref="P40:P47"/>
    <mergeCell ref="Q40:Q55"/>
    <mergeCell ref="R40:R55"/>
    <mergeCell ref="S40:S55"/>
    <mergeCell ref="T40:T55"/>
    <mergeCell ref="P48:P55"/>
    <mergeCell ref="L40:L47"/>
    <mergeCell ref="M40:M47"/>
    <mergeCell ref="L48:L55"/>
    <mergeCell ref="M48:M55"/>
    <mergeCell ref="M16:M23"/>
    <mergeCell ref="L24:L31"/>
    <mergeCell ref="B8:B23"/>
    <mergeCell ref="G8:G15"/>
    <mergeCell ref="G32:G39"/>
    <mergeCell ref="O32:O39"/>
    <mergeCell ref="P32:P39"/>
    <mergeCell ref="I24:I39"/>
    <mergeCell ref="J24:J39"/>
    <mergeCell ref="K24:K39"/>
    <mergeCell ref="O24:O31"/>
    <mergeCell ref="P24:P31"/>
    <mergeCell ref="B24:B39"/>
    <mergeCell ref="C24:C31"/>
    <mergeCell ref="D24:D39"/>
    <mergeCell ref="E24:E39"/>
    <mergeCell ref="F24:F31"/>
    <mergeCell ref="G24:G31"/>
    <mergeCell ref="L8:L15"/>
    <mergeCell ref="M8:M15"/>
    <mergeCell ref="X61:X62"/>
    <mergeCell ref="Y61:Y62"/>
    <mergeCell ref="V8:V23"/>
    <mergeCell ref="C16:C23"/>
    <mergeCell ref="F16:F23"/>
    <mergeCell ref="G16:G23"/>
    <mergeCell ref="O16:O23"/>
    <mergeCell ref="P16:P23"/>
    <mergeCell ref="I8:I23"/>
    <mergeCell ref="J8:J23"/>
    <mergeCell ref="K8:K23"/>
    <mergeCell ref="O8:O15"/>
    <mergeCell ref="P8:P15"/>
    <mergeCell ref="Q8:Q23"/>
    <mergeCell ref="C8:C15"/>
    <mergeCell ref="D8:D23"/>
    <mergeCell ref="E8:E23"/>
    <mergeCell ref="F8:F15"/>
    <mergeCell ref="S8:S23"/>
    <mergeCell ref="U8:U23"/>
    <mergeCell ref="T8:T23"/>
    <mergeCell ref="Q24:Q39"/>
    <mergeCell ref="R8:R23"/>
    <mergeCell ref="U24:V39"/>
    <mergeCell ref="AF23:AF24"/>
    <mergeCell ref="AG23:AG24"/>
    <mergeCell ref="X25:X40"/>
    <mergeCell ref="X59:X60"/>
    <mergeCell ref="Y59:Y60"/>
    <mergeCell ref="Z59:AA60"/>
    <mergeCell ref="AF59:AF60"/>
    <mergeCell ref="AG59:AG60"/>
    <mergeCell ref="X57:X58"/>
    <mergeCell ref="Y57:Y58"/>
    <mergeCell ref="AR25:AR40"/>
    <mergeCell ref="Y33:Y40"/>
    <mergeCell ref="AB33:AB40"/>
    <mergeCell ref="AC33:AC40"/>
    <mergeCell ref="AK33:AK40"/>
    <mergeCell ref="AL33:AL40"/>
    <mergeCell ref="AK25:AK32"/>
    <mergeCell ref="AL25:AL32"/>
    <mergeCell ref="AM25:AM40"/>
    <mergeCell ref="AN25:AN40"/>
    <mergeCell ref="AO25:AO40"/>
    <mergeCell ref="AP25:AP40"/>
    <mergeCell ref="X5:X20"/>
    <mergeCell ref="D5:V7"/>
    <mergeCell ref="Y13:Y20"/>
    <mergeCell ref="AB13:AB20"/>
    <mergeCell ref="AC13:AC20"/>
    <mergeCell ref="Y25:Y32"/>
    <mergeCell ref="Z25:AA40"/>
    <mergeCell ref="AB25:AB32"/>
    <mergeCell ref="AC25:AC32"/>
    <mergeCell ref="X23:X24"/>
    <mergeCell ref="Y23:Y24"/>
    <mergeCell ref="Z23:AA24"/>
    <mergeCell ref="X21:X22"/>
    <mergeCell ref="Y21:Y22"/>
    <mergeCell ref="Z21:AA22"/>
    <mergeCell ref="J40:J55"/>
    <mergeCell ref="K40:K55"/>
    <mergeCell ref="F48:F55"/>
    <mergeCell ref="G48:G55"/>
    <mergeCell ref="U40:V55"/>
    <mergeCell ref="M24:M31"/>
    <mergeCell ref="L32:L39"/>
    <mergeCell ref="M32:M39"/>
    <mergeCell ref="L16:L23"/>
    <mergeCell ref="J3:N3"/>
    <mergeCell ref="P3:P4"/>
    <mergeCell ref="Q3:Q4"/>
    <mergeCell ref="R3:R4"/>
    <mergeCell ref="D2:H2"/>
    <mergeCell ref="Z2:AD2"/>
    <mergeCell ref="AL2:AL4"/>
    <mergeCell ref="S3:S4"/>
    <mergeCell ref="T3:T4"/>
    <mergeCell ref="U3:U4"/>
    <mergeCell ref="V3:V4"/>
    <mergeCell ref="Z3:AA3"/>
    <mergeCell ref="AB3:AC3"/>
    <mergeCell ref="A8:A198"/>
    <mergeCell ref="AF2:AJ2"/>
    <mergeCell ref="AK2:AK4"/>
    <mergeCell ref="X69:X70"/>
    <mergeCell ref="Y69:Y70"/>
    <mergeCell ref="Z69:AA70"/>
    <mergeCell ref="AF69:AF70"/>
    <mergeCell ref="AG69:AG70"/>
    <mergeCell ref="X71:X72"/>
    <mergeCell ref="Y71:Y72"/>
    <mergeCell ref="Z71:AA72"/>
    <mergeCell ref="AF71:AF72"/>
    <mergeCell ref="AG71:AG72"/>
    <mergeCell ref="X73:X74"/>
    <mergeCell ref="Y73:Y74"/>
    <mergeCell ref="Z73:AA74"/>
    <mergeCell ref="AF73:AF74"/>
    <mergeCell ref="AG73:AG74"/>
    <mergeCell ref="AF5:AF20"/>
    <mergeCell ref="AG5:AG20"/>
    <mergeCell ref="X75:X76"/>
    <mergeCell ref="Y75:Y76"/>
    <mergeCell ref="D3:E3"/>
    <mergeCell ref="F3:G3"/>
    <mergeCell ref="AT2:AT4"/>
    <mergeCell ref="AU4:AV4"/>
    <mergeCell ref="AK21:AQ22"/>
    <mergeCell ref="AK23:AQ24"/>
    <mergeCell ref="X41:X56"/>
    <mergeCell ref="Y41:Y48"/>
    <mergeCell ref="Z41:AA56"/>
    <mergeCell ref="AB41:AB48"/>
    <mergeCell ref="AC41:AC48"/>
    <mergeCell ref="AE41:AE56"/>
    <mergeCell ref="AF41:AF56"/>
    <mergeCell ref="AG41:AG56"/>
    <mergeCell ref="AK41:AK48"/>
    <mergeCell ref="AL41:AL48"/>
    <mergeCell ref="AM41:AM56"/>
    <mergeCell ref="AN41:AN56"/>
    <mergeCell ref="AO41:AO56"/>
    <mergeCell ref="AP41:AP56"/>
    <mergeCell ref="AQ41:AR56"/>
    <mergeCell ref="Y49:Y56"/>
    <mergeCell ref="AB49:AB56"/>
    <mergeCell ref="AC49:AC56"/>
    <mergeCell ref="AK49:AK56"/>
    <mergeCell ref="AP2:AP4"/>
    <mergeCell ref="X63:X64"/>
    <mergeCell ref="Y63:Y64"/>
    <mergeCell ref="Z63:AA64"/>
    <mergeCell ref="AF63:AF64"/>
    <mergeCell ref="AG63:AG64"/>
    <mergeCell ref="Z57:AA58"/>
    <mergeCell ref="AF57:AF58"/>
    <mergeCell ref="AG57:AG58"/>
    <mergeCell ref="AR2:AR4"/>
    <mergeCell ref="AQ2:AQ4"/>
    <mergeCell ref="AM2:AM4"/>
    <mergeCell ref="AN2:AN4"/>
    <mergeCell ref="AO2:AO4"/>
    <mergeCell ref="Y5:Y12"/>
    <mergeCell ref="Z5:AA20"/>
    <mergeCell ref="AB5:AB12"/>
    <mergeCell ref="AC5:AC12"/>
    <mergeCell ref="AF21:AF22"/>
    <mergeCell ref="AG21:AG22"/>
    <mergeCell ref="AE25:AE40"/>
    <mergeCell ref="AF25:AF40"/>
    <mergeCell ref="AG25:AG40"/>
    <mergeCell ref="AE23:AE24"/>
    <mergeCell ref="AQ25:AQ40"/>
    <mergeCell ref="Z75:AA76"/>
    <mergeCell ref="AF75:AF76"/>
    <mergeCell ref="AG75:AG76"/>
    <mergeCell ref="X77:X78"/>
    <mergeCell ref="Y77:Y78"/>
    <mergeCell ref="Z77:AA78"/>
    <mergeCell ref="AF77:AF78"/>
    <mergeCell ref="AG77:AG78"/>
    <mergeCell ref="AL49:AL56"/>
    <mergeCell ref="AE57:AE58"/>
    <mergeCell ref="X65:X66"/>
    <mergeCell ref="Y65:Y66"/>
    <mergeCell ref="Z65:AA66"/>
    <mergeCell ref="AF65:AF66"/>
    <mergeCell ref="AG65:AG66"/>
    <mergeCell ref="X67:X68"/>
    <mergeCell ref="Y67:Y68"/>
    <mergeCell ref="Z67:AA68"/>
    <mergeCell ref="AF67:AF68"/>
    <mergeCell ref="AG67:AG68"/>
    <mergeCell ref="AK57:AR78"/>
    <mergeCell ref="Z61:AA62"/>
    <mergeCell ref="AF61:AF62"/>
    <mergeCell ref="AG61:AG62"/>
  </mergeCells>
  <hyperlinks>
    <hyperlink ref="W183:W198" location="'Alarm Codes'!A1" display="'Alarm Codes'!A1"/>
    <hyperlink ref="X119:X246" location="'Last Test Results'!D79" display="Must Request Last Result Data @ 20 hex for test results data displayed on the screen "/>
  </hyperlinks>
  <pageMargins left="0.7" right="0.7" top="0.75" bottom="0.75" header="0.3" footer="0.3"/>
  <pageSetup paperSize="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647"/>
  <sheetViews>
    <sheetView topLeftCell="W2" zoomScale="85" zoomScaleNormal="85" workbookViewId="0">
      <pane ySplit="3" topLeftCell="A17" activePane="bottomLeft" state="frozen"/>
      <selection activeCell="A2" sqref="A2"/>
      <selection pane="bottomLeft" activeCell="P88" sqref="P88:P95"/>
    </sheetView>
  </sheetViews>
  <sheetFormatPr defaultColWidth="9.140625" defaultRowHeight="15" x14ac:dyDescent="0.25"/>
  <cols>
    <col min="1" max="1" width="9.140625" style="1"/>
    <col min="2" max="3" width="3.7109375" style="1" bestFit="1" customWidth="1"/>
    <col min="4" max="5" width="4.5703125" style="1" bestFit="1" customWidth="1"/>
    <col min="6" max="6" width="11.7109375" style="33" bestFit="1" customWidth="1"/>
    <col min="7" max="7" width="11.7109375" style="1" bestFit="1" customWidth="1"/>
    <col min="8" max="8" width="4.28515625" style="1" customWidth="1"/>
    <col min="9" max="9" width="41.5703125" style="1" bestFit="1" customWidth="1"/>
    <col min="10" max="10" width="3.85546875" style="1" customWidth="1"/>
    <col min="11" max="11" width="8.42578125" style="1" bestFit="1" customWidth="1"/>
    <col min="12" max="12" width="9.5703125" style="1" customWidth="1"/>
    <col min="13" max="13" width="7.28515625" style="1" customWidth="1"/>
    <col min="14" max="14" width="4.28515625" style="1" bestFit="1" customWidth="1"/>
    <col min="15" max="15" width="5.85546875" style="1" customWidth="1"/>
    <col min="16" max="16" width="5.28515625" style="1" customWidth="1"/>
    <col min="17" max="17" width="9.42578125" style="1" customWidth="1"/>
    <col min="18" max="18" width="6.140625" style="1" customWidth="1"/>
    <col min="19" max="19" width="10.5703125" style="1" customWidth="1"/>
    <col min="20" max="21" width="7.85546875" style="1" customWidth="1"/>
    <col min="22" max="22" width="6.85546875" style="1" customWidth="1"/>
    <col min="23" max="23" width="5.42578125" style="1" customWidth="1"/>
    <col min="24" max="25" width="3.7109375" style="1" bestFit="1" customWidth="1"/>
    <col min="26" max="27" width="4.5703125" style="1" bestFit="1" customWidth="1"/>
    <col min="28" max="28" width="4.42578125" style="1" bestFit="1" customWidth="1"/>
    <col min="29" max="30" width="4.28515625" style="1" bestFit="1" customWidth="1"/>
    <col min="31" max="31" width="60.7109375" style="1" customWidth="1"/>
    <col min="32" max="32" width="6.28515625" style="1" customWidth="1"/>
    <col min="33" max="33" width="5.7109375" style="1" customWidth="1"/>
    <col min="34" max="35" width="6.28515625" style="1" customWidth="1"/>
    <col min="36" max="36" width="5.42578125" style="1" customWidth="1"/>
    <col min="37" max="37" width="6.7109375" style="1" customWidth="1"/>
    <col min="38" max="40" width="7" style="1" customWidth="1"/>
    <col min="41" max="41" width="10" style="1" customWidth="1"/>
    <col min="42" max="43" width="11.5703125" style="1" customWidth="1"/>
    <col min="44" max="44" width="12.7109375" style="1" customWidth="1"/>
    <col min="45" max="45" width="5.85546875" style="1" customWidth="1"/>
    <col min="46" max="46" width="21.42578125" style="1" customWidth="1"/>
    <col min="47" max="16384" width="9.140625" style="1"/>
  </cols>
  <sheetData>
    <row r="1" spans="1:51" ht="15.75" thickBot="1" x14ac:dyDescent="0.3"/>
    <row r="2" spans="1:51" ht="23.25" customHeight="1" thickBot="1" x14ac:dyDescent="0.3">
      <c r="D2" s="401" t="s">
        <v>98</v>
      </c>
      <c r="E2" s="402"/>
      <c r="F2" s="402"/>
      <c r="G2" s="402"/>
      <c r="H2" s="403"/>
      <c r="I2" s="44" t="s">
        <v>192</v>
      </c>
      <c r="Z2" s="401" t="s">
        <v>126</v>
      </c>
      <c r="AA2" s="402"/>
      <c r="AB2" s="402"/>
      <c r="AC2" s="402"/>
      <c r="AD2" s="402"/>
      <c r="AE2" s="42" t="s">
        <v>127</v>
      </c>
      <c r="AK2" s="300" t="s">
        <v>472</v>
      </c>
      <c r="AL2" s="300" t="s">
        <v>260</v>
      </c>
      <c r="AM2" s="299" t="s">
        <v>473</v>
      </c>
      <c r="AN2" s="299" t="s">
        <v>397</v>
      </c>
      <c r="AO2" s="299" t="s">
        <v>142</v>
      </c>
      <c r="AP2" s="299" t="s">
        <v>143</v>
      </c>
      <c r="AQ2" s="274" t="s">
        <v>262</v>
      </c>
      <c r="AR2" s="274" t="s">
        <v>263</v>
      </c>
      <c r="AS2" s="456" t="s">
        <v>165</v>
      </c>
      <c r="AT2" s="37"/>
      <c r="AY2" s="1" t="s">
        <v>0</v>
      </c>
    </row>
    <row r="3" spans="1:51" ht="15.75" customHeight="1" thickBot="1" x14ac:dyDescent="0.3">
      <c r="D3" s="275" t="s">
        <v>97</v>
      </c>
      <c r="E3" s="277"/>
      <c r="F3" s="401" t="s">
        <v>1</v>
      </c>
      <c r="G3" s="410"/>
      <c r="H3" s="11"/>
      <c r="I3" s="12"/>
      <c r="J3" s="481" t="s">
        <v>99</v>
      </c>
      <c r="K3" s="482"/>
      <c r="L3" s="482"/>
      <c r="M3" s="482"/>
      <c r="N3" s="482"/>
      <c r="O3" s="23"/>
      <c r="P3" s="274" t="s">
        <v>146</v>
      </c>
      <c r="Q3" s="439" t="s">
        <v>147</v>
      </c>
      <c r="R3" s="439" t="s">
        <v>137</v>
      </c>
      <c r="S3" s="439" t="s">
        <v>138</v>
      </c>
      <c r="T3" s="439" t="s">
        <v>139</v>
      </c>
      <c r="U3" s="439" t="s">
        <v>140</v>
      </c>
      <c r="V3" s="299" t="s">
        <v>145</v>
      </c>
      <c r="W3" s="37"/>
      <c r="Z3" s="435" t="s">
        <v>97</v>
      </c>
      <c r="AA3" s="436"/>
      <c r="AB3" s="435" t="s">
        <v>1</v>
      </c>
      <c r="AC3" s="436"/>
      <c r="AD3" s="71"/>
      <c r="AE3" s="72"/>
      <c r="AF3" s="447" t="s">
        <v>99</v>
      </c>
      <c r="AG3" s="448"/>
      <c r="AH3" s="447" t="s">
        <v>488</v>
      </c>
      <c r="AI3" s="583"/>
      <c r="AJ3" s="187"/>
      <c r="AK3" s="300"/>
      <c r="AL3" s="300"/>
      <c r="AM3" s="299"/>
      <c r="AN3" s="299"/>
      <c r="AO3" s="299"/>
      <c r="AP3" s="299"/>
      <c r="AQ3" s="274"/>
      <c r="AR3" s="274"/>
      <c r="AS3" s="456"/>
      <c r="AT3" s="37"/>
    </row>
    <row r="4" spans="1:51" ht="16.5" thickBot="1" x14ac:dyDescent="0.3">
      <c r="D4" s="13" t="s">
        <v>2</v>
      </c>
      <c r="E4" s="14" t="s">
        <v>3</v>
      </c>
      <c r="F4" s="15" t="s">
        <v>2</v>
      </c>
      <c r="G4" s="16" t="s">
        <v>3</v>
      </c>
      <c r="H4" s="11" t="s">
        <v>4</v>
      </c>
      <c r="I4" s="12" t="s">
        <v>5</v>
      </c>
      <c r="J4" s="13" t="s">
        <v>2</v>
      </c>
      <c r="K4" s="17" t="s">
        <v>3</v>
      </c>
      <c r="L4" s="175" t="s">
        <v>138</v>
      </c>
      <c r="M4" s="175" t="s">
        <v>325</v>
      </c>
      <c r="N4" s="13" t="s">
        <v>4</v>
      </c>
      <c r="P4" s="274"/>
      <c r="Q4" s="439"/>
      <c r="R4" s="439"/>
      <c r="S4" s="439"/>
      <c r="T4" s="439"/>
      <c r="U4" s="439"/>
      <c r="V4" s="299"/>
      <c r="W4" s="37"/>
      <c r="Z4" s="13" t="s">
        <v>2</v>
      </c>
      <c r="AA4" s="17" t="s">
        <v>3</v>
      </c>
      <c r="AB4" s="20" t="s">
        <v>2</v>
      </c>
      <c r="AC4" s="17" t="s">
        <v>3</v>
      </c>
      <c r="AD4" s="13" t="s">
        <v>4</v>
      </c>
      <c r="AE4" s="14" t="s">
        <v>6</v>
      </c>
      <c r="AF4" s="21" t="s">
        <v>2</v>
      </c>
      <c r="AG4" s="11" t="s">
        <v>3</v>
      </c>
      <c r="AH4" s="185" t="s">
        <v>138</v>
      </c>
      <c r="AI4" s="185" t="s">
        <v>325</v>
      </c>
      <c r="AJ4" s="22" t="s">
        <v>4</v>
      </c>
      <c r="AK4" s="300"/>
      <c r="AL4" s="300"/>
      <c r="AM4" s="299"/>
      <c r="AN4" s="299"/>
      <c r="AO4" s="299"/>
      <c r="AP4" s="299"/>
      <c r="AQ4" s="274"/>
      <c r="AR4" s="274"/>
      <c r="AS4" s="456"/>
      <c r="AT4" s="446" t="s">
        <v>167</v>
      </c>
      <c r="AU4" s="446"/>
    </row>
    <row r="5" spans="1:51" ht="15" customHeight="1" x14ac:dyDescent="0.25">
      <c r="D5" s="569" t="s">
        <v>460</v>
      </c>
      <c r="E5" s="570"/>
      <c r="F5" s="570"/>
      <c r="G5" s="570"/>
      <c r="H5" s="570"/>
      <c r="I5" s="570"/>
      <c r="J5" s="570"/>
      <c r="K5" s="570"/>
      <c r="L5" s="570"/>
      <c r="M5" s="570"/>
      <c r="N5" s="570"/>
      <c r="O5" s="570"/>
      <c r="P5" s="570"/>
      <c r="Q5" s="570"/>
      <c r="R5" s="570"/>
      <c r="S5" s="570"/>
      <c r="T5" s="570"/>
      <c r="U5" s="570"/>
      <c r="V5" s="570"/>
      <c r="X5" s="340" t="s">
        <v>9</v>
      </c>
      <c r="Y5" s="340" t="str">
        <f>+X5</f>
        <v>Commands</v>
      </c>
      <c r="Z5" s="343"/>
      <c r="AA5" s="344"/>
      <c r="AB5" s="414" t="str">
        <f>DEC2HEX(AC5)</f>
        <v>0</v>
      </c>
      <c r="AC5" s="374">
        <v>0</v>
      </c>
      <c r="AD5" s="75">
        <v>0</v>
      </c>
      <c r="AE5" s="58" t="s">
        <v>10</v>
      </c>
      <c r="AF5" s="301" t="str">
        <f>DEC2HEX(AG5,4)</f>
        <v>0858</v>
      </c>
      <c r="AG5" s="301">
        <f>'LIVE Real Time Control'!AG5</f>
        <v>2136</v>
      </c>
      <c r="AH5" s="219">
        <f>AG5</f>
        <v>2136</v>
      </c>
      <c r="AI5" s="219" t="str">
        <f>DEC2HEX(AH5,4)</f>
        <v>0858</v>
      </c>
      <c r="AJ5" s="76">
        <v>0</v>
      </c>
      <c r="AK5" s="160">
        <v>0</v>
      </c>
      <c r="AL5" s="308" t="str">
        <f>BIN2HEX(CONCATENATE(AK12,AK11,AK10,AK9,AK8,AK7,AK6,AK5))</f>
        <v>20</v>
      </c>
      <c r="AM5" s="464" t="str">
        <f>CONCATENATE(AL5,AL13)</f>
        <v>200</v>
      </c>
      <c r="AN5" s="317" t="str">
        <f>CONCATENATE(AL13,AL5)</f>
        <v>020</v>
      </c>
      <c r="AO5" s="314">
        <f>MOD(HEX2DEC(AM5)+2^15,2^16)-2^15</f>
        <v>512</v>
      </c>
      <c r="AP5" s="314">
        <f>MOD(HEX2DEC(AN5)+2^15,2^16)-2^15</f>
        <v>32</v>
      </c>
      <c r="AQ5" s="53"/>
      <c r="AR5" s="79">
        <v>1</v>
      </c>
      <c r="AS5" s="23">
        <v>2</v>
      </c>
      <c r="AT5" s="80" t="s">
        <v>163</v>
      </c>
      <c r="AU5" s="1" t="s">
        <v>170</v>
      </c>
    </row>
    <row r="6" spans="1:51" ht="18.75" x14ac:dyDescent="0.25">
      <c r="D6" s="569"/>
      <c r="E6" s="570"/>
      <c r="F6" s="570"/>
      <c r="G6" s="570"/>
      <c r="H6" s="570"/>
      <c r="I6" s="570"/>
      <c r="J6" s="570"/>
      <c r="K6" s="570"/>
      <c r="L6" s="570"/>
      <c r="M6" s="570"/>
      <c r="N6" s="570"/>
      <c r="O6" s="570"/>
      <c r="P6" s="570"/>
      <c r="Q6" s="570"/>
      <c r="R6" s="570"/>
      <c r="S6" s="570"/>
      <c r="T6" s="570"/>
      <c r="U6" s="570"/>
      <c r="V6" s="570"/>
      <c r="X6" s="341"/>
      <c r="Y6" s="341"/>
      <c r="Z6" s="345"/>
      <c r="AA6" s="346"/>
      <c r="AB6" s="337"/>
      <c r="AC6" s="196"/>
      <c r="AD6" s="82">
        <v>1</v>
      </c>
      <c r="AE6" s="59" t="s">
        <v>76</v>
      </c>
      <c r="AF6" s="302"/>
      <c r="AG6" s="302"/>
      <c r="AH6" s="220"/>
      <c r="AI6" s="220"/>
      <c r="AJ6" s="83">
        <v>1</v>
      </c>
      <c r="AK6" s="160">
        <v>0</v>
      </c>
      <c r="AL6" s="309"/>
      <c r="AM6" s="465"/>
      <c r="AN6" s="424"/>
      <c r="AO6" s="315"/>
      <c r="AP6" s="315"/>
      <c r="AQ6" s="54"/>
      <c r="AR6" s="79">
        <f t="shared" ref="AR6:AR12" si="0">AR5*10</f>
        <v>10</v>
      </c>
      <c r="AS6" s="23">
        <v>4</v>
      </c>
      <c r="AT6" s="80" t="s">
        <v>168</v>
      </c>
      <c r="AU6" s="1" t="s">
        <v>169</v>
      </c>
    </row>
    <row r="7" spans="1:51" ht="15.75" customHeight="1" thickBot="1" x14ac:dyDescent="0.3">
      <c r="D7" s="569"/>
      <c r="E7" s="570"/>
      <c r="F7" s="570"/>
      <c r="G7" s="570"/>
      <c r="H7" s="570"/>
      <c r="I7" s="570"/>
      <c r="J7" s="570"/>
      <c r="K7" s="570"/>
      <c r="L7" s="570"/>
      <c r="M7" s="570"/>
      <c r="N7" s="570"/>
      <c r="O7" s="570"/>
      <c r="P7" s="570"/>
      <c r="Q7" s="570"/>
      <c r="R7" s="570"/>
      <c r="S7" s="570"/>
      <c r="T7" s="570"/>
      <c r="U7" s="570"/>
      <c r="V7" s="570"/>
      <c r="X7" s="341"/>
      <c r="Y7" s="341"/>
      <c r="Z7" s="345"/>
      <c r="AA7" s="346"/>
      <c r="AB7" s="337"/>
      <c r="AC7" s="196"/>
      <c r="AD7" s="82">
        <v>2</v>
      </c>
      <c r="AE7" s="59" t="s">
        <v>154</v>
      </c>
      <c r="AF7" s="302"/>
      <c r="AG7" s="302"/>
      <c r="AH7" s="220"/>
      <c r="AI7" s="220"/>
      <c r="AJ7" s="83">
        <v>2</v>
      </c>
      <c r="AK7" s="160">
        <v>0</v>
      </c>
      <c r="AL7" s="309"/>
      <c r="AM7" s="465"/>
      <c r="AN7" s="424"/>
      <c r="AO7" s="315"/>
      <c r="AP7" s="315"/>
      <c r="AQ7" s="54"/>
      <c r="AR7" s="79">
        <f t="shared" si="0"/>
        <v>100</v>
      </c>
      <c r="AS7" s="23"/>
      <c r="AT7" s="80" t="s">
        <v>171</v>
      </c>
      <c r="AU7" s="1" t="s">
        <v>172</v>
      </c>
    </row>
    <row r="8" spans="1:51" ht="18.75" x14ac:dyDescent="0.25">
      <c r="A8" s="566" t="s">
        <v>279</v>
      </c>
      <c r="B8" s="257" t="s">
        <v>206</v>
      </c>
      <c r="C8" s="257" t="s">
        <v>206</v>
      </c>
      <c r="D8" s="539" t="str">
        <f>DEC2HEX(E8)</f>
        <v>20</v>
      </c>
      <c r="E8" s="539">
        <v>32</v>
      </c>
      <c r="F8" s="542" t="str">
        <f>DEC2HEX(G8,2)</f>
        <v>20</v>
      </c>
      <c r="G8" s="536">
        <f>'LIVE Real Time Control'!G239+1</f>
        <v>32</v>
      </c>
      <c r="H8" s="75">
        <v>0</v>
      </c>
      <c r="I8" s="331" t="s">
        <v>207</v>
      </c>
      <c r="J8" s="475" t="e">
        <f>DEC2HEX(K8,2)</f>
        <v>#NUM!</v>
      </c>
      <c r="K8" s="476">
        <f>'LIVE Real Time Control'!K231+1</f>
        <v>1022</v>
      </c>
      <c r="L8" s="219">
        <f>'LIVE Real Time Control'!L247</f>
        <v>1038</v>
      </c>
      <c r="M8" s="219" t="str">
        <f>DEC2HEX(L8,4)</f>
        <v>040E</v>
      </c>
      <c r="N8" s="73">
        <v>0</v>
      </c>
      <c r="O8" s="290" t="str">
        <f>HEX2BIN(P8,8)</f>
        <v>00111100</v>
      </c>
      <c r="P8" s="287" t="s">
        <v>491</v>
      </c>
      <c r="Q8" s="311" t="str">
        <f>CONCATENATE(P8,P16)</f>
        <v>3c00</v>
      </c>
      <c r="R8" s="314" t="str">
        <f>CONCATENATE(P16,P8)</f>
        <v>003c</v>
      </c>
      <c r="S8" s="314">
        <f>MOD(HEX2DEC(Q8)+2^15,2^16)-2^15</f>
        <v>15360</v>
      </c>
      <c r="T8" s="314">
        <f>MOD(HEX2DEC(R8)+2^15,2^16)-2^15</f>
        <v>60</v>
      </c>
      <c r="U8" s="230" t="s">
        <v>297</v>
      </c>
      <c r="V8" s="231"/>
      <c r="X8" s="341"/>
      <c r="Y8" s="341"/>
      <c r="Z8" s="345"/>
      <c r="AA8" s="346"/>
      <c r="AB8" s="337"/>
      <c r="AC8" s="196"/>
      <c r="AD8" s="82">
        <v>3</v>
      </c>
      <c r="AE8" s="59" t="s">
        <v>75</v>
      </c>
      <c r="AF8" s="302"/>
      <c r="AG8" s="302"/>
      <c r="AH8" s="220"/>
      <c r="AI8" s="220"/>
      <c r="AJ8" s="83">
        <v>3</v>
      </c>
      <c r="AK8" s="160">
        <v>0</v>
      </c>
      <c r="AL8" s="309"/>
      <c r="AM8" s="465"/>
      <c r="AN8" s="424"/>
      <c r="AO8" s="315"/>
      <c r="AP8" s="315"/>
      <c r="AQ8" s="54"/>
      <c r="AR8" s="79">
        <f t="shared" si="0"/>
        <v>1000</v>
      </c>
      <c r="AS8" s="23">
        <v>1</v>
      </c>
      <c r="AT8" s="80" t="s">
        <v>160</v>
      </c>
      <c r="AU8" s="1" t="s">
        <v>159</v>
      </c>
      <c r="AY8" s="1" t="s">
        <v>14</v>
      </c>
    </row>
    <row r="9" spans="1:51" ht="18.75" x14ac:dyDescent="0.25">
      <c r="A9" s="566"/>
      <c r="B9" s="271"/>
      <c r="C9" s="271"/>
      <c r="D9" s="540"/>
      <c r="E9" s="540"/>
      <c r="F9" s="543"/>
      <c r="G9" s="537"/>
      <c r="H9" s="82">
        <v>1</v>
      </c>
      <c r="I9" s="546"/>
      <c r="J9" s="388"/>
      <c r="K9" s="387"/>
      <c r="L9" s="220"/>
      <c r="M9" s="220"/>
      <c r="N9" s="5">
        <v>1</v>
      </c>
      <c r="O9" s="291"/>
      <c r="P9" s="288"/>
      <c r="Q9" s="312"/>
      <c r="R9" s="315"/>
      <c r="S9" s="315"/>
      <c r="T9" s="315"/>
      <c r="U9" s="232"/>
      <c r="V9" s="233"/>
      <c r="X9" s="341"/>
      <c r="Y9" s="341"/>
      <c r="Z9" s="345"/>
      <c r="AA9" s="346"/>
      <c r="AB9" s="337"/>
      <c r="AC9" s="196"/>
      <c r="AD9" s="82">
        <v>4</v>
      </c>
      <c r="AE9" s="59" t="s">
        <v>16</v>
      </c>
      <c r="AF9" s="302"/>
      <c r="AG9" s="302"/>
      <c r="AH9" s="220"/>
      <c r="AI9" s="220"/>
      <c r="AJ9" s="83">
        <v>4</v>
      </c>
      <c r="AK9" s="160">
        <v>0</v>
      </c>
      <c r="AL9" s="309"/>
      <c r="AM9" s="465"/>
      <c r="AN9" s="424"/>
      <c r="AO9" s="315"/>
      <c r="AP9" s="315"/>
      <c r="AQ9" s="54"/>
      <c r="AR9" s="79">
        <f t="shared" si="0"/>
        <v>10000</v>
      </c>
      <c r="AS9" s="23"/>
    </row>
    <row r="10" spans="1:51" ht="18.75" x14ac:dyDescent="0.25">
      <c r="A10" s="566"/>
      <c r="B10" s="271"/>
      <c r="C10" s="271"/>
      <c r="D10" s="540"/>
      <c r="E10" s="540"/>
      <c r="F10" s="543"/>
      <c r="G10" s="537"/>
      <c r="H10" s="82">
        <v>2</v>
      </c>
      <c r="I10" s="546"/>
      <c r="J10" s="388"/>
      <c r="K10" s="387"/>
      <c r="L10" s="220"/>
      <c r="M10" s="220"/>
      <c r="N10" s="98">
        <v>2</v>
      </c>
      <c r="O10" s="291"/>
      <c r="P10" s="288"/>
      <c r="Q10" s="312"/>
      <c r="R10" s="315"/>
      <c r="S10" s="315"/>
      <c r="T10" s="315"/>
      <c r="U10" s="232"/>
      <c r="V10" s="233"/>
      <c r="X10" s="341"/>
      <c r="Y10" s="341"/>
      <c r="Z10" s="345"/>
      <c r="AA10" s="346"/>
      <c r="AB10" s="337"/>
      <c r="AC10" s="196"/>
      <c r="AD10" s="82">
        <v>5</v>
      </c>
      <c r="AE10" s="142" t="s">
        <v>18</v>
      </c>
      <c r="AF10" s="302"/>
      <c r="AG10" s="302"/>
      <c r="AH10" s="220"/>
      <c r="AI10" s="220"/>
      <c r="AJ10" s="143">
        <v>5</v>
      </c>
      <c r="AK10" s="160">
        <v>1</v>
      </c>
      <c r="AL10" s="309"/>
      <c r="AM10" s="465"/>
      <c r="AN10" s="424"/>
      <c r="AO10" s="315"/>
      <c r="AP10" s="315"/>
      <c r="AQ10" s="54"/>
      <c r="AR10" s="144">
        <f t="shared" si="0"/>
        <v>100000</v>
      </c>
      <c r="AS10" s="23">
        <v>6</v>
      </c>
      <c r="AT10" s="80" t="s">
        <v>174</v>
      </c>
      <c r="AU10" s="1" t="s">
        <v>296</v>
      </c>
    </row>
    <row r="11" spans="1:51" ht="18.75" x14ac:dyDescent="0.25">
      <c r="A11" s="566"/>
      <c r="B11" s="271"/>
      <c r="C11" s="271"/>
      <c r="D11" s="540"/>
      <c r="E11" s="540"/>
      <c r="F11" s="543"/>
      <c r="G11" s="537"/>
      <c r="H11" s="82">
        <v>3</v>
      </c>
      <c r="I11" s="546"/>
      <c r="J11" s="388"/>
      <c r="K11" s="387"/>
      <c r="L11" s="220"/>
      <c r="M11" s="220"/>
      <c r="N11" s="5">
        <v>3</v>
      </c>
      <c r="O11" s="291"/>
      <c r="P11" s="288"/>
      <c r="Q11" s="312"/>
      <c r="R11" s="315"/>
      <c r="S11" s="315"/>
      <c r="T11" s="315"/>
      <c r="U11" s="232"/>
      <c r="V11" s="233"/>
      <c r="X11" s="341"/>
      <c r="Y11" s="341"/>
      <c r="Z11" s="345"/>
      <c r="AA11" s="346"/>
      <c r="AB11" s="337"/>
      <c r="AC11" s="196"/>
      <c r="AD11" s="82">
        <v>6</v>
      </c>
      <c r="AE11" s="59" t="s">
        <v>20</v>
      </c>
      <c r="AF11" s="302"/>
      <c r="AG11" s="302"/>
      <c r="AH11" s="220"/>
      <c r="AI11" s="220"/>
      <c r="AJ11" s="83">
        <v>6</v>
      </c>
      <c r="AK11" s="160">
        <v>0</v>
      </c>
      <c r="AL11" s="309"/>
      <c r="AM11" s="465"/>
      <c r="AN11" s="424"/>
      <c r="AO11" s="315"/>
      <c r="AP11" s="315"/>
      <c r="AQ11" s="54"/>
      <c r="AR11" s="79">
        <f t="shared" si="0"/>
        <v>1000000</v>
      </c>
      <c r="AS11" s="23"/>
      <c r="AT11" s="80"/>
    </row>
    <row r="12" spans="1:51" ht="15" customHeight="1" thickBot="1" x14ac:dyDescent="0.3">
      <c r="A12" s="566"/>
      <c r="B12" s="271"/>
      <c r="C12" s="271"/>
      <c r="D12" s="540"/>
      <c r="E12" s="540"/>
      <c r="F12" s="543"/>
      <c r="G12" s="537"/>
      <c r="H12" s="82">
        <v>4</v>
      </c>
      <c r="I12" s="546"/>
      <c r="J12" s="388"/>
      <c r="K12" s="387"/>
      <c r="L12" s="220"/>
      <c r="M12" s="220"/>
      <c r="N12" s="98">
        <v>4</v>
      </c>
      <c r="O12" s="291"/>
      <c r="P12" s="288"/>
      <c r="Q12" s="312"/>
      <c r="R12" s="315"/>
      <c r="S12" s="315"/>
      <c r="T12" s="315"/>
      <c r="U12" s="232"/>
      <c r="V12" s="233"/>
      <c r="X12" s="341"/>
      <c r="Y12" s="342"/>
      <c r="Z12" s="345"/>
      <c r="AA12" s="346"/>
      <c r="AB12" s="338"/>
      <c r="AC12" s="202"/>
      <c r="AD12" s="86">
        <v>7</v>
      </c>
      <c r="AE12" s="87" t="s">
        <v>96</v>
      </c>
      <c r="AF12" s="302"/>
      <c r="AG12" s="302"/>
      <c r="AH12" s="471"/>
      <c r="AI12" s="471"/>
      <c r="AJ12" s="83">
        <v>7</v>
      </c>
      <c r="AK12" s="160">
        <v>0</v>
      </c>
      <c r="AL12" s="310"/>
      <c r="AM12" s="465"/>
      <c r="AN12" s="424"/>
      <c r="AO12" s="315"/>
      <c r="AP12" s="315"/>
      <c r="AQ12" s="57"/>
      <c r="AR12" s="79">
        <f t="shared" si="0"/>
        <v>10000000</v>
      </c>
      <c r="AS12" s="23">
        <v>3</v>
      </c>
      <c r="AT12" s="80" t="s">
        <v>164</v>
      </c>
      <c r="AU12" s="1" t="s">
        <v>173</v>
      </c>
    </row>
    <row r="13" spans="1:51" ht="15" customHeight="1" x14ac:dyDescent="0.25">
      <c r="A13" s="566"/>
      <c r="B13" s="271"/>
      <c r="C13" s="271"/>
      <c r="D13" s="540"/>
      <c r="E13" s="540"/>
      <c r="F13" s="543"/>
      <c r="G13" s="537"/>
      <c r="H13" s="82">
        <v>5</v>
      </c>
      <c r="I13" s="546"/>
      <c r="J13" s="388"/>
      <c r="K13" s="387"/>
      <c r="L13" s="220"/>
      <c r="M13" s="220"/>
      <c r="N13" s="5">
        <v>5</v>
      </c>
      <c r="O13" s="291"/>
      <c r="P13" s="288"/>
      <c r="Q13" s="312"/>
      <c r="R13" s="315"/>
      <c r="S13" s="315"/>
      <c r="T13" s="315"/>
      <c r="U13" s="232"/>
      <c r="V13" s="233"/>
      <c r="X13" s="341"/>
      <c r="Y13" s="340" t="str">
        <f>+X5</f>
        <v>Commands</v>
      </c>
      <c r="Z13" s="345"/>
      <c r="AA13" s="346"/>
      <c r="AB13" s="414" t="str">
        <f>DEC2HEX(AC13)</f>
        <v>1</v>
      </c>
      <c r="AC13" s="374">
        <f>AC5+1</f>
        <v>1</v>
      </c>
      <c r="AD13" s="75">
        <v>0</v>
      </c>
      <c r="AE13" s="58" t="s">
        <v>23</v>
      </c>
      <c r="AF13" s="302"/>
      <c r="AG13" s="302"/>
      <c r="AH13" s="307">
        <f>AH5+1</f>
        <v>2137</v>
      </c>
      <c r="AI13" s="219" t="str">
        <f>DEC2HEX(AH13,4)</f>
        <v>0859</v>
      </c>
      <c r="AJ13" s="83">
        <v>8</v>
      </c>
      <c r="AK13" s="160">
        <v>0</v>
      </c>
      <c r="AL13" s="308" t="str">
        <f>BIN2HEX(CONCATENATE(AK20,AK19,AK18,AK17,AK16,AK15,AK14,AK13))</f>
        <v>0</v>
      </c>
      <c r="AM13" s="465"/>
      <c r="AN13" s="424"/>
      <c r="AO13" s="315"/>
      <c r="AP13" s="315"/>
      <c r="AQ13" s="53"/>
      <c r="AR13" s="79">
        <v>1</v>
      </c>
      <c r="AS13" s="23"/>
      <c r="AT13" s="80"/>
    </row>
    <row r="14" spans="1:51" ht="18.75" x14ac:dyDescent="0.25">
      <c r="A14" s="566"/>
      <c r="B14" s="271"/>
      <c r="C14" s="271"/>
      <c r="D14" s="540"/>
      <c r="E14" s="540"/>
      <c r="F14" s="543"/>
      <c r="G14" s="537"/>
      <c r="H14" s="82">
        <v>6</v>
      </c>
      <c r="I14" s="546"/>
      <c r="J14" s="388"/>
      <c r="K14" s="387"/>
      <c r="L14" s="220"/>
      <c r="M14" s="220"/>
      <c r="N14" s="98">
        <v>6</v>
      </c>
      <c r="O14" s="291"/>
      <c r="P14" s="288"/>
      <c r="Q14" s="312"/>
      <c r="R14" s="315"/>
      <c r="S14" s="315"/>
      <c r="T14" s="315"/>
      <c r="U14" s="232"/>
      <c r="V14" s="233"/>
      <c r="X14" s="341"/>
      <c r="Y14" s="341"/>
      <c r="Z14" s="345"/>
      <c r="AA14" s="346"/>
      <c r="AB14" s="337"/>
      <c r="AC14" s="196"/>
      <c r="AD14" s="82">
        <v>1</v>
      </c>
      <c r="AE14" s="59" t="s">
        <v>25</v>
      </c>
      <c r="AF14" s="302"/>
      <c r="AG14" s="302"/>
      <c r="AH14" s="220"/>
      <c r="AI14" s="220"/>
      <c r="AJ14" s="83">
        <v>9</v>
      </c>
      <c r="AK14" s="160">
        <v>0</v>
      </c>
      <c r="AL14" s="309"/>
      <c r="AM14" s="465"/>
      <c r="AN14" s="424"/>
      <c r="AO14" s="315"/>
      <c r="AP14" s="315"/>
      <c r="AQ14" s="54"/>
      <c r="AR14" s="79">
        <f t="shared" ref="AR14:AR20" si="1">AR13*10</f>
        <v>10</v>
      </c>
      <c r="AS14" s="23"/>
      <c r="AT14" s="80"/>
    </row>
    <row r="15" spans="1:51" ht="19.5" thickBot="1" x14ac:dyDescent="0.3">
      <c r="A15" s="566"/>
      <c r="B15" s="271"/>
      <c r="C15" s="271"/>
      <c r="D15" s="540"/>
      <c r="E15" s="540"/>
      <c r="F15" s="544"/>
      <c r="G15" s="538"/>
      <c r="H15" s="86">
        <v>7</v>
      </c>
      <c r="I15" s="546"/>
      <c r="J15" s="388"/>
      <c r="K15" s="387"/>
      <c r="L15" s="221"/>
      <c r="M15" s="221"/>
      <c r="N15" s="5">
        <v>7</v>
      </c>
      <c r="O15" s="292"/>
      <c r="P15" s="289"/>
      <c r="Q15" s="312"/>
      <c r="R15" s="315"/>
      <c r="S15" s="315"/>
      <c r="T15" s="315"/>
      <c r="U15" s="232"/>
      <c r="V15" s="233"/>
      <c r="X15" s="341"/>
      <c r="Y15" s="341"/>
      <c r="Z15" s="345"/>
      <c r="AA15" s="346"/>
      <c r="AB15" s="337"/>
      <c r="AC15" s="196"/>
      <c r="AD15" s="82">
        <v>2</v>
      </c>
      <c r="AE15" s="59" t="s">
        <v>27</v>
      </c>
      <c r="AF15" s="302"/>
      <c r="AG15" s="302"/>
      <c r="AH15" s="220"/>
      <c r="AI15" s="220"/>
      <c r="AJ15" s="83">
        <v>10</v>
      </c>
      <c r="AK15" s="160">
        <v>0</v>
      </c>
      <c r="AL15" s="309"/>
      <c r="AM15" s="465"/>
      <c r="AN15" s="424"/>
      <c r="AO15" s="315"/>
      <c r="AP15" s="315"/>
      <c r="AQ15" s="54"/>
      <c r="AR15" s="79">
        <f t="shared" si="1"/>
        <v>100</v>
      </c>
      <c r="AS15" s="23"/>
      <c r="AT15" s="80"/>
    </row>
    <row r="16" spans="1:51" ht="18.75" x14ac:dyDescent="0.25">
      <c r="A16" s="566"/>
      <c r="B16" s="271"/>
      <c r="C16" s="271"/>
      <c r="D16" s="540"/>
      <c r="E16" s="540"/>
      <c r="F16" s="542" t="str">
        <f>DEC2HEX(G16,2)</f>
        <v>21</v>
      </c>
      <c r="G16" s="536">
        <f>G8+1</f>
        <v>33</v>
      </c>
      <c r="H16" s="75">
        <v>0</v>
      </c>
      <c r="I16" s="546"/>
      <c r="J16" s="388"/>
      <c r="K16" s="387"/>
      <c r="L16" s="219">
        <f>L8+1</f>
        <v>1039</v>
      </c>
      <c r="M16" s="219" t="str">
        <f>DEC2HEX(L16,4)</f>
        <v>040F</v>
      </c>
      <c r="N16" s="98">
        <v>8</v>
      </c>
      <c r="O16" s="290" t="str">
        <f>HEX2BIN(P16,8)</f>
        <v>00000000</v>
      </c>
      <c r="P16" s="287" t="s">
        <v>136</v>
      </c>
      <c r="Q16" s="312"/>
      <c r="R16" s="315"/>
      <c r="S16" s="315"/>
      <c r="T16" s="315"/>
      <c r="U16" s="232"/>
      <c r="V16" s="233"/>
      <c r="X16" s="341"/>
      <c r="Y16" s="341"/>
      <c r="Z16" s="345"/>
      <c r="AA16" s="346"/>
      <c r="AB16" s="337"/>
      <c r="AC16" s="196"/>
      <c r="AD16" s="82">
        <v>3</v>
      </c>
      <c r="AE16" s="59" t="s">
        <v>29</v>
      </c>
      <c r="AF16" s="302"/>
      <c r="AG16" s="302"/>
      <c r="AH16" s="220"/>
      <c r="AI16" s="220"/>
      <c r="AJ16" s="83">
        <v>11</v>
      </c>
      <c r="AK16" s="160">
        <v>0</v>
      </c>
      <c r="AL16" s="309"/>
      <c r="AM16" s="465"/>
      <c r="AN16" s="424"/>
      <c r="AO16" s="315"/>
      <c r="AP16" s="315"/>
      <c r="AQ16" s="54"/>
      <c r="AR16" s="79">
        <f t="shared" si="1"/>
        <v>1000</v>
      </c>
      <c r="AS16" s="23"/>
      <c r="AT16" s="80"/>
    </row>
    <row r="17" spans="1:47" ht="18.75" x14ac:dyDescent="0.25">
      <c r="A17" s="566"/>
      <c r="B17" s="271"/>
      <c r="C17" s="271"/>
      <c r="D17" s="540"/>
      <c r="E17" s="540"/>
      <c r="F17" s="543"/>
      <c r="G17" s="537"/>
      <c r="H17" s="82">
        <v>1</v>
      </c>
      <c r="I17" s="546"/>
      <c r="J17" s="388"/>
      <c r="K17" s="387"/>
      <c r="L17" s="220"/>
      <c r="M17" s="220"/>
      <c r="N17" s="5">
        <v>9</v>
      </c>
      <c r="O17" s="291"/>
      <c r="P17" s="288"/>
      <c r="Q17" s="312"/>
      <c r="R17" s="315"/>
      <c r="S17" s="315"/>
      <c r="T17" s="315"/>
      <c r="U17" s="232"/>
      <c r="V17" s="233"/>
      <c r="X17" s="341"/>
      <c r="Y17" s="341"/>
      <c r="Z17" s="345"/>
      <c r="AA17" s="346"/>
      <c r="AB17" s="337"/>
      <c r="AC17" s="196"/>
      <c r="AD17" s="82">
        <v>4</v>
      </c>
      <c r="AE17" s="59" t="s">
        <v>31</v>
      </c>
      <c r="AF17" s="302"/>
      <c r="AG17" s="302"/>
      <c r="AH17" s="220"/>
      <c r="AI17" s="220"/>
      <c r="AJ17" s="83">
        <v>12</v>
      </c>
      <c r="AK17" s="160">
        <v>0</v>
      </c>
      <c r="AL17" s="309"/>
      <c r="AM17" s="465"/>
      <c r="AN17" s="424"/>
      <c r="AO17" s="315"/>
      <c r="AP17" s="315"/>
      <c r="AQ17" s="54"/>
      <c r="AR17" s="79">
        <f t="shared" si="1"/>
        <v>10000</v>
      </c>
      <c r="AS17" s="23"/>
      <c r="AT17" s="80"/>
    </row>
    <row r="18" spans="1:47" ht="18.75" x14ac:dyDescent="0.25">
      <c r="A18" s="566"/>
      <c r="B18" s="271"/>
      <c r="C18" s="271"/>
      <c r="D18" s="540"/>
      <c r="E18" s="540"/>
      <c r="F18" s="543"/>
      <c r="G18" s="537"/>
      <c r="H18" s="82">
        <v>2</v>
      </c>
      <c r="I18" s="546"/>
      <c r="J18" s="388"/>
      <c r="K18" s="387"/>
      <c r="L18" s="220"/>
      <c r="M18" s="220"/>
      <c r="N18" s="98">
        <v>10</v>
      </c>
      <c r="O18" s="291"/>
      <c r="P18" s="288"/>
      <c r="Q18" s="312"/>
      <c r="R18" s="315"/>
      <c r="S18" s="315"/>
      <c r="T18" s="315"/>
      <c r="U18" s="232"/>
      <c r="V18" s="233"/>
      <c r="X18" s="341"/>
      <c r="Y18" s="341"/>
      <c r="Z18" s="345"/>
      <c r="AA18" s="346"/>
      <c r="AB18" s="337"/>
      <c r="AC18" s="196"/>
      <c r="AD18" s="82">
        <v>5</v>
      </c>
      <c r="AE18" s="59" t="s">
        <v>33</v>
      </c>
      <c r="AF18" s="302"/>
      <c r="AG18" s="302"/>
      <c r="AH18" s="220"/>
      <c r="AI18" s="220"/>
      <c r="AJ18" s="83">
        <v>13</v>
      </c>
      <c r="AK18" s="160">
        <v>0</v>
      </c>
      <c r="AL18" s="309"/>
      <c r="AM18" s="465"/>
      <c r="AN18" s="424"/>
      <c r="AO18" s="315"/>
      <c r="AP18" s="315"/>
      <c r="AQ18" s="54"/>
      <c r="AR18" s="79">
        <f t="shared" si="1"/>
        <v>100000</v>
      </c>
      <c r="AS18" s="23"/>
      <c r="AT18" s="80"/>
    </row>
    <row r="19" spans="1:47" ht="18.75" x14ac:dyDescent="0.25">
      <c r="A19" s="566"/>
      <c r="B19" s="271"/>
      <c r="C19" s="271"/>
      <c r="D19" s="540"/>
      <c r="E19" s="540"/>
      <c r="F19" s="543"/>
      <c r="G19" s="537"/>
      <c r="H19" s="82">
        <v>3</v>
      </c>
      <c r="I19" s="546"/>
      <c r="J19" s="388"/>
      <c r="K19" s="387"/>
      <c r="L19" s="220"/>
      <c r="M19" s="220"/>
      <c r="N19" s="5">
        <v>11</v>
      </c>
      <c r="O19" s="291"/>
      <c r="P19" s="288"/>
      <c r="Q19" s="312"/>
      <c r="R19" s="315"/>
      <c r="S19" s="315"/>
      <c r="T19" s="315"/>
      <c r="U19" s="232"/>
      <c r="V19" s="233"/>
      <c r="X19" s="341"/>
      <c r="Y19" s="341"/>
      <c r="Z19" s="345"/>
      <c r="AA19" s="346"/>
      <c r="AB19" s="337"/>
      <c r="AC19" s="196"/>
      <c r="AD19" s="82">
        <v>6</v>
      </c>
      <c r="AE19" s="59" t="s">
        <v>35</v>
      </c>
      <c r="AF19" s="302"/>
      <c r="AG19" s="302"/>
      <c r="AH19" s="220"/>
      <c r="AI19" s="220"/>
      <c r="AJ19" s="83">
        <v>14</v>
      </c>
      <c r="AK19" s="160">
        <v>0</v>
      </c>
      <c r="AL19" s="309"/>
      <c r="AM19" s="465"/>
      <c r="AN19" s="424"/>
      <c r="AO19" s="315"/>
      <c r="AP19" s="315"/>
      <c r="AQ19" s="54"/>
      <c r="AR19" s="79">
        <f t="shared" si="1"/>
        <v>1000000</v>
      </c>
      <c r="AS19" s="23"/>
      <c r="AT19" s="80"/>
    </row>
    <row r="20" spans="1:47" ht="19.5" thickBot="1" x14ac:dyDescent="0.3">
      <c r="A20" s="566"/>
      <c r="B20" s="271"/>
      <c r="C20" s="271"/>
      <c r="D20" s="540"/>
      <c r="E20" s="540"/>
      <c r="F20" s="543"/>
      <c r="G20" s="537"/>
      <c r="H20" s="82">
        <v>4</v>
      </c>
      <c r="I20" s="546"/>
      <c r="J20" s="388"/>
      <c r="K20" s="387"/>
      <c r="L20" s="220"/>
      <c r="M20" s="220"/>
      <c r="N20" s="98">
        <v>12</v>
      </c>
      <c r="O20" s="291"/>
      <c r="P20" s="288"/>
      <c r="Q20" s="312"/>
      <c r="R20" s="315"/>
      <c r="S20" s="315"/>
      <c r="T20" s="315"/>
      <c r="U20" s="232"/>
      <c r="V20" s="233"/>
      <c r="X20" s="425"/>
      <c r="Y20" s="425"/>
      <c r="Z20" s="437"/>
      <c r="AA20" s="438"/>
      <c r="AB20" s="338"/>
      <c r="AC20" s="382"/>
      <c r="AD20" s="90">
        <v>7</v>
      </c>
      <c r="AE20" s="60" t="s">
        <v>134</v>
      </c>
      <c r="AF20" s="303"/>
      <c r="AG20" s="303"/>
      <c r="AH20" s="221"/>
      <c r="AI20" s="471"/>
      <c r="AJ20" s="91">
        <v>15</v>
      </c>
      <c r="AK20" s="160">
        <v>0</v>
      </c>
      <c r="AL20" s="310"/>
      <c r="AM20" s="466"/>
      <c r="AN20" s="199"/>
      <c r="AO20" s="316"/>
      <c r="AP20" s="316"/>
      <c r="AQ20" s="57"/>
      <c r="AR20" s="79">
        <f t="shared" si="1"/>
        <v>10000000</v>
      </c>
      <c r="AS20" s="23">
        <v>5</v>
      </c>
      <c r="AT20" s="80" t="s">
        <v>166</v>
      </c>
      <c r="AU20" s="1" t="s">
        <v>175</v>
      </c>
    </row>
    <row r="21" spans="1:47" ht="15" customHeight="1" thickBot="1" x14ac:dyDescent="0.3">
      <c r="A21" s="566"/>
      <c r="B21" s="271"/>
      <c r="C21" s="271"/>
      <c r="D21" s="540"/>
      <c r="E21" s="540"/>
      <c r="F21" s="543"/>
      <c r="G21" s="537"/>
      <c r="H21" s="82">
        <v>5</v>
      </c>
      <c r="I21" s="546"/>
      <c r="J21" s="388"/>
      <c r="K21" s="387"/>
      <c r="L21" s="220"/>
      <c r="M21" s="220"/>
      <c r="N21" s="5">
        <v>13</v>
      </c>
      <c r="O21" s="291"/>
      <c r="P21" s="288"/>
      <c r="Q21" s="312"/>
      <c r="R21" s="315"/>
      <c r="S21" s="315"/>
      <c r="T21" s="315"/>
      <c r="U21" s="232"/>
      <c r="V21" s="233"/>
      <c r="X21" s="426" t="s">
        <v>9</v>
      </c>
      <c r="Y21" s="457" t="str">
        <f>+X21</f>
        <v>Commands</v>
      </c>
      <c r="Z21" s="460"/>
      <c r="AA21" s="460"/>
      <c r="AB21" s="34" t="str">
        <f>DEC2HEX(AC21)</f>
        <v>2</v>
      </c>
      <c r="AC21" s="48">
        <f>AC13+1</f>
        <v>2</v>
      </c>
      <c r="AD21" s="73">
        <v>0</v>
      </c>
      <c r="AE21" s="24" t="s">
        <v>128</v>
      </c>
      <c r="AF21" s="301" t="str">
        <f>DEC2HEX(AG21,4)</f>
        <v>0859</v>
      </c>
      <c r="AG21" s="301">
        <f>+AG5+1</f>
        <v>2137</v>
      </c>
      <c r="AH21" s="169">
        <f>AH13+1</f>
        <v>2138</v>
      </c>
      <c r="AI21" s="169" t="str">
        <f>DEC2HEX(AH21,4)</f>
        <v>085A</v>
      </c>
      <c r="AJ21" s="76">
        <v>0</v>
      </c>
      <c r="AK21" s="92"/>
      <c r="AL21" s="93"/>
      <c r="AM21" s="73"/>
      <c r="AN21" s="73"/>
      <c r="AO21" s="73"/>
      <c r="AP21" s="73"/>
      <c r="AQ21" s="53"/>
    </row>
    <row r="22" spans="1:47" ht="15.75" thickBot="1" x14ac:dyDescent="0.3">
      <c r="A22" s="566"/>
      <c r="B22" s="271"/>
      <c r="C22" s="271"/>
      <c r="D22" s="540"/>
      <c r="E22" s="540"/>
      <c r="F22" s="543"/>
      <c r="G22" s="537"/>
      <c r="H22" s="82">
        <v>6</v>
      </c>
      <c r="I22" s="546"/>
      <c r="J22" s="388"/>
      <c r="K22" s="387"/>
      <c r="L22" s="220"/>
      <c r="M22" s="220"/>
      <c r="N22" s="98">
        <v>14</v>
      </c>
      <c r="O22" s="291"/>
      <c r="P22" s="288"/>
      <c r="Q22" s="312"/>
      <c r="R22" s="315"/>
      <c r="S22" s="315"/>
      <c r="T22" s="315"/>
      <c r="U22" s="232"/>
      <c r="V22" s="233"/>
      <c r="X22" s="427"/>
      <c r="Y22" s="458"/>
      <c r="Z22" s="462"/>
      <c r="AA22" s="462"/>
      <c r="AB22" s="34" t="str">
        <f>DEC2HEX(AC22)</f>
        <v>3</v>
      </c>
      <c r="AC22" s="50">
        <f>AC21+1</f>
        <v>3</v>
      </c>
      <c r="AD22" s="88">
        <v>15</v>
      </c>
      <c r="AE22" s="39" t="s">
        <v>128</v>
      </c>
      <c r="AF22" s="307"/>
      <c r="AG22" s="307"/>
      <c r="AH22" s="172">
        <f>AH21+1</f>
        <v>2139</v>
      </c>
      <c r="AI22" s="169" t="str">
        <f>DEC2HEX(AH22,4)</f>
        <v>085B</v>
      </c>
      <c r="AJ22" s="94">
        <v>15</v>
      </c>
      <c r="AK22" s="95"/>
      <c r="AL22" s="96"/>
      <c r="AM22" s="88"/>
      <c r="AN22" s="88"/>
      <c r="AO22" s="88"/>
      <c r="AP22" s="88"/>
      <c r="AQ22" s="57"/>
    </row>
    <row r="23" spans="1:47" ht="15" customHeight="1" thickBot="1" x14ac:dyDescent="0.3">
      <c r="A23" s="566"/>
      <c r="B23" s="258"/>
      <c r="C23" s="258"/>
      <c r="D23" s="541"/>
      <c r="E23" s="541"/>
      <c r="F23" s="544"/>
      <c r="G23" s="538"/>
      <c r="H23" s="86">
        <v>7</v>
      </c>
      <c r="I23" s="332"/>
      <c r="J23" s="394"/>
      <c r="K23" s="477"/>
      <c r="L23" s="221"/>
      <c r="M23" s="221"/>
      <c r="N23" s="84">
        <v>15</v>
      </c>
      <c r="O23" s="292"/>
      <c r="P23" s="289"/>
      <c r="Q23" s="313"/>
      <c r="R23" s="316"/>
      <c r="S23" s="316"/>
      <c r="T23" s="316"/>
      <c r="U23" s="234"/>
      <c r="V23" s="235"/>
      <c r="X23" s="426" t="s">
        <v>9</v>
      </c>
      <c r="Y23" s="457" t="str">
        <f>+X23</f>
        <v>Commands</v>
      </c>
      <c r="Z23" s="460"/>
      <c r="AA23" s="460"/>
      <c r="AB23" s="34" t="str">
        <f>DEC2HEX(AC23)</f>
        <v>4</v>
      </c>
      <c r="AC23" s="48">
        <f>AC22+1</f>
        <v>4</v>
      </c>
      <c r="AD23" s="73">
        <v>0</v>
      </c>
      <c r="AE23" s="467" t="s">
        <v>152</v>
      </c>
      <c r="AF23" s="301" t="str">
        <f>DEC2HEX(AG23,4)</f>
        <v>085A</v>
      </c>
      <c r="AG23" s="301">
        <f>+AG21+1</f>
        <v>2138</v>
      </c>
      <c r="AH23" s="169">
        <f>AH22+1</f>
        <v>2140</v>
      </c>
      <c r="AI23" s="169" t="str">
        <f>DEC2HEX(AH23,4)</f>
        <v>085C</v>
      </c>
      <c r="AJ23" s="76">
        <v>0</v>
      </c>
      <c r="AK23" s="77"/>
      <c r="AL23" s="75"/>
      <c r="AM23" s="73"/>
      <c r="AN23" s="73"/>
      <c r="AO23" s="73"/>
      <c r="AP23" s="73"/>
      <c r="AQ23" s="53"/>
    </row>
    <row r="24" spans="1:47" ht="15" customHeight="1" thickBot="1" x14ac:dyDescent="0.3">
      <c r="A24" s="566"/>
      <c r="B24" s="257" t="s">
        <v>453</v>
      </c>
      <c r="C24" s="257" t="s">
        <v>203</v>
      </c>
      <c r="D24" s="539" t="str">
        <f>DEC2HEX(E24)</f>
        <v>21</v>
      </c>
      <c r="E24" s="539">
        <f>E8+1</f>
        <v>33</v>
      </c>
      <c r="F24" s="542" t="str">
        <f>DEC2HEX(G24,2)</f>
        <v>22</v>
      </c>
      <c r="G24" s="545">
        <f>G16+1</f>
        <v>34</v>
      </c>
      <c r="H24" s="75">
        <v>0</v>
      </c>
      <c r="I24" s="331" t="s">
        <v>300</v>
      </c>
      <c r="J24" s="464" t="e">
        <f>DEC2HEX(K24,2)</f>
        <v>#NUM!</v>
      </c>
      <c r="K24" s="317">
        <f>+K8+1</f>
        <v>1023</v>
      </c>
      <c r="L24" s="219">
        <f>L16+1</f>
        <v>1040</v>
      </c>
      <c r="M24" s="219" t="str">
        <f>DEC2HEX(L24,4)</f>
        <v>0410</v>
      </c>
      <c r="N24" s="73">
        <v>0</v>
      </c>
      <c r="O24" s="290" t="str">
        <f>HEX2BIN(P24,8)</f>
        <v>01110000</v>
      </c>
      <c r="P24" s="530" t="s">
        <v>489</v>
      </c>
      <c r="Q24" s="547" t="str">
        <f>CONCATENATE(P24,P32,P40,P48)</f>
        <v>70170000</v>
      </c>
      <c r="R24" s="519" t="str">
        <f>CONCATENATE(P48,P40,P32,P24)</f>
        <v>00001770</v>
      </c>
      <c r="S24" s="519">
        <f>MOD(HEX2DEC(Q24)+2^31,2^32)-2^31</f>
        <v>1880555520</v>
      </c>
      <c r="T24" s="519">
        <f>(MOD(HEX2DEC(R24)+2^31,2^32)-2^31)</f>
        <v>6000</v>
      </c>
      <c r="U24" s="520">
        <f>S24*0.001</f>
        <v>1880555.52</v>
      </c>
      <c r="V24" s="523">
        <f>T24*0.001</f>
        <v>6</v>
      </c>
      <c r="X24" s="428"/>
      <c r="Y24" s="463"/>
      <c r="Z24" s="461"/>
      <c r="AA24" s="461"/>
      <c r="AB24" s="34" t="str">
        <f>DEC2HEX(AC24)</f>
        <v>5</v>
      </c>
      <c r="AC24" s="50">
        <f>AC23+1</f>
        <v>5</v>
      </c>
      <c r="AD24" s="84">
        <v>15</v>
      </c>
      <c r="AE24" s="468"/>
      <c r="AF24" s="303"/>
      <c r="AG24" s="303"/>
      <c r="AH24" s="170">
        <f>AH23+1</f>
        <v>2141</v>
      </c>
      <c r="AI24" s="169" t="str">
        <f>DEC2HEX(AH24,4)</f>
        <v>085D</v>
      </c>
      <c r="AJ24" s="91">
        <v>15</v>
      </c>
      <c r="AK24" s="85"/>
      <c r="AL24" s="86"/>
      <c r="AM24" s="84"/>
      <c r="AN24" s="84"/>
      <c r="AO24" s="84"/>
      <c r="AP24" s="84"/>
      <c r="AQ24" s="55"/>
    </row>
    <row r="25" spans="1:47" ht="15" customHeight="1" x14ac:dyDescent="0.25">
      <c r="A25" s="566"/>
      <c r="B25" s="271"/>
      <c r="C25" s="271"/>
      <c r="D25" s="540"/>
      <c r="E25" s="540"/>
      <c r="F25" s="543"/>
      <c r="G25" s="495"/>
      <c r="H25" s="82">
        <v>1</v>
      </c>
      <c r="I25" s="546"/>
      <c r="J25" s="465"/>
      <c r="K25" s="424"/>
      <c r="L25" s="220"/>
      <c r="M25" s="220"/>
      <c r="N25" s="5">
        <v>1</v>
      </c>
      <c r="O25" s="291"/>
      <c r="P25" s="530"/>
      <c r="Q25" s="527"/>
      <c r="R25" s="517"/>
      <c r="S25" s="517"/>
      <c r="T25" s="517"/>
      <c r="U25" s="521"/>
      <c r="V25" s="524"/>
      <c r="X25" s="327" t="s">
        <v>9</v>
      </c>
      <c r="Y25" s="327" t="str">
        <f>Y33</f>
        <v>Program to be Loaded</v>
      </c>
      <c r="Z25" s="343"/>
      <c r="AA25" s="344"/>
      <c r="AB25" s="336" t="str">
        <f>DEC2HEX(AC25)</f>
        <v>6</v>
      </c>
      <c r="AC25" s="339">
        <f>AC24+1</f>
        <v>6</v>
      </c>
      <c r="AD25" s="97">
        <v>0</v>
      </c>
      <c r="AE25" s="546" t="s">
        <v>193</v>
      </c>
      <c r="AF25" s="219" t="str">
        <f>DEC2HEX(AG25,4)</f>
        <v>085B</v>
      </c>
      <c r="AG25" s="219">
        <f>+AG23+1</f>
        <v>2139</v>
      </c>
      <c r="AH25" s="219">
        <f>AH24+1</f>
        <v>2142</v>
      </c>
      <c r="AI25" s="219" t="str">
        <f>DEC2HEX(AH25,4)</f>
        <v>085E</v>
      </c>
      <c r="AJ25" s="98">
        <v>0</v>
      </c>
      <c r="AK25" s="290" t="str">
        <f>HEX2BIN(AL25,8)</f>
        <v>00001010</v>
      </c>
      <c r="AL25" s="296" t="str">
        <f>RIGHT(DEC2HEX(AP25,4),2)</f>
        <v>0A</v>
      </c>
      <c r="AM25" s="311" t="str">
        <f>CONCATENATE(AL25,AL33)</f>
        <v>0A00</v>
      </c>
      <c r="AN25" s="314" t="str">
        <f>CONCATENATE(AL33,AL25)</f>
        <v>000A</v>
      </c>
      <c r="AO25" s="314">
        <f>MOD(HEX2DEC(AM25)+2^15,2^16)-2^15</f>
        <v>2560</v>
      </c>
      <c r="AP25" s="314">
        <f>AR25-1</f>
        <v>10</v>
      </c>
      <c r="AQ25" s="317">
        <f>AO25+1</f>
        <v>2561</v>
      </c>
      <c r="AR25" s="558">
        <v>11</v>
      </c>
      <c r="AS25" s="565" t="s">
        <v>447</v>
      </c>
    </row>
    <row r="26" spans="1:47" ht="15" customHeight="1" x14ac:dyDescent="0.25">
      <c r="A26" s="566"/>
      <c r="B26" s="271"/>
      <c r="C26" s="271"/>
      <c r="D26" s="540"/>
      <c r="E26" s="540"/>
      <c r="F26" s="543"/>
      <c r="G26" s="495"/>
      <c r="H26" s="82">
        <v>2</v>
      </c>
      <c r="I26" s="546"/>
      <c r="J26" s="465"/>
      <c r="K26" s="424"/>
      <c r="L26" s="220"/>
      <c r="M26" s="220"/>
      <c r="N26" s="5">
        <v>2</v>
      </c>
      <c r="O26" s="291"/>
      <c r="P26" s="530"/>
      <c r="Q26" s="527"/>
      <c r="R26" s="517"/>
      <c r="S26" s="517"/>
      <c r="T26" s="517"/>
      <c r="U26" s="521"/>
      <c r="V26" s="524"/>
      <c r="X26" s="341"/>
      <c r="Y26" s="341"/>
      <c r="Z26" s="345"/>
      <c r="AA26" s="346"/>
      <c r="AB26" s="337"/>
      <c r="AC26" s="196"/>
      <c r="AD26" s="82">
        <v>1</v>
      </c>
      <c r="AE26" s="546"/>
      <c r="AF26" s="220"/>
      <c r="AG26" s="220"/>
      <c r="AH26" s="220"/>
      <c r="AI26" s="220"/>
      <c r="AJ26" s="5">
        <v>1</v>
      </c>
      <c r="AK26" s="291"/>
      <c r="AL26" s="297"/>
      <c r="AM26" s="312"/>
      <c r="AN26" s="315"/>
      <c r="AO26" s="315"/>
      <c r="AP26" s="315"/>
      <c r="AQ26" s="315"/>
      <c r="AR26" s="559"/>
      <c r="AS26" s="565"/>
    </row>
    <row r="27" spans="1:47" ht="15" customHeight="1" x14ac:dyDescent="0.25">
      <c r="A27" s="566"/>
      <c r="B27" s="271"/>
      <c r="C27" s="271"/>
      <c r="D27" s="540"/>
      <c r="E27" s="540"/>
      <c r="F27" s="543"/>
      <c r="G27" s="495"/>
      <c r="H27" s="82">
        <v>3</v>
      </c>
      <c r="I27" s="546"/>
      <c r="J27" s="465"/>
      <c r="K27" s="424"/>
      <c r="L27" s="220"/>
      <c r="M27" s="220"/>
      <c r="N27" s="5">
        <v>3</v>
      </c>
      <c r="O27" s="291"/>
      <c r="P27" s="530"/>
      <c r="Q27" s="527"/>
      <c r="R27" s="517"/>
      <c r="S27" s="517"/>
      <c r="T27" s="517"/>
      <c r="U27" s="521"/>
      <c r="V27" s="524"/>
      <c r="X27" s="341"/>
      <c r="Y27" s="341"/>
      <c r="Z27" s="345"/>
      <c r="AA27" s="346"/>
      <c r="AB27" s="337"/>
      <c r="AC27" s="196"/>
      <c r="AD27" s="82">
        <v>2</v>
      </c>
      <c r="AE27" s="546"/>
      <c r="AF27" s="220"/>
      <c r="AG27" s="220"/>
      <c r="AH27" s="220"/>
      <c r="AI27" s="220"/>
      <c r="AJ27" s="98">
        <v>2</v>
      </c>
      <c r="AK27" s="291"/>
      <c r="AL27" s="297"/>
      <c r="AM27" s="312"/>
      <c r="AN27" s="315"/>
      <c r="AO27" s="315"/>
      <c r="AP27" s="315"/>
      <c r="AQ27" s="315"/>
      <c r="AR27" s="559"/>
      <c r="AS27" s="565"/>
    </row>
    <row r="28" spans="1:47" ht="15.75" customHeight="1" x14ac:dyDescent="0.25">
      <c r="A28" s="566"/>
      <c r="B28" s="271"/>
      <c r="C28" s="271"/>
      <c r="D28" s="540"/>
      <c r="E28" s="540"/>
      <c r="F28" s="543"/>
      <c r="G28" s="495"/>
      <c r="H28" s="82">
        <v>4</v>
      </c>
      <c r="I28" s="546"/>
      <c r="J28" s="465"/>
      <c r="K28" s="424"/>
      <c r="L28" s="220"/>
      <c r="M28" s="220"/>
      <c r="N28" s="5">
        <v>4</v>
      </c>
      <c r="O28" s="291"/>
      <c r="P28" s="530"/>
      <c r="Q28" s="527"/>
      <c r="R28" s="517"/>
      <c r="S28" s="517"/>
      <c r="T28" s="517"/>
      <c r="U28" s="521"/>
      <c r="V28" s="524"/>
      <c r="X28" s="341"/>
      <c r="Y28" s="341"/>
      <c r="Z28" s="345"/>
      <c r="AA28" s="346"/>
      <c r="AB28" s="337"/>
      <c r="AC28" s="196"/>
      <c r="AD28" s="82">
        <v>3</v>
      </c>
      <c r="AE28" s="546"/>
      <c r="AF28" s="220"/>
      <c r="AG28" s="220"/>
      <c r="AH28" s="220"/>
      <c r="AI28" s="220"/>
      <c r="AJ28" s="5">
        <v>3</v>
      </c>
      <c r="AK28" s="291"/>
      <c r="AL28" s="297"/>
      <c r="AM28" s="312"/>
      <c r="AN28" s="315"/>
      <c r="AO28" s="315"/>
      <c r="AP28" s="315"/>
      <c r="AQ28" s="315"/>
      <c r="AR28" s="559"/>
      <c r="AS28" s="565"/>
    </row>
    <row r="29" spans="1:47" ht="15" customHeight="1" x14ac:dyDescent="0.25">
      <c r="A29" s="566"/>
      <c r="B29" s="271"/>
      <c r="C29" s="271"/>
      <c r="D29" s="540"/>
      <c r="E29" s="540"/>
      <c r="F29" s="543"/>
      <c r="G29" s="495"/>
      <c r="H29" s="82">
        <v>5</v>
      </c>
      <c r="I29" s="546"/>
      <c r="J29" s="465"/>
      <c r="K29" s="424"/>
      <c r="L29" s="220"/>
      <c r="M29" s="220"/>
      <c r="N29" s="5">
        <v>5</v>
      </c>
      <c r="O29" s="291"/>
      <c r="P29" s="530"/>
      <c r="Q29" s="527"/>
      <c r="R29" s="517"/>
      <c r="S29" s="517"/>
      <c r="T29" s="517"/>
      <c r="U29" s="521"/>
      <c r="V29" s="524"/>
      <c r="X29" s="341"/>
      <c r="Y29" s="341"/>
      <c r="Z29" s="345"/>
      <c r="AA29" s="346"/>
      <c r="AB29" s="337"/>
      <c r="AC29" s="196"/>
      <c r="AD29" s="82">
        <v>4</v>
      </c>
      <c r="AE29" s="546"/>
      <c r="AF29" s="220"/>
      <c r="AG29" s="220"/>
      <c r="AH29" s="220"/>
      <c r="AI29" s="220"/>
      <c r="AJ29" s="98">
        <v>4</v>
      </c>
      <c r="AK29" s="291"/>
      <c r="AL29" s="297"/>
      <c r="AM29" s="312"/>
      <c r="AN29" s="315"/>
      <c r="AO29" s="315"/>
      <c r="AP29" s="315"/>
      <c r="AQ29" s="315"/>
      <c r="AR29" s="559"/>
      <c r="AS29" s="565"/>
    </row>
    <row r="30" spans="1:47" ht="15" customHeight="1" x14ac:dyDescent="0.25">
      <c r="A30" s="566"/>
      <c r="B30" s="271"/>
      <c r="C30" s="271"/>
      <c r="D30" s="540"/>
      <c r="E30" s="540"/>
      <c r="F30" s="543"/>
      <c r="G30" s="495"/>
      <c r="H30" s="82">
        <v>6</v>
      </c>
      <c r="I30" s="546"/>
      <c r="J30" s="465"/>
      <c r="K30" s="424"/>
      <c r="L30" s="220"/>
      <c r="M30" s="220"/>
      <c r="N30" s="5">
        <v>6</v>
      </c>
      <c r="O30" s="291"/>
      <c r="P30" s="530"/>
      <c r="Q30" s="527"/>
      <c r="R30" s="517"/>
      <c r="S30" s="517"/>
      <c r="T30" s="517"/>
      <c r="U30" s="521"/>
      <c r="V30" s="524"/>
      <c r="X30" s="341"/>
      <c r="Y30" s="341"/>
      <c r="Z30" s="345"/>
      <c r="AA30" s="346"/>
      <c r="AB30" s="337"/>
      <c r="AC30" s="196"/>
      <c r="AD30" s="82">
        <v>5</v>
      </c>
      <c r="AE30" s="546"/>
      <c r="AF30" s="220"/>
      <c r="AG30" s="220"/>
      <c r="AH30" s="220"/>
      <c r="AI30" s="220"/>
      <c r="AJ30" s="5">
        <v>5</v>
      </c>
      <c r="AK30" s="291"/>
      <c r="AL30" s="297"/>
      <c r="AM30" s="312"/>
      <c r="AN30" s="315"/>
      <c r="AO30" s="315"/>
      <c r="AP30" s="315"/>
      <c r="AQ30" s="315"/>
      <c r="AR30" s="559"/>
      <c r="AS30" s="565"/>
    </row>
    <row r="31" spans="1:47" ht="15" customHeight="1" thickBot="1" x14ac:dyDescent="0.3">
      <c r="A31" s="566"/>
      <c r="B31" s="271"/>
      <c r="C31" s="271"/>
      <c r="D31" s="540"/>
      <c r="E31" s="540"/>
      <c r="F31" s="544"/>
      <c r="G31" s="496"/>
      <c r="H31" s="82">
        <v>7</v>
      </c>
      <c r="I31" s="546"/>
      <c r="J31" s="465"/>
      <c r="K31" s="424"/>
      <c r="L31" s="221"/>
      <c r="M31" s="221"/>
      <c r="N31" s="5">
        <v>7</v>
      </c>
      <c r="O31" s="292"/>
      <c r="P31" s="531"/>
      <c r="Q31" s="527"/>
      <c r="R31" s="517"/>
      <c r="S31" s="517"/>
      <c r="T31" s="517"/>
      <c r="U31" s="521"/>
      <c r="V31" s="524"/>
      <c r="X31" s="341"/>
      <c r="Y31" s="341"/>
      <c r="Z31" s="345"/>
      <c r="AA31" s="346"/>
      <c r="AB31" s="337"/>
      <c r="AC31" s="196"/>
      <c r="AD31" s="82">
        <v>6</v>
      </c>
      <c r="AE31" s="546"/>
      <c r="AF31" s="220"/>
      <c r="AG31" s="220"/>
      <c r="AH31" s="220"/>
      <c r="AI31" s="220"/>
      <c r="AJ31" s="98">
        <v>6</v>
      </c>
      <c r="AK31" s="291"/>
      <c r="AL31" s="297"/>
      <c r="AM31" s="312"/>
      <c r="AN31" s="315"/>
      <c r="AO31" s="315"/>
      <c r="AP31" s="315"/>
      <c r="AQ31" s="315"/>
      <c r="AR31" s="559"/>
      <c r="AS31" s="565"/>
    </row>
    <row r="32" spans="1:47" ht="15.75" customHeight="1" thickBot="1" x14ac:dyDescent="0.3">
      <c r="A32" s="566"/>
      <c r="B32" s="271"/>
      <c r="C32" s="271"/>
      <c r="D32" s="540"/>
      <c r="E32" s="540"/>
      <c r="F32" s="542" t="str">
        <f>DEC2HEX(G32,2)</f>
        <v>23</v>
      </c>
      <c r="G32" s="494">
        <f>G24+1</f>
        <v>35</v>
      </c>
      <c r="H32" s="82">
        <v>0</v>
      </c>
      <c r="I32" s="546"/>
      <c r="J32" s="465"/>
      <c r="K32" s="424"/>
      <c r="L32" s="219">
        <f>L24+1</f>
        <v>1041</v>
      </c>
      <c r="M32" s="219" t="str">
        <f>DEC2HEX(L32,4)</f>
        <v>0411</v>
      </c>
      <c r="N32" s="5">
        <v>8</v>
      </c>
      <c r="O32" s="290" t="str">
        <f>HEX2BIN(P32,8)</f>
        <v>00010111</v>
      </c>
      <c r="P32" s="529" t="s">
        <v>490</v>
      </c>
      <c r="Q32" s="527"/>
      <c r="R32" s="517"/>
      <c r="S32" s="517"/>
      <c r="T32" s="517"/>
      <c r="U32" s="521"/>
      <c r="V32" s="524"/>
      <c r="X32" s="341"/>
      <c r="Y32" s="342"/>
      <c r="Z32" s="345"/>
      <c r="AA32" s="346"/>
      <c r="AB32" s="338"/>
      <c r="AC32" s="202"/>
      <c r="AD32" s="86">
        <v>7</v>
      </c>
      <c r="AE32" s="546"/>
      <c r="AF32" s="220"/>
      <c r="AG32" s="220"/>
      <c r="AH32" s="220"/>
      <c r="AI32" s="471"/>
      <c r="AJ32" s="5">
        <v>7</v>
      </c>
      <c r="AK32" s="292"/>
      <c r="AL32" s="298"/>
      <c r="AM32" s="312"/>
      <c r="AN32" s="315"/>
      <c r="AO32" s="315"/>
      <c r="AP32" s="315"/>
      <c r="AQ32" s="315"/>
      <c r="AR32" s="559"/>
      <c r="AS32" s="565"/>
    </row>
    <row r="33" spans="1:45" ht="15" customHeight="1" x14ac:dyDescent="0.25">
      <c r="A33" s="566"/>
      <c r="B33" s="271"/>
      <c r="C33" s="271"/>
      <c r="D33" s="540"/>
      <c r="E33" s="540"/>
      <c r="F33" s="543"/>
      <c r="G33" s="495"/>
      <c r="H33" s="82">
        <v>1</v>
      </c>
      <c r="I33" s="546"/>
      <c r="J33" s="465"/>
      <c r="K33" s="424"/>
      <c r="L33" s="220"/>
      <c r="M33" s="220"/>
      <c r="N33" s="5">
        <v>9</v>
      </c>
      <c r="O33" s="291"/>
      <c r="P33" s="530"/>
      <c r="Q33" s="527"/>
      <c r="R33" s="517"/>
      <c r="S33" s="517"/>
      <c r="T33" s="517"/>
      <c r="U33" s="521"/>
      <c r="V33" s="524"/>
      <c r="X33" s="341"/>
      <c r="Y33" s="340" t="s">
        <v>129</v>
      </c>
      <c r="Z33" s="345"/>
      <c r="AA33" s="346"/>
      <c r="AB33" s="336" t="str">
        <f>DEC2HEX(AC33)</f>
        <v>7</v>
      </c>
      <c r="AC33" s="374">
        <f>AC25+1</f>
        <v>7</v>
      </c>
      <c r="AD33" s="75">
        <v>0</v>
      </c>
      <c r="AE33" s="546"/>
      <c r="AF33" s="220"/>
      <c r="AG33" s="220"/>
      <c r="AH33" s="219">
        <f>AH25+1</f>
        <v>2143</v>
      </c>
      <c r="AI33" s="219" t="str">
        <f>DEC2HEX(AH33,4)</f>
        <v>085F</v>
      </c>
      <c r="AJ33" s="98">
        <v>8</v>
      </c>
      <c r="AK33" s="290" t="str">
        <f>HEX2BIN(AL33,8)</f>
        <v>00000000</v>
      </c>
      <c r="AL33" s="296" t="str">
        <f>LEFT(DEC2HEX(AP25,4),2)</f>
        <v>00</v>
      </c>
      <c r="AM33" s="312"/>
      <c r="AN33" s="315"/>
      <c r="AO33" s="315"/>
      <c r="AP33" s="315"/>
      <c r="AQ33" s="315"/>
      <c r="AR33" s="559"/>
      <c r="AS33" s="565"/>
    </row>
    <row r="34" spans="1:45" ht="15" customHeight="1" x14ac:dyDescent="0.25">
      <c r="A34" s="566"/>
      <c r="B34" s="271"/>
      <c r="C34" s="271"/>
      <c r="D34" s="540"/>
      <c r="E34" s="540"/>
      <c r="F34" s="543"/>
      <c r="G34" s="495"/>
      <c r="H34" s="82">
        <v>2</v>
      </c>
      <c r="I34" s="546"/>
      <c r="J34" s="465"/>
      <c r="K34" s="424"/>
      <c r="L34" s="220"/>
      <c r="M34" s="220"/>
      <c r="N34" s="5">
        <v>10</v>
      </c>
      <c r="O34" s="291"/>
      <c r="P34" s="530"/>
      <c r="Q34" s="527"/>
      <c r="R34" s="517"/>
      <c r="S34" s="517"/>
      <c r="T34" s="517"/>
      <c r="U34" s="521"/>
      <c r="V34" s="524"/>
      <c r="X34" s="341"/>
      <c r="Y34" s="341"/>
      <c r="Z34" s="345"/>
      <c r="AA34" s="346"/>
      <c r="AB34" s="337"/>
      <c r="AC34" s="196"/>
      <c r="AD34" s="82">
        <v>1</v>
      </c>
      <c r="AE34" s="546"/>
      <c r="AF34" s="220"/>
      <c r="AG34" s="220"/>
      <c r="AH34" s="220"/>
      <c r="AI34" s="220"/>
      <c r="AJ34" s="5">
        <v>9</v>
      </c>
      <c r="AK34" s="291"/>
      <c r="AL34" s="297"/>
      <c r="AM34" s="312"/>
      <c r="AN34" s="315"/>
      <c r="AO34" s="315"/>
      <c r="AP34" s="315"/>
      <c r="AQ34" s="315"/>
      <c r="AR34" s="559"/>
      <c r="AS34" s="565"/>
    </row>
    <row r="35" spans="1:45" ht="15" customHeight="1" x14ac:dyDescent="0.25">
      <c r="A35" s="566"/>
      <c r="B35" s="271"/>
      <c r="C35" s="271"/>
      <c r="D35" s="540"/>
      <c r="E35" s="540"/>
      <c r="F35" s="543"/>
      <c r="G35" s="495"/>
      <c r="H35" s="82">
        <v>3</v>
      </c>
      <c r="I35" s="546"/>
      <c r="J35" s="465"/>
      <c r="K35" s="424"/>
      <c r="L35" s="220"/>
      <c r="M35" s="220"/>
      <c r="N35" s="5">
        <v>11</v>
      </c>
      <c r="O35" s="291"/>
      <c r="P35" s="530"/>
      <c r="Q35" s="527"/>
      <c r="R35" s="517"/>
      <c r="S35" s="517"/>
      <c r="T35" s="517"/>
      <c r="U35" s="521"/>
      <c r="V35" s="524"/>
      <c r="X35" s="341"/>
      <c r="Y35" s="341"/>
      <c r="Z35" s="345"/>
      <c r="AA35" s="346"/>
      <c r="AB35" s="337"/>
      <c r="AC35" s="196"/>
      <c r="AD35" s="82">
        <v>2</v>
      </c>
      <c r="AE35" s="546"/>
      <c r="AF35" s="220"/>
      <c r="AG35" s="220"/>
      <c r="AH35" s="220"/>
      <c r="AI35" s="220"/>
      <c r="AJ35" s="98">
        <v>10</v>
      </c>
      <c r="AK35" s="291"/>
      <c r="AL35" s="297"/>
      <c r="AM35" s="312"/>
      <c r="AN35" s="315"/>
      <c r="AO35" s="315"/>
      <c r="AP35" s="315"/>
      <c r="AQ35" s="315"/>
      <c r="AR35" s="559"/>
      <c r="AS35" s="565"/>
    </row>
    <row r="36" spans="1:45" ht="15.75" customHeight="1" x14ac:dyDescent="0.25">
      <c r="A36" s="566"/>
      <c r="B36" s="271"/>
      <c r="C36" s="271"/>
      <c r="D36" s="540"/>
      <c r="E36" s="540"/>
      <c r="F36" s="543"/>
      <c r="G36" s="495"/>
      <c r="H36" s="82">
        <v>4</v>
      </c>
      <c r="I36" s="546"/>
      <c r="J36" s="465"/>
      <c r="K36" s="424"/>
      <c r="L36" s="220"/>
      <c r="M36" s="220"/>
      <c r="N36" s="5">
        <v>12</v>
      </c>
      <c r="O36" s="291"/>
      <c r="P36" s="530"/>
      <c r="Q36" s="527"/>
      <c r="R36" s="517"/>
      <c r="S36" s="517"/>
      <c r="T36" s="517"/>
      <c r="U36" s="521"/>
      <c r="V36" s="524"/>
      <c r="X36" s="341"/>
      <c r="Y36" s="341"/>
      <c r="Z36" s="345"/>
      <c r="AA36" s="346"/>
      <c r="AB36" s="337"/>
      <c r="AC36" s="196"/>
      <c r="AD36" s="82">
        <v>3</v>
      </c>
      <c r="AE36" s="546"/>
      <c r="AF36" s="220"/>
      <c r="AG36" s="220"/>
      <c r="AH36" s="220"/>
      <c r="AI36" s="220"/>
      <c r="AJ36" s="5">
        <v>11</v>
      </c>
      <c r="AK36" s="291"/>
      <c r="AL36" s="297"/>
      <c r="AM36" s="312"/>
      <c r="AN36" s="315"/>
      <c r="AO36" s="315"/>
      <c r="AP36" s="315"/>
      <c r="AQ36" s="315"/>
      <c r="AR36" s="559"/>
      <c r="AS36" s="565"/>
    </row>
    <row r="37" spans="1:45" ht="15" customHeight="1" x14ac:dyDescent="0.25">
      <c r="A37" s="566"/>
      <c r="B37" s="271"/>
      <c r="C37" s="271"/>
      <c r="D37" s="540"/>
      <c r="E37" s="540"/>
      <c r="F37" s="543"/>
      <c r="G37" s="495"/>
      <c r="H37" s="82">
        <v>5</v>
      </c>
      <c r="I37" s="546"/>
      <c r="J37" s="465"/>
      <c r="K37" s="424"/>
      <c r="L37" s="220"/>
      <c r="M37" s="220"/>
      <c r="N37" s="5">
        <v>13</v>
      </c>
      <c r="O37" s="291"/>
      <c r="P37" s="530"/>
      <c r="Q37" s="527"/>
      <c r="R37" s="517"/>
      <c r="S37" s="517"/>
      <c r="T37" s="517"/>
      <c r="U37" s="521"/>
      <c r="V37" s="524"/>
      <c r="X37" s="341"/>
      <c r="Y37" s="341"/>
      <c r="Z37" s="345"/>
      <c r="AA37" s="346"/>
      <c r="AB37" s="337"/>
      <c r="AC37" s="196"/>
      <c r="AD37" s="82">
        <v>4</v>
      </c>
      <c r="AE37" s="546"/>
      <c r="AF37" s="220"/>
      <c r="AG37" s="220"/>
      <c r="AH37" s="220"/>
      <c r="AI37" s="220"/>
      <c r="AJ37" s="98">
        <v>12</v>
      </c>
      <c r="AK37" s="291"/>
      <c r="AL37" s="297"/>
      <c r="AM37" s="312"/>
      <c r="AN37" s="315"/>
      <c r="AO37" s="315"/>
      <c r="AP37" s="315"/>
      <c r="AQ37" s="315"/>
      <c r="AR37" s="559"/>
      <c r="AS37" s="565"/>
    </row>
    <row r="38" spans="1:45" ht="18.75" customHeight="1" x14ac:dyDescent="0.25">
      <c r="A38" s="566"/>
      <c r="B38" s="271"/>
      <c r="C38" s="271"/>
      <c r="D38" s="540"/>
      <c r="E38" s="540"/>
      <c r="F38" s="543"/>
      <c r="G38" s="495"/>
      <c r="H38" s="82">
        <v>6</v>
      </c>
      <c r="I38" s="546"/>
      <c r="J38" s="465"/>
      <c r="K38" s="424"/>
      <c r="L38" s="220"/>
      <c r="M38" s="220"/>
      <c r="N38" s="5">
        <v>14</v>
      </c>
      <c r="O38" s="291"/>
      <c r="P38" s="530"/>
      <c r="Q38" s="527"/>
      <c r="R38" s="517"/>
      <c r="S38" s="517"/>
      <c r="T38" s="517"/>
      <c r="U38" s="521"/>
      <c r="V38" s="524"/>
      <c r="X38" s="341"/>
      <c r="Y38" s="341"/>
      <c r="Z38" s="345"/>
      <c r="AA38" s="346"/>
      <c r="AB38" s="337"/>
      <c r="AC38" s="196"/>
      <c r="AD38" s="82">
        <v>5</v>
      </c>
      <c r="AE38" s="546"/>
      <c r="AF38" s="220"/>
      <c r="AG38" s="220"/>
      <c r="AH38" s="220"/>
      <c r="AI38" s="220"/>
      <c r="AJ38" s="5">
        <v>13</v>
      </c>
      <c r="AK38" s="291"/>
      <c r="AL38" s="297"/>
      <c r="AM38" s="312"/>
      <c r="AN38" s="315"/>
      <c r="AO38" s="315"/>
      <c r="AP38" s="315"/>
      <c r="AQ38" s="315"/>
      <c r="AR38" s="559"/>
      <c r="AS38" s="565"/>
    </row>
    <row r="39" spans="1:45" ht="15" customHeight="1" thickBot="1" x14ac:dyDescent="0.3">
      <c r="A39" s="566"/>
      <c r="B39" s="271"/>
      <c r="C39" s="258"/>
      <c r="D39" s="541"/>
      <c r="E39" s="541"/>
      <c r="F39" s="544"/>
      <c r="G39" s="496"/>
      <c r="H39" s="90">
        <v>7</v>
      </c>
      <c r="I39" s="546"/>
      <c r="J39" s="466"/>
      <c r="K39" s="199"/>
      <c r="L39" s="221"/>
      <c r="M39" s="221"/>
      <c r="N39" s="88">
        <v>15</v>
      </c>
      <c r="O39" s="292"/>
      <c r="P39" s="531"/>
      <c r="Q39" s="527"/>
      <c r="R39" s="517"/>
      <c r="S39" s="517"/>
      <c r="T39" s="517"/>
      <c r="U39" s="521"/>
      <c r="V39" s="524"/>
      <c r="X39" s="341"/>
      <c r="Y39" s="341"/>
      <c r="Z39" s="345"/>
      <c r="AA39" s="346"/>
      <c r="AB39" s="337"/>
      <c r="AC39" s="196"/>
      <c r="AD39" s="82">
        <v>6</v>
      </c>
      <c r="AE39" s="546"/>
      <c r="AF39" s="220"/>
      <c r="AG39" s="220"/>
      <c r="AH39" s="220"/>
      <c r="AI39" s="220"/>
      <c r="AJ39" s="98">
        <v>14</v>
      </c>
      <c r="AK39" s="291"/>
      <c r="AL39" s="297"/>
      <c r="AM39" s="312"/>
      <c r="AN39" s="315"/>
      <c r="AO39" s="315"/>
      <c r="AP39" s="315"/>
      <c r="AQ39" s="315"/>
      <c r="AR39" s="559"/>
      <c r="AS39" s="565"/>
    </row>
    <row r="40" spans="1:45" ht="15.75" customHeight="1" thickBot="1" x14ac:dyDescent="0.3">
      <c r="A40" s="566"/>
      <c r="B40" s="271"/>
      <c r="C40" s="257" t="s">
        <v>204</v>
      </c>
      <c r="D40" s="539" t="str">
        <f>DEC2HEX(E40)</f>
        <v>22</v>
      </c>
      <c r="E40" s="539">
        <f>E24+1</f>
        <v>34</v>
      </c>
      <c r="F40" s="542" t="str">
        <f>DEC2HEX(G40,2)</f>
        <v>24</v>
      </c>
      <c r="G40" s="494">
        <f>G32+1</f>
        <v>36</v>
      </c>
      <c r="H40" s="75">
        <v>0</v>
      </c>
      <c r="I40" s="546"/>
      <c r="J40" s="464" t="e">
        <f>DEC2HEX(K40,2)</f>
        <v>#NUM!</v>
      </c>
      <c r="K40" s="317">
        <f>+K24+1</f>
        <v>1024</v>
      </c>
      <c r="L40" s="219">
        <f>L32+1</f>
        <v>1042</v>
      </c>
      <c r="M40" s="219" t="str">
        <f>DEC2HEX(L40,4)</f>
        <v>0412</v>
      </c>
      <c r="N40" s="73">
        <v>0</v>
      </c>
      <c r="O40" s="290" t="str">
        <f>HEX2BIN(P40,8)</f>
        <v>00000000</v>
      </c>
      <c r="P40" s="529" t="s">
        <v>136</v>
      </c>
      <c r="Q40" s="527"/>
      <c r="R40" s="517"/>
      <c r="S40" s="517"/>
      <c r="T40" s="517"/>
      <c r="U40" s="521"/>
      <c r="V40" s="524"/>
      <c r="X40" s="425"/>
      <c r="Y40" s="425"/>
      <c r="Z40" s="437"/>
      <c r="AA40" s="438"/>
      <c r="AB40" s="411"/>
      <c r="AC40" s="382"/>
      <c r="AD40" s="90">
        <v>7</v>
      </c>
      <c r="AE40" s="546"/>
      <c r="AF40" s="221"/>
      <c r="AG40" s="221"/>
      <c r="AH40" s="221"/>
      <c r="AI40" s="471"/>
      <c r="AJ40" s="88">
        <v>15</v>
      </c>
      <c r="AK40" s="292"/>
      <c r="AL40" s="298"/>
      <c r="AM40" s="313"/>
      <c r="AN40" s="316"/>
      <c r="AO40" s="316"/>
      <c r="AP40" s="316"/>
      <c r="AQ40" s="316"/>
      <c r="AR40" s="560"/>
      <c r="AS40" s="565"/>
    </row>
    <row r="41" spans="1:45" ht="15" customHeight="1" thickBot="1" x14ac:dyDescent="0.3">
      <c r="A41" s="566"/>
      <c r="B41" s="271"/>
      <c r="C41" s="271"/>
      <c r="D41" s="540"/>
      <c r="E41" s="540"/>
      <c r="F41" s="543"/>
      <c r="G41" s="495"/>
      <c r="H41" s="82">
        <v>1</v>
      </c>
      <c r="I41" s="546"/>
      <c r="J41" s="465"/>
      <c r="K41" s="424"/>
      <c r="L41" s="220"/>
      <c r="M41" s="220"/>
      <c r="N41" s="5">
        <v>1</v>
      </c>
      <c r="O41" s="291"/>
      <c r="P41" s="530"/>
      <c r="Q41" s="527"/>
      <c r="R41" s="517"/>
      <c r="S41" s="517"/>
      <c r="T41" s="517"/>
      <c r="U41" s="521"/>
      <c r="V41" s="524"/>
      <c r="X41" s="426" t="s">
        <v>9</v>
      </c>
      <c r="Y41" s="457">
        <f>Y42</f>
        <v>0</v>
      </c>
      <c r="Z41" s="460"/>
      <c r="AA41" s="460"/>
      <c r="AB41" s="46" t="str">
        <f>DEC2HEX(AC41)</f>
        <v>8</v>
      </c>
      <c r="AC41" s="48">
        <f>AC33+1</f>
        <v>8</v>
      </c>
      <c r="AD41" s="78" t="s">
        <v>184</v>
      </c>
      <c r="AE41" s="567" t="s">
        <v>288</v>
      </c>
      <c r="AF41" s="317" t="str">
        <f>DEC2HEX(AG41,4)</f>
        <v>085C</v>
      </c>
      <c r="AG41" s="317">
        <f>+AG25+1</f>
        <v>2140</v>
      </c>
      <c r="AH41" s="36">
        <f>AH33+1</f>
        <v>2144</v>
      </c>
      <c r="AI41" s="169" t="str">
        <f t="shared" ref="AI41:AI64" si="2">DEC2HEX(AH41,4)</f>
        <v>0860</v>
      </c>
      <c r="AJ41" s="100" t="s">
        <v>184</v>
      </c>
      <c r="AK41" s="275"/>
      <c r="AL41" s="276"/>
      <c r="AM41" s="276"/>
      <c r="AN41" s="276"/>
      <c r="AO41" s="276"/>
      <c r="AP41" s="276"/>
      <c r="AQ41" s="276"/>
      <c r="AR41" s="277"/>
    </row>
    <row r="42" spans="1:45" ht="15" customHeight="1" thickBot="1" x14ac:dyDescent="0.3">
      <c r="A42" s="566"/>
      <c r="B42" s="271"/>
      <c r="C42" s="271"/>
      <c r="D42" s="540"/>
      <c r="E42" s="540"/>
      <c r="F42" s="543"/>
      <c r="G42" s="495"/>
      <c r="H42" s="82">
        <v>2</v>
      </c>
      <c r="I42" s="546"/>
      <c r="J42" s="465"/>
      <c r="K42" s="424"/>
      <c r="L42" s="220"/>
      <c r="M42" s="220"/>
      <c r="N42" s="5">
        <v>2</v>
      </c>
      <c r="O42" s="291"/>
      <c r="P42" s="530"/>
      <c r="Q42" s="527"/>
      <c r="R42" s="517"/>
      <c r="S42" s="517"/>
      <c r="T42" s="517"/>
      <c r="U42" s="521"/>
      <c r="V42" s="524"/>
      <c r="X42" s="428"/>
      <c r="Y42" s="463"/>
      <c r="Z42" s="461"/>
      <c r="AA42" s="461"/>
      <c r="AB42" s="47" t="str">
        <f>DEC2HEX(AC42)</f>
        <v>9</v>
      </c>
      <c r="AC42" s="49">
        <f>AC41+1</f>
        <v>9</v>
      </c>
      <c r="AD42" s="101" t="s">
        <v>184</v>
      </c>
      <c r="AE42" s="568"/>
      <c r="AF42" s="429"/>
      <c r="AG42" s="429"/>
      <c r="AH42" s="174">
        <f>AH41+1</f>
        <v>2145</v>
      </c>
      <c r="AI42" s="169" t="str">
        <f t="shared" si="2"/>
        <v>0861</v>
      </c>
      <c r="AJ42" s="102" t="s">
        <v>185</v>
      </c>
      <c r="AK42" s="435"/>
      <c r="AL42" s="472"/>
      <c r="AM42" s="472"/>
      <c r="AN42" s="472"/>
      <c r="AO42" s="472"/>
      <c r="AP42" s="472"/>
      <c r="AQ42" s="472"/>
      <c r="AR42" s="436"/>
    </row>
    <row r="43" spans="1:45" ht="15" customHeight="1" thickBot="1" x14ac:dyDescent="0.3">
      <c r="A43" s="566"/>
      <c r="B43" s="271"/>
      <c r="C43" s="271"/>
      <c r="D43" s="540"/>
      <c r="E43" s="540"/>
      <c r="F43" s="543"/>
      <c r="G43" s="495"/>
      <c r="H43" s="82">
        <v>3</v>
      </c>
      <c r="I43" s="546"/>
      <c r="J43" s="465"/>
      <c r="K43" s="424"/>
      <c r="L43" s="220"/>
      <c r="M43" s="220"/>
      <c r="N43" s="5">
        <v>3</v>
      </c>
      <c r="O43" s="291"/>
      <c r="P43" s="530"/>
      <c r="Q43" s="527"/>
      <c r="R43" s="517"/>
      <c r="S43" s="517"/>
      <c r="T43" s="517"/>
      <c r="U43" s="521"/>
      <c r="V43" s="524"/>
      <c r="X43" s="271" t="s">
        <v>9</v>
      </c>
      <c r="Y43" s="271">
        <f>Y44</f>
        <v>0</v>
      </c>
      <c r="Z43" s="272"/>
      <c r="AA43" s="273"/>
      <c r="AB43" s="45" t="str">
        <f>DEC2HEX(AC43)</f>
        <v>A</v>
      </c>
      <c r="AC43" s="103">
        <f>AC42+1</f>
        <v>10</v>
      </c>
      <c r="AD43" s="97">
        <v>0</v>
      </c>
      <c r="AE43" s="546" t="s">
        <v>290</v>
      </c>
      <c r="AF43" s="352" t="str">
        <f>DEC2HEX(AG43,4)</f>
        <v>085D</v>
      </c>
      <c r="AG43" s="200">
        <f>+AG41+1</f>
        <v>2141</v>
      </c>
      <c r="AH43" s="177">
        <f>AH42+1</f>
        <v>2146</v>
      </c>
      <c r="AI43" s="169" t="str">
        <f t="shared" si="2"/>
        <v>0862</v>
      </c>
      <c r="AJ43" s="89">
        <v>0</v>
      </c>
      <c r="AK43" s="435"/>
      <c r="AL43" s="472"/>
      <c r="AM43" s="472"/>
      <c r="AN43" s="472"/>
      <c r="AO43" s="472"/>
      <c r="AP43" s="472"/>
      <c r="AQ43" s="472"/>
      <c r="AR43" s="436"/>
    </row>
    <row r="44" spans="1:45" ht="15" customHeight="1" thickBot="1" x14ac:dyDescent="0.3">
      <c r="A44" s="566"/>
      <c r="B44" s="271"/>
      <c r="C44" s="271"/>
      <c r="D44" s="540"/>
      <c r="E44" s="540"/>
      <c r="F44" s="543"/>
      <c r="G44" s="495"/>
      <c r="H44" s="82">
        <v>4</v>
      </c>
      <c r="I44" s="546"/>
      <c r="J44" s="465"/>
      <c r="K44" s="424"/>
      <c r="L44" s="220"/>
      <c r="M44" s="220"/>
      <c r="N44" s="5">
        <v>4</v>
      </c>
      <c r="O44" s="291"/>
      <c r="P44" s="530"/>
      <c r="Q44" s="527"/>
      <c r="R44" s="517"/>
      <c r="S44" s="517"/>
      <c r="T44" s="517"/>
      <c r="U44" s="521"/>
      <c r="V44" s="524"/>
      <c r="X44" s="258"/>
      <c r="Y44" s="258"/>
      <c r="Z44" s="269"/>
      <c r="AA44" s="270"/>
      <c r="AB44" s="30" t="str">
        <f t="shared" ref="AB44:AB64" si="3">DEC2HEX(AC44)</f>
        <v>B</v>
      </c>
      <c r="AC44" s="104">
        <f>AC43+1</f>
        <v>11</v>
      </c>
      <c r="AD44" s="75">
        <v>7</v>
      </c>
      <c r="AE44" s="332"/>
      <c r="AF44" s="264"/>
      <c r="AG44" s="266"/>
      <c r="AH44" s="181">
        <f>AH43+1</f>
        <v>2147</v>
      </c>
      <c r="AI44" s="169" t="str">
        <f t="shared" si="2"/>
        <v>0863</v>
      </c>
      <c r="AJ44" s="63">
        <v>15</v>
      </c>
      <c r="AK44" s="435"/>
      <c r="AL44" s="472"/>
      <c r="AM44" s="472"/>
      <c r="AN44" s="472"/>
      <c r="AO44" s="472"/>
      <c r="AP44" s="472"/>
      <c r="AQ44" s="472"/>
      <c r="AR44" s="436"/>
    </row>
    <row r="45" spans="1:45" ht="15" customHeight="1" thickBot="1" x14ac:dyDescent="0.3">
      <c r="A45" s="566"/>
      <c r="B45" s="271"/>
      <c r="C45" s="271"/>
      <c r="D45" s="540"/>
      <c r="E45" s="540"/>
      <c r="F45" s="543"/>
      <c r="G45" s="495"/>
      <c r="H45" s="82">
        <v>5</v>
      </c>
      <c r="I45" s="546"/>
      <c r="J45" s="465"/>
      <c r="K45" s="424"/>
      <c r="L45" s="220"/>
      <c r="M45" s="220"/>
      <c r="N45" s="5">
        <v>5</v>
      </c>
      <c r="O45" s="291"/>
      <c r="P45" s="530"/>
      <c r="Q45" s="527"/>
      <c r="R45" s="517"/>
      <c r="S45" s="517"/>
      <c r="T45" s="517"/>
      <c r="U45" s="521"/>
      <c r="V45" s="524"/>
      <c r="X45" s="257" t="s">
        <v>9</v>
      </c>
      <c r="Y45" s="257" t="str">
        <f>+X45</f>
        <v>Commands</v>
      </c>
      <c r="Z45" s="267"/>
      <c r="AA45" s="268"/>
      <c r="AB45" s="30" t="str">
        <f t="shared" si="3"/>
        <v>C</v>
      </c>
      <c r="AC45" s="104">
        <f t="shared" ref="AC45:AC64" si="4">AC44+1</f>
        <v>12</v>
      </c>
      <c r="AD45" s="75">
        <v>0</v>
      </c>
      <c r="AE45" s="107" t="s">
        <v>128</v>
      </c>
      <c r="AF45" s="352" t="str">
        <f>DEC2HEX(AG45,4)</f>
        <v>085E</v>
      </c>
      <c r="AG45" s="200">
        <f>+AG43+1</f>
        <v>2142</v>
      </c>
      <c r="AH45" s="177">
        <f t="shared" ref="AH45:AH64" si="5">AH44+1</f>
        <v>2148</v>
      </c>
      <c r="AI45" s="169" t="str">
        <f t="shared" si="2"/>
        <v>0864</v>
      </c>
      <c r="AJ45" s="89">
        <v>0</v>
      </c>
      <c r="AK45" s="435"/>
      <c r="AL45" s="472"/>
      <c r="AM45" s="472"/>
      <c r="AN45" s="472"/>
      <c r="AO45" s="472"/>
      <c r="AP45" s="472"/>
      <c r="AQ45" s="472"/>
      <c r="AR45" s="436"/>
    </row>
    <row r="46" spans="1:45" ht="15.75" customHeight="1" thickBot="1" x14ac:dyDescent="0.3">
      <c r="A46" s="566"/>
      <c r="B46" s="271"/>
      <c r="C46" s="271"/>
      <c r="D46" s="540"/>
      <c r="E46" s="540"/>
      <c r="F46" s="543"/>
      <c r="G46" s="495"/>
      <c r="H46" s="82">
        <v>6</v>
      </c>
      <c r="I46" s="546"/>
      <c r="J46" s="465"/>
      <c r="K46" s="424"/>
      <c r="L46" s="220"/>
      <c r="M46" s="220"/>
      <c r="N46" s="5">
        <v>6</v>
      </c>
      <c r="O46" s="291"/>
      <c r="P46" s="530"/>
      <c r="Q46" s="527"/>
      <c r="R46" s="517"/>
      <c r="S46" s="517"/>
      <c r="T46" s="517"/>
      <c r="U46" s="521"/>
      <c r="V46" s="524"/>
      <c r="X46" s="258"/>
      <c r="Y46" s="258"/>
      <c r="Z46" s="269"/>
      <c r="AA46" s="270"/>
      <c r="AB46" s="30" t="str">
        <f t="shared" si="3"/>
        <v>D</v>
      </c>
      <c r="AC46" s="104">
        <f t="shared" si="4"/>
        <v>13</v>
      </c>
      <c r="AD46" s="75">
        <v>7</v>
      </c>
      <c r="AE46" s="107" t="s">
        <v>128</v>
      </c>
      <c r="AF46" s="264"/>
      <c r="AG46" s="266"/>
      <c r="AH46" s="181">
        <f t="shared" si="5"/>
        <v>2149</v>
      </c>
      <c r="AI46" s="169" t="str">
        <f t="shared" si="2"/>
        <v>0865</v>
      </c>
      <c r="AJ46" s="59">
        <v>15</v>
      </c>
      <c r="AK46" s="435"/>
      <c r="AL46" s="472"/>
      <c r="AM46" s="472"/>
      <c r="AN46" s="472"/>
      <c r="AO46" s="472"/>
      <c r="AP46" s="472"/>
      <c r="AQ46" s="472"/>
      <c r="AR46" s="436"/>
    </row>
    <row r="47" spans="1:45" ht="15" customHeight="1" thickBot="1" x14ac:dyDescent="0.3">
      <c r="A47" s="566"/>
      <c r="B47" s="271"/>
      <c r="C47" s="271"/>
      <c r="D47" s="540"/>
      <c r="E47" s="540"/>
      <c r="F47" s="544"/>
      <c r="G47" s="496"/>
      <c r="H47" s="82">
        <v>7</v>
      </c>
      <c r="I47" s="546"/>
      <c r="J47" s="465"/>
      <c r="K47" s="424"/>
      <c r="L47" s="221"/>
      <c r="M47" s="221"/>
      <c r="N47" s="5">
        <v>7</v>
      </c>
      <c r="O47" s="292"/>
      <c r="P47" s="531"/>
      <c r="Q47" s="527"/>
      <c r="R47" s="517"/>
      <c r="S47" s="517"/>
      <c r="T47" s="517"/>
      <c r="U47" s="521"/>
      <c r="V47" s="524"/>
      <c r="X47" s="257" t="s">
        <v>9</v>
      </c>
      <c r="Y47" s="257" t="str">
        <f>+X47</f>
        <v>Commands</v>
      </c>
      <c r="Z47" s="267"/>
      <c r="AA47" s="268"/>
      <c r="AB47" s="30" t="str">
        <f t="shared" si="3"/>
        <v>E</v>
      </c>
      <c r="AC47" s="104">
        <f t="shared" si="4"/>
        <v>14</v>
      </c>
      <c r="AD47" s="75">
        <v>0</v>
      </c>
      <c r="AE47" s="107" t="s">
        <v>128</v>
      </c>
      <c r="AF47" s="352" t="str">
        <f>DEC2HEX(AG47,4)</f>
        <v>085F</v>
      </c>
      <c r="AG47" s="200">
        <f>+AG45+1</f>
        <v>2143</v>
      </c>
      <c r="AH47" s="177">
        <f t="shared" si="5"/>
        <v>2150</v>
      </c>
      <c r="AI47" s="169" t="str">
        <f t="shared" si="2"/>
        <v>0866</v>
      </c>
      <c r="AJ47" s="58">
        <v>0</v>
      </c>
      <c r="AK47" s="435"/>
      <c r="AL47" s="472"/>
      <c r="AM47" s="472"/>
      <c r="AN47" s="472"/>
      <c r="AO47" s="472"/>
      <c r="AP47" s="472"/>
      <c r="AQ47" s="472"/>
      <c r="AR47" s="436"/>
    </row>
    <row r="48" spans="1:45" ht="15.75" customHeight="1" thickBot="1" x14ac:dyDescent="0.3">
      <c r="A48" s="566"/>
      <c r="B48" s="271"/>
      <c r="C48" s="271"/>
      <c r="D48" s="540"/>
      <c r="E48" s="540"/>
      <c r="F48" s="542" t="str">
        <f>DEC2HEX(G48,2)</f>
        <v>25</v>
      </c>
      <c r="G48" s="494">
        <f>G40+1</f>
        <v>37</v>
      </c>
      <c r="H48" s="82">
        <v>0</v>
      </c>
      <c r="I48" s="546"/>
      <c r="J48" s="465"/>
      <c r="K48" s="424"/>
      <c r="L48" s="219">
        <f>L40+1</f>
        <v>1043</v>
      </c>
      <c r="M48" s="219" t="str">
        <f>DEC2HEX(L48,4)</f>
        <v>0413</v>
      </c>
      <c r="N48" s="5">
        <v>8</v>
      </c>
      <c r="O48" s="290" t="str">
        <f>HEX2BIN(P48,8)</f>
        <v>00000000</v>
      </c>
      <c r="P48" s="529" t="s">
        <v>136</v>
      </c>
      <c r="Q48" s="527"/>
      <c r="R48" s="517"/>
      <c r="S48" s="517"/>
      <c r="T48" s="517"/>
      <c r="U48" s="521"/>
      <c r="V48" s="524"/>
      <c r="X48" s="327"/>
      <c r="Y48" s="327"/>
      <c r="Z48" s="269"/>
      <c r="AA48" s="270"/>
      <c r="AB48" s="30" t="str">
        <f t="shared" si="3"/>
        <v>F</v>
      </c>
      <c r="AC48" s="104">
        <f t="shared" si="4"/>
        <v>15</v>
      </c>
      <c r="AD48" s="75">
        <v>7</v>
      </c>
      <c r="AE48" s="107" t="s">
        <v>128</v>
      </c>
      <c r="AF48" s="264"/>
      <c r="AG48" s="266"/>
      <c r="AH48" s="181">
        <f t="shared" si="5"/>
        <v>2151</v>
      </c>
      <c r="AI48" s="169" t="str">
        <f t="shared" si="2"/>
        <v>0867</v>
      </c>
      <c r="AJ48" s="59">
        <v>15</v>
      </c>
      <c r="AK48" s="435"/>
      <c r="AL48" s="472"/>
      <c r="AM48" s="472"/>
      <c r="AN48" s="472"/>
      <c r="AO48" s="472"/>
      <c r="AP48" s="472"/>
      <c r="AQ48" s="472"/>
      <c r="AR48" s="436"/>
    </row>
    <row r="49" spans="1:44" ht="15" customHeight="1" thickBot="1" x14ac:dyDescent="0.3">
      <c r="A49" s="566"/>
      <c r="B49" s="271"/>
      <c r="C49" s="271"/>
      <c r="D49" s="540"/>
      <c r="E49" s="540"/>
      <c r="F49" s="543"/>
      <c r="G49" s="495"/>
      <c r="H49" s="82">
        <v>1</v>
      </c>
      <c r="I49" s="546"/>
      <c r="J49" s="465"/>
      <c r="K49" s="424"/>
      <c r="L49" s="220"/>
      <c r="M49" s="220"/>
      <c r="N49" s="5">
        <v>9</v>
      </c>
      <c r="O49" s="291"/>
      <c r="P49" s="530"/>
      <c r="Q49" s="527"/>
      <c r="R49" s="517"/>
      <c r="S49" s="517"/>
      <c r="T49" s="517"/>
      <c r="U49" s="521"/>
      <c r="V49" s="524"/>
      <c r="X49" s="257" t="s">
        <v>9</v>
      </c>
      <c r="Y49" s="257" t="str">
        <f>+X49</f>
        <v>Commands</v>
      </c>
      <c r="Z49" s="267"/>
      <c r="AA49" s="268"/>
      <c r="AB49" s="30" t="str">
        <f t="shared" si="3"/>
        <v>10</v>
      </c>
      <c r="AC49" s="104">
        <f t="shared" si="4"/>
        <v>16</v>
      </c>
      <c r="AD49" s="75">
        <v>0</v>
      </c>
      <c r="AE49" s="107" t="s">
        <v>128</v>
      </c>
      <c r="AF49" s="352" t="str">
        <f>DEC2HEX(AG49,4)</f>
        <v>0860</v>
      </c>
      <c r="AG49" s="200">
        <f>+AG47+1</f>
        <v>2144</v>
      </c>
      <c r="AH49" s="177">
        <f t="shared" si="5"/>
        <v>2152</v>
      </c>
      <c r="AI49" s="169" t="str">
        <f t="shared" si="2"/>
        <v>0868</v>
      </c>
      <c r="AJ49" s="58">
        <v>0</v>
      </c>
      <c r="AK49" s="435"/>
      <c r="AL49" s="472"/>
      <c r="AM49" s="472"/>
      <c r="AN49" s="472"/>
      <c r="AO49" s="472"/>
      <c r="AP49" s="472"/>
      <c r="AQ49" s="472"/>
      <c r="AR49" s="436"/>
    </row>
    <row r="50" spans="1:44" ht="15" customHeight="1" thickBot="1" x14ac:dyDescent="0.3">
      <c r="A50" s="566"/>
      <c r="B50" s="271"/>
      <c r="C50" s="271"/>
      <c r="D50" s="540"/>
      <c r="E50" s="540"/>
      <c r="F50" s="543"/>
      <c r="G50" s="495"/>
      <c r="H50" s="82">
        <v>2</v>
      </c>
      <c r="I50" s="546"/>
      <c r="J50" s="465"/>
      <c r="K50" s="424"/>
      <c r="L50" s="220"/>
      <c r="M50" s="220"/>
      <c r="N50" s="5">
        <v>10</v>
      </c>
      <c r="O50" s="291"/>
      <c r="P50" s="530"/>
      <c r="Q50" s="527"/>
      <c r="R50" s="517"/>
      <c r="S50" s="517"/>
      <c r="T50" s="517"/>
      <c r="U50" s="521"/>
      <c r="V50" s="524"/>
      <c r="X50" s="327"/>
      <c r="Y50" s="327"/>
      <c r="Z50" s="269"/>
      <c r="AA50" s="270"/>
      <c r="AB50" s="30" t="str">
        <f t="shared" si="3"/>
        <v>11</v>
      </c>
      <c r="AC50" s="104">
        <f t="shared" si="4"/>
        <v>17</v>
      </c>
      <c r="AD50" s="75">
        <v>7</v>
      </c>
      <c r="AE50" s="107" t="s">
        <v>128</v>
      </c>
      <c r="AF50" s="264"/>
      <c r="AG50" s="266"/>
      <c r="AH50" s="181">
        <f t="shared" si="5"/>
        <v>2153</v>
      </c>
      <c r="AI50" s="169" t="str">
        <f t="shared" si="2"/>
        <v>0869</v>
      </c>
      <c r="AJ50" s="59">
        <v>15</v>
      </c>
      <c r="AK50" s="435"/>
      <c r="AL50" s="472"/>
      <c r="AM50" s="472"/>
      <c r="AN50" s="472"/>
      <c r="AO50" s="472"/>
      <c r="AP50" s="472"/>
      <c r="AQ50" s="472"/>
      <c r="AR50" s="436"/>
    </row>
    <row r="51" spans="1:44" ht="15" customHeight="1" thickBot="1" x14ac:dyDescent="0.3">
      <c r="A51" s="566"/>
      <c r="B51" s="271"/>
      <c r="C51" s="271"/>
      <c r="D51" s="540"/>
      <c r="E51" s="540"/>
      <c r="F51" s="543"/>
      <c r="G51" s="495"/>
      <c r="H51" s="82">
        <v>3</v>
      </c>
      <c r="I51" s="546"/>
      <c r="J51" s="465"/>
      <c r="K51" s="424"/>
      <c r="L51" s="220"/>
      <c r="M51" s="220"/>
      <c r="N51" s="5">
        <v>11</v>
      </c>
      <c r="O51" s="291"/>
      <c r="P51" s="530"/>
      <c r="Q51" s="527"/>
      <c r="R51" s="517"/>
      <c r="S51" s="517"/>
      <c r="T51" s="517"/>
      <c r="U51" s="521"/>
      <c r="V51" s="524"/>
      <c r="X51" s="257" t="s">
        <v>9</v>
      </c>
      <c r="Y51" s="257" t="str">
        <f>+X51</f>
        <v>Commands</v>
      </c>
      <c r="Z51" s="267"/>
      <c r="AA51" s="268"/>
      <c r="AB51" s="30" t="str">
        <f t="shared" si="3"/>
        <v>12</v>
      </c>
      <c r="AC51" s="104">
        <f t="shared" si="4"/>
        <v>18</v>
      </c>
      <c r="AD51" s="75">
        <v>0</v>
      </c>
      <c r="AE51" s="107" t="s">
        <v>128</v>
      </c>
      <c r="AF51" s="352" t="str">
        <f>DEC2HEX(AG51,4)</f>
        <v>0861</v>
      </c>
      <c r="AG51" s="200">
        <f>+AG49+1</f>
        <v>2145</v>
      </c>
      <c r="AH51" s="177">
        <f t="shared" si="5"/>
        <v>2154</v>
      </c>
      <c r="AI51" s="169" t="str">
        <f t="shared" si="2"/>
        <v>086A</v>
      </c>
      <c r="AJ51" s="58">
        <v>0</v>
      </c>
      <c r="AK51" s="435"/>
      <c r="AL51" s="472"/>
      <c r="AM51" s="472"/>
      <c r="AN51" s="472"/>
      <c r="AO51" s="472"/>
      <c r="AP51" s="472"/>
      <c r="AQ51" s="472"/>
      <c r="AR51" s="436"/>
    </row>
    <row r="52" spans="1:44" ht="15" customHeight="1" thickBot="1" x14ac:dyDescent="0.3">
      <c r="A52" s="566"/>
      <c r="B52" s="271"/>
      <c r="C52" s="271"/>
      <c r="D52" s="540"/>
      <c r="E52" s="540"/>
      <c r="F52" s="543"/>
      <c r="G52" s="495"/>
      <c r="H52" s="82">
        <v>4</v>
      </c>
      <c r="I52" s="546"/>
      <c r="J52" s="465"/>
      <c r="K52" s="424"/>
      <c r="L52" s="220"/>
      <c r="M52" s="220"/>
      <c r="N52" s="5">
        <v>12</v>
      </c>
      <c r="O52" s="291"/>
      <c r="P52" s="530"/>
      <c r="Q52" s="527"/>
      <c r="R52" s="517"/>
      <c r="S52" s="517"/>
      <c r="T52" s="517"/>
      <c r="U52" s="521"/>
      <c r="V52" s="524"/>
      <c r="X52" s="327"/>
      <c r="Y52" s="327"/>
      <c r="Z52" s="269"/>
      <c r="AA52" s="270"/>
      <c r="AB52" s="30" t="str">
        <f t="shared" si="3"/>
        <v>13</v>
      </c>
      <c r="AC52" s="104">
        <f t="shared" si="4"/>
        <v>19</v>
      </c>
      <c r="AD52" s="75">
        <v>7</v>
      </c>
      <c r="AE52" s="107" t="s">
        <v>128</v>
      </c>
      <c r="AF52" s="264"/>
      <c r="AG52" s="266"/>
      <c r="AH52" s="181">
        <f t="shared" si="5"/>
        <v>2155</v>
      </c>
      <c r="AI52" s="169" t="str">
        <f t="shared" si="2"/>
        <v>086B</v>
      </c>
      <c r="AJ52" s="59">
        <v>15</v>
      </c>
      <c r="AK52" s="435"/>
      <c r="AL52" s="472"/>
      <c r="AM52" s="472"/>
      <c r="AN52" s="472"/>
      <c r="AO52" s="472"/>
      <c r="AP52" s="472"/>
      <c r="AQ52" s="472"/>
      <c r="AR52" s="436"/>
    </row>
    <row r="53" spans="1:44" ht="15" customHeight="1" thickBot="1" x14ac:dyDescent="0.3">
      <c r="A53" s="566"/>
      <c r="B53" s="271"/>
      <c r="C53" s="271"/>
      <c r="D53" s="540"/>
      <c r="E53" s="540"/>
      <c r="F53" s="543"/>
      <c r="G53" s="495"/>
      <c r="H53" s="82">
        <v>5</v>
      </c>
      <c r="I53" s="546"/>
      <c r="J53" s="465"/>
      <c r="K53" s="424"/>
      <c r="L53" s="220"/>
      <c r="M53" s="220"/>
      <c r="N53" s="5">
        <v>13</v>
      </c>
      <c r="O53" s="291"/>
      <c r="P53" s="530"/>
      <c r="Q53" s="527"/>
      <c r="R53" s="517"/>
      <c r="S53" s="517"/>
      <c r="T53" s="517"/>
      <c r="U53" s="521"/>
      <c r="V53" s="524"/>
      <c r="W53" s="110"/>
      <c r="X53" s="257" t="s">
        <v>9</v>
      </c>
      <c r="Y53" s="257" t="str">
        <f>+X53</f>
        <v>Commands</v>
      </c>
      <c r="Z53" s="267"/>
      <c r="AA53" s="268"/>
      <c r="AB53" s="30" t="str">
        <f t="shared" si="3"/>
        <v>14</v>
      </c>
      <c r="AC53" s="104">
        <f t="shared" si="4"/>
        <v>20</v>
      </c>
      <c r="AD53" s="75">
        <v>0</v>
      </c>
      <c r="AE53" s="107" t="s">
        <v>128</v>
      </c>
      <c r="AF53" s="352" t="str">
        <f>DEC2HEX(AG53,4)</f>
        <v>0862</v>
      </c>
      <c r="AG53" s="200">
        <f>+AG51+1</f>
        <v>2146</v>
      </c>
      <c r="AH53" s="177">
        <f t="shared" si="5"/>
        <v>2156</v>
      </c>
      <c r="AI53" s="169" t="str">
        <f t="shared" si="2"/>
        <v>086C</v>
      </c>
      <c r="AJ53" s="58">
        <v>0</v>
      </c>
      <c r="AK53" s="435"/>
      <c r="AL53" s="472"/>
      <c r="AM53" s="472"/>
      <c r="AN53" s="472"/>
      <c r="AO53" s="472"/>
      <c r="AP53" s="472"/>
      <c r="AQ53" s="472"/>
      <c r="AR53" s="436"/>
    </row>
    <row r="54" spans="1:44" ht="15.75" customHeight="1" thickBot="1" x14ac:dyDescent="0.3">
      <c r="A54" s="566"/>
      <c r="B54" s="271"/>
      <c r="C54" s="271"/>
      <c r="D54" s="540"/>
      <c r="E54" s="540"/>
      <c r="F54" s="543"/>
      <c r="G54" s="495"/>
      <c r="H54" s="82">
        <v>6</v>
      </c>
      <c r="I54" s="546"/>
      <c r="J54" s="465"/>
      <c r="K54" s="424"/>
      <c r="L54" s="220"/>
      <c r="M54" s="220"/>
      <c r="N54" s="5">
        <v>14</v>
      </c>
      <c r="O54" s="291"/>
      <c r="P54" s="530"/>
      <c r="Q54" s="527"/>
      <c r="R54" s="517"/>
      <c r="S54" s="517"/>
      <c r="T54" s="517"/>
      <c r="U54" s="521"/>
      <c r="V54" s="524"/>
      <c r="W54" s="110"/>
      <c r="X54" s="327"/>
      <c r="Y54" s="327"/>
      <c r="Z54" s="269"/>
      <c r="AA54" s="270"/>
      <c r="AB54" s="30" t="str">
        <f t="shared" si="3"/>
        <v>15</v>
      </c>
      <c r="AC54" s="104">
        <f t="shared" si="4"/>
        <v>21</v>
      </c>
      <c r="AD54" s="75">
        <v>7</v>
      </c>
      <c r="AE54" s="107" t="s">
        <v>128</v>
      </c>
      <c r="AF54" s="264"/>
      <c r="AG54" s="266"/>
      <c r="AH54" s="181">
        <f t="shared" si="5"/>
        <v>2157</v>
      </c>
      <c r="AI54" s="169" t="str">
        <f t="shared" si="2"/>
        <v>086D</v>
      </c>
      <c r="AJ54" s="59">
        <v>15</v>
      </c>
      <c r="AK54" s="435"/>
      <c r="AL54" s="472"/>
      <c r="AM54" s="472"/>
      <c r="AN54" s="472"/>
      <c r="AO54" s="472"/>
      <c r="AP54" s="472"/>
      <c r="AQ54" s="472"/>
      <c r="AR54" s="436"/>
    </row>
    <row r="55" spans="1:44" ht="15" customHeight="1" thickBot="1" x14ac:dyDescent="0.3">
      <c r="A55" s="566"/>
      <c r="B55" s="258"/>
      <c r="C55" s="258"/>
      <c r="D55" s="541"/>
      <c r="E55" s="541"/>
      <c r="F55" s="548"/>
      <c r="G55" s="496"/>
      <c r="H55" s="86">
        <v>7</v>
      </c>
      <c r="I55" s="332"/>
      <c r="J55" s="508"/>
      <c r="K55" s="429"/>
      <c r="L55" s="221"/>
      <c r="M55" s="221"/>
      <c r="N55" s="84">
        <v>15</v>
      </c>
      <c r="O55" s="292"/>
      <c r="P55" s="531"/>
      <c r="Q55" s="528"/>
      <c r="R55" s="518"/>
      <c r="S55" s="518"/>
      <c r="T55" s="518"/>
      <c r="U55" s="522"/>
      <c r="V55" s="525"/>
      <c r="W55" s="110"/>
      <c r="X55" s="257" t="s">
        <v>9</v>
      </c>
      <c r="Y55" s="257" t="str">
        <f>+X55</f>
        <v>Commands</v>
      </c>
      <c r="Z55" s="267"/>
      <c r="AA55" s="268"/>
      <c r="AB55" s="30" t="str">
        <f t="shared" si="3"/>
        <v>16</v>
      </c>
      <c r="AC55" s="104">
        <f t="shared" si="4"/>
        <v>22</v>
      </c>
      <c r="AD55" s="75">
        <v>0</v>
      </c>
      <c r="AE55" s="107" t="s">
        <v>128</v>
      </c>
      <c r="AF55" s="352" t="str">
        <f>DEC2HEX(AG55,4)</f>
        <v>0863</v>
      </c>
      <c r="AG55" s="200">
        <f>+AG53+1</f>
        <v>2147</v>
      </c>
      <c r="AH55" s="177">
        <f t="shared" si="5"/>
        <v>2158</v>
      </c>
      <c r="AI55" s="169" t="str">
        <f t="shared" si="2"/>
        <v>086E</v>
      </c>
      <c r="AJ55" s="58">
        <v>0</v>
      </c>
      <c r="AK55" s="435"/>
      <c r="AL55" s="472"/>
      <c r="AM55" s="472"/>
      <c r="AN55" s="472"/>
      <c r="AO55" s="472"/>
      <c r="AP55" s="472"/>
      <c r="AQ55" s="472"/>
      <c r="AR55" s="436"/>
    </row>
    <row r="56" spans="1:44" ht="15.75" customHeight="1" thickBot="1" x14ac:dyDescent="0.3">
      <c r="A56" s="566"/>
      <c r="B56" s="257" t="s">
        <v>206</v>
      </c>
      <c r="C56" s="257" t="s">
        <v>206</v>
      </c>
      <c r="D56" s="539" t="str">
        <f>DEC2HEX(E56)</f>
        <v>23</v>
      </c>
      <c r="E56" s="539">
        <f>E40+1</f>
        <v>35</v>
      </c>
      <c r="F56" s="545" t="str">
        <f>DEC2HEX(G56)</f>
        <v>26</v>
      </c>
      <c r="G56" s="536">
        <f>G48+1</f>
        <v>38</v>
      </c>
      <c r="H56" s="75">
        <v>0</v>
      </c>
      <c r="I56" s="331" t="s">
        <v>303</v>
      </c>
      <c r="J56" s="475" t="e">
        <f>DEC2HEX(K56,2)</f>
        <v>#NUM!</v>
      </c>
      <c r="K56" s="476">
        <f>K40+1</f>
        <v>1025</v>
      </c>
      <c r="L56" s="219">
        <f>L48+1</f>
        <v>1044</v>
      </c>
      <c r="M56" s="219" t="str">
        <f>DEC2HEX(L56,4)</f>
        <v>0414</v>
      </c>
      <c r="N56" s="73">
        <v>0</v>
      </c>
      <c r="O56" s="290" t="str">
        <f>HEX2BIN(P56,8)</f>
        <v>00000010</v>
      </c>
      <c r="P56" s="287" t="s">
        <v>148</v>
      </c>
      <c r="Q56" s="318" t="str">
        <f>CONCATENATE(P56,P64)</f>
        <v>0200</v>
      </c>
      <c r="R56" s="314" t="str">
        <f>CONCATENATE(P64,P56)</f>
        <v>0002</v>
      </c>
      <c r="S56" s="314">
        <f>MOD(HEX2DEC(Q56)+2^15,2^16)-2^15</f>
        <v>512</v>
      </c>
      <c r="T56" s="314">
        <f>MOD(HEX2DEC(R56)+2^15,2^16)-2^15</f>
        <v>2</v>
      </c>
      <c r="U56" s="230" t="s">
        <v>297</v>
      </c>
      <c r="V56" s="231"/>
      <c r="W56" s="110"/>
      <c r="X56" s="327"/>
      <c r="Y56" s="327"/>
      <c r="Z56" s="269"/>
      <c r="AA56" s="270"/>
      <c r="AB56" s="30" t="str">
        <f t="shared" si="3"/>
        <v>17</v>
      </c>
      <c r="AC56" s="104">
        <f t="shared" si="4"/>
        <v>23</v>
      </c>
      <c r="AD56" s="75">
        <v>7</v>
      </c>
      <c r="AE56" s="107" t="s">
        <v>128</v>
      </c>
      <c r="AF56" s="264"/>
      <c r="AG56" s="266"/>
      <c r="AH56" s="181">
        <f t="shared" si="5"/>
        <v>2159</v>
      </c>
      <c r="AI56" s="169" t="str">
        <f t="shared" si="2"/>
        <v>086F</v>
      </c>
      <c r="AJ56" s="59">
        <v>15</v>
      </c>
      <c r="AK56" s="435"/>
      <c r="AL56" s="472"/>
      <c r="AM56" s="472"/>
      <c r="AN56" s="472"/>
      <c r="AO56" s="472"/>
      <c r="AP56" s="472"/>
      <c r="AQ56" s="472"/>
      <c r="AR56" s="436"/>
    </row>
    <row r="57" spans="1:44" ht="15" customHeight="1" thickBot="1" x14ac:dyDescent="0.3">
      <c r="A57" s="566"/>
      <c r="B57" s="271"/>
      <c r="C57" s="271"/>
      <c r="D57" s="540"/>
      <c r="E57" s="540"/>
      <c r="F57" s="495"/>
      <c r="G57" s="537"/>
      <c r="H57" s="82">
        <v>1</v>
      </c>
      <c r="I57" s="546"/>
      <c r="J57" s="388"/>
      <c r="K57" s="387"/>
      <c r="L57" s="220"/>
      <c r="M57" s="220"/>
      <c r="N57" s="5">
        <v>1</v>
      </c>
      <c r="O57" s="291"/>
      <c r="P57" s="288"/>
      <c r="Q57" s="319"/>
      <c r="R57" s="315"/>
      <c r="S57" s="315"/>
      <c r="T57" s="315"/>
      <c r="U57" s="232"/>
      <c r="V57" s="233"/>
      <c r="W57" s="110"/>
      <c r="X57" s="257" t="s">
        <v>9</v>
      </c>
      <c r="Y57" s="257" t="str">
        <f>+X57</f>
        <v>Commands</v>
      </c>
      <c r="Z57" s="267"/>
      <c r="AA57" s="268"/>
      <c r="AB57" s="30" t="str">
        <f t="shared" si="3"/>
        <v>18</v>
      </c>
      <c r="AC57" s="104">
        <f t="shared" si="4"/>
        <v>24</v>
      </c>
      <c r="AD57" s="75">
        <v>0</v>
      </c>
      <c r="AE57" s="107" t="s">
        <v>128</v>
      </c>
      <c r="AF57" s="352" t="str">
        <f>DEC2HEX(AG57,4)</f>
        <v>0864</v>
      </c>
      <c r="AG57" s="200">
        <f>+AG55+1</f>
        <v>2148</v>
      </c>
      <c r="AH57" s="177">
        <f t="shared" si="5"/>
        <v>2160</v>
      </c>
      <c r="AI57" s="169" t="str">
        <f t="shared" si="2"/>
        <v>0870</v>
      </c>
      <c r="AJ57" s="58">
        <v>0</v>
      </c>
      <c r="AK57" s="435"/>
      <c r="AL57" s="472"/>
      <c r="AM57" s="472"/>
      <c r="AN57" s="472"/>
      <c r="AO57" s="472"/>
      <c r="AP57" s="472"/>
      <c r="AQ57" s="472"/>
      <c r="AR57" s="436"/>
    </row>
    <row r="58" spans="1:44" ht="15" customHeight="1" thickBot="1" x14ac:dyDescent="0.3">
      <c r="A58" s="566"/>
      <c r="B58" s="271"/>
      <c r="C58" s="271"/>
      <c r="D58" s="540"/>
      <c r="E58" s="540"/>
      <c r="F58" s="495"/>
      <c r="G58" s="537"/>
      <c r="H58" s="82">
        <v>2</v>
      </c>
      <c r="I58" s="546"/>
      <c r="J58" s="388"/>
      <c r="K58" s="387"/>
      <c r="L58" s="220"/>
      <c r="M58" s="220"/>
      <c r="N58" s="98">
        <v>2</v>
      </c>
      <c r="O58" s="291"/>
      <c r="P58" s="288"/>
      <c r="Q58" s="319"/>
      <c r="R58" s="315"/>
      <c r="S58" s="315"/>
      <c r="T58" s="315"/>
      <c r="U58" s="232"/>
      <c r="V58" s="233"/>
      <c r="W58" s="110"/>
      <c r="X58" s="327"/>
      <c r="Y58" s="327"/>
      <c r="Z58" s="269"/>
      <c r="AA58" s="270"/>
      <c r="AB58" s="30" t="str">
        <f t="shared" si="3"/>
        <v>19</v>
      </c>
      <c r="AC58" s="104">
        <f t="shared" si="4"/>
        <v>25</v>
      </c>
      <c r="AD58" s="75">
        <v>7</v>
      </c>
      <c r="AE58" s="107" t="s">
        <v>128</v>
      </c>
      <c r="AF58" s="264"/>
      <c r="AG58" s="266"/>
      <c r="AH58" s="181">
        <f t="shared" si="5"/>
        <v>2161</v>
      </c>
      <c r="AI58" s="169" t="str">
        <f t="shared" si="2"/>
        <v>0871</v>
      </c>
      <c r="AJ58" s="59">
        <v>15</v>
      </c>
      <c r="AK58" s="435"/>
      <c r="AL58" s="472"/>
      <c r="AM58" s="472"/>
      <c r="AN58" s="472"/>
      <c r="AO58" s="472"/>
      <c r="AP58" s="472"/>
      <c r="AQ58" s="472"/>
      <c r="AR58" s="436"/>
    </row>
    <row r="59" spans="1:44" ht="15" customHeight="1" thickBot="1" x14ac:dyDescent="0.3">
      <c r="A59" s="566"/>
      <c r="B59" s="271"/>
      <c r="C59" s="271"/>
      <c r="D59" s="540"/>
      <c r="E59" s="540"/>
      <c r="F59" s="495"/>
      <c r="G59" s="537"/>
      <c r="H59" s="82">
        <v>3</v>
      </c>
      <c r="I59" s="546"/>
      <c r="J59" s="388"/>
      <c r="K59" s="387"/>
      <c r="L59" s="220"/>
      <c r="M59" s="220"/>
      <c r="N59" s="5">
        <v>3</v>
      </c>
      <c r="O59" s="291"/>
      <c r="P59" s="288"/>
      <c r="Q59" s="319"/>
      <c r="R59" s="315"/>
      <c r="S59" s="315"/>
      <c r="T59" s="315"/>
      <c r="U59" s="232"/>
      <c r="V59" s="233"/>
      <c r="W59" s="110"/>
      <c r="X59" s="257" t="s">
        <v>9</v>
      </c>
      <c r="Y59" s="257" t="str">
        <f>+X59</f>
        <v>Commands</v>
      </c>
      <c r="Z59" s="267"/>
      <c r="AA59" s="268"/>
      <c r="AB59" s="30" t="str">
        <f t="shared" si="3"/>
        <v>1A</v>
      </c>
      <c r="AC59" s="104">
        <f t="shared" si="4"/>
        <v>26</v>
      </c>
      <c r="AD59" s="75">
        <v>0</v>
      </c>
      <c r="AE59" s="107" t="s">
        <v>128</v>
      </c>
      <c r="AF59" s="352" t="str">
        <f>DEC2HEX(AG59,4)</f>
        <v>0865</v>
      </c>
      <c r="AG59" s="200">
        <f>+AG57+1</f>
        <v>2149</v>
      </c>
      <c r="AH59" s="177">
        <f t="shared" si="5"/>
        <v>2162</v>
      </c>
      <c r="AI59" s="169" t="str">
        <f t="shared" si="2"/>
        <v>0872</v>
      </c>
      <c r="AJ59" s="58">
        <v>0</v>
      </c>
      <c r="AK59" s="435"/>
      <c r="AL59" s="472"/>
      <c r="AM59" s="472"/>
      <c r="AN59" s="472"/>
      <c r="AO59" s="472"/>
      <c r="AP59" s="472"/>
      <c r="AQ59" s="472"/>
      <c r="AR59" s="436"/>
    </row>
    <row r="60" spans="1:44" ht="15" customHeight="1" thickBot="1" x14ac:dyDescent="0.3">
      <c r="A60" s="566"/>
      <c r="B60" s="271"/>
      <c r="C60" s="271"/>
      <c r="D60" s="540"/>
      <c r="E60" s="540"/>
      <c r="F60" s="495"/>
      <c r="G60" s="537"/>
      <c r="H60" s="82">
        <v>4</v>
      </c>
      <c r="I60" s="546"/>
      <c r="J60" s="388"/>
      <c r="K60" s="387"/>
      <c r="L60" s="220"/>
      <c r="M60" s="220"/>
      <c r="N60" s="98">
        <v>4</v>
      </c>
      <c r="O60" s="291"/>
      <c r="P60" s="288"/>
      <c r="Q60" s="319"/>
      <c r="R60" s="315"/>
      <c r="S60" s="315"/>
      <c r="T60" s="315"/>
      <c r="U60" s="232"/>
      <c r="V60" s="233"/>
      <c r="W60" s="110"/>
      <c r="X60" s="327"/>
      <c r="Y60" s="327"/>
      <c r="Z60" s="269"/>
      <c r="AA60" s="270"/>
      <c r="AB60" s="30" t="str">
        <f t="shared" si="3"/>
        <v>1B</v>
      </c>
      <c r="AC60" s="104">
        <f t="shared" si="4"/>
        <v>27</v>
      </c>
      <c r="AD60" s="75">
        <v>7</v>
      </c>
      <c r="AE60" s="107" t="s">
        <v>128</v>
      </c>
      <c r="AF60" s="264"/>
      <c r="AG60" s="266"/>
      <c r="AH60" s="181">
        <f t="shared" si="5"/>
        <v>2163</v>
      </c>
      <c r="AI60" s="169" t="str">
        <f t="shared" si="2"/>
        <v>0873</v>
      </c>
      <c r="AJ60" s="59">
        <v>15</v>
      </c>
      <c r="AK60" s="435"/>
      <c r="AL60" s="472"/>
      <c r="AM60" s="472"/>
      <c r="AN60" s="472"/>
      <c r="AO60" s="472"/>
      <c r="AP60" s="472"/>
      <c r="AQ60" s="472"/>
      <c r="AR60" s="436"/>
    </row>
    <row r="61" spans="1:44" ht="15" customHeight="1" thickBot="1" x14ac:dyDescent="0.3">
      <c r="A61" s="566"/>
      <c r="B61" s="271"/>
      <c r="C61" s="271"/>
      <c r="D61" s="540"/>
      <c r="E61" s="540"/>
      <c r="F61" s="495"/>
      <c r="G61" s="537"/>
      <c r="H61" s="82">
        <v>5</v>
      </c>
      <c r="I61" s="546"/>
      <c r="J61" s="388"/>
      <c r="K61" s="387"/>
      <c r="L61" s="220"/>
      <c r="M61" s="220"/>
      <c r="N61" s="5">
        <v>5</v>
      </c>
      <c r="O61" s="291"/>
      <c r="P61" s="288"/>
      <c r="Q61" s="319"/>
      <c r="R61" s="315"/>
      <c r="S61" s="315"/>
      <c r="T61" s="315"/>
      <c r="U61" s="232"/>
      <c r="V61" s="233"/>
      <c r="W61" s="110"/>
      <c r="X61" s="257" t="s">
        <v>9</v>
      </c>
      <c r="Y61" s="257" t="str">
        <f>+X61</f>
        <v>Commands</v>
      </c>
      <c r="Z61" s="267"/>
      <c r="AA61" s="268"/>
      <c r="AB61" s="30" t="str">
        <f t="shared" si="3"/>
        <v>1C</v>
      </c>
      <c r="AC61" s="104">
        <f t="shared" si="4"/>
        <v>28</v>
      </c>
      <c r="AD61" s="75">
        <v>0</v>
      </c>
      <c r="AE61" s="107" t="s">
        <v>128</v>
      </c>
      <c r="AF61" s="352" t="str">
        <f>DEC2HEX(AG61,4)</f>
        <v>0866</v>
      </c>
      <c r="AG61" s="200">
        <f>+AG59+1</f>
        <v>2150</v>
      </c>
      <c r="AH61" s="177">
        <f t="shared" si="5"/>
        <v>2164</v>
      </c>
      <c r="AI61" s="169" t="str">
        <f t="shared" si="2"/>
        <v>0874</v>
      </c>
      <c r="AJ61" s="58">
        <v>0</v>
      </c>
      <c r="AK61" s="435"/>
      <c r="AL61" s="472"/>
      <c r="AM61" s="472"/>
      <c r="AN61" s="472"/>
      <c r="AO61" s="472"/>
      <c r="AP61" s="472"/>
      <c r="AQ61" s="472"/>
      <c r="AR61" s="436"/>
    </row>
    <row r="62" spans="1:44" ht="15.75" customHeight="1" thickBot="1" x14ac:dyDescent="0.3">
      <c r="A62" s="566"/>
      <c r="B62" s="271"/>
      <c r="C62" s="271"/>
      <c r="D62" s="540"/>
      <c r="E62" s="540"/>
      <c r="F62" s="495"/>
      <c r="G62" s="537"/>
      <c r="H62" s="82">
        <v>6</v>
      </c>
      <c r="I62" s="546"/>
      <c r="J62" s="388"/>
      <c r="K62" s="387"/>
      <c r="L62" s="220"/>
      <c r="M62" s="220"/>
      <c r="N62" s="98">
        <v>6</v>
      </c>
      <c r="O62" s="291"/>
      <c r="P62" s="288"/>
      <c r="Q62" s="319"/>
      <c r="R62" s="315"/>
      <c r="S62" s="315"/>
      <c r="T62" s="315"/>
      <c r="U62" s="232"/>
      <c r="V62" s="233"/>
      <c r="W62" s="110"/>
      <c r="X62" s="271"/>
      <c r="Y62" s="271"/>
      <c r="Z62" s="272"/>
      <c r="AA62" s="273"/>
      <c r="AB62" s="31" t="str">
        <f t="shared" si="3"/>
        <v>1D</v>
      </c>
      <c r="AC62" s="107">
        <f t="shared" si="4"/>
        <v>29</v>
      </c>
      <c r="AD62" s="22">
        <v>7</v>
      </c>
      <c r="AE62" s="107" t="s">
        <v>128</v>
      </c>
      <c r="AF62" s="264"/>
      <c r="AG62" s="266"/>
      <c r="AH62" s="181">
        <f t="shared" si="5"/>
        <v>2165</v>
      </c>
      <c r="AI62" s="169" t="str">
        <f t="shared" si="2"/>
        <v>0875</v>
      </c>
      <c r="AJ62" s="60">
        <v>15</v>
      </c>
      <c r="AK62" s="435"/>
      <c r="AL62" s="472"/>
      <c r="AM62" s="472"/>
      <c r="AN62" s="472"/>
      <c r="AO62" s="472"/>
      <c r="AP62" s="472"/>
      <c r="AQ62" s="472"/>
      <c r="AR62" s="436"/>
    </row>
    <row r="63" spans="1:44" ht="15" customHeight="1" thickBot="1" x14ac:dyDescent="0.3">
      <c r="A63" s="566"/>
      <c r="B63" s="271"/>
      <c r="C63" s="271"/>
      <c r="D63" s="540"/>
      <c r="E63" s="540"/>
      <c r="F63" s="495"/>
      <c r="G63" s="538"/>
      <c r="H63" s="86">
        <v>7</v>
      </c>
      <c r="I63" s="546"/>
      <c r="J63" s="388"/>
      <c r="K63" s="387"/>
      <c r="L63" s="221"/>
      <c r="M63" s="221"/>
      <c r="N63" s="5">
        <v>7</v>
      </c>
      <c r="O63" s="292"/>
      <c r="P63" s="289"/>
      <c r="Q63" s="319"/>
      <c r="R63" s="315"/>
      <c r="S63" s="315"/>
      <c r="T63" s="315"/>
      <c r="U63" s="232"/>
      <c r="V63" s="233"/>
      <c r="W63" s="110"/>
      <c r="X63" s="257" t="s">
        <v>9</v>
      </c>
      <c r="Y63" s="257" t="str">
        <f>+X63</f>
        <v>Commands</v>
      </c>
      <c r="Z63" s="259"/>
      <c r="AA63" s="260"/>
      <c r="AB63" s="30" t="str">
        <f t="shared" si="3"/>
        <v>1E</v>
      </c>
      <c r="AC63" s="104">
        <f t="shared" si="4"/>
        <v>30</v>
      </c>
      <c r="AD63" s="75">
        <v>0</v>
      </c>
      <c r="AE63" s="107" t="s">
        <v>128</v>
      </c>
      <c r="AF63" s="352" t="str">
        <f>DEC2HEX(AG63,4)</f>
        <v>0867</v>
      </c>
      <c r="AG63" s="200">
        <f>+AG61+1</f>
        <v>2151</v>
      </c>
      <c r="AH63" s="177">
        <f t="shared" si="5"/>
        <v>2166</v>
      </c>
      <c r="AI63" s="169" t="str">
        <f t="shared" si="2"/>
        <v>0876</v>
      </c>
      <c r="AJ63" s="58">
        <v>0</v>
      </c>
      <c r="AK63" s="435"/>
      <c r="AL63" s="472"/>
      <c r="AM63" s="472"/>
      <c r="AN63" s="472"/>
      <c r="AO63" s="472"/>
      <c r="AP63" s="472"/>
      <c r="AQ63" s="472"/>
      <c r="AR63" s="436"/>
    </row>
    <row r="64" spans="1:44" ht="15.75" customHeight="1" thickBot="1" x14ac:dyDescent="0.3">
      <c r="A64" s="566"/>
      <c r="B64" s="271"/>
      <c r="C64" s="271"/>
      <c r="D64" s="540"/>
      <c r="E64" s="540"/>
      <c r="F64" s="545" t="str">
        <f>DEC2HEX(G64)</f>
        <v>27</v>
      </c>
      <c r="G64" s="536">
        <f>G56+1</f>
        <v>39</v>
      </c>
      <c r="H64" s="75">
        <v>0</v>
      </c>
      <c r="I64" s="546"/>
      <c r="J64" s="388"/>
      <c r="K64" s="387"/>
      <c r="L64" s="219">
        <f>L56+1</f>
        <v>1045</v>
      </c>
      <c r="M64" s="219" t="str">
        <f>DEC2HEX(L64,4)</f>
        <v>0415</v>
      </c>
      <c r="N64" s="98">
        <v>8</v>
      </c>
      <c r="O64" s="290" t="str">
        <f>HEX2BIN(P64,8)</f>
        <v>00000000</v>
      </c>
      <c r="P64" s="287" t="s">
        <v>136</v>
      </c>
      <c r="Q64" s="319"/>
      <c r="R64" s="315"/>
      <c r="S64" s="315"/>
      <c r="T64" s="315"/>
      <c r="U64" s="232"/>
      <c r="V64" s="233"/>
      <c r="W64" s="110"/>
      <c r="X64" s="258"/>
      <c r="Y64" s="258"/>
      <c r="Z64" s="261"/>
      <c r="AA64" s="262"/>
      <c r="AB64" s="32" t="str">
        <f t="shared" si="3"/>
        <v>1F</v>
      </c>
      <c r="AC64" s="116">
        <f t="shared" si="4"/>
        <v>31</v>
      </c>
      <c r="AD64" s="13">
        <v>7</v>
      </c>
      <c r="AE64" s="116" t="s">
        <v>128</v>
      </c>
      <c r="AF64" s="264"/>
      <c r="AG64" s="266"/>
      <c r="AH64" s="181">
        <f t="shared" si="5"/>
        <v>2167</v>
      </c>
      <c r="AI64" s="169" t="str">
        <f t="shared" si="2"/>
        <v>0877</v>
      </c>
      <c r="AJ64" s="63">
        <v>15</v>
      </c>
      <c r="AK64" s="278"/>
      <c r="AL64" s="279"/>
      <c r="AM64" s="279"/>
      <c r="AN64" s="279"/>
      <c r="AO64" s="279"/>
      <c r="AP64" s="279"/>
      <c r="AQ64" s="279"/>
      <c r="AR64" s="280"/>
    </row>
    <row r="65" spans="1:47" ht="15" customHeight="1" x14ac:dyDescent="0.25">
      <c r="A65" s="566"/>
      <c r="B65" s="271"/>
      <c r="C65" s="271"/>
      <c r="D65" s="540"/>
      <c r="E65" s="540"/>
      <c r="F65" s="495"/>
      <c r="G65" s="537"/>
      <c r="H65" s="82">
        <v>1</v>
      </c>
      <c r="I65" s="546"/>
      <c r="J65" s="388"/>
      <c r="K65" s="387"/>
      <c r="L65" s="220"/>
      <c r="M65" s="220"/>
      <c r="N65" s="5">
        <v>9</v>
      </c>
      <c r="O65" s="291"/>
      <c r="P65" s="288"/>
      <c r="Q65" s="319"/>
      <c r="R65" s="315"/>
      <c r="S65" s="315"/>
      <c r="T65" s="315"/>
      <c r="U65" s="232"/>
      <c r="V65" s="233"/>
      <c r="W65" s="110"/>
      <c r="X65" s="340" t="s">
        <v>9</v>
      </c>
      <c r="Y65" s="257" t="s">
        <v>216</v>
      </c>
      <c r="Z65" s="539" t="str">
        <f>DEC2HEX(AA65)</f>
        <v>20</v>
      </c>
      <c r="AA65" s="539">
        <v>32</v>
      </c>
      <c r="AB65" s="552" t="str">
        <f>DEC2HEX(AC65)</f>
        <v>20</v>
      </c>
      <c r="AC65" s="573">
        <f>AC64+1</f>
        <v>32</v>
      </c>
      <c r="AD65" s="75">
        <v>0</v>
      </c>
      <c r="AE65" s="576" t="s">
        <v>229</v>
      </c>
      <c r="AF65" s="475" t="str">
        <f>DEC2HEX(AG65,4)</f>
        <v>0868</v>
      </c>
      <c r="AG65" s="476">
        <f>+AG63+1</f>
        <v>2152</v>
      </c>
      <c r="AH65" s="476">
        <f>AH64+1</f>
        <v>2168</v>
      </c>
      <c r="AI65" s="219" t="str">
        <f>DEC2HEX(AH65,4)</f>
        <v>0878</v>
      </c>
      <c r="AJ65" s="73">
        <v>0</v>
      </c>
      <c r="AK65" s="290" t="str">
        <f>HEX2BIN(AL65,8)</f>
        <v>00000000</v>
      </c>
      <c r="AL65" s="296" t="str">
        <f>RIGHT(DEC2HEX(AR65,4),2)</f>
        <v>00</v>
      </c>
      <c r="AM65" s="311" t="str">
        <f>CONCATENATE(AL65,AL73)</f>
        <v>0002</v>
      </c>
      <c r="AN65" s="314" t="str">
        <f>CONCATENATE(AL73,AL65)</f>
        <v>0200</v>
      </c>
      <c r="AO65" s="314">
        <f>MOD(HEX2DEC(AM65)+2^15,2^16)-2^15</f>
        <v>2</v>
      </c>
      <c r="AP65" s="236" t="s">
        <v>449</v>
      </c>
      <c r="AQ65" s="562"/>
      <c r="AR65" s="558">
        <v>512</v>
      </c>
      <c r="AS65" s="561" t="s">
        <v>448</v>
      </c>
    </row>
    <row r="66" spans="1:47" ht="15" customHeight="1" x14ac:dyDescent="0.25">
      <c r="A66" s="566"/>
      <c r="B66" s="271"/>
      <c r="C66" s="271"/>
      <c r="D66" s="540"/>
      <c r="E66" s="540"/>
      <c r="F66" s="495"/>
      <c r="G66" s="537"/>
      <c r="H66" s="82">
        <v>2</v>
      </c>
      <c r="I66" s="546"/>
      <c r="J66" s="388"/>
      <c r="K66" s="387"/>
      <c r="L66" s="220"/>
      <c r="M66" s="220"/>
      <c r="N66" s="98">
        <v>10</v>
      </c>
      <c r="O66" s="291"/>
      <c r="P66" s="288"/>
      <c r="Q66" s="319"/>
      <c r="R66" s="315"/>
      <c r="S66" s="315"/>
      <c r="T66" s="315"/>
      <c r="U66" s="232"/>
      <c r="V66" s="233"/>
      <c r="W66" s="110"/>
      <c r="X66" s="341"/>
      <c r="Y66" s="271"/>
      <c r="Z66" s="540"/>
      <c r="AA66" s="540"/>
      <c r="AB66" s="553"/>
      <c r="AC66" s="574"/>
      <c r="AD66" s="82">
        <v>1</v>
      </c>
      <c r="AE66" s="473"/>
      <c r="AF66" s="388"/>
      <c r="AG66" s="387"/>
      <c r="AH66" s="387"/>
      <c r="AI66" s="220"/>
      <c r="AJ66" s="5">
        <v>1</v>
      </c>
      <c r="AK66" s="291"/>
      <c r="AL66" s="297"/>
      <c r="AM66" s="312"/>
      <c r="AN66" s="315"/>
      <c r="AO66" s="315"/>
      <c r="AP66" s="237"/>
      <c r="AQ66" s="563"/>
      <c r="AR66" s="559"/>
      <c r="AS66" s="561"/>
    </row>
    <row r="67" spans="1:47" ht="15" customHeight="1" x14ac:dyDescent="0.25">
      <c r="A67" s="566"/>
      <c r="B67" s="271"/>
      <c r="C67" s="271"/>
      <c r="D67" s="540"/>
      <c r="E67" s="540"/>
      <c r="F67" s="495"/>
      <c r="G67" s="537"/>
      <c r="H67" s="82">
        <v>3</v>
      </c>
      <c r="I67" s="546"/>
      <c r="J67" s="388"/>
      <c r="K67" s="387"/>
      <c r="L67" s="220"/>
      <c r="M67" s="220"/>
      <c r="N67" s="5">
        <v>11</v>
      </c>
      <c r="O67" s="291"/>
      <c r="P67" s="288"/>
      <c r="Q67" s="319"/>
      <c r="R67" s="315"/>
      <c r="S67" s="315"/>
      <c r="T67" s="315"/>
      <c r="U67" s="232"/>
      <c r="V67" s="233"/>
      <c r="W67" s="110"/>
      <c r="X67" s="341"/>
      <c r="Y67" s="271"/>
      <c r="Z67" s="540"/>
      <c r="AA67" s="540"/>
      <c r="AB67" s="553"/>
      <c r="AC67" s="574"/>
      <c r="AD67" s="82">
        <v>2</v>
      </c>
      <c r="AE67" s="473"/>
      <c r="AF67" s="388"/>
      <c r="AG67" s="387"/>
      <c r="AH67" s="387"/>
      <c r="AI67" s="220"/>
      <c r="AJ67" s="98">
        <v>2</v>
      </c>
      <c r="AK67" s="291"/>
      <c r="AL67" s="297"/>
      <c r="AM67" s="312"/>
      <c r="AN67" s="315"/>
      <c r="AO67" s="315"/>
      <c r="AP67" s="237"/>
      <c r="AQ67" s="563"/>
      <c r="AR67" s="559"/>
      <c r="AS67" s="561"/>
    </row>
    <row r="68" spans="1:47" ht="15" customHeight="1" x14ac:dyDescent="0.25">
      <c r="A68" s="566"/>
      <c r="B68" s="271"/>
      <c r="C68" s="271"/>
      <c r="D68" s="540"/>
      <c r="E68" s="540"/>
      <c r="F68" s="495"/>
      <c r="G68" s="537"/>
      <c r="H68" s="82">
        <v>4</v>
      </c>
      <c r="I68" s="546"/>
      <c r="J68" s="388"/>
      <c r="K68" s="387"/>
      <c r="L68" s="220"/>
      <c r="M68" s="220"/>
      <c r="N68" s="98">
        <v>12</v>
      </c>
      <c r="O68" s="291"/>
      <c r="P68" s="288"/>
      <c r="Q68" s="319"/>
      <c r="R68" s="315"/>
      <c r="S68" s="315"/>
      <c r="T68" s="315"/>
      <c r="U68" s="232"/>
      <c r="V68" s="233"/>
      <c r="W68" s="110"/>
      <c r="X68" s="341"/>
      <c r="Y68" s="271"/>
      <c r="Z68" s="540"/>
      <c r="AA68" s="540"/>
      <c r="AB68" s="553"/>
      <c r="AC68" s="574"/>
      <c r="AD68" s="82">
        <v>3</v>
      </c>
      <c r="AE68" s="473"/>
      <c r="AF68" s="388"/>
      <c r="AG68" s="387"/>
      <c r="AH68" s="387"/>
      <c r="AI68" s="220"/>
      <c r="AJ68" s="5">
        <v>3</v>
      </c>
      <c r="AK68" s="291"/>
      <c r="AL68" s="297"/>
      <c r="AM68" s="312"/>
      <c r="AN68" s="315"/>
      <c r="AO68" s="315"/>
      <c r="AP68" s="237"/>
      <c r="AQ68" s="563"/>
      <c r="AR68" s="559"/>
      <c r="AS68" s="561"/>
    </row>
    <row r="69" spans="1:47" ht="15" customHeight="1" x14ac:dyDescent="0.25">
      <c r="A69" s="566"/>
      <c r="B69" s="271"/>
      <c r="C69" s="271"/>
      <c r="D69" s="540"/>
      <c r="E69" s="540"/>
      <c r="F69" s="495"/>
      <c r="G69" s="537"/>
      <c r="H69" s="82">
        <v>5</v>
      </c>
      <c r="I69" s="546"/>
      <c r="J69" s="388"/>
      <c r="K69" s="387"/>
      <c r="L69" s="220"/>
      <c r="M69" s="220"/>
      <c r="N69" s="5">
        <v>13</v>
      </c>
      <c r="O69" s="291"/>
      <c r="P69" s="288"/>
      <c r="Q69" s="319"/>
      <c r="R69" s="315"/>
      <c r="S69" s="315"/>
      <c r="T69" s="315"/>
      <c r="U69" s="232"/>
      <c r="V69" s="233"/>
      <c r="X69" s="341"/>
      <c r="Y69" s="271"/>
      <c r="Z69" s="540"/>
      <c r="AA69" s="540"/>
      <c r="AB69" s="553"/>
      <c r="AC69" s="574"/>
      <c r="AD69" s="82">
        <v>4</v>
      </c>
      <c r="AE69" s="473"/>
      <c r="AF69" s="388"/>
      <c r="AG69" s="387"/>
      <c r="AH69" s="387"/>
      <c r="AI69" s="220"/>
      <c r="AJ69" s="98">
        <v>4</v>
      </c>
      <c r="AK69" s="291"/>
      <c r="AL69" s="297"/>
      <c r="AM69" s="312"/>
      <c r="AN69" s="315"/>
      <c r="AO69" s="315"/>
      <c r="AP69" s="237"/>
      <c r="AQ69" s="563"/>
      <c r="AR69" s="559"/>
      <c r="AS69" s="561"/>
    </row>
    <row r="70" spans="1:47" ht="15.75" customHeight="1" x14ac:dyDescent="0.25">
      <c r="A70" s="566"/>
      <c r="B70" s="271"/>
      <c r="C70" s="271"/>
      <c r="D70" s="540"/>
      <c r="E70" s="540"/>
      <c r="F70" s="495"/>
      <c r="G70" s="537"/>
      <c r="H70" s="82">
        <v>6</v>
      </c>
      <c r="I70" s="546"/>
      <c r="J70" s="388"/>
      <c r="K70" s="387"/>
      <c r="L70" s="220"/>
      <c r="M70" s="220"/>
      <c r="N70" s="98">
        <v>14</v>
      </c>
      <c r="O70" s="291"/>
      <c r="P70" s="288"/>
      <c r="Q70" s="319"/>
      <c r="R70" s="315"/>
      <c r="S70" s="315"/>
      <c r="T70" s="315"/>
      <c r="U70" s="232"/>
      <c r="V70" s="233"/>
      <c r="X70" s="341"/>
      <c r="Y70" s="271"/>
      <c r="Z70" s="540"/>
      <c r="AA70" s="540"/>
      <c r="AB70" s="553"/>
      <c r="AC70" s="574"/>
      <c r="AD70" s="82">
        <v>5</v>
      </c>
      <c r="AE70" s="473"/>
      <c r="AF70" s="388"/>
      <c r="AG70" s="387"/>
      <c r="AH70" s="387"/>
      <c r="AI70" s="220"/>
      <c r="AJ70" s="5">
        <v>5</v>
      </c>
      <c r="AK70" s="291"/>
      <c r="AL70" s="297"/>
      <c r="AM70" s="312"/>
      <c r="AN70" s="315"/>
      <c r="AO70" s="315"/>
      <c r="AP70" s="237"/>
      <c r="AQ70" s="563"/>
      <c r="AR70" s="559"/>
      <c r="AS70" s="561"/>
    </row>
    <row r="71" spans="1:47" ht="15" customHeight="1" thickBot="1" x14ac:dyDescent="0.3">
      <c r="A71" s="566"/>
      <c r="B71" s="258"/>
      <c r="C71" s="258"/>
      <c r="D71" s="541"/>
      <c r="E71" s="541"/>
      <c r="F71" s="495"/>
      <c r="G71" s="538"/>
      <c r="H71" s="86">
        <v>7</v>
      </c>
      <c r="I71" s="332"/>
      <c r="J71" s="394"/>
      <c r="K71" s="477"/>
      <c r="L71" s="221"/>
      <c r="M71" s="221"/>
      <c r="N71" s="84">
        <v>15</v>
      </c>
      <c r="O71" s="292"/>
      <c r="P71" s="289"/>
      <c r="Q71" s="320"/>
      <c r="R71" s="316"/>
      <c r="S71" s="316"/>
      <c r="T71" s="316"/>
      <c r="U71" s="234"/>
      <c r="V71" s="235"/>
      <c r="X71" s="341"/>
      <c r="Y71" s="271"/>
      <c r="Z71" s="540"/>
      <c r="AA71" s="540"/>
      <c r="AB71" s="553"/>
      <c r="AC71" s="574"/>
      <c r="AD71" s="82">
        <v>6</v>
      </c>
      <c r="AE71" s="473"/>
      <c r="AF71" s="388"/>
      <c r="AG71" s="387"/>
      <c r="AH71" s="387"/>
      <c r="AI71" s="220"/>
      <c r="AJ71" s="98">
        <v>6</v>
      </c>
      <c r="AK71" s="291"/>
      <c r="AL71" s="297"/>
      <c r="AM71" s="312"/>
      <c r="AN71" s="315"/>
      <c r="AO71" s="315"/>
      <c r="AP71" s="237"/>
      <c r="AQ71" s="563"/>
      <c r="AR71" s="559"/>
      <c r="AS71" s="561"/>
    </row>
    <row r="72" spans="1:47" ht="15.75" customHeight="1" thickBot="1" x14ac:dyDescent="0.3">
      <c r="A72" s="566"/>
      <c r="B72" s="257" t="s">
        <v>453</v>
      </c>
      <c r="C72" s="257" t="s">
        <v>203</v>
      </c>
      <c r="D72" s="539" t="str">
        <f>DEC2HEX(E72)</f>
        <v>24</v>
      </c>
      <c r="E72" s="539">
        <f>E56+1</f>
        <v>36</v>
      </c>
      <c r="F72" s="542" t="str">
        <f>DEC2HEX(G72,2)</f>
        <v>28</v>
      </c>
      <c r="G72" s="545">
        <f>G64+1</f>
        <v>40</v>
      </c>
      <c r="H72" s="75">
        <v>0</v>
      </c>
      <c r="I72" s="331" t="s">
        <v>208</v>
      </c>
      <c r="J72" s="464" t="e">
        <f>DEC2HEX(K72,2)</f>
        <v>#NUM!</v>
      </c>
      <c r="K72" s="317">
        <f>+K56+1</f>
        <v>1026</v>
      </c>
      <c r="L72" s="219">
        <f>L64+1</f>
        <v>1046</v>
      </c>
      <c r="M72" s="219" t="str">
        <f>DEC2HEX(L72,4)</f>
        <v>0416</v>
      </c>
      <c r="N72" s="73">
        <v>0</v>
      </c>
      <c r="O72" s="290" t="str">
        <f>HEX2BIN(P72,8)</f>
        <v>01000000</v>
      </c>
      <c r="P72" s="529" t="s">
        <v>492</v>
      </c>
      <c r="Q72" s="547" t="str">
        <f>CONCATENATE(P72,P80,P88,P96)</f>
        <v>401F0000</v>
      </c>
      <c r="R72" s="519" t="str">
        <f>CONCATENATE(P96,P88,P80,P72)</f>
        <v>00001F40</v>
      </c>
      <c r="S72" s="519">
        <f>MOD(HEX2DEC(Q72)+2^31,2^32)-2^31</f>
        <v>1075773440</v>
      </c>
      <c r="T72" s="519">
        <f>(MOD(HEX2DEC(R72)+2^31,2^32)-2^31)</f>
        <v>8000</v>
      </c>
      <c r="U72" s="520">
        <f>S72*0.001</f>
        <v>1075773.4399999999</v>
      </c>
      <c r="V72" s="523">
        <f>T72*0.001</f>
        <v>8</v>
      </c>
      <c r="X72" s="341"/>
      <c r="Y72" s="271"/>
      <c r="Z72" s="540"/>
      <c r="AA72" s="540"/>
      <c r="AB72" s="553"/>
      <c r="AC72" s="575"/>
      <c r="AD72" s="86">
        <v>7</v>
      </c>
      <c r="AE72" s="473"/>
      <c r="AF72" s="388"/>
      <c r="AG72" s="387"/>
      <c r="AH72" s="387"/>
      <c r="AI72" s="471"/>
      <c r="AJ72" s="5">
        <v>7</v>
      </c>
      <c r="AK72" s="292"/>
      <c r="AL72" s="298"/>
      <c r="AM72" s="312"/>
      <c r="AN72" s="315"/>
      <c r="AO72" s="315"/>
      <c r="AP72" s="237"/>
      <c r="AQ72" s="563"/>
      <c r="AR72" s="559"/>
      <c r="AS72" s="561"/>
    </row>
    <row r="73" spans="1:47" ht="15.75" customHeight="1" x14ac:dyDescent="0.25">
      <c r="A73" s="566"/>
      <c r="B73" s="271"/>
      <c r="C73" s="271"/>
      <c r="D73" s="540"/>
      <c r="E73" s="540"/>
      <c r="F73" s="543"/>
      <c r="G73" s="495"/>
      <c r="H73" s="82">
        <v>1</v>
      </c>
      <c r="I73" s="546"/>
      <c r="J73" s="465"/>
      <c r="K73" s="424"/>
      <c r="L73" s="220"/>
      <c r="M73" s="220"/>
      <c r="N73" s="5">
        <v>1</v>
      </c>
      <c r="O73" s="291"/>
      <c r="P73" s="530"/>
      <c r="Q73" s="527"/>
      <c r="R73" s="517"/>
      <c r="S73" s="517"/>
      <c r="T73" s="517"/>
      <c r="U73" s="521"/>
      <c r="V73" s="524"/>
      <c r="X73" s="341"/>
      <c r="Y73" s="271"/>
      <c r="Z73" s="540"/>
      <c r="AA73" s="540"/>
      <c r="AB73" s="552" t="str">
        <f>DEC2HEX(AC73)</f>
        <v>21</v>
      </c>
      <c r="AC73" s="573">
        <f>AC65+1</f>
        <v>33</v>
      </c>
      <c r="AD73" s="75">
        <v>0</v>
      </c>
      <c r="AE73" s="473"/>
      <c r="AF73" s="388"/>
      <c r="AG73" s="387"/>
      <c r="AH73" s="387">
        <f>AH65+1</f>
        <v>2169</v>
      </c>
      <c r="AI73" s="219" t="str">
        <f>DEC2HEX(AH73,4)</f>
        <v>0879</v>
      </c>
      <c r="AJ73" s="98">
        <v>8</v>
      </c>
      <c r="AK73" s="290" t="str">
        <f>HEX2BIN(AL73,8)</f>
        <v>00000010</v>
      </c>
      <c r="AL73" s="296" t="str">
        <f>LEFT(DEC2HEX(AR65,4),2)</f>
        <v>02</v>
      </c>
      <c r="AM73" s="312"/>
      <c r="AN73" s="315"/>
      <c r="AO73" s="315"/>
      <c r="AP73" s="237"/>
      <c r="AQ73" s="563"/>
      <c r="AR73" s="559"/>
      <c r="AS73" s="561"/>
    </row>
    <row r="74" spans="1:47" ht="15.75" customHeight="1" x14ac:dyDescent="0.25">
      <c r="A74" s="566"/>
      <c r="B74" s="271"/>
      <c r="C74" s="271"/>
      <c r="D74" s="540"/>
      <c r="E74" s="540"/>
      <c r="F74" s="543"/>
      <c r="G74" s="495"/>
      <c r="H74" s="82">
        <v>2</v>
      </c>
      <c r="I74" s="546"/>
      <c r="J74" s="465"/>
      <c r="K74" s="424"/>
      <c r="L74" s="220"/>
      <c r="M74" s="220"/>
      <c r="N74" s="5">
        <v>2</v>
      </c>
      <c r="O74" s="291"/>
      <c r="P74" s="530"/>
      <c r="Q74" s="527"/>
      <c r="R74" s="517"/>
      <c r="S74" s="517"/>
      <c r="T74" s="517"/>
      <c r="U74" s="521"/>
      <c r="V74" s="524"/>
      <c r="X74" s="341"/>
      <c r="Y74" s="271"/>
      <c r="Z74" s="540"/>
      <c r="AA74" s="540"/>
      <c r="AB74" s="553"/>
      <c r="AC74" s="574"/>
      <c r="AD74" s="82">
        <v>1</v>
      </c>
      <c r="AE74" s="473"/>
      <c r="AF74" s="388"/>
      <c r="AG74" s="387"/>
      <c r="AH74" s="387"/>
      <c r="AI74" s="220"/>
      <c r="AJ74" s="5">
        <v>9</v>
      </c>
      <c r="AK74" s="291"/>
      <c r="AL74" s="297"/>
      <c r="AM74" s="312"/>
      <c r="AN74" s="315"/>
      <c r="AO74" s="315"/>
      <c r="AP74" s="237"/>
      <c r="AQ74" s="563"/>
      <c r="AR74" s="559"/>
      <c r="AS74" s="561"/>
    </row>
    <row r="75" spans="1:47" ht="15.75" customHeight="1" x14ac:dyDescent="0.25">
      <c r="A75" s="566"/>
      <c r="B75" s="271"/>
      <c r="C75" s="271"/>
      <c r="D75" s="540"/>
      <c r="E75" s="540"/>
      <c r="F75" s="543"/>
      <c r="G75" s="495"/>
      <c r="H75" s="82">
        <v>3</v>
      </c>
      <c r="I75" s="546"/>
      <c r="J75" s="465"/>
      <c r="K75" s="424"/>
      <c r="L75" s="220"/>
      <c r="M75" s="220"/>
      <c r="N75" s="5">
        <v>3</v>
      </c>
      <c r="O75" s="291"/>
      <c r="P75" s="530"/>
      <c r="Q75" s="527"/>
      <c r="R75" s="517"/>
      <c r="S75" s="517"/>
      <c r="T75" s="517"/>
      <c r="U75" s="521"/>
      <c r="V75" s="524"/>
      <c r="X75" s="341"/>
      <c r="Y75" s="271"/>
      <c r="Z75" s="540"/>
      <c r="AA75" s="540"/>
      <c r="AB75" s="553"/>
      <c r="AC75" s="574"/>
      <c r="AD75" s="82">
        <v>2</v>
      </c>
      <c r="AE75" s="473"/>
      <c r="AF75" s="388"/>
      <c r="AG75" s="387"/>
      <c r="AH75" s="387"/>
      <c r="AI75" s="220"/>
      <c r="AJ75" s="98">
        <v>10</v>
      </c>
      <c r="AK75" s="291"/>
      <c r="AL75" s="297"/>
      <c r="AM75" s="312"/>
      <c r="AN75" s="315"/>
      <c r="AO75" s="315"/>
      <c r="AP75" s="237"/>
      <c r="AQ75" s="563"/>
      <c r="AR75" s="559"/>
      <c r="AS75" s="561"/>
    </row>
    <row r="76" spans="1:47" ht="15.75" customHeight="1" x14ac:dyDescent="0.25">
      <c r="A76" s="566"/>
      <c r="B76" s="271"/>
      <c r="C76" s="271"/>
      <c r="D76" s="540"/>
      <c r="E76" s="540"/>
      <c r="F76" s="543"/>
      <c r="G76" s="495"/>
      <c r="H76" s="82">
        <v>4</v>
      </c>
      <c r="I76" s="546"/>
      <c r="J76" s="465"/>
      <c r="K76" s="424"/>
      <c r="L76" s="220"/>
      <c r="M76" s="220"/>
      <c r="N76" s="5">
        <v>4</v>
      </c>
      <c r="O76" s="291"/>
      <c r="P76" s="530"/>
      <c r="Q76" s="527"/>
      <c r="R76" s="517"/>
      <c r="S76" s="517"/>
      <c r="T76" s="517"/>
      <c r="U76" s="521"/>
      <c r="V76" s="524"/>
      <c r="X76" s="341"/>
      <c r="Y76" s="271"/>
      <c r="Z76" s="540"/>
      <c r="AA76" s="540"/>
      <c r="AB76" s="553"/>
      <c r="AC76" s="574"/>
      <c r="AD76" s="82">
        <v>3</v>
      </c>
      <c r="AE76" s="473"/>
      <c r="AF76" s="388"/>
      <c r="AG76" s="387"/>
      <c r="AH76" s="387"/>
      <c r="AI76" s="220"/>
      <c r="AJ76" s="5">
        <v>11</v>
      </c>
      <c r="AK76" s="291"/>
      <c r="AL76" s="297"/>
      <c r="AM76" s="312"/>
      <c r="AN76" s="315"/>
      <c r="AO76" s="315"/>
      <c r="AP76" s="237"/>
      <c r="AQ76" s="563"/>
      <c r="AR76" s="559"/>
      <c r="AS76" s="561"/>
    </row>
    <row r="77" spans="1:47" ht="15" customHeight="1" x14ac:dyDescent="0.25">
      <c r="A77" s="566"/>
      <c r="B77" s="271"/>
      <c r="C77" s="271"/>
      <c r="D77" s="540"/>
      <c r="E77" s="540"/>
      <c r="F77" s="543"/>
      <c r="G77" s="495"/>
      <c r="H77" s="82">
        <v>5</v>
      </c>
      <c r="I77" s="546"/>
      <c r="J77" s="465"/>
      <c r="K77" s="424"/>
      <c r="L77" s="220"/>
      <c r="M77" s="220"/>
      <c r="N77" s="5">
        <v>5</v>
      </c>
      <c r="O77" s="291"/>
      <c r="P77" s="530"/>
      <c r="Q77" s="527"/>
      <c r="R77" s="517"/>
      <c r="S77" s="517"/>
      <c r="T77" s="517"/>
      <c r="U77" s="521"/>
      <c r="V77" s="524"/>
      <c r="X77" s="341"/>
      <c r="Y77" s="271"/>
      <c r="Z77" s="540"/>
      <c r="AA77" s="540"/>
      <c r="AB77" s="553"/>
      <c r="AC77" s="574"/>
      <c r="AD77" s="82">
        <v>4</v>
      </c>
      <c r="AE77" s="473"/>
      <c r="AF77" s="388"/>
      <c r="AG77" s="387"/>
      <c r="AH77" s="387"/>
      <c r="AI77" s="220"/>
      <c r="AJ77" s="98">
        <v>12</v>
      </c>
      <c r="AK77" s="291"/>
      <c r="AL77" s="297"/>
      <c r="AM77" s="312"/>
      <c r="AN77" s="315"/>
      <c r="AO77" s="315"/>
      <c r="AP77" s="237"/>
      <c r="AQ77" s="563"/>
      <c r="AR77" s="559"/>
      <c r="AS77" s="561"/>
    </row>
    <row r="78" spans="1:47" ht="15.75" customHeight="1" x14ac:dyDescent="0.25">
      <c r="A78" s="566"/>
      <c r="B78" s="271"/>
      <c r="C78" s="271"/>
      <c r="D78" s="540"/>
      <c r="E78" s="540"/>
      <c r="F78" s="543"/>
      <c r="G78" s="495"/>
      <c r="H78" s="82">
        <v>6</v>
      </c>
      <c r="I78" s="546"/>
      <c r="J78" s="465"/>
      <c r="K78" s="424"/>
      <c r="L78" s="220"/>
      <c r="M78" s="220"/>
      <c r="N78" s="5">
        <v>6</v>
      </c>
      <c r="O78" s="291"/>
      <c r="P78" s="530"/>
      <c r="Q78" s="527"/>
      <c r="R78" s="517"/>
      <c r="S78" s="517"/>
      <c r="T78" s="517"/>
      <c r="U78" s="521"/>
      <c r="V78" s="524"/>
      <c r="X78" s="341"/>
      <c r="Y78" s="271"/>
      <c r="Z78" s="540"/>
      <c r="AA78" s="540"/>
      <c r="AB78" s="553"/>
      <c r="AC78" s="574"/>
      <c r="AD78" s="82">
        <v>5</v>
      </c>
      <c r="AE78" s="473"/>
      <c r="AF78" s="388"/>
      <c r="AG78" s="387"/>
      <c r="AH78" s="387"/>
      <c r="AI78" s="220"/>
      <c r="AJ78" s="5">
        <v>13</v>
      </c>
      <c r="AK78" s="291"/>
      <c r="AL78" s="297"/>
      <c r="AM78" s="312"/>
      <c r="AN78" s="315"/>
      <c r="AO78" s="315"/>
      <c r="AP78" s="237"/>
      <c r="AQ78" s="563"/>
      <c r="AR78" s="559"/>
      <c r="AS78" s="561"/>
    </row>
    <row r="79" spans="1:47" ht="15.75" customHeight="1" thickBot="1" x14ac:dyDescent="0.3">
      <c r="A79" s="566"/>
      <c r="B79" s="271"/>
      <c r="C79" s="271"/>
      <c r="D79" s="540"/>
      <c r="E79" s="540"/>
      <c r="F79" s="544"/>
      <c r="G79" s="496"/>
      <c r="H79" s="82">
        <v>7</v>
      </c>
      <c r="I79" s="546"/>
      <c r="J79" s="465"/>
      <c r="K79" s="424"/>
      <c r="L79" s="221"/>
      <c r="M79" s="221"/>
      <c r="N79" s="5">
        <v>7</v>
      </c>
      <c r="O79" s="292"/>
      <c r="P79" s="531"/>
      <c r="Q79" s="527"/>
      <c r="R79" s="517"/>
      <c r="S79" s="517"/>
      <c r="T79" s="517"/>
      <c r="U79" s="521"/>
      <c r="V79" s="524"/>
      <c r="X79" s="341"/>
      <c r="Y79" s="271"/>
      <c r="Z79" s="540"/>
      <c r="AA79" s="540"/>
      <c r="AB79" s="553"/>
      <c r="AC79" s="574"/>
      <c r="AD79" s="82">
        <v>6</v>
      </c>
      <c r="AE79" s="473"/>
      <c r="AF79" s="388"/>
      <c r="AG79" s="387"/>
      <c r="AH79" s="387"/>
      <c r="AI79" s="220"/>
      <c r="AJ79" s="98">
        <v>14</v>
      </c>
      <c r="AK79" s="291"/>
      <c r="AL79" s="297"/>
      <c r="AM79" s="312"/>
      <c r="AN79" s="315"/>
      <c r="AO79" s="315"/>
      <c r="AP79" s="237"/>
      <c r="AQ79" s="563"/>
      <c r="AR79" s="559"/>
      <c r="AS79" s="561"/>
      <c r="AU79" s="157"/>
    </row>
    <row r="80" spans="1:47" ht="15.75" customHeight="1" thickBot="1" x14ac:dyDescent="0.3">
      <c r="A80" s="566"/>
      <c r="B80" s="271"/>
      <c r="C80" s="271"/>
      <c r="D80" s="540"/>
      <c r="E80" s="540"/>
      <c r="F80" s="542" t="str">
        <f>DEC2HEX(G80,2)</f>
        <v>29</v>
      </c>
      <c r="G80" s="494">
        <f>G72+1</f>
        <v>41</v>
      </c>
      <c r="H80" s="82">
        <v>0</v>
      </c>
      <c r="I80" s="546"/>
      <c r="J80" s="465"/>
      <c r="K80" s="424"/>
      <c r="L80" s="219">
        <f>L72+1</f>
        <v>1047</v>
      </c>
      <c r="M80" s="219" t="str">
        <f>DEC2HEX(L80,4)</f>
        <v>0417</v>
      </c>
      <c r="N80" s="5">
        <v>8</v>
      </c>
      <c r="O80" s="290" t="str">
        <f>HEX2BIN(P80,8)</f>
        <v>00011111</v>
      </c>
      <c r="P80" s="529" t="s">
        <v>74</v>
      </c>
      <c r="Q80" s="527"/>
      <c r="R80" s="517"/>
      <c r="S80" s="517"/>
      <c r="T80" s="517"/>
      <c r="U80" s="521"/>
      <c r="V80" s="524"/>
      <c r="X80" s="342"/>
      <c r="Y80" s="258"/>
      <c r="Z80" s="541"/>
      <c r="AA80" s="541"/>
      <c r="AB80" s="553"/>
      <c r="AC80" s="575"/>
      <c r="AD80" s="86">
        <v>7</v>
      </c>
      <c r="AE80" s="474"/>
      <c r="AF80" s="394"/>
      <c r="AG80" s="477"/>
      <c r="AH80" s="477"/>
      <c r="AI80" s="471"/>
      <c r="AJ80" s="84">
        <v>15</v>
      </c>
      <c r="AK80" s="292"/>
      <c r="AL80" s="298"/>
      <c r="AM80" s="313"/>
      <c r="AN80" s="316"/>
      <c r="AO80" s="316"/>
      <c r="AP80" s="238"/>
      <c r="AQ80" s="564"/>
      <c r="AR80" s="560"/>
      <c r="AS80" s="561"/>
    </row>
    <row r="81" spans="1:45" ht="15" customHeight="1" x14ac:dyDescent="0.25">
      <c r="A81" s="566"/>
      <c r="B81" s="271"/>
      <c r="C81" s="271"/>
      <c r="D81" s="540"/>
      <c r="E81" s="540"/>
      <c r="F81" s="543"/>
      <c r="G81" s="495"/>
      <c r="H81" s="82">
        <v>1</v>
      </c>
      <c r="I81" s="546"/>
      <c r="J81" s="465"/>
      <c r="K81" s="424"/>
      <c r="L81" s="220"/>
      <c r="M81" s="220"/>
      <c r="N81" s="5">
        <v>9</v>
      </c>
      <c r="O81" s="291"/>
      <c r="P81" s="530"/>
      <c r="Q81" s="527"/>
      <c r="R81" s="517"/>
      <c r="S81" s="517"/>
      <c r="T81" s="517"/>
      <c r="U81" s="521"/>
      <c r="V81" s="524"/>
      <c r="X81" s="340" t="s">
        <v>9</v>
      </c>
      <c r="Y81" s="257" t="s">
        <v>217</v>
      </c>
      <c r="Z81" s="539" t="str">
        <f>DEC2HEX(AA81)</f>
        <v>21</v>
      </c>
      <c r="AA81" s="539">
        <f>AA65+1</f>
        <v>33</v>
      </c>
      <c r="AB81" s="552" t="str">
        <f>DEC2HEX(AC81)</f>
        <v>22</v>
      </c>
      <c r="AC81" s="573">
        <f>AC73+1</f>
        <v>34</v>
      </c>
      <c r="AD81" s="75">
        <v>0</v>
      </c>
      <c r="AE81" s="576" t="s">
        <v>298</v>
      </c>
      <c r="AF81" s="219" t="str">
        <f>DEC2HEX(AG81,4)</f>
        <v>0869</v>
      </c>
      <c r="AG81" s="219">
        <f>+AG65+1</f>
        <v>2153</v>
      </c>
      <c r="AH81" s="219">
        <f>AH73+1</f>
        <v>2170</v>
      </c>
      <c r="AI81" s="219" t="str">
        <f>DEC2HEX(AH81,4)</f>
        <v>087A</v>
      </c>
      <c r="AJ81" s="73">
        <v>0</v>
      </c>
      <c r="AK81" s="290" t="str">
        <f>HEX2BIN(AL81,8)</f>
        <v>00000000</v>
      </c>
      <c r="AL81" s="296" t="str">
        <f>RIGHT(DEC2HEX(AR81,4),2)</f>
        <v>00</v>
      </c>
      <c r="AM81" s="311" t="str">
        <f>CONCATENATE(AL81,AL89)</f>
        <v>003C</v>
      </c>
      <c r="AN81" s="314" t="str">
        <f>CONCATENATE(AL89,AL81)</f>
        <v>3C00</v>
      </c>
      <c r="AO81" s="314">
        <f>MOD(HEX2DEC(AM81)+2^15,2^16)-2^15</f>
        <v>60</v>
      </c>
      <c r="AP81" s="236" t="s">
        <v>281</v>
      </c>
      <c r="AQ81" s="562"/>
      <c r="AR81" s="558">
        <v>15360</v>
      </c>
      <c r="AS81" s="561" t="s">
        <v>450</v>
      </c>
    </row>
    <row r="82" spans="1:45" ht="15.75" customHeight="1" x14ac:dyDescent="0.25">
      <c r="A82" s="566"/>
      <c r="B82" s="271"/>
      <c r="C82" s="271"/>
      <c r="D82" s="540"/>
      <c r="E82" s="540"/>
      <c r="F82" s="543"/>
      <c r="G82" s="495"/>
      <c r="H82" s="82">
        <v>2</v>
      </c>
      <c r="I82" s="546"/>
      <c r="J82" s="465"/>
      <c r="K82" s="424"/>
      <c r="L82" s="220"/>
      <c r="M82" s="220"/>
      <c r="N82" s="5">
        <v>10</v>
      </c>
      <c r="O82" s="291"/>
      <c r="P82" s="530"/>
      <c r="Q82" s="527"/>
      <c r="R82" s="517"/>
      <c r="S82" s="517"/>
      <c r="T82" s="517"/>
      <c r="U82" s="521"/>
      <c r="V82" s="524"/>
      <c r="X82" s="341"/>
      <c r="Y82" s="271"/>
      <c r="Z82" s="540"/>
      <c r="AA82" s="540"/>
      <c r="AB82" s="553"/>
      <c r="AC82" s="574"/>
      <c r="AD82" s="82">
        <v>1</v>
      </c>
      <c r="AE82" s="473"/>
      <c r="AF82" s="220"/>
      <c r="AG82" s="220"/>
      <c r="AH82" s="220"/>
      <c r="AI82" s="220"/>
      <c r="AJ82" s="5">
        <v>1</v>
      </c>
      <c r="AK82" s="291"/>
      <c r="AL82" s="297"/>
      <c r="AM82" s="312"/>
      <c r="AN82" s="315"/>
      <c r="AO82" s="315"/>
      <c r="AP82" s="237"/>
      <c r="AQ82" s="563"/>
      <c r="AR82" s="559"/>
      <c r="AS82" s="561"/>
    </row>
    <row r="83" spans="1:45" ht="15" customHeight="1" x14ac:dyDescent="0.25">
      <c r="A83" s="566"/>
      <c r="B83" s="271"/>
      <c r="C83" s="271"/>
      <c r="D83" s="540"/>
      <c r="E83" s="540"/>
      <c r="F83" s="543"/>
      <c r="G83" s="495"/>
      <c r="H83" s="82">
        <v>3</v>
      </c>
      <c r="I83" s="546"/>
      <c r="J83" s="465"/>
      <c r="K83" s="424"/>
      <c r="L83" s="220"/>
      <c r="M83" s="220"/>
      <c r="N83" s="5">
        <v>11</v>
      </c>
      <c r="O83" s="291"/>
      <c r="P83" s="530"/>
      <c r="Q83" s="527"/>
      <c r="R83" s="517"/>
      <c r="S83" s="517"/>
      <c r="T83" s="517"/>
      <c r="U83" s="521"/>
      <c r="V83" s="524"/>
      <c r="X83" s="341"/>
      <c r="Y83" s="271"/>
      <c r="Z83" s="540"/>
      <c r="AA83" s="540"/>
      <c r="AB83" s="553"/>
      <c r="AC83" s="574"/>
      <c r="AD83" s="82">
        <v>2</v>
      </c>
      <c r="AE83" s="473"/>
      <c r="AF83" s="220"/>
      <c r="AG83" s="220"/>
      <c r="AH83" s="220"/>
      <c r="AI83" s="220"/>
      <c r="AJ83" s="98">
        <v>2</v>
      </c>
      <c r="AK83" s="291"/>
      <c r="AL83" s="297"/>
      <c r="AM83" s="312"/>
      <c r="AN83" s="315"/>
      <c r="AO83" s="315"/>
      <c r="AP83" s="237"/>
      <c r="AQ83" s="563"/>
      <c r="AR83" s="559"/>
      <c r="AS83" s="561"/>
    </row>
    <row r="84" spans="1:45" ht="15.75" customHeight="1" x14ac:dyDescent="0.25">
      <c r="A84" s="566"/>
      <c r="B84" s="271"/>
      <c r="C84" s="271"/>
      <c r="D84" s="540"/>
      <c r="E84" s="540"/>
      <c r="F84" s="543"/>
      <c r="G84" s="495"/>
      <c r="H84" s="82">
        <v>4</v>
      </c>
      <c r="I84" s="546"/>
      <c r="J84" s="465"/>
      <c r="K84" s="424"/>
      <c r="L84" s="220"/>
      <c r="M84" s="220"/>
      <c r="N84" s="5">
        <v>12</v>
      </c>
      <c r="O84" s="291"/>
      <c r="P84" s="530"/>
      <c r="Q84" s="527"/>
      <c r="R84" s="517"/>
      <c r="S84" s="517"/>
      <c r="T84" s="517"/>
      <c r="U84" s="521"/>
      <c r="V84" s="524"/>
      <c r="X84" s="341"/>
      <c r="Y84" s="271"/>
      <c r="Z84" s="540"/>
      <c r="AA84" s="540"/>
      <c r="AB84" s="553"/>
      <c r="AC84" s="574"/>
      <c r="AD84" s="82">
        <v>3</v>
      </c>
      <c r="AE84" s="473"/>
      <c r="AF84" s="220"/>
      <c r="AG84" s="220"/>
      <c r="AH84" s="220"/>
      <c r="AI84" s="220"/>
      <c r="AJ84" s="5">
        <v>3</v>
      </c>
      <c r="AK84" s="291"/>
      <c r="AL84" s="297"/>
      <c r="AM84" s="312"/>
      <c r="AN84" s="315"/>
      <c r="AO84" s="315"/>
      <c r="AP84" s="237"/>
      <c r="AQ84" s="563"/>
      <c r="AR84" s="559"/>
      <c r="AS84" s="561"/>
    </row>
    <row r="85" spans="1:45" ht="15" customHeight="1" x14ac:dyDescent="0.25">
      <c r="A85" s="566"/>
      <c r="B85" s="271"/>
      <c r="C85" s="271"/>
      <c r="D85" s="540"/>
      <c r="E85" s="540"/>
      <c r="F85" s="543"/>
      <c r="G85" s="495"/>
      <c r="H85" s="82">
        <v>5</v>
      </c>
      <c r="I85" s="546"/>
      <c r="J85" s="465"/>
      <c r="K85" s="424"/>
      <c r="L85" s="220"/>
      <c r="M85" s="220"/>
      <c r="N85" s="5">
        <v>13</v>
      </c>
      <c r="O85" s="291"/>
      <c r="P85" s="530"/>
      <c r="Q85" s="527"/>
      <c r="R85" s="517"/>
      <c r="S85" s="517"/>
      <c r="T85" s="517"/>
      <c r="U85" s="521"/>
      <c r="V85" s="524"/>
      <c r="W85" s="33"/>
      <c r="X85" s="341"/>
      <c r="Y85" s="271"/>
      <c r="Z85" s="540"/>
      <c r="AA85" s="540"/>
      <c r="AB85" s="553"/>
      <c r="AC85" s="574"/>
      <c r="AD85" s="82">
        <v>4</v>
      </c>
      <c r="AE85" s="473"/>
      <c r="AF85" s="220"/>
      <c r="AG85" s="220"/>
      <c r="AH85" s="220"/>
      <c r="AI85" s="220"/>
      <c r="AJ85" s="98">
        <v>4</v>
      </c>
      <c r="AK85" s="291"/>
      <c r="AL85" s="297"/>
      <c r="AM85" s="312"/>
      <c r="AN85" s="315"/>
      <c r="AO85" s="315"/>
      <c r="AP85" s="237"/>
      <c r="AQ85" s="563"/>
      <c r="AR85" s="559"/>
      <c r="AS85" s="561"/>
    </row>
    <row r="86" spans="1:45" ht="15.75" customHeight="1" x14ac:dyDescent="0.25">
      <c r="A86" s="566"/>
      <c r="B86" s="271"/>
      <c r="C86" s="271"/>
      <c r="D86" s="540"/>
      <c r="E86" s="540"/>
      <c r="F86" s="543"/>
      <c r="G86" s="495"/>
      <c r="H86" s="82">
        <v>6</v>
      </c>
      <c r="I86" s="546"/>
      <c r="J86" s="465"/>
      <c r="K86" s="424"/>
      <c r="L86" s="220"/>
      <c r="M86" s="220"/>
      <c r="N86" s="5">
        <v>14</v>
      </c>
      <c r="O86" s="291"/>
      <c r="P86" s="530"/>
      <c r="Q86" s="527"/>
      <c r="R86" s="517"/>
      <c r="S86" s="517"/>
      <c r="T86" s="517"/>
      <c r="U86" s="521"/>
      <c r="V86" s="524"/>
      <c r="W86" s="33"/>
      <c r="X86" s="341"/>
      <c r="Y86" s="271"/>
      <c r="Z86" s="540"/>
      <c r="AA86" s="540"/>
      <c r="AB86" s="553"/>
      <c r="AC86" s="574"/>
      <c r="AD86" s="82">
        <v>5</v>
      </c>
      <c r="AE86" s="473"/>
      <c r="AF86" s="220"/>
      <c r="AG86" s="220"/>
      <c r="AH86" s="220"/>
      <c r="AI86" s="220"/>
      <c r="AJ86" s="5">
        <v>5</v>
      </c>
      <c r="AK86" s="291"/>
      <c r="AL86" s="297"/>
      <c r="AM86" s="312"/>
      <c r="AN86" s="315"/>
      <c r="AO86" s="315"/>
      <c r="AP86" s="237"/>
      <c r="AQ86" s="563"/>
      <c r="AR86" s="559"/>
      <c r="AS86" s="561"/>
    </row>
    <row r="87" spans="1:45" ht="15" customHeight="1" thickBot="1" x14ac:dyDescent="0.3">
      <c r="A87" s="566"/>
      <c r="B87" s="271"/>
      <c r="C87" s="258"/>
      <c r="D87" s="541"/>
      <c r="E87" s="541"/>
      <c r="F87" s="544"/>
      <c r="G87" s="496"/>
      <c r="H87" s="90">
        <v>7</v>
      </c>
      <c r="I87" s="546"/>
      <c r="J87" s="466"/>
      <c r="K87" s="199"/>
      <c r="L87" s="221"/>
      <c r="M87" s="221"/>
      <c r="N87" s="88">
        <v>15</v>
      </c>
      <c r="O87" s="292"/>
      <c r="P87" s="531"/>
      <c r="Q87" s="527"/>
      <c r="R87" s="517"/>
      <c r="S87" s="517"/>
      <c r="T87" s="517"/>
      <c r="U87" s="521"/>
      <c r="V87" s="524"/>
      <c r="W87" s="33"/>
      <c r="X87" s="341"/>
      <c r="Y87" s="271"/>
      <c r="Z87" s="540"/>
      <c r="AA87" s="540"/>
      <c r="AB87" s="553"/>
      <c r="AC87" s="574"/>
      <c r="AD87" s="82">
        <v>6</v>
      </c>
      <c r="AE87" s="473"/>
      <c r="AF87" s="220"/>
      <c r="AG87" s="220"/>
      <c r="AH87" s="220"/>
      <c r="AI87" s="220"/>
      <c r="AJ87" s="98">
        <v>6</v>
      </c>
      <c r="AK87" s="291"/>
      <c r="AL87" s="297"/>
      <c r="AM87" s="312"/>
      <c r="AN87" s="315"/>
      <c r="AO87" s="315"/>
      <c r="AP87" s="237"/>
      <c r="AQ87" s="563"/>
      <c r="AR87" s="559"/>
      <c r="AS87" s="561"/>
    </row>
    <row r="88" spans="1:45" ht="15.75" customHeight="1" thickBot="1" x14ac:dyDescent="0.3">
      <c r="A88" s="566"/>
      <c r="B88" s="271"/>
      <c r="C88" s="257" t="s">
        <v>204</v>
      </c>
      <c r="D88" s="539" t="str">
        <f>DEC2HEX(E88)</f>
        <v>25</v>
      </c>
      <c r="E88" s="539">
        <f>E72+1</f>
        <v>37</v>
      </c>
      <c r="F88" s="542" t="str">
        <f>DEC2HEX(G88,2)</f>
        <v>2A</v>
      </c>
      <c r="G88" s="494">
        <f>G80+1</f>
        <v>42</v>
      </c>
      <c r="H88" s="75">
        <v>0</v>
      </c>
      <c r="I88" s="546"/>
      <c r="J88" s="464" t="e">
        <f>DEC2HEX(K88,2)</f>
        <v>#NUM!</v>
      </c>
      <c r="K88" s="317">
        <f>+K72+1</f>
        <v>1027</v>
      </c>
      <c r="L88" s="219">
        <f>L80+1</f>
        <v>1048</v>
      </c>
      <c r="M88" s="219" t="str">
        <f>DEC2HEX(L88,4)</f>
        <v>0418</v>
      </c>
      <c r="N88" s="73">
        <v>0</v>
      </c>
      <c r="O88" s="290" t="str">
        <f>HEX2BIN(P88,8)</f>
        <v>00000000</v>
      </c>
      <c r="P88" s="529" t="s">
        <v>136</v>
      </c>
      <c r="Q88" s="527"/>
      <c r="R88" s="517"/>
      <c r="S88" s="517"/>
      <c r="T88" s="517"/>
      <c r="U88" s="521"/>
      <c r="V88" s="524"/>
      <c r="W88" s="33"/>
      <c r="X88" s="341"/>
      <c r="Y88" s="271"/>
      <c r="Z88" s="540"/>
      <c r="AA88" s="540"/>
      <c r="AB88" s="553"/>
      <c r="AC88" s="575"/>
      <c r="AD88" s="86">
        <v>7</v>
      </c>
      <c r="AE88" s="473"/>
      <c r="AF88" s="220"/>
      <c r="AG88" s="220"/>
      <c r="AH88" s="221"/>
      <c r="AI88" s="471"/>
      <c r="AJ88" s="5">
        <v>7</v>
      </c>
      <c r="AK88" s="292"/>
      <c r="AL88" s="298"/>
      <c r="AM88" s="312"/>
      <c r="AN88" s="315"/>
      <c r="AO88" s="315"/>
      <c r="AP88" s="237"/>
      <c r="AQ88" s="563"/>
      <c r="AR88" s="559"/>
      <c r="AS88" s="561"/>
    </row>
    <row r="89" spans="1:45" ht="15" customHeight="1" x14ac:dyDescent="0.25">
      <c r="A89" s="566"/>
      <c r="B89" s="271"/>
      <c r="C89" s="271"/>
      <c r="D89" s="540"/>
      <c r="E89" s="540"/>
      <c r="F89" s="543"/>
      <c r="G89" s="495"/>
      <c r="H89" s="82">
        <v>1</v>
      </c>
      <c r="I89" s="546"/>
      <c r="J89" s="465"/>
      <c r="K89" s="424"/>
      <c r="L89" s="220"/>
      <c r="M89" s="220"/>
      <c r="N89" s="5">
        <v>1</v>
      </c>
      <c r="O89" s="291"/>
      <c r="P89" s="530"/>
      <c r="Q89" s="527"/>
      <c r="R89" s="517"/>
      <c r="S89" s="517"/>
      <c r="T89" s="517"/>
      <c r="U89" s="521"/>
      <c r="V89" s="524"/>
      <c r="W89" s="33"/>
      <c r="X89" s="341"/>
      <c r="Y89" s="271"/>
      <c r="Z89" s="540"/>
      <c r="AA89" s="540"/>
      <c r="AB89" s="552" t="str">
        <f>DEC2HEX(AC89)</f>
        <v>23</v>
      </c>
      <c r="AC89" s="573">
        <f>AC81+1</f>
        <v>35</v>
      </c>
      <c r="AD89" s="75">
        <v>0</v>
      </c>
      <c r="AE89" s="473"/>
      <c r="AF89" s="220"/>
      <c r="AG89" s="220"/>
      <c r="AH89" s="387">
        <f>AH81+1</f>
        <v>2171</v>
      </c>
      <c r="AI89" s="219" t="str">
        <f>DEC2HEX(AH89,4)</f>
        <v>087B</v>
      </c>
      <c r="AJ89" s="98">
        <v>8</v>
      </c>
      <c r="AK89" s="290" t="str">
        <f>HEX2BIN(AL89,8)</f>
        <v>00111100</v>
      </c>
      <c r="AL89" s="296" t="str">
        <f>LEFT(DEC2HEX(AR81,4),2)</f>
        <v>3C</v>
      </c>
      <c r="AM89" s="312"/>
      <c r="AN89" s="315"/>
      <c r="AO89" s="315"/>
      <c r="AP89" s="237"/>
      <c r="AQ89" s="563"/>
      <c r="AR89" s="559"/>
      <c r="AS89" s="561"/>
    </row>
    <row r="90" spans="1:45" ht="15.75" customHeight="1" x14ac:dyDescent="0.25">
      <c r="A90" s="566"/>
      <c r="B90" s="271"/>
      <c r="C90" s="271"/>
      <c r="D90" s="540"/>
      <c r="E90" s="540"/>
      <c r="F90" s="543"/>
      <c r="G90" s="495"/>
      <c r="H90" s="82">
        <v>2</v>
      </c>
      <c r="I90" s="546"/>
      <c r="J90" s="465"/>
      <c r="K90" s="424"/>
      <c r="L90" s="220"/>
      <c r="M90" s="220"/>
      <c r="N90" s="5">
        <v>2</v>
      </c>
      <c r="O90" s="291"/>
      <c r="P90" s="530"/>
      <c r="Q90" s="527"/>
      <c r="R90" s="517"/>
      <c r="S90" s="517"/>
      <c r="T90" s="517"/>
      <c r="U90" s="521"/>
      <c r="V90" s="524"/>
      <c r="W90" s="33"/>
      <c r="X90" s="341"/>
      <c r="Y90" s="271"/>
      <c r="Z90" s="540"/>
      <c r="AA90" s="540"/>
      <c r="AB90" s="553"/>
      <c r="AC90" s="574"/>
      <c r="AD90" s="82">
        <v>1</v>
      </c>
      <c r="AE90" s="473"/>
      <c r="AF90" s="220"/>
      <c r="AG90" s="220"/>
      <c r="AH90" s="387"/>
      <c r="AI90" s="220"/>
      <c r="AJ90" s="5">
        <v>9</v>
      </c>
      <c r="AK90" s="291"/>
      <c r="AL90" s="297"/>
      <c r="AM90" s="312"/>
      <c r="AN90" s="315"/>
      <c r="AO90" s="315"/>
      <c r="AP90" s="237"/>
      <c r="AQ90" s="563"/>
      <c r="AR90" s="559"/>
      <c r="AS90" s="561"/>
    </row>
    <row r="91" spans="1:45" ht="15" customHeight="1" x14ac:dyDescent="0.25">
      <c r="A91" s="566"/>
      <c r="B91" s="271"/>
      <c r="C91" s="271"/>
      <c r="D91" s="540"/>
      <c r="E91" s="540"/>
      <c r="F91" s="543"/>
      <c r="G91" s="495"/>
      <c r="H91" s="82">
        <v>3</v>
      </c>
      <c r="I91" s="546"/>
      <c r="J91" s="465"/>
      <c r="K91" s="424"/>
      <c r="L91" s="220"/>
      <c r="M91" s="220"/>
      <c r="N91" s="5">
        <v>3</v>
      </c>
      <c r="O91" s="291"/>
      <c r="P91" s="530"/>
      <c r="Q91" s="527"/>
      <c r="R91" s="517"/>
      <c r="S91" s="517"/>
      <c r="T91" s="517"/>
      <c r="U91" s="521"/>
      <c r="V91" s="524"/>
      <c r="W91" s="33"/>
      <c r="X91" s="341"/>
      <c r="Y91" s="271"/>
      <c r="Z91" s="540"/>
      <c r="AA91" s="540"/>
      <c r="AB91" s="553"/>
      <c r="AC91" s="574"/>
      <c r="AD91" s="82">
        <v>2</v>
      </c>
      <c r="AE91" s="473"/>
      <c r="AF91" s="220"/>
      <c r="AG91" s="220"/>
      <c r="AH91" s="387"/>
      <c r="AI91" s="220"/>
      <c r="AJ91" s="98">
        <v>10</v>
      </c>
      <c r="AK91" s="291"/>
      <c r="AL91" s="297"/>
      <c r="AM91" s="312"/>
      <c r="AN91" s="315"/>
      <c r="AO91" s="315"/>
      <c r="AP91" s="237"/>
      <c r="AQ91" s="563"/>
      <c r="AR91" s="559"/>
      <c r="AS91" s="561"/>
    </row>
    <row r="92" spans="1:45" ht="15.75" customHeight="1" x14ac:dyDescent="0.25">
      <c r="A92" s="566"/>
      <c r="B92" s="271"/>
      <c r="C92" s="271"/>
      <c r="D92" s="540"/>
      <c r="E92" s="540"/>
      <c r="F92" s="543"/>
      <c r="G92" s="495"/>
      <c r="H92" s="82">
        <v>4</v>
      </c>
      <c r="I92" s="546"/>
      <c r="J92" s="465"/>
      <c r="K92" s="424"/>
      <c r="L92" s="220"/>
      <c r="M92" s="220"/>
      <c r="N92" s="5">
        <v>4</v>
      </c>
      <c r="O92" s="291"/>
      <c r="P92" s="530"/>
      <c r="Q92" s="527"/>
      <c r="R92" s="517"/>
      <c r="S92" s="517"/>
      <c r="T92" s="517"/>
      <c r="U92" s="521"/>
      <c r="V92" s="524"/>
      <c r="W92" s="33"/>
      <c r="X92" s="341"/>
      <c r="Y92" s="271"/>
      <c r="Z92" s="540"/>
      <c r="AA92" s="540"/>
      <c r="AB92" s="553"/>
      <c r="AC92" s="574"/>
      <c r="AD92" s="82">
        <v>3</v>
      </c>
      <c r="AE92" s="473"/>
      <c r="AF92" s="220"/>
      <c r="AG92" s="220"/>
      <c r="AH92" s="387"/>
      <c r="AI92" s="220"/>
      <c r="AJ92" s="5">
        <v>11</v>
      </c>
      <c r="AK92" s="291"/>
      <c r="AL92" s="297"/>
      <c r="AM92" s="312"/>
      <c r="AN92" s="315"/>
      <c r="AO92" s="315"/>
      <c r="AP92" s="237"/>
      <c r="AQ92" s="563"/>
      <c r="AR92" s="559"/>
      <c r="AS92" s="561"/>
    </row>
    <row r="93" spans="1:45" ht="15" customHeight="1" x14ac:dyDescent="0.25">
      <c r="A93" s="566"/>
      <c r="B93" s="271"/>
      <c r="C93" s="271"/>
      <c r="D93" s="540"/>
      <c r="E93" s="540"/>
      <c r="F93" s="543"/>
      <c r="G93" s="495"/>
      <c r="H93" s="82">
        <v>5</v>
      </c>
      <c r="I93" s="546"/>
      <c r="J93" s="465"/>
      <c r="K93" s="424"/>
      <c r="L93" s="220"/>
      <c r="M93" s="220"/>
      <c r="N93" s="5">
        <v>5</v>
      </c>
      <c r="O93" s="291"/>
      <c r="P93" s="530"/>
      <c r="Q93" s="527"/>
      <c r="R93" s="517"/>
      <c r="S93" s="517"/>
      <c r="T93" s="517"/>
      <c r="U93" s="521"/>
      <c r="V93" s="524"/>
      <c r="W93" s="33"/>
      <c r="X93" s="341"/>
      <c r="Y93" s="271"/>
      <c r="Z93" s="540"/>
      <c r="AA93" s="540"/>
      <c r="AB93" s="553"/>
      <c r="AC93" s="574"/>
      <c r="AD93" s="82">
        <v>4</v>
      </c>
      <c r="AE93" s="473"/>
      <c r="AF93" s="220"/>
      <c r="AG93" s="220"/>
      <c r="AH93" s="387"/>
      <c r="AI93" s="220"/>
      <c r="AJ93" s="98">
        <v>12</v>
      </c>
      <c r="AK93" s="291"/>
      <c r="AL93" s="297"/>
      <c r="AM93" s="312"/>
      <c r="AN93" s="315"/>
      <c r="AO93" s="315"/>
      <c r="AP93" s="237"/>
      <c r="AQ93" s="563"/>
      <c r="AR93" s="559"/>
      <c r="AS93" s="561"/>
    </row>
    <row r="94" spans="1:45" ht="15.75" customHeight="1" x14ac:dyDescent="0.25">
      <c r="A94" s="566"/>
      <c r="B94" s="271"/>
      <c r="C94" s="271"/>
      <c r="D94" s="540"/>
      <c r="E94" s="540"/>
      <c r="F94" s="543"/>
      <c r="G94" s="495"/>
      <c r="H94" s="82">
        <v>6</v>
      </c>
      <c r="I94" s="546"/>
      <c r="J94" s="465"/>
      <c r="K94" s="424"/>
      <c r="L94" s="220"/>
      <c r="M94" s="220"/>
      <c r="N94" s="5">
        <v>6</v>
      </c>
      <c r="O94" s="291"/>
      <c r="P94" s="530"/>
      <c r="Q94" s="527"/>
      <c r="R94" s="517"/>
      <c r="S94" s="517"/>
      <c r="T94" s="517"/>
      <c r="U94" s="521"/>
      <c r="V94" s="524"/>
      <c r="W94" s="33"/>
      <c r="X94" s="341"/>
      <c r="Y94" s="271"/>
      <c r="Z94" s="540"/>
      <c r="AA94" s="540"/>
      <c r="AB94" s="553"/>
      <c r="AC94" s="574"/>
      <c r="AD94" s="82">
        <v>5</v>
      </c>
      <c r="AE94" s="473"/>
      <c r="AF94" s="220"/>
      <c r="AG94" s="220"/>
      <c r="AH94" s="387"/>
      <c r="AI94" s="220"/>
      <c r="AJ94" s="5">
        <v>13</v>
      </c>
      <c r="AK94" s="291"/>
      <c r="AL94" s="297"/>
      <c r="AM94" s="312"/>
      <c r="AN94" s="315"/>
      <c r="AO94" s="315"/>
      <c r="AP94" s="237"/>
      <c r="AQ94" s="563"/>
      <c r="AR94" s="559"/>
      <c r="AS94" s="561"/>
    </row>
    <row r="95" spans="1:45" ht="15" customHeight="1" thickBot="1" x14ac:dyDescent="0.3">
      <c r="A95" s="566"/>
      <c r="B95" s="271"/>
      <c r="C95" s="271"/>
      <c r="D95" s="540"/>
      <c r="E95" s="540"/>
      <c r="F95" s="544"/>
      <c r="G95" s="496"/>
      <c r="H95" s="82">
        <v>7</v>
      </c>
      <c r="I95" s="546"/>
      <c r="J95" s="465"/>
      <c r="K95" s="424"/>
      <c r="L95" s="221"/>
      <c r="M95" s="221"/>
      <c r="N95" s="5">
        <v>7</v>
      </c>
      <c r="O95" s="292"/>
      <c r="P95" s="531"/>
      <c r="Q95" s="527"/>
      <c r="R95" s="517"/>
      <c r="S95" s="517"/>
      <c r="T95" s="517"/>
      <c r="U95" s="521"/>
      <c r="V95" s="524"/>
      <c r="W95" s="33"/>
      <c r="X95" s="341"/>
      <c r="Y95" s="271"/>
      <c r="Z95" s="540"/>
      <c r="AA95" s="540"/>
      <c r="AB95" s="553"/>
      <c r="AC95" s="574"/>
      <c r="AD95" s="82">
        <v>6</v>
      </c>
      <c r="AE95" s="473"/>
      <c r="AF95" s="220"/>
      <c r="AG95" s="220"/>
      <c r="AH95" s="387"/>
      <c r="AI95" s="220"/>
      <c r="AJ95" s="98">
        <v>14</v>
      </c>
      <c r="AK95" s="291"/>
      <c r="AL95" s="297"/>
      <c r="AM95" s="312"/>
      <c r="AN95" s="315"/>
      <c r="AO95" s="315"/>
      <c r="AP95" s="237"/>
      <c r="AQ95" s="563"/>
      <c r="AR95" s="559"/>
      <c r="AS95" s="561"/>
    </row>
    <row r="96" spans="1:45" ht="15.75" customHeight="1" thickBot="1" x14ac:dyDescent="0.3">
      <c r="A96" s="566"/>
      <c r="B96" s="271"/>
      <c r="C96" s="271"/>
      <c r="D96" s="540"/>
      <c r="E96" s="540"/>
      <c r="F96" s="542" t="str">
        <f>DEC2HEX(G96,2)</f>
        <v>2B</v>
      </c>
      <c r="G96" s="494">
        <f>G88+1</f>
        <v>43</v>
      </c>
      <c r="H96" s="82">
        <v>0</v>
      </c>
      <c r="I96" s="546"/>
      <c r="J96" s="465"/>
      <c r="K96" s="424"/>
      <c r="L96" s="219">
        <f>L88+1</f>
        <v>1049</v>
      </c>
      <c r="M96" s="219" t="str">
        <f>DEC2HEX(L96,4)</f>
        <v>0419</v>
      </c>
      <c r="N96" s="5">
        <v>8</v>
      </c>
      <c r="O96" s="290" t="str">
        <f>HEX2BIN(P96,8)</f>
        <v>00000000</v>
      </c>
      <c r="P96" s="529" t="s">
        <v>136</v>
      </c>
      <c r="Q96" s="527"/>
      <c r="R96" s="517"/>
      <c r="S96" s="517"/>
      <c r="T96" s="517"/>
      <c r="U96" s="521"/>
      <c r="V96" s="524"/>
      <c r="W96" s="33"/>
      <c r="X96" s="342"/>
      <c r="Y96" s="258"/>
      <c r="Z96" s="541"/>
      <c r="AA96" s="541"/>
      <c r="AB96" s="553"/>
      <c r="AC96" s="575"/>
      <c r="AD96" s="86">
        <v>7</v>
      </c>
      <c r="AE96" s="474"/>
      <c r="AF96" s="221"/>
      <c r="AG96" s="221"/>
      <c r="AH96" s="477"/>
      <c r="AI96" s="471"/>
      <c r="AJ96" s="84">
        <v>15</v>
      </c>
      <c r="AK96" s="292"/>
      <c r="AL96" s="298"/>
      <c r="AM96" s="313"/>
      <c r="AN96" s="316"/>
      <c r="AO96" s="316"/>
      <c r="AP96" s="238"/>
      <c r="AQ96" s="564"/>
      <c r="AR96" s="560"/>
      <c r="AS96" s="561"/>
    </row>
    <row r="97" spans="1:45" ht="15" customHeight="1" x14ac:dyDescent="0.25">
      <c r="A97" s="566"/>
      <c r="B97" s="271"/>
      <c r="C97" s="271"/>
      <c r="D97" s="540"/>
      <c r="E97" s="540"/>
      <c r="F97" s="543"/>
      <c r="G97" s="495"/>
      <c r="H97" s="82">
        <v>1</v>
      </c>
      <c r="I97" s="546"/>
      <c r="J97" s="465"/>
      <c r="K97" s="424"/>
      <c r="L97" s="220"/>
      <c r="M97" s="220"/>
      <c r="N97" s="5">
        <v>9</v>
      </c>
      <c r="O97" s="291"/>
      <c r="P97" s="530"/>
      <c r="Q97" s="527"/>
      <c r="R97" s="517"/>
      <c r="S97" s="517"/>
      <c r="T97" s="517"/>
      <c r="U97" s="521"/>
      <c r="V97" s="524"/>
      <c r="W97" s="33"/>
      <c r="X97" s="340" t="s">
        <v>9</v>
      </c>
      <c r="Y97" s="257" t="s">
        <v>218</v>
      </c>
      <c r="Z97" s="539" t="str">
        <f>DEC2HEX(AA97)</f>
        <v>22</v>
      </c>
      <c r="AA97" s="539">
        <f>AA81+1</f>
        <v>34</v>
      </c>
      <c r="AB97" s="552" t="str">
        <f>DEC2HEX(AC97)</f>
        <v>24</v>
      </c>
      <c r="AC97" s="573">
        <f>AC89+1</f>
        <v>36</v>
      </c>
      <c r="AD97" s="75">
        <v>0</v>
      </c>
      <c r="AE97" s="576" t="s">
        <v>301</v>
      </c>
      <c r="AF97" s="219" t="str">
        <f>DEC2HEX(AG97,4)</f>
        <v>086A</v>
      </c>
      <c r="AG97" s="219">
        <f>+AG81+1</f>
        <v>2154</v>
      </c>
      <c r="AH97" s="219">
        <f>AH89+1</f>
        <v>2172</v>
      </c>
      <c r="AI97" s="219" t="str">
        <f>DEC2HEX(AH97,4)</f>
        <v>087C</v>
      </c>
      <c r="AJ97" s="73">
        <v>0</v>
      </c>
      <c r="AK97" s="290" t="str">
        <f>HEX2BIN(AL97,8)</f>
        <v>00000000</v>
      </c>
      <c r="AL97" s="296" t="str">
        <f>RIGHT(DEC2HEX(AR97,4),2)</f>
        <v>00</v>
      </c>
      <c r="AM97" s="311" t="str">
        <f>CONCATENATE(AL97,AL105)</f>
        <v>003E</v>
      </c>
      <c r="AN97" s="314" t="str">
        <f>CONCATENATE(AL105,AL97)</f>
        <v>3E00</v>
      </c>
      <c r="AO97" s="314">
        <f>MOD(HEX2DEC(AM97)+2^15,2^16)-2^15</f>
        <v>62</v>
      </c>
      <c r="AP97" s="236" t="s">
        <v>281</v>
      </c>
      <c r="AQ97" s="562"/>
      <c r="AR97" s="558">
        <v>15872</v>
      </c>
      <c r="AS97" s="561" t="s">
        <v>450</v>
      </c>
    </row>
    <row r="98" spans="1:45" ht="15" customHeight="1" x14ac:dyDescent="0.25">
      <c r="A98" s="566"/>
      <c r="B98" s="271"/>
      <c r="C98" s="271"/>
      <c r="D98" s="540"/>
      <c r="E98" s="540"/>
      <c r="F98" s="543"/>
      <c r="G98" s="495"/>
      <c r="H98" s="82">
        <v>2</v>
      </c>
      <c r="I98" s="546"/>
      <c r="J98" s="465"/>
      <c r="K98" s="424"/>
      <c r="L98" s="220"/>
      <c r="M98" s="220"/>
      <c r="N98" s="5">
        <v>10</v>
      </c>
      <c r="O98" s="291"/>
      <c r="P98" s="530"/>
      <c r="Q98" s="527"/>
      <c r="R98" s="517"/>
      <c r="S98" s="517"/>
      <c r="T98" s="517"/>
      <c r="U98" s="521"/>
      <c r="V98" s="524"/>
      <c r="W98" s="33"/>
      <c r="X98" s="341"/>
      <c r="Y98" s="271"/>
      <c r="Z98" s="540"/>
      <c r="AA98" s="540"/>
      <c r="AB98" s="553"/>
      <c r="AC98" s="574"/>
      <c r="AD98" s="82">
        <v>1</v>
      </c>
      <c r="AE98" s="473"/>
      <c r="AF98" s="220"/>
      <c r="AG98" s="220"/>
      <c r="AH98" s="220"/>
      <c r="AI98" s="220"/>
      <c r="AJ98" s="5">
        <v>1</v>
      </c>
      <c r="AK98" s="291"/>
      <c r="AL98" s="297"/>
      <c r="AM98" s="312"/>
      <c r="AN98" s="315"/>
      <c r="AO98" s="315"/>
      <c r="AP98" s="237"/>
      <c r="AQ98" s="563"/>
      <c r="AR98" s="559"/>
      <c r="AS98" s="561"/>
    </row>
    <row r="99" spans="1:45" ht="15" customHeight="1" x14ac:dyDescent="0.25">
      <c r="A99" s="566"/>
      <c r="B99" s="271"/>
      <c r="C99" s="271"/>
      <c r="D99" s="540"/>
      <c r="E99" s="540"/>
      <c r="F99" s="543"/>
      <c r="G99" s="495"/>
      <c r="H99" s="82">
        <v>3</v>
      </c>
      <c r="I99" s="546"/>
      <c r="J99" s="465"/>
      <c r="K99" s="424"/>
      <c r="L99" s="220"/>
      <c r="M99" s="220"/>
      <c r="N99" s="5">
        <v>11</v>
      </c>
      <c r="O99" s="291"/>
      <c r="P99" s="530"/>
      <c r="Q99" s="527"/>
      <c r="R99" s="517"/>
      <c r="S99" s="517"/>
      <c r="T99" s="517"/>
      <c r="U99" s="521"/>
      <c r="V99" s="524"/>
      <c r="W99" s="33"/>
      <c r="X99" s="341"/>
      <c r="Y99" s="271"/>
      <c r="Z99" s="540"/>
      <c r="AA99" s="540"/>
      <c r="AB99" s="553"/>
      <c r="AC99" s="574"/>
      <c r="AD99" s="82">
        <v>2</v>
      </c>
      <c r="AE99" s="473"/>
      <c r="AF99" s="220"/>
      <c r="AG99" s="220"/>
      <c r="AH99" s="220"/>
      <c r="AI99" s="220"/>
      <c r="AJ99" s="98">
        <v>2</v>
      </c>
      <c r="AK99" s="291"/>
      <c r="AL99" s="297"/>
      <c r="AM99" s="312"/>
      <c r="AN99" s="315"/>
      <c r="AO99" s="315"/>
      <c r="AP99" s="237"/>
      <c r="AQ99" s="563"/>
      <c r="AR99" s="559"/>
      <c r="AS99" s="561"/>
    </row>
    <row r="100" spans="1:45" ht="15" customHeight="1" x14ac:dyDescent="0.25">
      <c r="A100" s="566"/>
      <c r="B100" s="271"/>
      <c r="C100" s="271"/>
      <c r="D100" s="540"/>
      <c r="E100" s="540"/>
      <c r="F100" s="543"/>
      <c r="G100" s="495"/>
      <c r="H100" s="82">
        <v>4</v>
      </c>
      <c r="I100" s="546"/>
      <c r="J100" s="465"/>
      <c r="K100" s="424"/>
      <c r="L100" s="220"/>
      <c r="M100" s="220"/>
      <c r="N100" s="5">
        <v>12</v>
      </c>
      <c r="O100" s="291"/>
      <c r="P100" s="530"/>
      <c r="Q100" s="527"/>
      <c r="R100" s="517"/>
      <c r="S100" s="517"/>
      <c r="T100" s="517"/>
      <c r="U100" s="521"/>
      <c r="V100" s="524"/>
      <c r="W100" s="33"/>
      <c r="X100" s="341"/>
      <c r="Y100" s="271"/>
      <c r="Z100" s="540"/>
      <c r="AA100" s="540"/>
      <c r="AB100" s="553"/>
      <c r="AC100" s="574"/>
      <c r="AD100" s="82">
        <v>3</v>
      </c>
      <c r="AE100" s="473"/>
      <c r="AF100" s="220"/>
      <c r="AG100" s="220"/>
      <c r="AH100" s="220"/>
      <c r="AI100" s="220"/>
      <c r="AJ100" s="5">
        <v>3</v>
      </c>
      <c r="AK100" s="291"/>
      <c r="AL100" s="297"/>
      <c r="AM100" s="312"/>
      <c r="AN100" s="315"/>
      <c r="AO100" s="315"/>
      <c r="AP100" s="237"/>
      <c r="AQ100" s="563"/>
      <c r="AR100" s="559"/>
      <c r="AS100" s="561"/>
    </row>
    <row r="101" spans="1:45" ht="15" customHeight="1" x14ac:dyDescent="0.25">
      <c r="A101" s="566"/>
      <c r="B101" s="271"/>
      <c r="C101" s="271"/>
      <c r="D101" s="540"/>
      <c r="E101" s="540"/>
      <c r="F101" s="543"/>
      <c r="G101" s="495"/>
      <c r="H101" s="82">
        <v>5</v>
      </c>
      <c r="I101" s="546"/>
      <c r="J101" s="465"/>
      <c r="K101" s="424"/>
      <c r="L101" s="220"/>
      <c r="M101" s="220"/>
      <c r="N101" s="5">
        <v>13</v>
      </c>
      <c r="O101" s="291"/>
      <c r="P101" s="530"/>
      <c r="Q101" s="527"/>
      <c r="R101" s="517"/>
      <c r="S101" s="517"/>
      <c r="T101" s="517"/>
      <c r="U101" s="521"/>
      <c r="V101" s="524"/>
      <c r="X101" s="341"/>
      <c r="Y101" s="271"/>
      <c r="Z101" s="540"/>
      <c r="AA101" s="540"/>
      <c r="AB101" s="553"/>
      <c r="AC101" s="574"/>
      <c r="AD101" s="82">
        <v>4</v>
      </c>
      <c r="AE101" s="473"/>
      <c r="AF101" s="220"/>
      <c r="AG101" s="220"/>
      <c r="AH101" s="220"/>
      <c r="AI101" s="220"/>
      <c r="AJ101" s="98">
        <v>4</v>
      </c>
      <c r="AK101" s="291"/>
      <c r="AL101" s="297"/>
      <c r="AM101" s="312"/>
      <c r="AN101" s="315"/>
      <c r="AO101" s="315"/>
      <c r="AP101" s="237"/>
      <c r="AQ101" s="563"/>
      <c r="AR101" s="559"/>
      <c r="AS101" s="561"/>
    </row>
    <row r="102" spans="1:45" ht="15" customHeight="1" x14ac:dyDescent="0.25">
      <c r="A102" s="566"/>
      <c r="B102" s="271"/>
      <c r="C102" s="271"/>
      <c r="D102" s="540"/>
      <c r="E102" s="540"/>
      <c r="F102" s="543"/>
      <c r="G102" s="495"/>
      <c r="H102" s="82">
        <v>6</v>
      </c>
      <c r="I102" s="546"/>
      <c r="J102" s="465"/>
      <c r="K102" s="424"/>
      <c r="L102" s="220"/>
      <c r="M102" s="220"/>
      <c r="N102" s="5">
        <v>14</v>
      </c>
      <c r="O102" s="291"/>
      <c r="P102" s="530"/>
      <c r="Q102" s="527"/>
      <c r="R102" s="517"/>
      <c r="S102" s="517"/>
      <c r="T102" s="517"/>
      <c r="U102" s="521"/>
      <c r="V102" s="524"/>
      <c r="X102" s="341"/>
      <c r="Y102" s="271"/>
      <c r="Z102" s="540"/>
      <c r="AA102" s="540"/>
      <c r="AB102" s="553"/>
      <c r="AC102" s="574"/>
      <c r="AD102" s="82">
        <v>5</v>
      </c>
      <c r="AE102" s="473"/>
      <c r="AF102" s="220"/>
      <c r="AG102" s="220"/>
      <c r="AH102" s="220"/>
      <c r="AI102" s="220"/>
      <c r="AJ102" s="5">
        <v>5</v>
      </c>
      <c r="AK102" s="291"/>
      <c r="AL102" s="297"/>
      <c r="AM102" s="312"/>
      <c r="AN102" s="315"/>
      <c r="AO102" s="315"/>
      <c r="AP102" s="237"/>
      <c r="AQ102" s="563"/>
      <c r="AR102" s="559"/>
      <c r="AS102" s="561"/>
    </row>
    <row r="103" spans="1:45" ht="15" customHeight="1" thickBot="1" x14ac:dyDescent="0.3">
      <c r="A103" s="566"/>
      <c r="B103" s="258"/>
      <c r="C103" s="258"/>
      <c r="D103" s="540"/>
      <c r="E103" s="540"/>
      <c r="F103" s="543"/>
      <c r="G103" s="495"/>
      <c r="H103" s="90">
        <v>7</v>
      </c>
      <c r="I103" s="546"/>
      <c r="J103" s="466"/>
      <c r="K103" s="199"/>
      <c r="L103" s="221"/>
      <c r="M103" s="221"/>
      <c r="N103" s="88">
        <v>15</v>
      </c>
      <c r="O103" s="291"/>
      <c r="P103" s="530"/>
      <c r="Q103" s="577"/>
      <c r="R103" s="578"/>
      <c r="S103" s="578"/>
      <c r="T103" s="578"/>
      <c r="U103" s="579"/>
      <c r="V103" s="580"/>
      <c r="X103" s="341"/>
      <c r="Y103" s="271"/>
      <c r="Z103" s="540"/>
      <c r="AA103" s="540"/>
      <c r="AB103" s="553"/>
      <c r="AC103" s="574"/>
      <c r="AD103" s="82">
        <v>6</v>
      </c>
      <c r="AE103" s="473"/>
      <c r="AF103" s="220"/>
      <c r="AG103" s="220"/>
      <c r="AH103" s="220"/>
      <c r="AI103" s="220"/>
      <c r="AJ103" s="98">
        <v>6</v>
      </c>
      <c r="AK103" s="291"/>
      <c r="AL103" s="297"/>
      <c r="AM103" s="312"/>
      <c r="AN103" s="315"/>
      <c r="AO103" s="315"/>
      <c r="AP103" s="237"/>
      <c r="AQ103" s="563"/>
      <c r="AR103" s="559"/>
      <c r="AS103" s="561"/>
    </row>
    <row r="104" spans="1:45" ht="15" customHeight="1" thickBot="1" x14ac:dyDescent="0.3">
      <c r="A104" s="566"/>
      <c r="B104" s="257" t="s">
        <v>206</v>
      </c>
      <c r="C104" s="398" t="s">
        <v>206</v>
      </c>
      <c r="D104" s="371" t="str">
        <f>DEC2HEX(E104)</f>
        <v>26</v>
      </c>
      <c r="E104" s="371">
        <f>E88+1</f>
        <v>38</v>
      </c>
      <c r="F104" s="581" t="str">
        <f>DEC2HEX(G104)</f>
        <v>2C</v>
      </c>
      <c r="G104" s="581">
        <f>G96+1</f>
        <v>44</v>
      </c>
      <c r="H104" s="5">
        <v>0</v>
      </c>
      <c r="I104" s="571" t="s">
        <v>209</v>
      </c>
      <c r="J104" s="424" t="e">
        <f>DEC2HEX(K104,2)</f>
        <v>#NUM!</v>
      </c>
      <c r="K104" s="424">
        <f>K88+1</f>
        <v>1028</v>
      </c>
      <c r="L104" s="219">
        <f>L96+1</f>
        <v>1050</v>
      </c>
      <c r="M104" s="219" t="str">
        <f>DEC2HEX(L104,4)</f>
        <v>041A</v>
      </c>
      <c r="N104" s="5">
        <v>0</v>
      </c>
      <c r="O104" s="572" t="str">
        <f>HEX2BIN(P104,8)</f>
        <v>00000011</v>
      </c>
      <c r="P104" s="582" t="s">
        <v>149</v>
      </c>
      <c r="Q104" s="318" t="str">
        <f>CONCATENATE(P104,P112)</f>
        <v>0300</v>
      </c>
      <c r="R104" s="314" t="str">
        <f>CONCATENATE(P112,P104)</f>
        <v>0003</v>
      </c>
      <c r="S104" s="314">
        <f>MOD(HEX2DEC(Q104)+2^15,2^16)-2^15</f>
        <v>768</v>
      </c>
      <c r="T104" s="314">
        <f>MOD(HEX2DEC(R104)+2^15,2^16)-2^15</f>
        <v>3</v>
      </c>
      <c r="U104" s="230" t="s">
        <v>297</v>
      </c>
      <c r="V104" s="231"/>
      <c r="X104" s="341"/>
      <c r="Y104" s="271"/>
      <c r="Z104" s="540"/>
      <c r="AA104" s="540"/>
      <c r="AB104" s="553"/>
      <c r="AC104" s="575"/>
      <c r="AD104" s="86">
        <v>7</v>
      </c>
      <c r="AE104" s="473"/>
      <c r="AF104" s="220"/>
      <c r="AG104" s="220"/>
      <c r="AH104" s="221"/>
      <c r="AI104" s="471"/>
      <c r="AJ104" s="5">
        <v>7</v>
      </c>
      <c r="AK104" s="292"/>
      <c r="AL104" s="298"/>
      <c r="AM104" s="312"/>
      <c r="AN104" s="315"/>
      <c r="AO104" s="315"/>
      <c r="AP104" s="237"/>
      <c r="AQ104" s="563"/>
      <c r="AR104" s="559"/>
      <c r="AS104" s="561"/>
    </row>
    <row r="105" spans="1:45" ht="15" customHeight="1" x14ac:dyDescent="0.25">
      <c r="A105" s="566"/>
      <c r="B105" s="271"/>
      <c r="C105" s="399"/>
      <c r="D105" s="371"/>
      <c r="E105" s="371"/>
      <c r="F105" s="581"/>
      <c r="G105" s="581"/>
      <c r="H105" s="5">
        <v>1</v>
      </c>
      <c r="I105" s="571"/>
      <c r="J105" s="424"/>
      <c r="K105" s="424"/>
      <c r="L105" s="220"/>
      <c r="M105" s="220"/>
      <c r="N105" s="5">
        <v>1</v>
      </c>
      <c r="O105" s="572"/>
      <c r="P105" s="582"/>
      <c r="Q105" s="319"/>
      <c r="R105" s="315"/>
      <c r="S105" s="315"/>
      <c r="T105" s="315"/>
      <c r="U105" s="232"/>
      <c r="V105" s="233"/>
      <c r="X105" s="341"/>
      <c r="Y105" s="271"/>
      <c r="Z105" s="540"/>
      <c r="AA105" s="540"/>
      <c r="AB105" s="552" t="str">
        <f>DEC2HEX(AC105)</f>
        <v>25</v>
      </c>
      <c r="AC105" s="573">
        <f>AC97+1</f>
        <v>37</v>
      </c>
      <c r="AD105" s="75">
        <v>0</v>
      </c>
      <c r="AE105" s="473"/>
      <c r="AF105" s="220"/>
      <c r="AG105" s="220"/>
      <c r="AH105" s="387">
        <f>AH97+1</f>
        <v>2173</v>
      </c>
      <c r="AI105" s="219" t="str">
        <f>DEC2HEX(AH105,4)</f>
        <v>087D</v>
      </c>
      <c r="AJ105" s="98">
        <v>8</v>
      </c>
      <c r="AK105" s="290" t="str">
        <f>HEX2BIN(AL105,8)</f>
        <v>00111110</v>
      </c>
      <c r="AL105" s="296" t="str">
        <f>LEFT(DEC2HEX(AR97,4),2)</f>
        <v>3E</v>
      </c>
      <c r="AM105" s="312"/>
      <c r="AN105" s="315"/>
      <c r="AO105" s="315"/>
      <c r="AP105" s="237"/>
      <c r="AQ105" s="563"/>
      <c r="AR105" s="559"/>
      <c r="AS105" s="561"/>
    </row>
    <row r="106" spans="1:45" ht="15" customHeight="1" x14ac:dyDescent="0.25">
      <c r="A106" s="566"/>
      <c r="B106" s="271"/>
      <c r="C106" s="399"/>
      <c r="D106" s="371"/>
      <c r="E106" s="371"/>
      <c r="F106" s="581"/>
      <c r="G106" s="581"/>
      <c r="H106" s="5">
        <v>2</v>
      </c>
      <c r="I106" s="571"/>
      <c r="J106" s="424"/>
      <c r="K106" s="424"/>
      <c r="L106" s="220"/>
      <c r="M106" s="220"/>
      <c r="N106" s="5">
        <v>2</v>
      </c>
      <c r="O106" s="572"/>
      <c r="P106" s="582"/>
      <c r="Q106" s="319"/>
      <c r="R106" s="315"/>
      <c r="S106" s="315"/>
      <c r="T106" s="315"/>
      <c r="U106" s="232"/>
      <c r="V106" s="233"/>
      <c r="X106" s="341"/>
      <c r="Y106" s="271"/>
      <c r="Z106" s="540"/>
      <c r="AA106" s="540"/>
      <c r="AB106" s="553"/>
      <c r="AC106" s="574"/>
      <c r="AD106" s="82">
        <v>1</v>
      </c>
      <c r="AE106" s="473"/>
      <c r="AF106" s="220"/>
      <c r="AG106" s="220"/>
      <c r="AH106" s="387"/>
      <c r="AI106" s="220"/>
      <c r="AJ106" s="5">
        <v>9</v>
      </c>
      <c r="AK106" s="291"/>
      <c r="AL106" s="297"/>
      <c r="AM106" s="312"/>
      <c r="AN106" s="315"/>
      <c r="AO106" s="315"/>
      <c r="AP106" s="237"/>
      <c r="AQ106" s="563"/>
      <c r="AR106" s="559"/>
      <c r="AS106" s="561"/>
    </row>
    <row r="107" spans="1:45" ht="15" customHeight="1" x14ac:dyDescent="0.25">
      <c r="A107" s="566"/>
      <c r="B107" s="271"/>
      <c r="C107" s="399"/>
      <c r="D107" s="371"/>
      <c r="E107" s="371"/>
      <c r="F107" s="581"/>
      <c r="G107" s="581"/>
      <c r="H107" s="5">
        <v>3</v>
      </c>
      <c r="I107" s="571"/>
      <c r="J107" s="424"/>
      <c r="K107" s="424"/>
      <c r="L107" s="220"/>
      <c r="M107" s="220"/>
      <c r="N107" s="5">
        <v>3</v>
      </c>
      <c r="O107" s="572"/>
      <c r="P107" s="582"/>
      <c r="Q107" s="319"/>
      <c r="R107" s="315"/>
      <c r="S107" s="315"/>
      <c r="T107" s="315"/>
      <c r="U107" s="232"/>
      <c r="V107" s="233"/>
      <c r="X107" s="341"/>
      <c r="Y107" s="271"/>
      <c r="Z107" s="540"/>
      <c r="AA107" s="540"/>
      <c r="AB107" s="553"/>
      <c r="AC107" s="574"/>
      <c r="AD107" s="82">
        <v>2</v>
      </c>
      <c r="AE107" s="473"/>
      <c r="AF107" s="220"/>
      <c r="AG107" s="220"/>
      <c r="AH107" s="387"/>
      <c r="AI107" s="220"/>
      <c r="AJ107" s="98">
        <v>10</v>
      </c>
      <c r="AK107" s="291"/>
      <c r="AL107" s="297"/>
      <c r="AM107" s="312"/>
      <c r="AN107" s="315"/>
      <c r="AO107" s="315"/>
      <c r="AP107" s="237"/>
      <c r="AQ107" s="563"/>
      <c r="AR107" s="559"/>
      <c r="AS107" s="561"/>
    </row>
    <row r="108" spans="1:45" ht="15.75" customHeight="1" x14ac:dyDescent="0.25">
      <c r="A108" s="566"/>
      <c r="B108" s="271"/>
      <c r="C108" s="399"/>
      <c r="D108" s="371"/>
      <c r="E108" s="371"/>
      <c r="F108" s="581"/>
      <c r="G108" s="581"/>
      <c r="H108" s="5">
        <v>4</v>
      </c>
      <c r="I108" s="571"/>
      <c r="J108" s="424"/>
      <c r="K108" s="424"/>
      <c r="L108" s="220"/>
      <c r="M108" s="220"/>
      <c r="N108" s="5">
        <v>4</v>
      </c>
      <c r="O108" s="572"/>
      <c r="P108" s="582"/>
      <c r="Q108" s="319"/>
      <c r="R108" s="315"/>
      <c r="S108" s="315"/>
      <c r="T108" s="315"/>
      <c r="U108" s="232"/>
      <c r="V108" s="233"/>
      <c r="X108" s="341"/>
      <c r="Y108" s="271"/>
      <c r="Z108" s="540"/>
      <c r="AA108" s="540"/>
      <c r="AB108" s="553"/>
      <c r="AC108" s="574"/>
      <c r="AD108" s="82">
        <v>3</v>
      </c>
      <c r="AE108" s="473"/>
      <c r="AF108" s="220"/>
      <c r="AG108" s="220"/>
      <c r="AH108" s="387"/>
      <c r="AI108" s="220"/>
      <c r="AJ108" s="5">
        <v>11</v>
      </c>
      <c r="AK108" s="291"/>
      <c r="AL108" s="297"/>
      <c r="AM108" s="312"/>
      <c r="AN108" s="315"/>
      <c r="AO108" s="315"/>
      <c r="AP108" s="237"/>
      <c r="AQ108" s="563"/>
      <c r="AR108" s="559"/>
      <c r="AS108" s="561"/>
    </row>
    <row r="109" spans="1:45" ht="15" customHeight="1" x14ac:dyDescent="0.25">
      <c r="A109" s="566"/>
      <c r="B109" s="271"/>
      <c r="C109" s="399"/>
      <c r="D109" s="371"/>
      <c r="E109" s="371"/>
      <c r="F109" s="581"/>
      <c r="G109" s="581"/>
      <c r="H109" s="5">
        <v>5</v>
      </c>
      <c r="I109" s="571"/>
      <c r="J109" s="424"/>
      <c r="K109" s="424"/>
      <c r="L109" s="220"/>
      <c r="M109" s="220"/>
      <c r="N109" s="5">
        <v>5</v>
      </c>
      <c r="O109" s="572"/>
      <c r="P109" s="582"/>
      <c r="Q109" s="319"/>
      <c r="R109" s="315"/>
      <c r="S109" s="315"/>
      <c r="T109" s="315"/>
      <c r="U109" s="232"/>
      <c r="V109" s="233"/>
      <c r="X109" s="341"/>
      <c r="Y109" s="271"/>
      <c r="Z109" s="540"/>
      <c r="AA109" s="540"/>
      <c r="AB109" s="553"/>
      <c r="AC109" s="574"/>
      <c r="AD109" s="82">
        <v>4</v>
      </c>
      <c r="AE109" s="473"/>
      <c r="AF109" s="220"/>
      <c r="AG109" s="220"/>
      <c r="AH109" s="387"/>
      <c r="AI109" s="220"/>
      <c r="AJ109" s="98">
        <v>12</v>
      </c>
      <c r="AK109" s="291"/>
      <c r="AL109" s="297"/>
      <c r="AM109" s="312"/>
      <c r="AN109" s="315"/>
      <c r="AO109" s="315"/>
      <c r="AP109" s="237"/>
      <c r="AQ109" s="563"/>
      <c r="AR109" s="559"/>
      <c r="AS109" s="561"/>
    </row>
    <row r="110" spans="1:45" ht="15" customHeight="1" x14ac:dyDescent="0.25">
      <c r="A110" s="566"/>
      <c r="B110" s="271"/>
      <c r="C110" s="399"/>
      <c r="D110" s="371"/>
      <c r="E110" s="371"/>
      <c r="F110" s="581"/>
      <c r="G110" s="581"/>
      <c r="H110" s="5">
        <v>6</v>
      </c>
      <c r="I110" s="571"/>
      <c r="J110" s="424"/>
      <c r="K110" s="424"/>
      <c r="L110" s="220"/>
      <c r="M110" s="220"/>
      <c r="N110" s="5">
        <v>6</v>
      </c>
      <c r="O110" s="572"/>
      <c r="P110" s="582"/>
      <c r="Q110" s="319"/>
      <c r="R110" s="315"/>
      <c r="S110" s="315"/>
      <c r="T110" s="315"/>
      <c r="U110" s="232"/>
      <c r="V110" s="233"/>
      <c r="X110" s="341"/>
      <c r="Y110" s="271"/>
      <c r="Z110" s="540"/>
      <c r="AA110" s="540"/>
      <c r="AB110" s="553"/>
      <c r="AC110" s="574"/>
      <c r="AD110" s="82">
        <v>5</v>
      </c>
      <c r="AE110" s="473"/>
      <c r="AF110" s="220"/>
      <c r="AG110" s="220"/>
      <c r="AH110" s="387"/>
      <c r="AI110" s="220"/>
      <c r="AJ110" s="5">
        <v>13</v>
      </c>
      <c r="AK110" s="291"/>
      <c r="AL110" s="297"/>
      <c r="AM110" s="312"/>
      <c r="AN110" s="315"/>
      <c r="AO110" s="315"/>
      <c r="AP110" s="237"/>
      <c r="AQ110" s="563"/>
      <c r="AR110" s="559"/>
      <c r="AS110" s="561"/>
    </row>
    <row r="111" spans="1:45" ht="15" customHeight="1" thickBot="1" x14ac:dyDescent="0.3">
      <c r="A111" s="566"/>
      <c r="B111" s="271"/>
      <c r="C111" s="399"/>
      <c r="D111" s="371"/>
      <c r="E111" s="371"/>
      <c r="F111" s="581"/>
      <c r="G111" s="581"/>
      <c r="H111" s="5">
        <v>7</v>
      </c>
      <c r="I111" s="571"/>
      <c r="J111" s="424"/>
      <c r="K111" s="424"/>
      <c r="L111" s="221"/>
      <c r="M111" s="221"/>
      <c r="N111" s="5">
        <v>7</v>
      </c>
      <c r="O111" s="572"/>
      <c r="P111" s="582"/>
      <c r="Q111" s="319"/>
      <c r="R111" s="315"/>
      <c r="S111" s="315"/>
      <c r="T111" s="315"/>
      <c r="U111" s="232"/>
      <c r="V111" s="233"/>
      <c r="X111" s="341"/>
      <c r="Y111" s="271"/>
      <c r="Z111" s="540"/>
      <c r="AA111" s="540"/>
      <c r="AB111" s="553"/>
      <c r="AC111" s="574"/>
      <c r="AD111" s="82">
        <v>6</v>
      </c>
      <c r="AE111" s="473"/>
      <c r="AF111" s="220"/>
      <c r="AG111" s="220"/>
      <c r="AH111" s="387"/>
      <c r="AI111" s="220"/>
      <c r="AJ111" s="98">
        <v>14</v>
      </c>
      <c r="AK111" s="291"/>
      <c r="AL111" s="297"/>
      <c r="AM111" s="312"/>
      <c r="AN111" s="315"/>
      <c r="AO111" s="315"/>
      <c r="AP111" s="237"/>
      <c r="AQ111" s="563"/>
      <c r="AR111" s="559"/>
      <c r="AS111" s="561"/>
    </row>
    <row r="112" spans="1:45" ht="15" customHeight="1" thickBot="1" x14ac:dyDescent="0.3">
      <c r="A112" s="566"/>
      <c r="B112" s="271"/>
      <c r="C112" s="399"/>
      <c r="D112" s="371"/>
      <c r="E112" s="371"/>
      <c r="F112" s="581" t="str">
        <f>DEC2HEX(G112)</f>
        <v>2D</v>
      </c>
      <c r="G112" s="581">
        <f>G104+1</f>
        <v>45</v>
      </c>
      <c r="H112" s="5">
        <v>0</v>
      </c>
      <c r="I112" s="571"/>
      <c r="J112" s="424"/>
      <c r="K112" s="424"/>
      <c r="L112" s="219">
        <f>L104+1</f>
        <v>1051</v>
      </c>
      <c r="M112" s="219" t="str">
        <f>DEC2HEX(L112,4)</f>
        <v>041B</v>
      </c>
      <c r="N112" s="5">
        <v>8</v>
      </c>
      <c r="O112" s="572" t="str">
        <f>HEX2BIN(P112,8)</f>
        <v>00000000</v>
      </c>
      <c r="P112" s="582" t="s">
        <v>136</v>
      </c>
      <c r="Q112" s="319"/>
      <c r="R112" s="315"/>
      <c r="S112" s="315"/>
      <c r="T112" s="315"/>
      <c r="U112" s="232"/>
      <c r="V112" s="233"/>
      <c r="X112" s="342"/>
      <c r="Y112" s="258"/>
      <c r="Z112" s="541"/>
      <c r="AA112" s="541"/>
      <c r="AB112" s="553"/>
      <c r="AC112" s="575"/>
      <c r="AD112" s="86">
        <v>7</v>
      </c>
      <c r="AE112" s="474"/>
      <c r="AF112" s="221"/>
      <c r="AG112" s="221"/>
      <c r="AH112" s="477"/>
      <c r="AI112" s="471"/>
      <c r="AJ112" s="84">
        <v>15</v>
      </c>
      <c r="AK112" s="292"/>
      <c r="AL112" s="298"/>
      <c r="AM112" s="313"/>
      <c r="AN112" s="316"/>
      <c r="AO112" s="316"/>
      <c r="AP112" s="238"/>
      <c r="AQ112" s="564"/>
      <c r="AR112" s="560"/>
      <c r="AS112" s="561"/>
    </row>
    <row r="113" spans="1:45" ht="15" customHeight="1" x14ac:dyDescent="0.25">
      <c r="A113" s="566"/>
      <c r="B113" s="271"/>
      <c r="C113" s="399"/>
      <c r="D113" s="371"/>
      <c r="E113" s="371"/>
      <c r="F113" s="581"/>
      <c r="G113" s="581"/>
      <c r="H113" s="5">
        <v>1</v>
      </c>
      <c r="I113" s="571"/>
      <c r="J113" s="424"/>
      <c r="K113" s="424"/>
      <c r="L113" s="220"/>
      <c r="M113" s="220"/>
      <c r="N113" s="5">
        <v>9</v>
      </c>
      <c r="O113" s="572"/>
      <c r="P113" s="582"/>
      <c r="Q113" s="319"/>
      <c r="R113" s="315"/>
      <c r="S113" s="315"/>
      <c r="T113" s="315"/>
      <c r="U113" s="232"/>
      <c r="V113" s="233"/>
      <c r="X113" s="340" t="s">
        <v>9</v>
      </c>
      <c r="Y113" s="257" t="s">
        <v>219</v>
      </c>
      <c r="Z113" s="539" t="str">
        <f>DEC2HEX(AA113)</f>
        <v>23</v>
      </c>
      <c r="AA113" s="539">
        <f>AA97+1</f>
        <v>35</v>
      </c>
      <c r="AB113" s="552" t="str">
        <f>DEC2HEX(AC113)</f>
        <v>26</v>
      </c>
      <c r="AC113" s="573">
        <f>AC105+1</f>
        <v>38</v>
      </c>
      <c r="AD113" s="75">
        <v>0</v>
      </c>
      <c r="AE113" s="576" t="s">
        <v>302</v>
      </c>
      <c r="AF113" s="219" t="str">
        <f>DEC2HEX(AG113,4)</f>
        <v>086B</v>
      </c>
      <c r="AG113" s="219">
        <f>+AG97+1</f>
        <v>2155</v>
      </c>
      <c r="AH113" s="219">
        <f>AH105+1</f>
        <v>2174</v>
      </c>
      <c r="AI113" s="219" t="str">
        <f>DEC2HEX(AH113,4)</f>
        <v>087E</v>
      </c>
      <c r="AJ113" s="73">
        <v>0</v>
      </c>
      <c r="AK113" s="290" t="str">
        <f>HEX2BIN(AL113,8)</f>
        <v>00000011</v>
      </c>
      <c r="AL113" s="296" t="str">
        <f>RIGHT(DEC2HEX(AR113,4),2)</f>
        <v>03</v>
      </c>
      <c r="AM113" s="311" t="str">
        <f>CONCATENATE(AL113,AL121)</f>
        <v>0300</v>
      </c>
      <c r="AN113" s="314" t="str">
        <f>CONCATENATE(AL121,AL113)</f>
        <v>0003</v>
      </c>
      <c r="AO113" s="314">
        <f>MOD(HEX2DEC(AM113)+2^15,2^16)-2^15</f>
        <v>768</v>
      </c>
      <c r="AP113" s="236" t="s">
        <v>281</v>
      </c>
      <c r="AQ113" s="562"/>
      <c r="AR113" s="558">
        <v>3</v>
      </c>
      <c r="AS113" s="561" t="s">
        <v>450</v>
      </c>
    </row>
    <row r="114" spans="1:45" ht="15" customHeight="1" x14ac:dyDescent="0.25">
      <c r="A114" s="566"/>
      <c r="B114" s="271"/>
      <c r="C114" s="399"/>
      <c r="D114" s="371"/>
      <c r="E114" s="371"/>
      <c r="F114" s="581"/>
      <c r="G114" s="581"/>
      <c r="H114" s="5">
        <v>2</v>
      </c>
      <c r="I114" s="571"/>
      <c r="J114" s="424"/>
      <c r="K114" s="424"/>
      <c r="L114" s="220"/>
      <c r="M114" s="220"/>
      <c r="N114" s="5">
        <v>10</v>
      </c>
      <c r="O114" s="572"/>
      <c r="P114" s="582"/>
      <c r="Q114" s="319"/>
      <c r="R114" s="315"/>
      <c r="S114" s="315"/>
      <c r="T114" s="315"/>
      <c r="U114" s="232"/>
      <c r="V114" s="233"/>
      <c r="X114" s="341"/>
      <c r="Y114" s="271"/>
      <c r="Z114" s="540"/>
      <c r="AA114" s="540"/>
      <c r="AB114" s="553"/>
      <c r="AC114" s="574"/>
      <c r="AD114" s="82">
        <v>1</v>
      </c>
      <c r="AE114" s="473"/>
      <c r="AF114" s="220"/>
      <c r="AG114" s="220"/>
      <c r="AH114" s="220"/>
      <c r="AI114" s="220"/>
      <c r="AJ114" s="5">
        <v>1</v>
      </c>
      <c r="AK114" s="291"/>
      <c r="AL114" s="297"/>
      <c r="AM114" s="312"/>
      <c r="AN114" s="315"/>
      <c r="AO114" s="315"/>
      <c r="AP114" s="237"/>
      <c r="AQ114" s="563"/>
      <c r="AR114" s="559"/>
      <c r="AS114" s="561"/>
    </row>
    <row r="115" spans="1:45" ht="15" customHeight="1" x14ac:dyDescent="0.25">
      <c r="A115" s="566"/>
      <c r="B115" s="271"/>
      <c r="C115" s="399"/>
      <c r="D115" s="371"/>
      <c r="E115" s="371"/>
      <c r="F115" s="581"/>
      <c r="G115" s="581"/>
      <c r="H115" s="5">
        <v>3</v>
      </c>
      <c r="I115" s="571"/>
      <c r="J115" s="424"/>
      <c r="K115" s="424"/>
      <c r="L115" s="220"/>
      <c r="M115" s="220"/>
      <c r="N115" s="5">
        <v>11</v>
      </c>
      <c r="O115" s="572"/>
      <c r="P115" s="582"/>
      <c r="Q115" s="319"/>
      <c r="R115" s="315"/>
      <c r="S115" s="315"/>
      <c r="T115" s="315"/>
      <c r="U115" s="232"/>
      <c r="V115" s="233"/>
      <c r="X115" s="341"/>
      <c r="Y115" s="271"/>
      <c r="Z115" s="540"/>
      <c r="AA115" s="540"/>
      <c r="AB115" s="553"/>
      <c r="AC115" s="574"/>
      <c r="AD115" s="82">
        <v>2</v>
      </c>
      <c r="AE115" s="473"/>
      <c r="AF115" s="220"/>
      <c r="AG115" s="220"/>
      <c r="AH115" s="220"/>
      <c r="AI115" s="220"/>
      <c r="AJ115" s="98">
        <v>2</v>
      </c>
      <c r="AK115" s="291"/>
      <c r="AL115" s="297"/>
      <c r="AM115" s="312"/>
      <c r="AN115" s="315"/>
      <c r="AO115" s="315"/>
      <c r="AP115" s="237"/>
      <c r="AQ115" s="563"/>
      <c r="AR115" s="559"/>
      <c r="AS115" s="561"/>
    </row>
    <row r="116" spans="1:45" ht="15.75" customHeight="1" x14ac:dyDescent="0.25">
      <c r="A116" s="566"/>
      <c r="B116" s="271"/>
      <c r="C116" s="399"/>
      <c r="D116" s="371"/>
      <c r="E116" s="371"/>
      <c r="F116" s="581"/>
      <c r="G116" s="581"/>
      <c r="H116" s="5">
        <v>4</v>
      </c>
      <c r="I116" s="571"/>
      <c r="J116" s="424"/>
      <c r="K116" s="424"/>
      <c r="L116" s="220"/>
      <c r="M116" s="220"/>
      <c r="N116" s="5">
        <v>12</v>
      </c>
      <c r="O116" s="572"/>
      <c r="P116" s="582"/>
      <c r="Q116" s="319"/>
      <c r="R116" s="315"/>
      <c r="S116" s="315"/>
      <c r="T116" s="315"/>
      <c r="U116" s="232"/>
      <c r="V116" s="233"/>
      <c r="X116" s="341"/>
      <c r="Y116" s="271"/>
      <c r="Z116" s="540"/>
      <c r="AA116" s="540"/>
      <c r="AB116" s="553"/>
      <c r="AC116" s="574"/>
      <c r="AD116" s="82">
        <v>3</v>
      </c>
      <c r="AE116" s="473"/>
      <c r="AF116" s="220"/>
      <c r="AG116" s="220"/>
      <c r="AH116" s="220"/>
      <c r="AI116" s="220"/>
      <c r="AJ116" s="5">
        <v>3</v>
      </c>
      <c r="AK116" s="291"/>
      <c r="AL116" s="297"/>
      <c r="AM116" s="312"/>
      <c r="AN116" s="315"/>
      <c r="AO116" s="315"/>
      <c r="AP116" s="237"/>
      <c r="AQ116" s="563"/>
      <c r="AR116" s="559"/>
      <c r="AS116" s="561"/>
    </row>
    <row r="117" spans="1:45" ht="15" customHeight="1" x14ac:dyDescent="0.25">
      <c r="A117" s="566"/>
      <c r="B117" s="271"/>
      <c r="C117" s="399"/>
      <c r="D117" s="371"/>
      <c r="E117" s="371"/>
      <c r="F117" s="581"/>
      <c r="G117" s="581"/>
      <c r="H117" s="5">
        <v>5</v>
      </c>
      <c r="I117" s="571"/>
      <c r="J117" s="424"/>
      <c r="K117" s="424"/>
      <c r="L117" s="220"/>
      <c r="M117" s="220"/>
      <c r="N117" s="5">
        <v>13</v>
      </c>
      <c r="O117" s="572"/>
      <c r="P117" s="582"/>
      <c r="Q117" s="319"/>
      <c r="R117" s="315"/>
      <c r="S117" s="315"/>
      <c r="T117" s="315"/>
      <c r="U117" s="232"/>
      <c r="V117" s="233"/>
      <c r="X117" s="341"/>
      <c r="Y117" s="271"/>
      <c r="Z117" s="540"/>
      <c r="AA117" s="540"/>
      <c r="AB117" s="553"/>
      <c r="AC117" s="574"/>
      <c r="AD117" s="82">
        <v>4</v>
      </c>
      <c r="AE117" s="473"/>
      <c r="AF117" s="220"/>
      <c r="AG117" s="220"/>
      <c r="AH117" s="220"/>
      <c r="AI117" s="220"/>
      <c r="AJ117" s="98">
        <v>4</v>
      </c>
      <c r="AK117" s="291"/>
      <c r="AL117" s="297"/>
      <c r="AM117" s="312"/>
      <c r="AN117" s="315"/>
      <c r="AO117" s="315"/>
      <c r="AP117" s="237"/>
      <c r="AQ117" s="563"/>
      <c r="AR117" s="559"/>
      <c r="AS117" s="561"/>
    </row>
    <row r="118" spans="1:45" ht="15.75" customHeight="1" x14ac:dyDescent="0.25">
      <c r="A118" s="566"/>
      <c r="B118" s="271"/>
      <c r="C118" s="399"/>
      <c r="D118" s="371"/>
      <c r="E118" s="371"/>
      <c r="F118" s="581"/>
      <c r="G118" s="581"/>
      <c r="H118" s="5">
        <v>6</v>
      </c>
      <c r="I118" s="571"/>
      <c r="J118" s="424"/>
      <c r="K118" s="424"/>
      <c r="L118" s="220"/>
      <c r="M118" s="220"/>
      <c r="N118" s="5">
        <v>14</v>
      </c>
      <c r="O118" s="572"/>
      <c r="P118" s="582"/>
      <c r="Q118" s="319"/>
      <c r="R118" s="315"/>
      <c r="S118" s="315"/>
      <c r="T118" s="315"/>
      <c r="U118" s="232"/>
      <c r="V118" s="233"/>
      <c r="X118" s="341"/>
      <c r="Y118" s="271"/>
      <c r="Z118" s="540"/>
      <c r="AA118" s="540"/>
      <c r="AB118" s="553"/>
      <c r="AC118" s="574"/>
      <c r="AD118" s="82">
        <v>5</v>
      </c>
      <c r="AE118" s="473"/>
      <c r="AF118" s="220"/>
      <c r="AG118" s="220"/>
      <c r="AH118" s="220"/>
      <c r="AI118" s="220"/>
      <c r="AJ118" s="5">
        <v>5</v>
      </c>
      <c r="AK118" s="291"/>
      <c r="AL118" s="297"/>
      <c r="AM118" s="312"/>
      <c r="AN118" s="315"/>
      <c r="AO118" s="315"/>
      <c r="AP118" s="237"/>
      <c r="AQ118" s="563"/>
      <c r="AR118" s="559"/>
      <c r="AS118" s="561"/>
    </row>
    <row r="119" spans="1:45" ht="15.75" customHeight="1" thickBot="1" x14ac:dyDescent="0.3">
      <c r="A119" s="566"/>
      <c r="B119" s="258"/>
      <c r="C119" s="400"/>
      <c r="D119" s="371"/>
      <c r="E119" s="371"/>
      <c r="F119" s="581"/>
      <c r="G119" s="581"/>
      <c r="H119" s="5">
        <v>7</v>
      </c>
      <c r="I119" s="571"/>
      <c r="J119" s="424"/>
      <c r="K119" s="424"/>
      <c r="L119" s="221"/>
      <c r="M119" s="221"/>
      <c r="N119" s="5">
        <v>15</v>
      </c>
      <c r="O119" s="572"/>
      <c r="P119" s="582"/>
      <c r="Q119" s="320"/>
      <c r="R119" s="316"/>
      <c r="S119" s="316"/>
      <c r="T119" s="316"/>
      <c r="U119" s="234"/>
      <c r="V119" s="235"/>
      <c r="X119" s="341"/>
      <c r="Y119" s="271"/>
      <c r="Z119" s="540"/>
      <c r="AA119" s="540"/>
      <c r="AB119" s="553"/>
      <c r="AC119" s="574"/>
      <c r="AD119" s="82">
        <v>6</v>
      </c>
      <c r="AE119" s="473"/>
      <c r="AF119" s="220"/>
      <c r="AG119" s="220"/>
      <c r="AH119" s="220"/>
      <c r="AI119" s="220"/>
      <c r="AJ119" s="98">
        <v>6</v>
      </c>
      <c r="AK119" s="291"/>
      <c r="AL119" s="297"/>
      <c r="AM119" s="312"/>
      <c r="AN119" s="315"/>
      <c r="AO119" s="315"/>
      <c r="AP119" s="237"/>
      <c r="AQ119" s="563"/>
      <c r="AR119" s="559"/>
      <c r="AS119" s="561"/>
    </row>
    <row r="120" spans="1:45" ht="16.5" customHeight="1" thickBot="1" x14ac:dyDescent="0.3">
      <c r="A120" s="566"/>
      <c r="B120" s="257" t="s">
        <v>453</v>
      </c>
      <c r="C120" s="257" t="s">
        <v>203</v>
      </c>
      <c r="D120" s="540" t="str">
        <f>DEC2HEX(E120)</f>
        <v>27</v>
      </c>
      <c r="E120" s="540">
        <f>E104+1</f>
        <v>39</v>
      </c>
      <c r="F120" s="543" t="str">
        <f>DEC2HEX(G120,2)</f>
        <v>2E</v>
      </c>
      <c r="G120" s="495">
        <f>G112+1</f>
        <v>46</v>
      </c>
      <c r="H120" s="97">
        <v>0</v>
      </c>
      <c r="I120" s="546" t="s">
        <v>308</v>
      </c>
      <c r="J120" s="507" t="e">
        <f>DEC2HEX(K120,2)</f>
        <v>#NUM!</v>
      </c>
      <c r="K120" s="201">
        <f>+K104+1</f>
        <v>1029</v>
      </c>
      <c r="L120" s="219">
        <f>L112+1</f>
        <v>1052</v>
      </c>
      <c r="M120" s="219" t="str">
        <f>DEC2HEX(L120,4)</f>
        <v>041C</v>
      </c>
      <c r="N120" s="98">
        <v>0</v>
      </c>
      <c r="O120" s="291" t="str">
        <f>HEX2BIN(P120,8)</f>
        <v>11011100</v>
      </c>
      <c r="P120" s="530" t="s">
        <v>210</v>
      </c>
      <c r="Q120" s="547" t="str">
        <f>CONCATENATE(P120,P128,P136,P144)</f>
        <v>DC050000</v>
      </c>
      <c r="R120" s="519" t="str">
        <f>CONCATENATE(P144,P136,P128,P120)</f>
        <v>000005DC</v>
      </c>
      <c r="S120" s="519">
        <f>MOD(HEX2DEC(Q120)+2^31,2^32)-2^31</f>
        <v>-603652096</v>
      </c>
      <c r="T120" s="519">
        <f>(MOD(HEX2DEC(R120)+2^31,2^32)-2^31)</f>
        <v>1500</v>
      </c>
      <c r="U120" s="520">
        <f>S120*0.001</f>
        <v>-603652.09600000002</v>
      </c>
      <c r="V120" s="523">
        <f>T120*0.001</f>
        <v>1.5</v>
      </c>
      <c r="X120" s="341"/>
      <c r="Y120" s="271"/>
      <c r="Z120" s="540"/>
      <c r="AA120" s="540"/>
      <c r="AB120" s="553"/>
      <c r="AC120" s="575"/>
      <c r="AD120" s="86">
        <v>7</v>
      </c>
      <c r="AE120" s="473"/>
      <c r="AF120" s="220"/>
      <c r="AG120" s="220"/>
      <c r="AH120" s="221"/>
      <c r="AI120" s="471"/>
      <c r="AJ120" s="5">
        <v>7</v>
      </c>
      <c r="AK120" s="292"/>
      <c r="AL120" s="298"/>
      <c r="AM120" s="312"/>
      <c r="AN120" s="315"/>
      <c r="AO120" s="315"/>
      <c r="AP120" s="237"/>
      <c r="AQ120" s="563"/>
      <c r="AR120" s="559"/>
      <c r="AS120" s="561"/>
    </row>
    <row r="121" spans="1:45" ht="15.75" customHeight="1" x14ac:dyDescent="0.25">
      <c r="A121" s="566"/>
      <c r="B121" s="271"/>
      <c r="C121" s="271"/>
      <c r="D121" s="540"/>
      <c r="E121" s="540"/>
      <c r="F121" s="543"/>
      <c r="G121" s="495"/>
      <c r="H121" s="82">
        <v>1</v>
      </c>
      <c r="I121" s="546"/>
      <c r="J121" s="465"/>
      <c r="K121" s="424"/>
      <c r="L121" s="220"/>
      <c r="M121" s="220"/>
      <c r="N121" s="5">
        <v>1</v>
      </c>
      <c r="O121" s="291"/>
      <c r="P121" s="530"/>
      <c r="Q121" s="527"/>
      <c r="R121" s="517"/>
      <c r="S121" s="517"/>
      <c r="T121" s="517"/>
      <c r="U121" s="521"/>
      <c r="V121" s="524"/>
      <c r="X121" s="341"/>
      <c r="Y121" s="271"/>
      <c r="Z121" s="540"/>
      <c r="AA121" s="540"/>
      <c r="AB121" s="552" t="str">
        <f>DEC2HEX(AC121)</f>
        <v>27</v>
      </c>
      <c r="AC121" s="573">
        <f>AC113+1</f>
        <v>39</v>
      </c>
      <c r="AD121" s="75">
        <v>0</v>
      </c>
      <c r="AE121" s="473"/>
      <c r="AF121" s="220"/>
      <c r="AG121" s="220"/>
      <c r="AH121" s="387">
        <f>AH113+1</f>
        <v>2175</v>
      </c>
      <c r="AI121" s="219" t="str">
        <f>DEC2HEX(AH121,4)</f>
        <v>087F</v>
      </c>
      <c r="AJ121" s="98">
        <v>8</v>
      </c>
      <c r="AK121" s="290" t="str">
        <f>HEX2BIN(AL121,8)</f>
        <v>00000000</v>
      </c>
      <c r="AL121" s="296" t="str">
        <f>LEFT(DEC2HEX(AR113,4),2)</f>
        <v>00</v>
      </c>
      <c r="AM121" s="312"/>
      <c r="AN121" s="315"/>
      <c r="AO121" s="315"/>
      <c r="AP121" s="237"/>
      <c r="AQ121" s="563"/>
      <c r="AR121" s="559"/>
      <c r="AS121" s="561"/>
    </row>
    <row r="122" spans="1:45" ht="16.5" customHeight="1" x14ac:dyDescent="0.25">
      <c r="A122" s="566"/>
      <c r="B122" s="271"/>
      <c r="C122" s="271"/>
      <c r="D122" s="540"/>
      <c r="E122" s="540"/>
      <c r="F122" s="543"/>
      <c r="G122" s="495"/>
      <c r="H122" s="82">
        <v>2</v>
      </c>
      <c r="I122" s="546"/>
      <c r="J122" s="465"/>
      <c r="K122" s="424"/>
      <c r="L122" s="220"/>
      <c r="M122" s="220"/>
      <c r="N122" s="5">
        <v>2</v>
      </c>
      <c r="O122" s="291"/>
      <c r="P122" s="530"/>
      <c r="Q122" s="527"/>
      <c r="R122" s="517"/>
      <c r="S122" s="517"/>
      <c r="T122" s="517"/>
      <c r="U122" s="521"/>
      <c r="V122" s="524"/>
      <c r="X122" s="341"/>
      <c r="Y122" s="271"/>
      <c r="Z122" s="540"/>
      <c r="AA122" s="540"/>
      <c r="AB122" s="553"/>
      <c r="AC122" s="574"/>
      <c r="AD122" s="82">
        <v>1</v>
      </c>
      <c r="AE122" s="473"/>
      <c r="AF122" s="220"/>
      <c r="AG122" s="220"/>
      <c r="AH122" s="387"/>
      <c r="AI122" s="220"/>
      <c r="AJ122" s="5">
        <v>9</v>
      </c>
      <c r="AK122" s="291"/>
      <c r="AL122" s="297"/>
      <c r="AM122" s="312"/>
      <c r="AN122" s="315"/>
      <c r="AO122" s="315"/>
      <c r="AP122" s="237"/>
      <c r="AQ122" s="563"/>
      <c r="AR122" s="559"/>
      <c r="AS122" s="561"/>
    </row>
    <row r="123" spans="1:45" ht="15.75" customHeight="1" x14ac:dyDescent="0.25">
      <c r="A123" s="566"/>
      <c r="B123" s="271"/>
      <c r="C123" s="271"/>
      <c r="D123" s="540"/>
      <c r="E123" s="540"/>
      <c r="F123" s="543"/>
      <c r="G123" s="495"/>
      <c r="H123" s="82">
        <v>3</v>
      </c>
      <c r="I123" s="546"/>
      <c r="J123" s="465"/>
      <c r="K123" s="424"/>
      <c r="L123" s="220"/>
      <c r="M123" s="220"/>
      <c r="N123" s="5">
        <v>3</v>
      </c>
      <c r="O123" s="291"/>
      <c r="P123" s="530"/>
      <c r="Q123" s="527"/>
      <c r="R123" s="517"/>
      <c r="S123" s="517"/>
      <c r="T123" s="517"/>
      <c r="U123" s="521"/>
      <c r="V123" s="524"/>
      <c r="X123" s="341"/>
      <c r="Y123" s="271"/>
      <c r="Z123" s="540"/>
      <c r="AA123" s="540"/>
      <c r="AB123" s="553"/>
      <c r="AC123" s="574"/>
      <c r="AD123" s="82">
        <v>2</v>
      </c>
      <c r="AE123" s="473"/>
      <c r="AF123" s="220"/>
      <c r="AG123" s="220"/>
      <c r="AH123" s="387"/>
      <c r="AI123" s="220"/>
      <c r="AJ123" s="98">
        <v>10</v>
      </c>
      <c r="AK123" s="291"/>
      <c r="AL123" s="297"/>
      <c r="AM123" s="312"/>
      <c r="AN123" s="315"/>
      <c r="AO123" s="315"/>
      <c r="AP123" s="237"/>
      <c r="AQ123" s="563"/>
      <c r="AR123" s="559"/>
      <c r="AS123" s="561"/>
    </row>
    <row r="124" spans="1:45" ht="16.5" customHeight="1" x14ac:dyDescent="0.25">
      <c r="A124" s="566"/>
      <c r="B124" s="271"/>
      <c r="C124" s="271"/>
      <c r="D124" s="540"/>
      <c r="E124" s="540"/>
      <c r="F124" s="543"/>
      <c r="G124" s="495"/>
      <c r="H124" s="82">
        <v>4</v>
      </c>
      <c r="I124" s="546"/>
      <c r="J124" s="465"/>
      <c r="K124" s="424"/>
      <c r="L124" s="220"/>
      <c r="M124" s="220"/>
      <c r="N124" s="5">
        <v>4</v>
      </c>
      <c r="O124" s="291"/>
      <c r="P124" s="530"/>
      <c r="Q124" s="527"/>
      <c r="R124" s="517"/>
      <c r="S124" s="517"/>
      <c r="T124" s="517"/>
      <c r="U124" s="521"/>
      <c r="V124" s="524"/>
      <c r="X124" s="341"/>
      <c r="Y124" s="271"/>
      <c r="Z124" s="540"/>
      <c r="AA124" s="540"/>
      <c r="AB124" s="553"/>
      <c r="AC124" s="574"/>
      <c r="AD124" s="82">
        <v>3</v>
      </c>
      <c r="AE124" s="473"/>
      <c r="AF124" s="220"/>
      <c r="AG124" s="220"/>
      <c r="AH124" s="387"/>
      <c r="AI124" s="220"/>
      <c r="AJ124" s="5">
        <v>11</v>
      </c>
      <c r="AK124" s="291"/>
      <c r="AL124" s="297"/>
      <c r="AM124" s="312"/>
      <c r="AN124" s="315"/>
      <c r="AO124" s="315"/>
      <c r="AP124" s="237"/>
      <c r="AQ124" s="563"/>
      <c r="AR124" s="559"/>
      <c r="AS124" s="561"/>
    </row>
    <row r="125" spans="1:45" ht="15.75" customHeight="1" x14ac:dyDescent="0.25">
      <c r="A125" s="566"/>
      <c r="B125" s="271"/>
      <c r="C125" s="271"/>
      <c r="D125" s="540"/>
      <c r="E125" s="540"/>
      <c r="F125" s="543"/>
      <c r="G125" s="495"/>
      <c r="H125" s="82">
        <v>5</v>
      </c>
      <c r="I125" s="546"/>
      <c r="J125" s="465"/>
      <c r="K125" s="424"/>
      <c r="L125" s="220"/>
      <c r="M125" s="220"/>
      <c r="N125" s="5">
        <v>5</v>
      </c>
      <c r="O125" s="291"/>
      <c r="P125" s="530"/>
      <c r="Q125" s="527"/>
      <c r="R125" s="517"/>
      <c r="S125" s="517"/>
      <c r="T125" s="517"/>
      <c r="U125" s="521"/>
      <c r="V125" s="524"/>
      <c r="X125" s="341"/>
      <c r="Y125" s="271"/>
      <c r="Z125" s="540"/>
      <c r="AA125" s="540"/>
      <c r="AB125" s="553"/>
      <c r="AC125" s="574"/>
      <c r="AD125" s="82">
        <v>4</v>
      </c>
      <c r="AE125" s="473"/>
      <c r="AF125" s="220"/>
      <c r="AG125" s="220"/>
      <c r="AH125" s="387"/>
      <c r="AI125" s="220"/>
      <c r="AJ125" s="98">
        <v>12</v>
      </c>
      <c r="AK125" s="291"/>
      <c r="AL125" s="297"/>
      <c r="AM125" s="312"/>
      <c r="AN125" s="315"/>
      <c r="AO125" s="315"/>
      <c r="AP125" s="237"/>
      <c r="AQ125" s="563"/>
      <c r="AR125" s="559"/>
      <c r="AS125" s="561"/>
    </row>
    <row r="126" spans="1:45" ht="16.5" customHeight="1" x14ac:dyDescent="0.25">
      <c r="A126" s="566"/>
      <c r="B126" s="271"/>
      <c r="C126" s="271"/>
      <c r="D126" s="540"/>
      <c r="E126" s="540"/>
      <c r="F126" s="543"/>
      <c r="G126" s="495"/>
      <c r="H126" s="82">
        <v>6</v>
      </c>
      <c r="I126" s="546"/>
      <c r="J126" s="465"/>
      <c r="K126" s="424"/>
      <c r="L126" s="220"/>
      <c r="M126" s="220"/>
      <c r="N126" s="5">
        <v>6</v>
      </c>
      <c r="O126" s="291"/>
      <c r="P126" s="530"/>
      <c r="Q126" s="527"/>
      <c r="R126" s="517"/>
      <c r="S126" s="517"/>
      <c r="T126" s="517"/>
      <c r="U126" s="521"/>
      <c r="V126" s="524"/>
      <c r="X126" s="341"/>
      <c r="Y126" s="271"/>
      <c r="Z126" s="540"/>
      <c r="AA126" s="540"/>
      <c r="AB126" s="553"/>
      <c r="AC126" s="574"/>
      <c r="AD126" s="82">
        <v>5</v>
      </c>
      <c r="AE126" s="473"/>
      <c r="AF126" s="220"/>
      <c r="AG126" s="220"/>
      <c r="AH126" s="387"/>
      <c r="AI126" s="220"/>
      <c r="AJ126" s="5">
        <v>13</v>
      </c>
      <c r="AK126" s="291"/>
      <c r="AL126" s="297"/>
      <c r="AM126" s="312"/>
      <c r="AN126" s="315"/>
      <c r="AO126" s="315"/>
      <c r="AP126" s="237"/>
      <c r="AQ126" s="563"/>
      <c r="AR126" s="559"/>
      <c r="AS126" s="561"/>
    </row>
    <row r="127" spans="1:45" ht="15.75" customHeight="1" thickBot="1" x14ac:dyDescent="0.3">
      <c r="A127" s="566"/>
      <c r="B127" s="271"/>
      <c r="C127" s="271"/>
      <c r="D127" s="540"/>
      <c r="E127" s="540"/>
      <c r="F127" s="544"/>
      <c r="G127" s="496"/>
      <c r="H127" s="82">
        <v>7</v>
      </c>
      <c r="I127" s="546"/>
      <c r="J127" s="465"/>
      <c r="K127" s="424"/>
      <c r="L127" s="221"/>
      <c r="M127" s="221"/>
      <c r="N127" s="5">
        <v>7</v>
      </c>
      <c r="O127" s="292"/>
      <c r="P127" s="531"/>
      <c r="Q127" s="527"/>
      <c r="R127" s="517"/>
      <c r="S127" s="517"/>
      <c r="T127" s="517"/>
      <c r="U127" s="521"/>
      <c r="V127" s="524"/>
      <c r="X127" s="341"/>
      <c r="Y127" s="271"/>
      <c r="Z127" s="540"/>
      <c r="AA127" s="540"/>
      <c r="AB127" s="553"/>
      <c r="AC127" s="574"/>
      <c r="AD127" s="82">
        <v>6</v>
      </c>
      <c r="AE127" s="473"/>
      <c r="AF127" s="220"/>
      <c r="AG127" s="220"/>
      <c r="AH127" s="387"/>
      <c r="AI127" s="220"/>
      <c r="AJ127" s="98">
        <v>14</v>
      </c>
      <c r="AK127" s="291"/>
      <c r="AL127" s="297"/>
      <c r="AM127" s="312"/>
      <c r="AN127" s="315"/>
      <c r="AO127" s="315"/>
      <c r="AP127" s="237"/>
      <c r="AQ127" s="563"/>
      <c r="AR127" s="559"/>
      <c r="AS127" s="561"/>
    </row>
    <row r="128" spans="1:45" ht="16.5" customHeight="1" thickBot="1" x14ac:dyDescent="0.3">
      <c r="A128" s="566"/>
      <c r="B128" s="271"/>
      <c r="C128" s="271"/>
      <c r="D128" s="540"/>
      <c r="E128" s="540"/>
      <c r="F128" s="542" t="str">
        <f>DEC2HEX(G128,2)</f>
        <v>2F</v>
      </c>
      <c r="G128" s="494">
        <f>G120+1</f>
        <v>47</v>
      </c>
      <c r="H128" s="82">
        <v>0</v>
      </c>
      <c r="I128" s="546"/>
      <c r="J128" s="465"/>
      <c r="K128" s="424"/>
      <c r="L128" s="219">
        <f>L120+1</f>
        <v>1053</v>
      </c>
      <c r="M128" s="219" t="str">
        <f>DEC2HEX(L128,4)</f>
        <v>041D</v>
      </c>
      <c r="N128" s="5">
        <v>8</v>
      </c>
      <c r="O128" s="290" t="str">
        <f>HEX2BIN(P128,8)</f>
        <v>00000101</v>
      </c>
      <c r="P128" s="529" t="s">
        <v>211</v>
      </c>
      <c r="Q128" s="527"/>
      <c r="R128" s="517"/>
      <c r="S128" s="517"/>
      <c r="T128" s="517"/>
      <c r="U128" s="521"/>
      <c r="V128" s="524"/>
      <c r="X128" s="342"/>
      <c r="Y128" s="258"/>
      <c r="Z128" s="541"/>
      <c r="AA128" s="541"/>
      <c r="AB128" s="553"/>
      <c r="AC128" s="575"/>
      <c r="AD128" s="86">
        <v>7</v>
      </c>
      <c r="AE128" s="474"/>
      <c r="AF128" s="221"/>
      <c r="AG128" s="221"/>
      <c r="AH128" s="477"/>
      <c r="AI128" s="471"/>
      <c r="AJ128" s="84">
        <v>15</v>
      </c>
      <c r="AK128" s="292"/>
      <c r="AL128" s="298"/>
      <c r="AM128" s="313"/>
      <c r="AN128" s="316"/>
      <c r="AO128" s="316"/>
      <c r="AP128" s="238"/>
      <c r="AQ128" s="564"/>
      <c r="AR128" s="560"/>
      <c r="AS128" s="561"/>
    </row>
    <row r="129" spans="1:45" ht="15.75" customHeight="1" x14ac:dyDescent="0.25">
      <c r="A129" s="566"/>
      <c r="B129" s="271"/>
      <c r="C129" s="271"/>
      <c r="D129" s="540"/>
      <c r="E129" s="540"/>
      <c r="F129" s="543"/>
      <c r="G129" s="495"/>
      <c r="H129" s="82">
        <v>1</v>
      </c>
      <c r="I129" s="546"/>
      <c r="J129" s="465"/>
      <c r="K129" s="424"/>
      <c r="L129" s="220"/>
      <c r="M129" s="220"/>
      <c r="N129" s="5">
        <v>9</v>
      </c>
      <c r="O129" s="291"/>
      <c r="P129" s="530"/>
      <c r="Q129" s="527"/>
      <c r="R129" s="517"/>
      <c r="S129" s="517"/>
      <c r="T129" s="517"/>
      <c r="U129" s="521"/>
      <c r="V129" s="524"/>
      <c r="X129" s="340" t="s">
        <v>9</v>
      </c>
      <c r="Y129" s="257" t="s">
        <v>220</v>
      </c>
      <c r="Z129" s="539" t="str">
        <f>DEC2HEX(AA129)</f>
        <v>24</v>
      </c>
      <c r="AA129" s="539">
        <f>AA113+1</f>
        <v>36</v>
      </c>
      <c r="AB129" s="552" t="str">
        <f>DEC2HEX(AC129)</f>
        <v>28</v>
      </c>
      <c r="AC129" s="573">
        <f>AC121+1</f>
        <v>40</v>
      </c>
      <c r="AD129" s="75">
        <v>0</v>
      </c>
      <c r="AE129" s="576" t="s">
        <v>304</v>
      </c>
      <c r="AF129" s="219" t="str">
        <f>DEC2HEX(AG129,4)</f>
        <v>086C</v>
      </c>
      <c r="AG129" s="219">
        <f>+AG113+1</f>
        <v>2156</v>
      </c>
      <c r="AH129" s="219">
        <f>AH121+1</f>
        <v>2176</v>
      </c>
      <c r="AI129" s="219" t="str">
        <f>DEC2HEX(AH129,4)</f>
        <v>0880</v>
      </c>
      <c r="AJ129" s="73">
        <v>0</v>
      </c>
      <c r="AK129" s="290" t="str">
        <f>HEX2BIN(AL129,8)</f>
        <v>00010100</v>
      </c>
      <c r="AL129" s="296" t="str">
        <f>RIGHT(DEC2HEX(AR129,4),2)</f>
        <v>14</v>
      </c>
      <c r="AM129" s="311" t="str">
        <f>CONCATENATE(AL129,AL137)</f>
        <v>1400</v>
      </c>
      <c r="AN129" s="314" t="str">
        <f>CONCATENATE(AL137,AL129)</f>
        <v>0014</v>
      </c>
      <c r="AO129" s="314">
        <f>MOD(HEX2DEC(AM129)+2^15,2^16)-2^15</f>
        <v>5120</v>
      </c>
      <c r="AP129" s="236" t="s">
        <v>281</v>
      </c>
      <c r="AQ129" s="562"/>
      <c r="AR129" s="558">
        <v>20</v>
      </c>
      <c r="AS129" s="561" t="s">
        <v>450</v>
      </c>
    </row>
    <row r="130" spans="1:45" ht="16.5" customHeight="1" x14ac:dyDescent="0.25">
      <c r="A130" s="566"/>
      <c r="B130" s="271"/>
      <c r="C130" s="271"/>
      <c r="D130" s="540"/>
      <c r="E130" s="540"/>
      <c r="F130" s="543"/>
      <c r="G130" s="495"/>
      <c r="H130" s="82">
        <v>2</v>
      </c>
      <c r="I130" s="546"/>
      <c r="J130" s="465"/>
      <c r="K130" s="424"/>
      <c r="L130" s="220"/>
      <c r="M130" s="220"/>
      <c r="N130" s="5">
        <v>10</v>
      </c>
      <c r="O130" s="291"/>
      <c r="P130" s="530"/>
      <c r="Q130" s="527"/>
      <c r="R130" s="517"/>
      <c r="S130" s="517"/>
      <c r="T130" s="517"/>
      <c r="U130" s="521"/>
      <c r="V130" s="524"/>
      <c r="X130" s="341"/>
      <c r="Y130" s="271"/>
      <c r="Z130" s="540"/>
      <c r="AA130" s="540"/>
      <c r="AB130" s="553"/>
      <c r="AC130" s="574"/>
      <c r="AD130" s="82">
        <v>1</v>
      </c>
      <c r="AE130" s="473"/>
      <c r="AF130" s="220"/>
      <c r="AG130" s="220"/>
      <c r="AH130" s="220"/>
      <c r="AI130" s="220"/>
      <c r="AJ130" s="5">
        <v>1</v>
      </c>
      <c r="AK130" s="291"/>
      <c r="AL130" s="297"/>
      <c r="AM130" s="312"/>
      <c r="AN130" s="315"/>
      <c r="AO130" s="315"/>
      <c r="AP130" s="237"/>
      <c r="AQ130" s="563"/>
      <c r="AR130" s="559"/>
      <c r="AS130" s="561"/>
    </row>
    <row r="131" spans="1:45" ht="15.75" customHeight="1" x14ac:dyDescent="0.25">
      <c r="A131" s="566"/>
      <c r="B131" s="271"/>
      <c r="C131" s="271"/>
      <c r="D131" s="540"/>
      <c r="E131" s="540"/>
      <c r="F131" s="543"/>
      <c r="G131" s="495"/>
      <c r="H131" s="82">
        <v>3</v>
      </c>
      <c r="I131" s="546"/>
      <c r="J131" s="465"/>
      <c r="K131" s="424"/>
      <c r="L131" s="220"/>
      <c r="M131" s="220"/>
      <c r="N131" s="5">
        <v>11</v>
      </c>
      <c r="O131" s="291"/>
      <c r="P131" s="530"/>
      <c r="Q131" s="527"/>
      <c r="R131" s="517"/>
      <c r="S131" s="517"/>
      <c r="T131" s="517"/>
      <c r="U131" s="521"/>
      <c r="V131" s="524"/>
      <c r="X131" s="341"/>
      <c r="Y131" s="271"/>
      <c r="Z131" s="540"/>
      <c r="AA131" s="540"/>
      <c r="AB131" s="553"/>
      <c r="AC131" s="574"/>
      <c r="AD131" s="82">
        <v>2</v>
      </c>
      <c r="AE131" s="473"/>
      <c r="AF131" s="220"/>
      <c r="AG131" s="220"/>
      <c r="AH131" s="220"/>
      <c r="AI131" s="220"/>
      <c r="AJ131" s="98">
        <v>2</v>
      </c>
      <c r="AK131" s="291"/>
      <c r="AL131" s="297"/>
      <c r="AM131" s="312"/>
      <c r="AN131" s="315"/>
      <c r="AO131" s="315"/>
      <c r="AP131" s="237"/>
      <c r="AQ131" s="563"/>
      <c r="AR131" s="559"/>
      <c r="AS131" s="561"/>
    </row>
    <row r="132" spans="1:45" ht="16.5" customHeight="1" x14ac:dyDescent="0.25">
      <c r="A132" s="566"/>
      <c r="B132" s="271"/>
      <c r="C132" s="271"/>
      <c r="D132" s="540"/>
      <c r="E132" s="540"/>
      <c r="F132" s="543"/>
      <c r="G132" s="495"/>
      <c r="H132" s="82">
        <v>4</v>
      </c>
      <c r="I132" s="546"/>
      <c r="J132" s="465"/>
      <c r="K132" s="424"/>
      <c r="L132" s="220"/>
      <c r="M132" s="220"/>
      <c r="N132" s="5">
        <v>12</v>
      </c>
      <c r="O132" s="291"/>
      <c r="P132" s="530"/>
      <c r="Q132" s="527"/>
      <c r="R132" s="517"/>
      <c r="S132" s="517"/>
      <c r="T132" s="517"/>
      <c r="U132" s="521"/>
      <c r="V132" s="524"/>
      <c r="X132" s="341"/>
      <c r="Y132" s="271"/>
      <c r="Z132" s="540"/>
      <c r="AA132" s="540"/>
      <c r="AB132" s="553"/>
      <c r="AC132" s="574"/>
      <c r="AD132" s="82">
        <v>3</v>
      </c>
      <c r="AE132" s="473"/>
      <c r="AF132" s="220"/>
      <c r="AG132" s="220"/>
      <c r="AH132" s="220"/>
      <c r="AI132" s="220"/>
      <c r="AJ132" s="5">
        <v>3</v>
      </c>
      <c r="AK132" s="291"/>
      <c r="AL132" s="297"/>
      <c r="AM132" s="312"/>
      <c r="AN132" s="315"/>
      <c r="AO132" s="315"/>
      <c r="AP132" s="237"/>
      <c r="AQ132" s="563"/>
      <c r="AR132" s="559"/>
      <c r="AS132" s="561"/>
    </row>
    <row r="133" spans="1:45" ht="15.75" customHeight="1" x14ac:dyDescent="0.25">
      <c r="A133" s="566"/>
      <c r="B133" s="271"/>
      <c r="C133" s="271"/>
      <c r="D133" s="540"/>
      <c r="E133" s="540"/>
      <c r="F133" s="543"/>
      <c r="G133" s="495"/>
      <c r="H133" s="82">
        <v>5</v>
      </c>
      <c r="I133" s="546"/>
      <c r="J133" s="465"/>
      <c r="K133" s="424"/>
      <c r="L133" s="220"/>
      <c r="M133" s="220"/>
      <c r="N133" s="5">
        <v>13</v>
      </c>
      <c r="O133" s="291"/>
      <c r="P133" s="530"/>
      <c r="Q133" s="527"/>
      <c r="R133" s="517"/>
      <c r="S133" s="517"/>
      <c r="T133" s="517"/>
      <c r="U133" s="521"/>
      <c r="V133" s="524"/>
      <c r="X133" s="341"/>
      <c r="Y133" s="271"/>
      <c r="Z133" s="540"/>
      <c r="AA133" s="540"/>
      <c r="AB133" s="553"/>
      <c r="AC133" s="574"/>
      <c r="AD133" s="82">
        <v>4</v>
      </c>
      <c r="AE133" s="473"/>
      <c r="AF133" s="220"/>
      <c r="AG133" s="220"/>
      <c r="AH133" s="220"/>
      <c r="AI133" s="220"/>
      <c r="AJ133" s="98">
        <v>4</v>
      </c>
      <c r="AK133" s="291"/>
      <c r="AL133" s="297"/>
      <c r="AM133" s="312"/>
      <c r="AN133" s="315"/>
      <c r="AO133" s="315"/>
      <c r="AP133" s="237"/>
      <c r="AQ133" s="563"/>
      <c r="AR133" s="559"/>
      <c r="AS133" s="561"/>
    </row>
    <row r="134" spans="1:45" ht="16.5" customHeight="1" x14ac:dyDescent="0.25">
      <c r="A134" s="566"/>
      <c r="B134" s="271"/>
      <c r="C134" s="271"/>
      <c r="D134" s="540"/>
      <c r="E134" s="540"/>
      <c r="F134" s="543"/>
      <c r="G134" s="495"/>
      <c r="H134" s="82">
        <v>6</v>
      </c>
      <c r="I134" s="546"/>
      <c r="J134" s="465"/>
      <c r="K134" s="424"/>
      <c r="L134" s="220"/>
      <c r="M134" s="220"/>
      <c r="N134" s="5">
        <v>14</v>
      </c>
      <c r="O134" s="291"/>
      <c r="P134" s="530"/>
      <c r="Q134" s="527"/>
      <c r="R134" s="517"/>
      <c r="S134" s="517"/>
      <c r="T134" s="517"/>
      <c r="U134" s="521"/>
      <c r="V134" s="524"/>
      <c r="X134" s="341"/>
      <c r="Y134" s="271"/>
      <c r="Z134" s="540"/>
      <c r="AA134" s="540"/>
      <c r="AB134" s="553"/>
      <c r="AC134" s="574"/>
      <c r="AD134" s="82">
        <v>5</v>
      </c>
      <c r="AE134" s="473"/>
      <c r="AF134" s="220"/>
      <c r="AG134" s="220"/>
      <c r="AH134" s="220"/>
      <c r="AI134" s="220"/>
      <c r="AJ134" s="5">
        <v>5</v>
      </c>
      <c r="AK134" s="291"/>
      <c r="AL134" s="297"/>
      <c r="AM134" s="312"/>
      <c r="AN134" s="315"/>
      <c r="AO134" s="315"/>
      <c r="AP134" s="237"/>
      <c r="AQ134" s="563"/>
      <c r="AR134" s="559"/>
      <c r="AS134" s="561"/>
    </row>
    <row r="135" spans="1:45" ht="15" customHeight="1" thickBot="1" x14ac:dyDescent="0.3">
      <c r="A135" s="566"/>
      <c r="B135" s="271"/>
      <c r="C135" s="258"/>
      <c r="D135" s="541"/>
      <c r="E135" s="541"/>
      <c r="F135" s="544"/>
      <c r="G135" s="496"/>
      <c r="H135" s="90">
        <v>7</v>
      </c>
      <c r="I135" s="546"/>
      <c r="J135" s="466"/>
      <c r="K135" s="199"/>
      <c r="L135" s="221"/>
      <c r="M135" s="221"/>
      <c r="N135" s="88">
        <v>15</v>
      </c>
      <c r="O135" s="292"/>
      <c r="P135" s="531"/>
      <c r="Q135" s="527"/>
      <c r="R135" s="517"/>
      <c r="S135" s="517"/>
      <c r="T135" s="517"/>
      <c r="U135" s="521"/>
      <c r="V135" s="524"/>
      <c r="W135" s="18"/>
      <c r="X135" s="341"/>
      <c r="Y135" s="271"/>
      <c r="Z135" s="540"/>
      <c r="AA135" s="540"/>
      <c r="AB135" s="553"/>
      <c r="AC135" s="574"/>
      <c r="AD135" s="82">
        <v>6</v>
      </c>
      <c r="AE135" s="473"/>
      <c r="AF135" s="220"/>
      <c r="AG135" s="220"/>
      <c r="AH135" s="220"/>
      <c r="AI135" s="220"/>
      <c r="AJ135" s="98">
        <v>6</v>
      </c>
      <c r="AK135" s="291"/>
      <c r="AL135" s="297"/>
      <c r="AM135" s="312"/>
      <c r="AN135" s="315"/>
      <c r="AO135" s="315"/>
      <c r="AP135" s="237"/>
      <c r="AQ135" s="563"/>
      <c r="AR135" s="559"/>
      <c r="AS135" s="561"/>
    </row>
    <row r="136" spans="1:45" ht="15.75" customHeight="1" thickBot="1" x14ac:dyDescent="0.3">
      <c r="A136" s="566"/>
      <c r="B136" s="271"/>
      <c r="C136" s="257" t="s">
        <v>204</v>
      </c>
      <c r="D136" s="539" t="str">
        <f>DEC2HEX(E136)</f>
        <v>28</v>
      </c>
      <c r="E136" s="539">
        <f>E120+1</f>
        <v>40</v>
      </c>
      <c r="F136" s="542" t="str">
        <f>DEC2HEX(G136,2)</f>
        <v>30</v>
      </c>
      <c r="G136" s="494">
        <f>G128+1</f>
        <v>48</v>
      </c>
      <c r="H136" s="75">
        <v>0</v>
      </c>
      <c r="I136" s="546"/>
      <c r="J136" s="464" t="e">
        <f>DEC2HEX(K136,2)</f>
        <v>#NUM!</v>
      </c>
      <c r="K136" s="317">
        <f>+K120+1</f>
        <v>1030</v>
      </c>
      <c r="L136" s="219">
        <f>L128+1</f>
        <v>1054</v>
      </c>
      <c r="M136" s="219" t="str">
        <f>DEC2HEX(L136,4)</f>
        <v>041E</v>
      </c>
      <c r="N136" s="73">
        <v>0</v>
      </c>
      <c r="O136" s="290" t="str">
        <f>HEX2BIN(P136,8)</f>
        <v>00000000</v>
      </c>
      <c r="P136" s="529" t="s">
        <v>136</v>
      </c>
      <c r="Q136" s="527"/>
      <c r="R136" s="517"/>
      <c r="S136" s="517"/>
      <c r="T136" s="517"/>
      <c r="U136" s="521"/>
      <c r="V136" s="524"/>
      <c r="W136" s="18"/>
      <c r="X136" s="341"/>
      <c r="Y136" s="271"/>
      <c r="Z136" s="540"/>
      <c r="AA136" s="540"/>
      <c r="AB136" s="553"/>
      <c r="AC136" s="575"/>
      <c r="AD136" s="86">
        <v>7</v>
      </c>
      <c r="AE136" s="473"/>
      <c r="AF136" s="220"/>
      <c r="AG136" s="220"/>
      <c r="AH136" s="221"/>
      <c r="AI136" s="471"/>
      <c r="AJ136" s="5">
        <v>7</v>
      </c>
      <c r="AK136" s="292"/>
      <c r="AL136" s="298"/>
      <c r="AM136" s="312"/>
      <c r="AN136" s="315"/>
      <c r="AO136" s="315"/>
      <c r="AP136" s="237"/>
      <c r="AQ136" s="563"/>
      <c r="AR136" s="559"/>
      <c r="AS136" s="561"/>
    </row>
    <row r="137" spans="1:45" ht="15" customHeight="1" x14ac:dyDescent="0.25">
      <c r="A137" s="566"/>
      <c r="B137" s="271"/>
      <c r="C137" s="271"/>
      <c r="D137" s="540"/>
      <c r="E137" s="540"/>
      <c r="F137" s="543"/>
      <c r="G137" s="495"/>
      <c r="H137" s="82">
        <v>1</v>
      </c>
      <c r="I137" s="546"/>
      <c r="J137" s="465"/>
      <c r="K137" s="424"/>
      <c r="L137" s="220"/>
      <c r="M137" s="220"/>
      <c r="N137" s="5">
        <v>1</v>
      </c>
      <c r="O137" s="291"/>
      <c r="P137" s="530"/>
      <c r="Q137" s="527"/>
      <c r="R137" s="517"/>
      <c r="S137" s="517"/>
      <c r="T137" s="517"/>
      <c r="U137" s="521"/>
      <c r="V137" s="524"/>
      <c r="W137" s="18"/>
      <c r="X137" s="341"/>
      <c r="Y137" s="271"/>
      <c r="Z137" s="540"/>
      <c r="AA137" s="540"/>
      <c r="AB137" s="552" t="str">
        <f>DEC2HEX(AC137)</f>
        <v>29</v>
      </c>
      <c r="AC137" s="573">
        <f>AC129+1</f>
        <v>41</v>
      </c>
      <c r="AD137" s="75">
        <v>0</v>
      </c>
      <c r="AE137" s="473"/>
      <c r="AF137" s="220"/>
      <c r="AG137" s="220"/>
      <c r="AH137" s="387">
        <f>AH129+1</f>
        <v>2177</v>
      </c>
      <c r="AI137" s="219" t="str">
        <f>DEC2HEX(AH137,4)</f>
        <v>0881</v>
      </c>
      <c r="AJ137" s="98">
        <v>8</v>
      </c>
      <c r="AK137" s="290" t="str">
        <f>HEX2BIN(AL137,8)</f>
        <v>00000000</v>
      </c>
      <c r="AL137" s="296" t="str">
        <f>LEFT(DEC2HEX(AR129,4),2)</f>
        <v>00</v>
      </c>
      <c r="AM137" s="312"/>
      <c r="AN137" s="315"/>
      <c r="AO137" s="315"/>
      <c r="AP137" s="237"/>
      <c r="AQ137" s="563"/>
      <c r="AR137" s="559"/>
      <c r="AS137" s="561"/>
    </row>
    <row r="138" spans="1:45" ht="15.75" customHeight="1" x14ac:dyDescent="0.25">
      <c r="A138" s="566"/>
      <c r="B138" s="271"/>
      <c r="C138" s="271"/>
      <c r="D138" s="540"/>
      <c r="E138" s="540"/>
      <c r="F138" s="543"/>
      <c r="G138" s="495"/>
      <c r="H138" s="82">
        <v>2</v>
      </c>
      <c r="I138" s="546"/>
      <c r="J138" s="465"/>
      <c r="K138" s="424"/>
      <c r="L138" s="220"/>
      <c r="M138" s="220"/>
      <c r="N138" s="5">
        <v>2</v>
      </c>
      <c r="O138" s="291"/>
      <c r="P138" s="530"/>
      <c r="Q138" s="527"/>
      <c r="R138" s="517"/>
      <c r="S138" s="517"/>
      <c r="T138" s="517"/>
      <c r="U138" s="521"/>
      <c r="V138" s="524"/>
      <c r="W138" s="18"/>
      <c r="X138" s="341"/>
      <c r="Y138" s="271"/>
      <c r="Z138" s="540"/>
      <c r="AA138" s="540"/>
      <c r="AB138" s="553"/>
      <c r="AC138" s="574"/>
      <c r="AD138" s="82">
        <v>1</v>
      </c>
      <c r="AE138" s="473"/>
      <c r="AF138" s="220"/>
      <c r="AG138" s="220"/>
      <c r="AH138" s="387"/>
      <c r="AI138" s="220"/>
      <c r="AJ138" s="5">
        <v>9</v>
      </c>
      <c r="AK138" s="291"/>
      <c r="AL138" s="297"/>
      <c r="AM138" s="312"/>
      <c r="AN138" s="315"/>
      <c r="AO138" s="315"/>
      <c r="AP138" s="237"/>
      <c r="AQ138" s="563"/>
      <c r="AR138" s="559"/>
      <c r="AS138" s="561"/>
    </row>
    <row r="139" spans="1:45" ht="15" customHeight="1" x14ac:dyDescent="0.25">
      <c r="A139" s="566"/>
      <c r="B139" s="271"/>
      <c r="C139" s="271"/>
      <c r="D139" s="540"/>
      <c r="E139" s="540"/>
      <c r="F139" s="543"/>
      <c r="G139" s="495"/>
      <c r="H139" s="82">
        <v>3</v>
      </c>
      <c r="I139" s="546"/>
      <c r="J139" s="465"/>
      <c r="K139" s="424"/>
      <c r="L139" s="220"/>
      <c r="M139" s="220"/>
      <c r="N139" s="5">
        <v>3</v>
      </c>
      <c r="O139" s="291"/>
      <c r="P139" s="530"/>
      <c r="Q139" s="527"/>
      <c r="R139" s="517"/>
      <c r="S139" s="517"/>
      <c r="T139" s="517"/>
      <c r="U139" s="521"/>
      <c r="V139" s="524"/>
      <c r="W139" s="18"/>
      <c r="X139" s="341"/>
      <c r="Y139" s="271"/>
      <c r="Z139" s="540"/>
      <c r="AA139" s="540"/>
      <c r="AB139" s="553"/>
      <c r="AC139" s="574"/>
      <c r="AD139" s="82">
        <v>2</v>
      </c>
      <c r="AE139" s="473"/>
      <c r="AF139" s="220"/>
      <c r="AG139" s="220"/>
      <c r="AH139" s="387"/>
      <c r="AI139" s="220"/>
      <c r="AJ139" s="98">
        <v>10</v>
      </c>
      <c r="AK139" s="291"/>
      <c r="AL139" s="297"/>
      <c r="AM139" s="312"/>
      <c r="AN139" s="315"/>
      <c r="AO139" s="315"/>
      <c r="AP139" s="237"/>
      <c r="AQ139" s="563"/>
      <c r="AR139" s="559"/>
      <c r="AS139" s="561"/>
    </row>
    <row r="140" spans="1:45" ht="15.75" customHeight="1" x14ac:dyDescent="0.25">
      <c r="A140" s="566"/>
      <c r="B140" s="271"/>
      <c r="C140" s="271"/>
      <c r="D140" s="540"/>
      <c r="E140" s="540"/>
      <c r="F140" s="543"/>
      <c r="G140" s="495"/>
      <c r="H140" s="82">
        <v>4</v>
      </c>
      <c r="I140" s="546"/>
      <c r="J140" s="465"/>
      <c r="K140" s="424"/>
      <c r="L140" s="220"/>
      <c r="M140" s="220"/>
      <c r="N140" s="5">
        <v>4</v>
      </c>
      <c r="O140" s="291"/>
      <c r="P140" s="530"/>
      <c r="Q140" s="527"/>
      <c r="R140" s="517"/>
      <c r="S140" s="517"/>
      <c r="T140" s="517"/>
      <c r="U140" s="521"/>
      <c r="V140" s="524"/>
      <c r="W140" s="18"/>
      <c r="X140" s="341"/>
      <c r="Y140" s="271"/>
      <c r="Z140" s="540"/>
      <c r="AA140" s="540"/>
      <c r="AB140" s="553"/>
      <c r="AC140" s="574"/>
      <c r="AD140" s="82">
        <v>3</v>
      </c>
      <c r="AE140" s="473"/>
      <c r="AF140" s="220"/>
      <c r="AG140" s="220"/>
      <c r="AH140" s="387"/>
      <c r="AI140" s="220"/>
      <c r="AJ140" s="5">
        <v>11</v>
      </c>
      <c r="AK140" s="291"/>
      <c r="AL140" s="297"/>
      <c r="AM140" s="312"/>
      <c r="AN140" s="315"/>
      <c r="AO140" s="315"/>
      <c r="AP140" s="237"/>
      <c r="AQ140" s="563"/>
      <c r="AR140" s="559"/>
      <c r="AS140" s="561"/>
    </row>
    <row r="141" spans="1:45" ht="15" customHeight="1" x14ac:dyDescent="0.25">
      <c r="A141" s="566"/>
      <c r="B141" s="271"/>
      <c r="C141" s="271"/>
      <c r="D141" s="540"/>
      <c r="E141" s="540"/>
      <c r="F141" s="543"/>
      <c r="G141" s="495"/>
      <c r="H141" s="82">
        <v>5</v>
      </c>
      <c r="I141" s="546"/>
      <c r="J141" s="465"/>
      <c r="K141" s="424"/>
      <c r="L141" s="220"/>
      <c r="M141" s="220"/>
      <c r="N141" s="5">
        <v>5</v>
      </c>
      <c r="O141" s="291"/>
      <c r="P141" s="530"/>
      <c r="Q141" s="527"/>
      <c r="R141" s="517"/>
      <c r="S141" s="517"/>
      <c r="T141" s="517"/>
      <c r="U141" s="521"/>
      <c r="V141" s="524"/>
      <c r="W141" s="18"/>
      <c r="X141" s="341"/>
      <c r="Y141" s="271"/>
      <c r="Z141" s="540"/>
      <c r="AA141" s="540"/>
      <c r="AB141" s="553"/>
      <c r="AC141" s="574"/>
      <c r="AD141" s="82">
        <v>4</v>
      </c>
      <c r="AE141" s="473"/>
      <c r="AF141" s="220"/>
      <c r="AG141" s="220"/>
      <c r="AH141" s="387"/>
      <c r="AI141" s="220"/>
      <c r="AJ141" s="98">
        <v>12</v>
      </c>
      <c r="AK141" s="291"/>
      <c r="AL141" s="297"/>
      <c r="AM141" s="312"/>
      <c r="AN141" s="315"/>
      <c r="AO141" s="315"/>
      <c r="AP141" s="237"/>
      <c r="AQ141" s="563"/>
      <c r="AR141" s="559"/>
      <c r="AS141" s="561"/>
    </row>
    <row r="142" spans="1:45" ht="15.75" customHeight="1" x14ac:dyDescent="0.25">
      <c r="A142" s="566"/>
      <c r="B142" s="271"/>
      <c r="C142" s="271"/>
      <c r="D142" s="540"/>
      <c r="E142" s="540"/>
      <c r="F142" s="543"/>
      <c r="G142" s="495"/>
      <c r="H142" s="82">
        <v>6</v>
      </c>
      <c r="I142" s="546"/>
      <c r="J142" s="465"/>
      <c r="K142" s="424"/>
      <c r="L142" s="220"/>
      <c r="M142" s="220"/>
      <c r="N142" s="5">
        <v>6</v>
      </c>
      <c r="O142" s="291"/>
      <c r="P142" s="530"/>
      <c r="Q142" s="527"/>
      <c r="R142" s="517"/>
      <c r="S142" s="517"/>
      <c r="T142" s="517"/>
      <c r="U142" s="521"/>
      <c r="V142" s="524"/>
      <c r="W142" s="18"/>
      <c r="X142" s="341"/>
      <c r="Y142" s="271"/>
      <c r="Z142" s="540"/>
      <c r="AA142" s="540"/>
      <c r="AB142" s="553"/>
      <c r="AC142" s="574"/>
      <c r="AD142" s="82">
        <v>5</v>
      </c>
      <c r="AE142" s="473"/>
      <c r="AF142" s="220"/>
      <c r="AG142" s="220"/>
      <c r="AH142" s="387"/>
      <c r="AI142" s="220"/>
      <c r="AJ142" s="5">
        <v>13</v>
      </c>
      <c r="AK142" s="291"/>
      <c r="AL142" s="297"/>
      <c r="AM142" s="312"/>
      <c r="AN142" s="315"/>
      <c r="AO142" s="315"/>
      <c r="AP142" s="237"/>
      <c r="AQ142" s="563"/>
      <c r="AR142" s="559"/>
      <c r="AS142" s="561"/>
    </row>
    <row r="143" spans="1:45" ht="15" customHeight="1" thickBot="1" x14ac:dyDescent="0.3">
      <c r="A143" s="566"/>
      <c r="B143" s="271"/>
      <c r="C143" s="271"/>
      <c r="D143" s="540"/>
      <c r="E143" s="540"/>
      <c r="F143" s="544"/>
      <c r="G143" s="496"/>
      <c r="H143" s="82">
        <v>7</v>
      </c>
      <c r="I143" s="546"/>
      <c r="J143" s="465"/>
      <c r="K143" s="424"/>
      <c r="L143" s="221"/>
      <c r="M143" s="221"/>
      <c r="N143" s="5">
        <v>7</v>
      </c>
      <c r="O143" s="292"/>
      <c r="P143" s="531"/>
      <c r="Q143" s="527"/>
      <c r="R143" s="517"/>
      <c r="S143" s="517"/>
      <c r="T143" s="517"/>
      <c r="U143" s="521"/>
      <c r="V143" s="524"/>
      <c r="W143" s="18"/>
      <c r="X143" s="341"/>
      <c r="Y143" s="271"/>
      <c r="Z143" s="540"/>
      <c r="AA143" s="540"/>
      <c r="AB143" s="553"/>
      <c r="AC143" s="574"/>
      <c r="AD143" s="82">
        <v>6</v>
      </c>
      <c r="AE143" s="473"/>
      <c r="AF143" s="220"/>
      <c r="AG143" s="220"/>
      <c r="AH143" s="387"/>
      <c r="AI143" s="220"/>
      <c r="AJ143" s="98">
        <v>14</v>
      </c>
      <c r="AK143" s="291"/>
      <c r="AL143" s="297"/>
      <c r="AM143" s="312"/>
      <c r="AN143" s="315"/>
      <c r="AO143" s="315"/>
      <c r="AP143" s="237"/>
      <c r="AQ143" s="563"/>
      <c r="AR143" s="559"/>
      <c r="AS143" s="561"/>
    </row>
    <row r="144" spans="1:45" ht="15.75" customHeight="1" thickBot="1" x14ac:dyDescent="0.3">
      <c r="A144" s="566"/>
      <c r="B144" s="271"/>
      <c r="C144" s="271"/>
      <c r="D144" s="540"/>
      <c r="E144" s="540"/>
      <c r="F144" s="542" t="str">
        <f>DEC2HEX(G144,2)</f>
        <v>31</v>
      </c>
      <c r="G144" s="494">
        <f>G136+1</f>
        <v>49</v>
      </c>
      <c r="H144" s="82">
        <v>0</v>
      </c>
      <c r="I144" s="546"/>
      <c r="J144" s="465"/>
      <c r="K144" s="424"/>
      <c r="L144" s="219">
        <f>L136+1</f>
        <v>1055</v>
      </c>
      <c r="M144" s="219" t="str">
        <f>DEC2HEX(L144,4)</f>
        <v>041F</v>
      </c>
      <c r="N144" s="5">
        <v>8</v>
      </c>
      <c r="O144" s="290" t="str">
        <f>HEX2BIN(P144,8)</f>
        <v>00000000</v>
      </c>
      <c r="P144" s="529" t="s">
        <v>136</v>
      </c>
      <c r="Q144" s="527"/>
      <c r="R144" s="517"/>
      <c r="S144" s="517"/>
      <c r="T144" s="517"/>
      <c r="U144" s="521"/>
      <c r="V144" s="524"/>
      <c r="W144" s="18"/>
      <c r="X144" s="342"/>
      <c r="Y144" s="258"/>
      <c r="Z144" s="541"/>
      <c r="AA144" s="541"/>
      <c r="AB144" s="553"/>
      <c r="AC144" s="575"/>
      <c r="AD144" s="86">
        <v>7</v>
      </c>
      <c r="AE144" s="474"/>
      <c r="AF144" s="221"/>
      <c r="AG144" s="221"/>
      <c r="AH144" s="477"/>
      <c r="AI144" s="471"/>
      <c r="AJ144" s="84">
        <v>15</v>
      </c>
      <c r="AK144" s="292"/>
      <c r="AL144" s="298"/>
      <c r="AM144" s="313"/>
      <c r="AN144" s="316"/>
      <c r="AO144" s="316"/>
      <c r="AP144" s="238"/>
      <c r="AQ144" s="564"/>
      <c r="AR144" s="560"/>
      <c r="AS144" s="561"/>
    </row>
    <row r="145" spans="1:45" ht="15" customHeight="1" x14ac:dyDescent="0.25">
      <c r="A145" s="566"/>
      <c r="B145" s="271"/>
      <c r="C145" s="271"/>
      <c r="D145" s="540"/>
      <c r="E145" s="540"/>
      <c r="F145" s="543"/>
      <c r="G145" s="495"/>
      <c r="H145" s="82">
        <v>1</v>
      </c>
      <c r="I145" s="546"/>
      <c r="J145" s="465"/>
      <c r="K145" s="424"/>
      <c r="L145" s="220"/>
      <c r="M145" s="220"/>
      <c r="N145" s="5">
        <v>9</v>
      </c>
      <c r="O145" s="291"/>
      <c r="P145" s="530"/>
      <c r="Q145" s="527"/>
      <c r="R145" s="517"/>
      <c r="S145" s="517"/>
      <c r="T145" s="517"/>
      <c r="U145" s="521"/>
      <c r="V145" s="524"/>
      <c r="W145" s="18"/>
      <c r="X145" s="340" t="s">
        <v>9</v>
      </c>
      <c r="Y145" s="257" t="s">
        <v>221</v>
      </c>
      <c r="Z145" s="539" t="str">
        <f>DEC2HEX(AA145)</f>
        <v>25</v>
      </c>
      <c r="AA145" s="539">
        <f>AA129+1</f>
        <v>37</v>
      </c>
      <c r="AB145" s="552" t="str">
        <f>DEC2HEX(AC145)</f>
        <v>2A</v>
      </c>
      <c r="AC145" s="573">
        <f>AC137+1</f>
        <v>42</v>
      </c>
      <c r="AD145" s="75">
        <v>0</v>
      </c>
      <c r="AE145" s="576" t="s">
        <v>305</v>
      </c>
      <c r="AF145" s="219" t="str">
        <f>DEC2HEX(AG145,4)</f>
        <v>086D</v>
      </c>
      <c r="AG145" s="219">
        <f>+AG129+1</f>
        <v>2157</v>
      </c>
      <c r="AH145" s="219">
        <f>AH137+1</f>
        <v>2178</v>
      </c>
      <c r="AI145" s="219" t="str">
        <f>DEC2HEX(AH145,4)</f>
        <v>0882</v>
      </c>
      <c r="AJ145" s="73">
        <v>0</v>
      </c>
      <c r="AK145" s="290" t="str">
        <f>HEX2BIN(AL145,8)</f>
        <v>10100001</v>
      </c>
      <c r="AL145" s="296" t="str">
        <f>RIGHT(DEC2HEX(AR145,4),2)</f>
        <v>A1</v>
      </c>
      <c r="AM145" s="311" t="str">
        <f>CONCATENATE(AL145,AL153)</f>
        <v>A100</v>
      </c>
      <c r="AN145" s="314" t="str">
        <f>CONCATENATE(AL153,AL145)</f>
        <v>00A1</v>
      </c>
      <c r="AO145" s="314">
        <f>MOD(HEX2DEC(AM145)+2^15,2^16)-2^15</f>
        <v>-24320</v>
      </c>
      <c r="AP145" s="236" t="s">
        <v>281</v>
      </c>
      <c r="AQ145" s="562"/>
      <c r="AR145" s="558">
        <v>161</v>
      </c>
      <c r="AS145" s="561" t="s">
        <v>450</v>
      </c>
    </row>
    <row r="146" spans="1:45" ht="15.75" customHeight="1" x14ac:dyDescent="0.25">
      <c r="A146" s="566"/>
      <c r="B146" s="271"/>
      <c r="C146" s="271"/>
      <c r="D146" s="540"/>
      <c r="E146" s="540"/>
      <c r="F146" s="543"/>
      <c r="G146" s="495"/>
      <c r="H146" s="82">
        <v>2</v>
      </c>
      <c r="I146" s="546"/>
      <c r="J146" s="465"/>
      <c r="K146" s="424"/>
      <c r="L146" s="220"/>
      <c r="M146" s="220"/>
      <c r="N146" s="5">
        <v>10</v>
      </c>
      <c r="O146" s="291"/>
      <c r="P146" s="530"/>
      <c r="Q146" s="527"/>
      <c r="R146" s="517"/>
      <c r="S146" s="517"/>
      <c r="T146" s="517"/>
      <c r="U146" s="521"/>
      <c r="V146" s="524"/>
      <c r="W146" s="18"/>
      <c r="X146" s="341"/>
      <c r="Y146" s="271"/>
      <c r="Z146" s="540"/>
      <c r="AA146" s="540"/>
      <c r="AB146" s="553"/>
      <c r="AC146" s="574"/>
      <c r="AD146" s="82">
        <v>1</v>
      </c>
      <c r="AE146" s="473"/>
      <c r="AF146" s="220"/>
      <c r="AG146" s="220"/>
      <c r="AH146" s="220"/>
      <c r="AI146" s="220"/>
      <c r="AJ146" s="5">
        <v>1</v>
      </c>
      <c r="AK146" s="291"/>
      <c r="AL146" s="297"/>
      <c r="AM146" s="312"/>
      <c r="AN146" s="315"/>
      <c r="AO146" s="315"/>
      <c r="AP146" s="237"/>
      <c r="AQ146" s="563"/>
      <c r="AR146" s="559"/>
      <c r="AS146" s="561"/>
    </row>
    <row r="147" spans="1:45" ht="15" customHeight="1" x14ac:dyDescent="0.25">
      <c r="A147" s="566"/>
      <c r="B147" s="271"/>
      <c r="C147" s="271"/>
      <c r="D147" s="540"/>
      <c r="E147" s="540"/>
      <c r="F147" s="543"/>
      <c r="G147" s="495"/>
      <c r="H147" s="82">
        <v>3</v>
      </c>
      <c r="I147" s="546"/>
      <c r="J147" s="465"/>
      <c r="K147" s="424"/>
      <c r="L147" s="220"/>
      <c r="M147" s="220"/>
      <c r="N147" s="5">
        <v>11</v>
      </c>
      <c r="O147" s="291"/>
      <c r="P147" s="530"/>
      <c r="Q147" s="527"/>
      <c r="R147" s="517"/>
      <c r="S147" s="517"/>
      <c r="T147" s="517"/>
      <c r="U147" s="521"/>
      <c r="V147" s="524"/>
      <c r="W147" s="18"/>
      <c r="X147" s="341"/>
      <c r="Y147" s="271"/>
      <c r="Z147" s="540"/>
      <c r="AA147" s="540"/>
      <c r="AB147" s="553"/>
      <c r="AC147" s="574"/>
      <c r="AD147" s="82">
        <v>2</v>
      </c>
      <c r="AE147" s="473"/>
      <c r="AF147" s="220"/>
      <c r="AG147" s="220"/>
      <c r="AH147" s="220"/>
      <c r="AI147" s="220"/>
      <c r="AJ147" s="98">
        <v>2</v>
      </c>
      <c r="AK147" s="291"/>
      <c r="AL147" s="297"/>
      <c r="AM147" s="312"/>
      <c r="AN147" s="315"/>
      <c r="AO147" s="315"/>
      <c r="AP147" s="237"/>
      <c r="AQ147" s="563"/>
      <c r="AR147" s="559"/>
      <c r="AS147" s="561"/>
    </row>
    <row r="148" spans="1:45" ht="15.75" customHeight="1" x14ac:dyDescent="0.25">
      <c r="A148" s="566"/>
      <c r="B148" s="271"/>
      <c r="C148" s="271"/>
      <c r="D148" s="540"/>
      <c r="E148" s="540"/>
      <c r="F148" s="543"/>
      <c r="G148" s="495"/>
      <c r="H148" s="82">
        <v>4</v>
      </c>
      <c r="I148" s="546"/>
      <c r="J148" s="465"/>
      <c r="K148" s="424"/>
      <c r="L148" s="220"/>
      <c r="M148" s="220"/>
      <c r="N148" s="5">
        <v>12</v>
      </c>
      <c r="O148" s="291"/>
      <c r="P148" s="530"/>
      <c r="Q148" s="527"/>
      <c r="R148" s="517"/>
      <c r="S148" s="517"/>
      <c r="T148" s="517"/>
      <c r="U148" s="521"/>
      <c r="V148" s="524"/>
      <c r="W148" s="18"/>
      <c r="X148" s="341"/>
      <c r="Y148" s="271"/>
      <c r="Z148" s="540"/>
      <c r="AA148" s="540"/>
      <c r="AB148" s="553"/>
      <c r="AC148" s="574"/>
      <c r="AD148" s="82">
        <v>3</v>
      </c>
      <c r="AE148" s="473"/>
      <c r="AF148" s="220"/>
      <c r="AG148" s="220"/>
      <c r="AH148" s="220"/>
      <c r="AI148" s="220"/>
      <c r="AJ148" s="5">
        <v>3</v>
      </c>
      <c r="AK148" s="291"/>
      <c r="AL148" s="297"/>
      <c r="AM148" s="312"/>
      <c r="AN148" s="315"/>
      <c r="AO148" s="315"/>
      <c r="AP148" s="237"/>
      <c r="AQ148" s="563"/>
      <c r="AR148" s="559"/>
      <c r="AS148" s="561"/>
    </row>
    <row r="149" spans="1:45" ht="15" customHeight="1" x14ac:dyDescent="0.25">
      <c r="A149" s="566"/>
      <c r="B149" s="271"/>
      <c r="C149" s="271"/>
      <c r="D149" s="540"/>
      <c r="E149" s="540"/>
      <c r="F149" s="543"/>
      <c r="G149" s="495"/>
      <c r="H149" s="82">
        <v>5</v>
      </c>
      <c r="I149" s="546"/>
      <c r="J149" s="465"/>
      <c r="K149" s="424"/>
      <c r="L149" s="220"/>
      <c r="M149" s="220"/>
      <c r="N149" s="5">
        <v>13</v>
      </c>
      <c r="O149" s="291"/>
      <c r="P149" s="530"/>
      <c r="Q149" s="527"/>
      <c r="R149" s="517"/>
      <c r="S149" s="517"/>
      <c r="T149" s="517"/>
      <c r="U149" s="521"/>
      <c r="V149" s="524"/>
      <c r="W149" s="18"/>
      <c r="X149" s="341"/>
      <c r="Y149" s="271"/>
      <c r="Z149" s="540"/>
      <c r="AA149" s="540"/>
      <c r="AB149" s="553"/>
      <c r="AC149" s="574"/>
      <c r="AD149" s="82">
        <v>4</v>
      </c>
      <c r="AE149" s="473"/>
      <c r="AF149" s="220"/>
      <c r="AG149" s="220"/>
      <c r="AH149" s="220"/>
      <c r="AI149" s="220"/>
      <c r="AJ149" s="98">
        <v>4</v>
      </c>
      <c r="AK149" s="291"/>
      <c r="AL149" s="297"/>
      <c r="AM149" s="312"/>
      <c r="AN149" s="315"/>
      <c r="AO149" s="315"/>
      <c r="AP149" s="237"/>
      <c r="AQ149" s="563"/>
      <c r="AR149" s="559"/>
      <c r="AS149" s="561"/>
    </row>
    <row r="150" spans="1:45" ht="15.75" customHeight="1" x14ac:dyDescent="0.25">
      <c r="A150" s="566"/>
      <c r="B150" s="271"/>
      <c r="C150" s="271"/>
      <c r="D150" s="540"/>
      <c r="E150" s="540"/>
      <c r="F150" s="543"/>
      <c r="G150" s="495"/>
      <c r="H150" s="82">
        <v>6</v>
      </c>
      <c r="I150" s="546"/>
      <c r="J150" s="465"/>
      <c r="K150" s="424"/>
      <c r="L150" s="220"/>
      <c r="M150" s="220"/>
      <c r="N150" s="5">
        <v>14</v>
      </c>
      <c r="O150" s="291"/>
      <c r="P150" s="530"/>
      <c r="Q150" s="527"/>
      <c r="R150" s="517"/>
      <c r="S150" s="517"/>
      <c r="T150" s="517"/>
      <c r="U150" s="521"/>
      <c r="V150" s="524"/>
      <c r="W150" s="18"/>
      <c r="X150" s="341"/>
      <c r="Y150" s="271"/>
      <c r="Z150" s="540"/>
      <c r="AA150" s="540"/>
      <c r="AB150" s="553"/>
      <c r="AC150" s="574"/>
      <c r="AD150" s="82">
        <v>5</v>
      </c>
      <c r="AE150" s="473"/>
      <c r="AF150" s="220"/>
      <c r="AG150" s="220"/>
      <c r="AH150" s="220"/>
      <c r="AI150" s="220"/>
      <c r="AJ150" s="5">
        <v>5</v>
      </c>
      <c r="AK150" s="291"/>
      <c r="AL150" s="297"/>
      <c r="AM150" s="312"/>
      <c r="AN150" s="315"/>
      <c r="AO150" s="315"/>
      <c r="AP150" s="237"/>
      <c r="AQ150" s="563"/>
      <c r="AR150" s="559"/>
      <c r="AS150" s="561"/>
    </row>
    <row r="151" spans="1:45" ht="15" customHeight="1" thickBot="1" x14ac:dyDescent="0.3">
      <c r="A151" s="566"/>
      <c r="B151" s="258"/>
      <c r="C151" s="258"/>
      <c r="D151" s="541"/>
      <c r="E151" s="541"/>
      <c r="F151" s="548"/>
      <c r="G151" s="496"/>
      <c r="H151" s="86">
        <v>7</v>
      </c>
      <c r="I151" s="332"/>
      <c r="J151" s="508"/>
      <c r="K151" s="429"/>
      <c r="L151" s="221"/>
      <c r="M151" s="221"/>
      <c r="N151" s="84">
        <v>15</v>
      </c>
      <c r="O151" s="292"/>
      <c r="P151" s="531"/>
      <c r="Q151" s="528"/>
      <c r="R151" s="518"/>
      <c r="S151" s="518"/>
      <c r="T151" s="518"/>
      <c r="U151" s="522"/>
      <c r="V151" s="525"/>
      <c r="X151" s="341"/>
      <c r="Y151" s="271"/>
      <c r="Z151" s="540"/>
      <c r="AA151" s="540"/>
      <c r="AB151" s="553"/>
      <c r="AC151" s="574"/>
      <c r="AD151" s="82">
        <v>6</v>
      </c>
      <c r="AE151" s="473"/>
      <c r="AF151" s="220"/>
      <c r="AG151" s="220"/>
      <c r="AH151" s="220"/>
      <c r="AI151" s="220"/>
      <c r="AJ151" s="98">
        <v>6</v>
      </c>
      <c r="AK151" s="291"/>
      <c r="AL151" s="297"/>
      <c r="AM151" s="312"/>
      <c r="AN151" s="315"/>
      <c r="AO151" s="315"/>
      <c r="AP151" s="237"/>
      <c r="AQ151" s="563"/>
      <c r="AR151" s="559"/>
      <c r="AS151" s="561"/>
    </row>
    <row r="152" spans="1:45" ht="15" customHeight="1" thickBot="1" x14ac:dyDescent="0.3">
      <c r="A152" s="566"/>
      <c r="B152" s="257" t="s">
        <v>206</v>
      </c>
      <c r="C152" s="257" t="s">
        <v>206</v>
      </c>
      <c r="D152" s="539" t="str">
        <f>DEC2HEX(E152)</f>
        <v>29</v>
      </c>
      <c r="E152" s="539">
        <f>E136+1</f>
        <v>41</v>
      </c>
      <c r="F152" s="545" t="str">
        <f>DEC2HEX(G152)</f>
        <v>32</v>
      </c>
      <c r="G152" s="536">
        <f>G144+1</f>
        <v>50</v>
      </c>
      <c r="H152" s="75">
        <v>0</v>
      </c>
      <c r="I152" s="331" t="s">
        <v>212</v>
      </c>
      <c r="J152" s="475" t="e">
        <f>DEC2HEX(K152,2)</f>
        <v>#NUM!</v>
      </c>
      <c r="K152" s="476">
        <f>K136+1</f>
        <v>1031</v>
      </c>
      <c r="L152" s="219">
        <f>L144+1</f>
        <v>1056</v>
      </c>
      <c r="M152" s="219" t="str">
        <f>DEC2HEX(L152,4)</f>
        <v>0420</v>
      </c>
      <c r="N152" s="73">
        <v>0</v>
      </c>
      <c r="O152" s="290" t="str">
        <f>HEX2BIN(P152,8)</f>
        <v>00010100</v>
      </c>
      <c r="P152" s="287" t="s">
        <v>195</v>
      </c>
      <c r="Q152" s="318" t="str">
        <f>CONCATENATE(P152,P160)</f>
        <v>1400</v>
      </c>
      <c r="R152" s="314" t="str">
        <f>CONCATENATE(P160,P152)</f>
        <v>0014</v>
      </c>
      <c r="S152" s="314">
        <f>MOD(HEX2DEC(Q152)+2^15,2^16)-2^15</f>
        <v>5120</v>
      </c>
      <c r="T152" s="314">
        <f>MOD(HEX2DEC(R152)+2^15,2^16)-2^15</f>
        <v>20</v>
      </c>
      <c r="U152" s="230" t="s">
        <v>297</v>
      </c>
      <c r="V152" s="231"/>
      <c r="X152" s="341"/>
      <c r="Y152" s="271"/>
      <c r="Z152" s="540"/>
      <c r="AA152" s="540"/>
      <c r="AB152" s="553"/>
      <c r="AC152" s="575"/>
      <c r="AD152" s="86">
        <v>7</v>
      </c>
      <c r="AE152" s="473"/>
      <c r="AF152" s="220"/>
      <c r="AG152" s="220"/>
      <c r="AH152" s="221"/>
      <c r="AI152" s="471"/>
      <c r="AJ152" s="5">
        <v>7</v>
      </c>
      <c r="AK152" s="292"/>
      <c r="AL152" s="298"/>
      <c r="AM152" s="312"/>
      <c r="AN152" s="315"/>
      <c r="AO152" s="315"/>
      <c r="AP152" s="237"/>
      <c r="AQ152" s="563"/>
      <c r="AR152" s="559"/>
      <c r="AS152" s="561"/>
    </row>
    <row r="153" spans="1:45" ht="15" customHeight="1" x14ac:dyDescent="0.25">
      <c r="A153" s="566"/>
      <c r="B153" s="271"/>
      <c r="C153" s="271"/>
      <c r="D153" s="540"/>
      <c r="E153" s="540"/>
      <c r="F153" s="495"/>
      <c r="G153" s="537"/>
      <c r="H153" s="82">
        <v>1</v>
      </c>
      <c r="I153" s="546"/>
      <c r="J153" s="388"/>
      <c r="K153" s="387"/>
      <c r="L153" s="220"/>
      <c r="M153" s="220"/>
      <c r="N153" s="5">
        <v>1</v>
      </c>
      <c r="O153" s="291"/>
      <c r="P153" s="288"/>
      <c r="Q153" s="319"/>
      <c r="R153" s="315"/>
      <c r="S153" s="315"/>
      <c r="T153" s="315"/>
      <c r="U153" s="232"/>
      <c r="V153" s="233"/>
      <c r="X153" s="341"/>
      <c r="Y153" s="271"/>
      <c r="Z153" s="540"/>
      <c r="AA153" s="540"/>
      <c r="AB153" s="552" t="str">
        <f>DEC2HEX(AC153)</f>
        <v>2B</v>
      </c>
      <c r="AC153" s="573">
        <f>AC145+1</f>
        <v>43</v>
      </c>
      <c r="AD153" s="75">
        <v>0</v>
      </c>
      <c r="AE153" s="473"/>
      <c r="AF153" s="220"/>
      <c r="AG153" s="220"/>
      <c r="AH153" s="387">
        <f>AH145+1</f>
        <v>2179</v>
      </c>
      <c r="AI153" s="219" t="str">
        <f>DEC2HEX(AH153,4)</f>
        <v>0883</v>
      </c>
      <c r="AJ153" s="98">
        <v>8</v>
      </c>
      <c r="AK153" s="290" t="str">
        <f>HEX2BIN(AL153,8)</f>
        <v>00000000</v>
      </c>
      <c r="AL153" s="296" t="str">
        <f>LEFT(DEC2HEX(AR145,4),2)</f>
        <v>00</v>
      </c>
      <c r="AM153" s="312"/>
      <c r="AN153" s="315"/>
      <c r="AO153" s="315"/>
      <c r="AP153" s="237"/>
      <c r="AQ153" s="563"/>
      <c r="AR153" s="559"/>
      <c r="AS153" s="561"/>
    </row>
    <row r="154" spans="1:45" ht="15" customHeight="1" x14ac:dyDescent="0.25">
      <c r="A154" s="566"/>
      <c r="B154" s="271"/>
      <c r="C154" s="271"/>
      <c r="D154" s="540"/>
      <c r="E154" s="540"/>
      <c r="F154" s="495"/>
      <c r="G154" s="537"/>
      <c r="H154" s="82">
        <v>2</v>
      </c>
      <c r="I154" s="546"/>
      <c r="J154" s="388"/>
      <c r="K154" s="387"/>
      <c r="L154" s="220"/>
      <c r="M154" s="220"/>
      <c r="N154" s="98">
        <v>2</v>
      </c>
      <c r="O154" s="291"/>
      <c r="P154" s="288"/>
      <c r="Q154" s="319"/>
      <c r="R154" s="315"/>
      <c r="S154" s="315"/>
      <c r="T154" s="315"/>
      <c r="U154" s="232"/>
      <c r="V154" s="233"/>
      <c r="X154" s="341"/>
      <c r="Y154" s="271"/>
      <c r="Z154" s="540"/>
      <c r="AA154" s="540"/>
      <c r="AB154" s="553"/>
      <c r="AC154" s="574"/>
      <c r="AD154" s="82">
        <v>1</v>
      </c>
      <c r="AE154" s="473"/>
      <c r="AF154" s="220"/>
      <c r="AG154" s="220"/>
      <c r="AH154" s="387"/>
      <c r="AI154" s="220"/>
      <c r="AJ154" s="5">
        <v>9</v>
      </c>
      <c r="AK154" s="291"/>
      <c r="AL154" s="297"/>
      <c r="AM154" s="312"/>
      <c r="AN154" s="315"/>
      <c r="AO154" s="315"/>
      <c r="AP154" s="237"/>
      <c r="AQ154" s="563"/>
      <c r="AR154" s="559"/>
      <c r="AS154" s="561"/>
    </row>
    <row r="155" spans="1:45" ht="15" customHeight="1" x14ac:dyDescent="0.25">
      <c r="A155" s="566"/>
      <c r="B155" s="271"/>
      <c r="C155" s="271"/>
      <c r="D155" s="540"/>
      <c r="E155" s="540"/>
      <c r="F155" s="495"/>
      <c r="G155" s="537"/>
      <c r="H155" s="82">
        <v>3</v>
      </c>
      <c r="I155" s="546"/>
      <c r="J155" s="388"/>
      <c r="K155" s="387"/>
      <c r="L155" s="220"/>
      <c r="M155" s="220"/>
      <c r="N155" s="5">
        <v>3</v>
      </c>
      <c r="O155" s="291"/>
      <c r="P155" s="288"/>
      <c r="Q155" s="319"/>
      <c r="R155" s="315"/>
      <c r="S155" s="315"/>
      <c r="T155" s="315"/>
      <c r="U155" s="232"/>
      <c r="V155" s="233"/>
      <c r="X155" s="341"/>
      <c r="Y155" s="271"/>
      <c r="Z155" s="540"/>
      <c r="AA155" s="540"/>
      <c r="AB155" s="553"/>
      <c r="AC155" s="574"/>
      <c r="AD155" s="82">
        <v>2</v>
      </c>
      <c r="AE155" s="473"/>
      <c r="AF155" s="220"/>
      <c r="AG155" s="220"/>
      <c r="AH155" s="387"/>
      <c r="AI155" s="220"/>
      <c r="AJ155" s="98">
        <v>10</v>
      </c>
      <c r="AK155" s="291"/>
      <c r="AL155" s="297"/>
      <c r="AM155" s="312"/>
      <c r="AN155" s="315"/>
      <c r="AO155" s="315"/>
      <c r="AP155" s="237"/>
      <c r="AQ155" s="563"/>
      <c r="AR155" s="559"/>
      <c r="AS155" s="561"/>
    </row>
    <row r="156" spans="1:45" ht="15" customHeight="1" x14ac:dyDescent="0.25">
      <c r="A156" s="566"/>
      <c r="B156" s="271"/>
      <c r="C156" s="271"/>
      <c r="D156" s="540"/>
      <c r="E156" s="540"/>
      <c r="F156" s="495"/>
      <c r="G156" s="537"/>
      <c r="H156" s="82">
        <v>4</v>
      </c>
      <c r="I156" s="546"/>
      <c r="J156" s="388"/>
      <c r="K156" s="387"/>
      <c r="L156" s="220"/>
      <c r="M156" s="220"/>
      <c r="N156" s="98">
        <v>4</v>
      </c>
      <c r="O156" s="291"/>
      <c r="P156" s="288"/>
      <c r="Q156" s="319"/>
      <c r="R156" s="315"/>
      <c r="S156" s="315"/>
      <c r="T156" s="315"/>
      <c r="U156" s="232"/>
      <c r="V156" s="233"/>
      <c r="X156" s="341"/>
      <c r="Y156" s="271"/>
      <c r="Z156" s="540"/>
      <c r="AA156" s="540"/>
      <c r="AB156" s="553"/>
      <c r="AC156" s="574"/>
      <c r="AD156" s="82">
        <v>3</v>
      </c>
      <c r="AE156" s="473"/>
      <c r="AF156" s="220"/>
      <c r="AG156" s="220"/>
      <c r="AH156" s="387"/>
      <c r="AI156" s="220"/>
      <c r="AJ156" s="5">
        <v>11</v>
      </c>
      <c r="AK156" s="291"/>
      <c r="AL156" s="297"/>
      <c r="AM156" s="312"/>
      <c r="AN156" s="315"/>
      <c r="AO156" s="315"/>
      <c r="AP156" s="237"/>
      <c r="AQ156" s="563"/>
      <c r="AR156" s="559"/>
      <c r="AS156" s="561"/>
    </row>
    <row r="157" spans="1:45" ht="15" customHeight="1" x14ac:dyDescent="0.25">
      <c r="A157" s="566"/>
      <c r="B157" s="271"/>
      <c r="C157" s="271"/>
      <c r="D157" s="540"/>
      <c r="E157" s="540"/>
      <c r="F157" s="495"/>
      <c r="G157" s="537"/>
      <c r="H157" s="82">
        <v>5</v>
      </c>
      <c r="I157" s="546"/>
      <c r="J157" s="388"/>
      <c r="K157" s="387"/>
      <c r="L157" s="220"/>
      <c r="M157" s="220"/>
      <c r="N157" s="5">
        <v>5</v>
      </c>
      <c r="O157" s="291"/>
      <c r="P157" s="288"/>
      <c r="Q157" s="319"/>
      <c r="R157" s="315"/>
      <c r="S157" s="315"/>
      <c r="T157" s="315"/>
      <c r="U157" s="232"/>
      <c r="V157" s="233"/>
      <c r="X157" s="341"/>
      <c r="Y157" s="271"/>
      <c r="Z157" s="540"/>
      <c r="AA157" s="540"/>
      <c r="AB157" s="553"/>
      <c r="AC157" s="574"/>
      <c r="AD157" s="82">
        <v>4</v>
      </c>
      <c r="AE157" s="473"/>
      <c r="AF157" s="220"/>
      <c r="AG157" s="220"/>
      <c r="AH157" s="387"/>
      <c r="AI157" s="220"/>
      <c r="AJ157" s="98">
        <v>12</v>
      </c>
      <c r="AK157" s="291"/>
      <c r="AL157" s="297"/>
      <c r="AM157" s="312"/>
      <c r="AN157" s="315"/>
      <c r="AO157" s="315"/>
      <c r="AP157" s="237"/>
      <c r="AQ157" s="563"/>
      <c r="AR157" s="559"/>
      <c r="AS157" s="561"/>
    </row>
    <row r="158" spans="1:45" ht="15.75" customHeight="1" x14ac:dyDescent="0.25">
      <c r="A158" s="566"/>
      <c r="B158" s="271"/>
      <c r="C158" s="271"/>
      <c r="D158" s="540"/>
      <c r="E158" s="540"/>
      <c r="F158" s="495"/>
      <c r="G158" s="537"/>
      <c r="H158" s="82">
        <v>6</v>
      </c>
      <c r="I158" s="546"/>
      <c r="J158" s="388"/>
      <c r="K158" s="387"/>
      <c r="L158" s="220"/>
      <c r="M158" s="220"/>
      <c r="N158" s="98">
        <v>6</v>
      </c>
      <c r="O158" s="291"/>
      <c r="P158" s="288"/>
      <c r="Q158" s="319"/>
      <c r="R158" s="315"/>
      <c r="S158" s="315"/>
      <c r="T158" s="315"/>
      <c r="U158" s="232"/>
      <c r="V158" s="233"/>
      <c r="X158" s="341"/>
      <c r="Y158" s="271"/>
      <c r="Z158" s="540"/>
      <c r="AA158" s="540"/>
      <c r="AB158" s="553"/>
      <c r="AC158" s="574"/>
      <c r="AD158" s="82">
        <v>5</v>
      </c>
      <c r="AE158" s="473"/>
      <c r="AF158" s="220"/>
      <c r="AG158" s="220"/>
      <c r="AH158" s="387"/>
      <c r="AI158" s="220"/>
      <c r="AJ158" s="5">
        <v>13</v>
      </c>
      <c r="AK158" s="291"/>
      <c r="AL158" s="297"/>
      <c r="AM158" s="312"/>
      <c r="AN158" s="315"/>
      <c r="AO158" s="315"/>
      <c r="AP158" s="237"/>
      <c r="AQ158" s="563"/>
      <c r="AR158" s="559"/>
      <c r="AS158" s="561"/>
    </row>
    <row r="159" spans="1:45" ht="15" customHeight="1" thickBot="1" x14ac:dyDescent="0.3">
      <c r="A159" s="566"/>
      <c r="B159" s="271"/>
      <c r="C159" s="271"/>
      <c r="D159" s="540"/>
      <c r="E159" s="540"/>
      <c r="F159" s="495"/>
      <c r="G159" s="538"/>
      <c r="H159" s="86">
        <v>7</v>
      </c>
      <c r="I159" s="546"/>
      <c r="J159" s="388"/>
      <c r="K159" s="387"/>
      <c r="L159" s="221"/>
      <c r="M159" s="221"/>
      <c r="N159" s="5">
        <v>7</v>
      </c>
      <c r="O159" s="292"/>
      <c r="P159" s="289"/>
      <c r="Q159" s="319"/>
      <c r="R159" s="315"/>
      <c r="S159" s="315"/>
      <c r="T159" s="315"/>
      <c r="U159" s="232"/>
      <c r="V159" s="233"/>
      <c r="X159" s="341"/>
      <c r="Y159" s="271"/>
      <c r="Z159" s="540"/>
      <c r="AA159" s="540"/>
      <c r="AB159" s="553"/>
      <c r="AC159" s="574"/>
      <c r="AD159" s="82">
        <v>6</v>
      </c>
      <c r="AE159" s="473"/>
      <c r="AF159" s="220"/>
      <c r="AG159" s="220"/>
      <c r="AH159" s="387"/>
      <c r="AI159" s="220"/>
      <c r="AJ159" s="98">
        <v>14</v>
      </c>
      <c r="AK159" s="291"/>
      <c r="AL159" s="297"/>
      <c r="AM159" s="312"/>
      <c r="AN159" s="315"/>
      <c r="AO159" s="315"/>
      <c r="AP159" s="237"/>
      <c r="AQ159" s="563"/>
      <c r="AR159" s="559"/>
      <c r="AS159" s="561"/>
    </row>
    <row r="160" spans="1:45" ht="15" customHeight="1" thickBot="1" x14ac:dyDescent="0.3">
      <c r="A160" s="566"/>
      <c r="B160" s="271"/>
      <c r="C160" s="271"/>
      <c r="D160" s="540"/>
      <c r="E160" s="540"/>
      <c r="F160" s="545" t="str">
        <f>DEC2HEX(G160)</f>
        <v>33</v>
      </c>
      <c r="G160" s="536">
        <f>G152+1</f>
        <v>51</v>
      </c>
      <c r="H160" s="75">
        <v>0</v>
      </c>
      <c r="I160" s="546"/>
      <c r="J160" s="388"/>
      <c r="K160" s="387"/>
      <c r="L160" s="219">
        <f>L152+1</f>
        <v>1057</v>
      </c>
      <c r="M160" s="219" t="str">
        <f>DEC2HEX(L160,4)</f>
        <v>0421</v>
      </c>
      <c r="N160" s="98">
        <v>8</v>
      </c>
      <c r="O160" s="290" t="str">
        <f>HEX2BIN(P160,8)</f>
        <v>00000000</v>
      </c>
      <c r="P160" s="287" t="s">
        <v>136</v>
      </c>
      <c r="Q160" s="319"/>
      <c r="R160" s="315"/>
      <c r="S160" s="315"/>
      <c r="T160" s="315"/>
      <c r="U160" s="232"/>
      <c r="V160" s="233"/>
      <c r="X160" s="342"/>
      <c r="Y160" s="258"/>
      <c r="Z160" s="541"/>
      <c r="AA160" s="541"/>
      <c r="AB160" s="553"/>
      <c r="AC160" s="575"/>
      <c r="AD160" s="86">
        <v>7</v>
      </c>
      <c r="AE160" s="474"/>
      <c r="AF160" s="221"/>
      <c r="AG160" s="221"/>
      <c r="AH160" s="477"/>
      <c r="AI160" s="471"/>
      <c r="AJ160" s="84">
        <v>15</v>
      </c>
      <c r="AK160" s="292"/>
      <c r="AL160" s="298"/>
      <c r="AM160" s="313"/>
      <c r="AN160" s="316"/>
      <c r="AO160" s="316"/>
      <c r="AP160" s="238"/>
      <c r="AQ160" s="564"/>
      <c r="AR160" s="560"/>
      <c r="AS160" s="561"/>
    </row>
    <row r="161" spans="1:45" ht="15" customHeight="1" x14ac:dyDescent="0.25">
      <c r="A161" s="566"/>
      <c r="B161" s="271"/>
      <c r="C161" s="271"/>
      <c r="D161" s="540"/>
      <c r="E161" s="540"/>
      <c r="F161" s="495"/>
      <c r="G161" s="537"/>
      <c r="H161" s="82">
        <v>1</v>
      </c>
      <c r="I161" s="546"/>
      <c r="J161" s="388"/>
      <c r="K161" s="387"/>
      <c r="L161" s="220"/>
      <c r="M161" s="220"/>
      <c r="N161" s="5">
        <v>9</v>
      </c>
      <c r="O161" s="291"/>
      <c r="P161" s="288"/>
      <c r="Q161" s="319"/>
      <c r="R161" s="315"/>
      <c r="S161" s="315"/>
      <c r="T161" s="315"/>
      <c r="U161" s="232"/>
      <c r="V161" s="233"/>
      <c r="X161" s="340" t="s">
        <v>9</v>
      </c>
      <c r="Y161" s="257" t="s">
        <v>222</v>
      </c>
      <c r="Z161" s="539" t="str">
        <f>DEC2HEX(AA161)</f>
        <v>26</v>
      </c>
      <c r="AA161" s="539">
        <f>AA145+1</f>
        <v>38</v>
      </c>
      <c r="AB161" s="552" t="str">
        <f>DEC2HEX(AC161)</f>
        <v>2C</v>
      </c>
      <c r="AC161" s="573">
        <f>AC153+1</f>
        <v>44</v>
      </c>
      <c r="AD161" s="75">
        <v>0</v>
      </c>
      <c r="AE161" s="576" t="s">
        <v>306</v>
      </c>
      <c r="AF161" s="219" t="str">
        <f>DEC2HEX(AG161,4)</f>
        <v>086E</v>
      </c>
      <c r="AG161" s="219">
        <f>+AG145+1</f>
        <v>2158</v>
      </c>
      <c r="AH161" s="219">
        <f>AH153+1</f>
        <v>2180</v>
      </c>
      <c r="AI161" s="219" t="str">
        <f>DEC2HEX(AH161,4)</f>
        <v>0884</v>
      </c>
      <c r="AJ161" s="73">
        <v>0</v>
      </c>
      <c r="AK161" s="290" t="str">
        <f>HEX2BIN(AL161,8)</f>
        <v>00110010</v>
      </c>
      <c r="AL161" s="296" t="str">
        <f>RIGHT(DEC2HEX(AR161,4),2)</f>
        <v>32</v>
      </c>
      <c r="AM161" s="311" t="str">
        <f>CONCATENATE(AL161,AL169)</f>
        <v>3200</v>
      </c>
      <c r="AN161" s="314" t="str">
        <f>CONCATENATE(AL169,AL161)</f>
        <v>0032</v>
      </c>
      <c r="AO161" s="314">
        <f>MOD(HEX2DEC(AM161)+2^15,2^16)-2^15</f>
        <v>12800</v>
      </c>
      <c r="AP161" s="236" t="s">
        <v>281</v>
      </c>
      <c r="AQ161" s="562"/>
      <c r="AR161" s="558">
        <v>50</v>
      </c>
      <c r="AS161" s="561" t="s">
        <v>450</v>
      </c>
    </row>
    <row r="162" spans="1:45" ht="15.75" customHeight="1" x14ac:dyDescent="0.25">
      <c r="A162" s="566"/>
      <c r="B162" s="271"/>
      <c r="C162" s="271"/>
      <c r="D162" s="540"/>
      <c r="E162" s="540"/>
      <c r="F162" s="495"/>
      <c r="G162" s="537"/>
      <c r="H162" s="82">
        <v>2</v>
      </c>
      <c r="I162" s="546"/>
      <c r="J162" s="388"/>
      <c r="K162" s="387"/>
      <c r="L162" s="220"/>
      <c r="M162" s="220"/>
      <c r="N162" s="98">
        <v>10</v>
      </c>
      <c r="O162" s="291"/>
      <c r="P162" s="288"/>
      <c r="Q162" s="319"/>
      <c r="R162" s="315"/>
      <c r="S162" s="315"/>
      <c r="T162" s="315"/>
      <c r="U162" s="232"/>
      <c r="V162" s="233"/>
      <c r="X162" s="341"/>
      <c r="Y162" s="271"/>
      <c r="Z162" s="540"/>
      <c r="AA162" s="540"/>
      <c r="AB162" s="553"/>
      <c r="AC162" s="574"/>
      <c r="AD162" s="82">
        <v>1</v>
      </c>
      <c r="AE162" s="473"/>
      <c r="AF162" s="220"/>
      <c r="AG162" s="220"/>
      <c r="AH162" s="220"/>
      <c r="AI162" s="220"/>
      <c r="AJ162" s="5">
        <v>1</v>
      </c>
      <c r="AK162" s="291"/>
      <c r="AL162" s="297"/>
      <c r="AM162" s="312"/>
      <c r="AN162" s="315"/>
      <c r="AO162" s="315"/>
      <c r="AP162" s="237"/>
      <c r="AQ162" s="563"/>
      <c r="AR162" s="559"/>
      <c r="AS162" s="561"/>
    </row>
    <row r="163" spans="1:45" ht="15" customHeight="1" x14ac:dyDescent="0.25">
      <c r="A163" s="566"/>
      <c r="B163" s="271"/>
      <c r="C163" s="271"/>
      <c r="D163" s="540"/>
      <c r="E163" s="540"/>
      <c r="F163" s="495"/>
      <c r="G163" s="537"/>
      <c r="H163" s="82">
        <v>3</v>
      </c>
      <c r="I163" s="546"/>
      <c r="J163" s="388"/>
      <c r="K163" s="387"/>
      <c r="L163" s="220"/>
      <c r="M163" s="220"/>
      <c r="N163" s="5">
        <v>11</v>
      </c>
      <c r="O163" s="291"/>
      <c r="P163" s="288"/>
      <c r="Q163" s="319"/>
      <c r="R163" s="315"/>
      <c r="S163" s="315"/>
      <c r="T163" s="315"/>
      <c r="U163" s="232"/>
      <c r="V163" s="233"/>
      <c r="X163" s="341"/>
      <c r="Y163" s="271"/>
      <c r="Z163" s="540"/>
      <c r="AA163" s="540"/>
      <c r="AB163" s="553"/>
      <c r="AC163" s="574"/>
      <c r="AD163" s="82">
        <v>2</v>
      </c>
      <c r="AE163" s="473"/>
      <c r="AF163" s="220"/>
      <c r="AG163" s="220"/>
      <c r="AH163" s="220"/>
      <c r="AI163" s="220"/>
      <c r="AJ163" s="98">
        <v>2</v>
      </c>
      <c r="AK163" s="291"/>
      <c r="AL163" s="297"/>
      <c r="AM163" s="312"/>
      <c r="AN163" s="315"/>
      <c r="AO163" s="315"/>
      <c r="AP163" s="237"/>
      <c r="AQ163" s="563"/>
      <c r="AR163" s="559"/>
      <c r="AS163" s="561"/>
    </row>
    <row r="164" spans="1:45" ht="15" customHeight="1" x14ac:dyDescent="0.25">
      <c r="A164" s="566"/>
      <c r="B164" s="271"/>
      <c r="C164" s="271"/>
      <c r="D164" s="540"/>
      <c r="E164" s="540"/>
      <c r="F164" s="495"/>
      <c r="G164" s="537"/>
      <c r="H164" s="82">
        <v>4</v>
      </c>
      <c r="I164" s="546"/>
      <c r="J164" s="388"/>
      <c r="K164" s="387"/>
      <c r="L164" s="220"/>
      <c r="M164" s="220"/>
      <c r="N164" s="98">
        <v>12</v>
      </c>
      <c r="O164" s="291"/>
      <c r="P164" s="288"/>
      <c r="Q164" s="319"/>
      <c r="R164" s="315"/>
      <c r="S164" s="315"/>
      <c r="T164" s="315"/>
      <c r="U164" s="232"/>
      <c r="V164" s="233"/>
      <c r="X164" s="341"/>
      <c r="Y164" s="271"/>
      <c r="Z164" s="540"/>
      <c r="AA164" s="540"/>
      <c r="AB164" s="553"/>
      <c r="AC164" s="574"/>
      <c r="AD164" s="82">
        <v>3</v>
      </c>
      <c r="AE164" s="473"/>
      <c r="AF164" s="220"/>
      <c r="AG164" s="220"/>
      <c r="AH164" s="220"/>
      <c r="AI164" s="220"/>
      <c r="AJ164" s="5">
        <v>3</v>
      </c>
      <c r="AK164" s="291"/>
      <c r="AL164" s="297"/>
      <c r="AM164" s="312"/>
      <c r="AN164" s="315"/>
      <c r="AO164" s="315"/>
      <c r="AP164" s="237"/>
      <c r="AQ164" s="563"/>
      <c r="AR164" s="559"/>
      <c r="AS164" s="561"/>
    </row>
    <row r="165" spans="1:45" ht="15" customHeight="1" x14ac:dyDescent="0.25">
      <c r="A165" s="566"/>
      <c r="B165" s="271"/>
      <c r="C165" s="271"/>
      <c r="D165" s="540"/>
      <c r="E165" s="540"/>
      <c r="F165" s="495"/>
      <c r="G165" s="537"/>
      <c r="H165" s="82">
        <v>5</v>
      </c>
      <c r="I165" s="546"/>
      <c r="J165" s="388"/>
      <c r="K165" s="387"/>
      <c r="L165" s="220"/>
      <c r="M165" s="220"/>
      <c r="N165" s="5">
        <v>13</v>
      </c>
      <c r="O165" s="291"/>
      <c r="P165" s="288"/>
      <c r="Q165" s="319"/>
      <c r="R165" s="315"/>
      <c r="S165" s="315"/>
      <c r="T165" s="315"/>
      <c r="U165" s="232"/>
      <c r="V165" s="233"/>
      <c r="X165" s="341"/>
      <c r="Y165" s="271"/>
      <c r="Z165" s="540"/>
      <c r="AA165" s="540"/>
      <c r="AB165" s="553"/>
      <c r="AC165" s="574"/>
      <c r="AD165" s="82">
        <v>4</v>
      </c>
      <c r="AE165" s="473"/>
      <c r="AF165" s="220"/>
      <c r="AG165" s="220"/>
      <c r="AH165" s="220"/>
      <c r="AI165" s="220"/>
      <c r="AJ165" s="98">
        <v>4</v>
      </c>
      <c r="AK165" s="291"/>
      <c r="AL165" s="297"/>
      <c r="AM165" s="312"/>
      <c r="AN165" s="315"/>
      <c r="AO165" s="315"/>
      <c r="AP165" s="237"/>
      <c r="AQ165" s="563"/>
      <c r="AR165" s="559"/>
      <c r="AS165" s="561"/>
    </row>
    <row r="166" spans="1:45" ht="15.75" customHeight="1" x14ac:dyDescent="0.25">
      <c r="A166" s="566"/>
      <c r="B166" s="271"/>
      <c r="C166" s="271"/>
      <c r="D166" s="540"/>
      <c r="E166" s="540"/>
      <c r="F166" s="495"/>
      <c r="G166" s="537"/>
      <c r="H166" s="82">
        <v>6</v>
      </c>
      <c r="I166" s="546"/>
      <c r="J166" s="388"/>
      <c r="K166" s="387"/>
      <c r="L166" s="220"/>
      <c r="M166" s="220"/>
      <c r="N166" s="98">
        <v>14</v>
      </c>
      <c r="O166" s="291"/>
      <c r="P166" s="288"/>
      <c r="Q166" s="319"/>
      <c r="R166" s="315"/>
      <c r="S166" s="315"/>
      <c r="T166" s="315"/>
      <c r="U166" s="232"/>
      <c r="V166" s="233"/>
      <c r="X166" s="341"/>
      <c r="Y166" s="271"/>
      <c r="Z166" s="540"/>
      <c r="AA166" s="540"/>
      <c r="AB166" s="553"/>
      <c r="AC166" s="574"/>
      <c r="AD166" s="82">
        <v>5</v>
      </c>
      <c r="AE166" s="473"/>
      <c r="AF166" s="220"/>
      <c r="AG166" s="220"/>
      <c r="AH166" s="220"/>
      <c r="AI166" s="220"/>
      <c r="AJ166" s="5">
        <v>5</v>
      </c>
      <c r="AK166" s="291"/>
      <c r="AL166" s="297"/>
      <c r="AM166" s="312"/>
      <c r="AN166" s="315"/>
      <c r="AO166" s="315"/>
      <c r="AP166" s="237"/>
      <c r="AQ166" s="563"/>
      <c r="AR166" s="559"/>
      <c r="AS166" s="561"/>
    </row>
    <row r="167" spans="1:45" ht="15" customHeight="1" thickBot="1" x14ac:dyDescent="0.3">
      <c r="A167" s="566"/>
      <c r="B167" s="258"/>
      <c r="C167" s="258"/>
      <c r="D167" s="541"/>
      <c r="E167" s="541"/>
      <c r="F167" s="495"/>
      <c r="G167" s="538"/>
      <c r="H167" s="86">
        <v>7</v>
      </c>
      <c r="I167" s="332"/>
      <c r="J167" s="394"/>
      <c r="K167" s="477"/>
      <c r="L167" s="221"/>
      <c r="M167" s="221"/>
      <c r="N167" s="84">
        <v>15</v>
      </c>
      <c r="O167" s="292"/>
      <c r="P167" s="289"/>
      <c r="Q167" s="320"/>
      <c r="R167" s="316"/>
      <c r="S167" s="316"/>
      <c r="T167" s="316"/>
      <c r="U167" s="234"/>
      <c r="V167" s="235"/>
      <c r="X167" s="341"/>
      <c r="Y167" s="271"/>
      <c r="Z167" s="540"/>
      <c r="AA167" s="540"/>
      <c r="AB167" s="553"/>
      <c r="AC167" s="574"/>
      <c r="AD167" s="82">
        <v>6</v>
      </c>
      <c r="AE167" s="473"/>
      <c r="AF167" s="220"/>
      <c r="AG167" s="220"/>
      <c r="AH167" s="220"/>
      <c r="AI167" s="220"/>
      <c r="AJ167" s="98">
        <v>6</v>
      </c>
      <c r="AK167" s="291"/>
      <c r="AL167" s="297"/>
      <c r="AM167" s="312"/>
      <c r="AN167" s="315"/>
      <c r="AO167" s="315"/>
      <c r="AP167" s="237"/>
      <c r="AQ167" s="563"/>
      <c r="AR167" s="559"/>
      <c r="AS167" s="561"/>
    </row>
    <row r="168" spans="1:45" ht="15.75" customHeight="1" thickBot="1" x14ac:dyDescent="0.3">
      <c r="A168" s="566"/>
      <c r="B168" s="257" t="s">
        <v>453</v>
      </c>
      <c r="C168" s="257" t="s">
        <v>203</v>
      </c>
      <c r="D168" s="539" t="str">
        <f>DEC2HEX(E168)</f>
        <v>2A</v>
      </c>
      <c r="E168" s="539">
        <f>E152+1</f>
        <v>42</v>
      </c>
      <c r="F168" s="542" t="str">
        <f>DEC2HEX(G168,2)</f>
        <v>34</v>
      </c>
      <c r="G168" s="545">
        <f>G160+1</f>
        <v>52</v>
      </c>
      <c r="H168" s="75">
        <v>0</v>
      </c>
      <c r="I168" s="331" t="s">
        <v>310</v>
      </c>
      <c r="J168" s="464" t="e">
        <f>DEC2HEX(K168,2)</f>
        <v>#NUM!</v>
      </c>
      <c r="K168" s="317">
        <f>+K152+1</f>
        <v>1032</v>
      </c>
      <c r="L168" s="219">
        <f>L160+1</f>
        <v>1058</v>
      </c>
      <c r="M168" s="219" t="str">
        <f>DEC2HEX(L168,4)</f>
        <v>0422</v>
      </c>
      <c r="N168" s="73">
        <v>0</v>
      </c>
      <c r="O168" s="290" t="str">
        <f>HEX2BIN(P168,8)</f>
        <v>11110000</v>
      </c>
      <c r="P168" s="529" t="s">
        <v>213</v>
      </c>
      <c r="Q168" s="547" t="str">
        <f>CONCATENATE(P168,P176,P184,P192)</f>
        <v>F0490200</v>
      </c>
      <c r="R168" s="519" t="str">
        <f>CONCATENATE(P192,P184,P176,P168)</f>
        <v>000249F0</v>
      </c>
      <c r="S168" s="519">
        <f>MOD(HEX2DEC(Q168)+2^31,2^32)-2^31</f>
        <v>-263650816</v>
      </c>
      <c r="T168" s="519">
        <f>(MOD(HEX2DEC(R168)+2^31,2^32)-2^31)</f>
        <v>150000</v>
      </c>
      <c r="U168" s="520">
        <f>S168*0.001</f>
        <v>-263650.81599999999</v>
      </c>
      <c r="V168" s="523">
        <f>T168*0.001</f>
        <v>150</v>
      </c>
      <c r="X168" s="341"/>
      <c r="Y168" s="271"/>
      <c r="Z168" s="540"/>
      <c r="AA168" s="540"/>
      <c r="AB168" s="553"/>
      <c r="AC168" s="575"/>
      <c r="AD168" s="86">
        <v>7</v>
      </c>
      <c r="AE168" s="473"/>
      <c r="AF168" s="220"/>
      <c r="AG168" s="220"/>
      <c r="AH168" s="221"/>
      <c r="AI168" s="471"/>
      <c r="AJ168" s="5">
        <v>7</v>
      </c>
      <c r="AK168" s="292"/>
      <c r="AL168" s="298"/>
      <c r="AM168" s="312"/>
      <c r="AN168" s="315"/>
      <c r="AO168" s="315"/>
      <c r="AP168" s="237"/>
      <c r="AQ168" s="563"/>
      <c r="AR168" s="559"/>
      <c r="AS168" s="561"/>
    </row>
    <row r="169" spans="1:45" ht="15" customHeight="1" x14ac:dyDescent="0.25">
      <c r="A169" s="566"/>
      <c r="B169" s="271"/>
      <c r="C169" s="271"/>
      <c r="D169" s="540"/>
      <c r="E169" s="540"/>
      <c r="F169" s="543"/>
      <c r="G169" s="495"/>
      <c r="H169" s="82">
        <v>1</v>
      </c>
      <c r="I169" s="546"/>
      <c r="J169" s="465"/>
      <c r="K169" s="424"/>
      <c r="L169" s="220"/>
      <c r="M169" s="220"/>
      <c r="N169" s="5">
        <v>1</v>
      </c>
      <c r="O169" s="291"/>
      <c r="P169" s="530"/>
      <c r="Q169" s="527"/>
      <c r="R169" s="517"/>
      <c r="S169" s="517"/>
      <c r="T169" s="517"/>
      <c r="U169" s="521"/>
      <c r="V169" s="524"/>
      <c r="X169" s="341"/>
      <c r="Y169" s="271"/>
      <c r="Z169" s="540"/>
      <c r="AA169" s="540"/>
      <c r="AB169" s="552" t="str">
        <f>DEC2HEX(AC169)</f>
        <v>2D</v>
      </c>
      <c r="AC169" s="573">
        <f>AC161+1</f>
        <v>45</v>
      </c>
      <c r="AD169" s="75">
        <v>0</v>
      </c>
      <c r="AE169" s="473"/>
      <c r="AF169" s="220"/>
      <c r="AG169" s="220"/>
      <c r="AH169" s="387">
        <f>AH161+1</f>
        <v>2181</v>
      </c>
      <c r="AI169" s="219" t="str">
        <f>DEC2HEX(AH169,4)</f>
        <v>0885</v>
      </c>
      <c r="AJ169" s="98">
        <v>8</v>
      </c>
      <c r="AK169" s="290" t="str">
        <f>HEX2BIN(AL169,8)</f>
        <v>00000000</v>
      </c>
      <c r="AL169" s="296" t="str">
        <f>LEFT(DEC2HEX(AR161,4),2)</f>
        <v>00</v>
      </c>
      <c r="AM169" s="312"/>
      <c r="AN169" s="315"/>
      <c r="AO169" s="315"/>
      <c r="AP169" s="237"/>
      <c r="AQ169" s="563"/>
      <c r="AR169" s="559"/>
      <c r="AS169" s="561"/>
    </row>
    <row r="170" spans="1:45" ht="15" customHeight="1" x14ac:dyDescent="0.25">
      <c r="A170" s="566"/>
      <c r="B170" s="271"/>
      <c r="C170" s="271"/>
      <c r="D170" s="540"/>
      <c r="E170" s="540"/>
      <c r="F170" s="543"/>
      <c r="G170" s="495"/>
      <c r="H170" s="82">
        <v>2</v>
      </c>
      <c r="I170" s="546"/>
      <c r="J170" s="465"/>
      <c r="K170" s="424"/>
      <c r="L170" s="220"/>
      <c r="M170" s="220"/>
      <c r="N170" s="5">
        <v>2</v>
      </c>
      <c r="O170" s="291"/>
      <c r="P170" s="530"/>
      <c r="Q170" s="527"/>
      <c r="R170" s="517"/>
      <c r="S170" s="517"/>
      <c r="T170" s="517"/>
      <c r="U170" s="521"/>
      <c r="V170" s="524"/>
      <c r="X170" s="341"/>
      <c r="Y170" s="271"/>
      <c r="Z170" s="540"/>
      <c r="AA170" s="540"/>
      <c r="AB170" s="553"/>
      <c r="AC170" s="574"/>
      <c r="AD170" s="82">
        <v>1</v>
      </c>
      <c r="AE170" s="473"/>
      <c r="AF170" s="220"/>
      <c r="AG170" s="220"/>
      <c r="AH170" s="387"/>
      <c r="AI170" s="220"/>
      <c r="AJ170" s="5">
        <v>9</v>
      </c>
      <c r="AK170" s="291"/>
      <c r="AL170" s="297"/>
      <c r="AM170" s="312"/>
      <c r="AN170" s="315"/>
      <c r="AO170" s="315"/>
      <c r="AP170" s="237"/>
      <c r="AQ170" s="563"/>
      <c r="AR170" s="559"/>
      <c r="AS170" s="561"/>
    </row>
    <row r="171" spans="1:45" ht="15" customHeight="1" x14ac:dyDescent="0.25">
      <c r="A171" s="566"/>
      <c r="B171" s="271"/>
      <c r="C171" s="271"/>
      <c r="D171" s="540"/>
      <c r="E171" s="540"/>
      <c r="F171" s="543"/>
      <c r="G171" s="495"/>
      <c r="H171" s="82">
        <v>3</v>
      </c>
      <c r="I171" s="546"/>
      <c r="J171" s="465"/>
      <c r="K171" s="424"/>
      <c r="L171" s="220"/>
      <c r="M171" s="220"/>
      <c r="N171" s="5">
        <v>3</v>
      </c>
      <c r="O171" s="291"/>
      <c r="P171" s="530"/>
      <c r="Q171" s="527"/>
      <c r="R171" s="517"/>
      <c r="S171" s="517"/>
      <c r="T171" s="517"/>
      <c r="U171" s="521"/>
      <c r="V171" s="524"/>
      <c r="X171" s="341"/>
      <c r="Y171" s="271"/>
      <c r="Z171" s="540"/>
      <c r="AA171" s="540"/>
      <c r="AB171" s="553"/>
      <c r="AC171" s="574"/>
      <c r="AD171" s="82">
        <v>2</v>
      </c>
      <c r="AE171" s="473"/>
      <c r="AF171" s="220"/>
      <c r="AG171" s="220"/>
      <c r="AH171" s="387"/>
      <c r="AI171" s="220"/>
      <c r="AJ171" s="98">
        <v>10</v>
      </c>
      <c r="AK171" s="291"/>
      <c r="AL171" s="297"/>
      <c r="AM171" s="312"/>
      <c r="AN171" s="315"/>
      <c r="AO171" s="315"/>
      <c r="AP171" s="237"/>
      <c r="AQ171" s="563"/>
      <c r="AR171" s="559"/>
      <c r="AS171" s="561"/>
    </row>
    <row r="172" spans="1:45" ht="15" customHeight="1" x14ac:dyDescent="0.25">
      <c r="A172" s="566"/>
      <c r="B172" s="271"/>
      <c r="C172" s="271"/>
      <c r="D172" s="540"/>
      <c r="E172" s="540"/>
      <c r="F172" s="543"/>
      <c r="G172" s="495"/>
      <c r="H172" s="82">
        <v>4</v>
      </c>
      <c r="I172" s="546"/>
      <c r="J172" s="465"/>
      <c r="K172" s="424"/>
      <c r="L172" s="220"/>
      <c r="M172" s="220"/>
      <c r="N172" s="5">
        <v>4</v>
      </c>
      <c r="O172" s="291"/>
      <c r="P172" s="530"/>
      <c r="Q172" s="527"/>
      <c r="R172" s="517"/>
      <c r="S172" s="517"/>
      <c r="T172" s="517"/>
      <c r="U172" s="521"/>
      <c r="V172" s="524"/>
      <c r="X172" s="341"/>
      <c r="Y172" s="271"/>
      <c r="Z172" s="540"/>
      <c r="AA172" s="540"/>
      <c r="AB172" s="553"/>
      <c r="AC172" s="574"/>
      <c r="AD172" s="82">
        <v>3</v>
      </c>
      <c r="AE172" s="473"/>
      <c r="AF172" s="220"/>
      <c r="AG172" s="220"/>
      <c r="AH172" s="387"/>
      <c r="AI172" s="220"/>
      <c r="AJ172" s="5">
        <v>11</v>
      </c>
      <c r="AK172" s="291"/>
      <c r="AL172" s="297"/>
      <c r="AM172" s="312"/>
      <c r="AN172" s="315"/>
      <c r="AO172" s="315"/>
      <c r="AP172" s="237"/>
      <c r="AQ172" s="563"/>
      <c r="AR172" s="559"/>
      <c r="AS172" s="561"/>
    </row>
    <row r="173" spans="1:45" ht="15" customHeight="1" x14ac:dyDescent="0.25">
      <c r="A173" s="566"/>
      <c r="B173" s="271"/>
      <c r="C173" s="271"/>
      <c r="D173" s="540"/>
      <c r="E173" s="540"/>
      <c r="F173" s="543"/>
      <c r="G173" s="495"/>
      <c r="H173" s="82">
        <v>5</v>
      </c>
      <c r="I173" s="546"/>
      <c r="J173" s="465"/>
      <c r="K173" s="424"/>
      <c r="L173" s="220"/>
      <c r="M173" s="220"/>
      <c r="N173" s="5">
        <v>5</v>
      </c>
      <c r="O173" s="291"/>
      <c r="P173" s="530"/>
      <c r="Q173" s="527"/>
      <c r="R173" s="517"/>
      <c r="S173" s="517"/>
      <c r="T173" s="517"/>
      <c r="U173" s="521"/>
      <c r="V173" s="524"/>
      <c r="X173" s="341"/>
      <c r="Y173" s="271"/>
      <c r="Z173" s="540"/>
      <c r="AA173" s="540"/>
      <c r="AB173" s="553"/>
      <c r="AC173" s="574"/>
      <c r="AD173" s="82">
        <v>4</v>
      </c>
      <c r="AE173" s="473"/>
      <c r="AF173" s="220"/>
      <c r="AG173" s="220"/>
      <c r="AH173" s="387"/>
      <c r="AI173" s="220"/>
      <c r="AJ173" s="98">
        <v>12</v>
      </c>
      <c r="AK173" s="291"/>
      <c r="AL173" s="297"/>
      <c r="AM173" s="312"/>
      <c r="AN173" s="315"/>
      <c r="AO173" s="315"/>
      <c r="AP173" s="237"/>
      <c r="AQ173" s="563"/>
      <c r="AR173" s="559"/>
      <c r="AS173" s="561"/>
    </row>
    <row r="174" spans="1:45" ht="15.75" customHeight="1" x14ac:dyDescent="0.25">
      <c r="A174" s="566"/>
      <c r="B174" s="271"/>
      <c r="C174" s="271"/>
      <c r="D174" s="540"/>
      <c r="E174" s="540"/>
      <c r="F174" s="543"/>
      <c r="G174" s="495"/>
      <c r="H174" s="82">
        <v>6</v>
      </c>
      <c r="I174" s="546"/>
      <c r="J174" s="465"/>
      <c r="K174" s="424"/>
      <c r="L174" s="220"/>
      <c r="M174" s="220"/>
      <c r="N174" s="5">
        <v>6</v>
      </c>
      <c r="O174" s="291"/>
      <c r="P174" s="530"/>
      <c r="Q174" s="527"/>
      <c r="R174" s="517"/>
      <c r="S174" s="517"/>
      <c r="T174" s="517"/>
      <c r="U174" s="521"/>
      <c r="V174" s="524"/>
      <c r="X174" s="341"/>
      <c r="Y174" s="271"/>
      <c r="Z174" s="540"/>
      <c r="AA174" s="540"/>
      <c r="AB174" s="553"/>
      <c r="AC174" s="574"/>
      <c r="AD174" s="82">
        <v>5</v>
      </c>
      <c r="AE174" s="473"/>
      <c r="AF174" s="220"/>
      <c r="AG174" s="220"/>
      <c r="AH174" s="387"/>
      <c r="AI174" s="220"/>
      <c r="AJ174" s="5">
        <v>13</v>
      </c>
      <c r="AK174" s="291"/>
      <c r="AL174" s="297"/>
      <c r="AM174" s="312"/>
      <c r="AN174" s="315"/>
      <c r="AO174" s="315"/>
      <c r="AP174" s="237"/>
      <c r="AQ174" s="563"/>
      <c r="AR174" s="559"/>
      <c r="AS174" s="561"/>
    </row>
    <row r="175" spans="1:45" ht="15" customHeight="1" thickBot="1" x14ac:dyDescent="0.3">
      <c r="A175" s="566"/>
      <c r="B175" s="271"/>
      <c r="C175" s="271"/>
      <c r="D175" s="540"/>
      <c r="E175" s="540"/>
      <c r="F175" s="544"/>
      <c r="G175" s="496"/>
      <c r="H175" s="82">
        <v>7</v>
      </c>
      <c r="I175" s="546"/>
      <c r="J175" s="465"/>
      <c r="K175" s="424"/>
      <c r="L175" s="221"/>
      <c r="M175" s="221"/>
      <c r="N175" s="5">
        <v>7</v>
      </c>
      <c r="O175" s="292"/>
      <c r="P175" s="531"/>
      <c r="Q175" s="527"/>
      <c r="R175" s="517"/>
      <c r="S175" s="517"/>
      <c r="T175" s="517"/>
      <c r="U175" s="521"/>
      <c r="V175" s="524"/>
      <c r="X175" s="341"/>
      <c r="Y175" s="271"/>
      <c r="Z175" s="540"/>
      <c r="AA175" s="540"/>
      <c r="AB175" s="553"/>
      <c r="AC175" s="574"/>
      <c r="AD175" s="82">
        <v>6</v>
      </c>
      <c r="AE175" s="473"/>
      <c r="AF175" s="220"/>
      <c r="AG175" s="220"/>
      <c r="AH175" s="387"/>
      <c r="AI175" s="220"/>
      <c r="AJ175" s="98">
        <v>14</v>
      </c>
      <c r="AK175" s="291"/>
      <c r="AL175" s="297"/>
      <c r="AM175" s="312"/>
      <c r="AN175" s="315"/>
      <c r="AO175" s="315"/>
      <c r="AP175" s="237"/>
      <c r="AQ175" s="563"/>
      <c r="AR175" s="559"/>
      <c r="AS175" s="561"/>
    </row>
    <row r="176" spans="1:45" ht="15.75" customHeight="1" thickBot="1" x14ac:dyDescent="0.3">
      <c r="A176" s="566"/>
      <c r="B176" s="271"/>
      <c r="C176" s="271"/>
      <c r="D176" s="540"/>
      <c r="E176" s="540"/>
      <c r="F176" s="542" t="str">
        <f>DEC2HEX(G176,2)</f>
        <v>35</v>
      </c>
      <c r="G176" s="494">
        <f>G168+1</f>
        <v>53</v>
      </c>
      <c r="H176" s="82">
        <v>0</v>
      </c>
      <c r="I176" s="546"/>
      <c r="J176" s="465"/>
      <c r="K176" s="424"/>
      <c r="L176" s="219">
        <f>L168+1</f>
        <v>1059</v>
      </c>
      <c r="M176" s="219" t="str">
        <f>DEC2HEX(L176,4)</f>
        <v>0423</v>
      </c>
      <c r="N176" s="5">
        <v>8</v>
      </c>
      <c r="O176" s="290" t="str">
        <f>HEX2BIN(P176,8)</f>
        <v>01001001</v>
      </c>
      <c r="P176" s="529" t="s">
        <v>190</v>
      </c>
      <c r="Q176" s="527"/>
      <c r="R176" s="517"/>
      <c r="S176" s="517"/>
      <c r="T176" s="517"/>
      <c r="U176" s="521"/>
      <c r="V176" s="524"/>
      <c r="X176" s="342"/>
      <c r="Y176" s="258"/>
      <c r="Z176" s="541"/>
      <c r="AA176" s="541"/>
      <c r="AB176" s="553"/>
      <c r="AC176" s="575"/>
      <c r="AD176" s="86">
        <v>7</v>
      </c>
      <c r="AE176" s="474"/>
      <c r="AF176" s="221"/>
      <c r="AG176" s="221"/>
      <c r="AH176" s="477"/>
      <c r="AI176" s="471"/>
      <c r="AJ176" s="84">
        <v>15</v>
      </c>
      <c r="AK176" s="292"/>
      <c r="AL176" s="298"/>
      <c r="AM176" s="313"/>
      <c r="AN176" s="316"/>
      <c r="AO176" s="316"/>
      <c r="AP176" s="238"/>
      <c r="AQ176" s="564"/>
      <c r="AR176" s="560"/>
      <c r="AS176" s="561"/>
    </row>
    <row r="177" spans="1:45" ht="15" customHeight="1" x14ac:dyDescent="0.25">
      <c r="A177" s="566"/>
      <c r="B177" s="271"/>
      <c r="C177" s="271"/>
      <c r="D177" s="540"/>
      <c r="E177" s="540"/>
      <c r="F177" s="543"/>
      <c r="G177" s="495"/>
      <c r="H177" s="82">
        <v>1</v>
      </c>
      <c r="I177" s="546"/>
      <c r="J177" s="465"/>
      <c r="K177" s="424"/>
      <c r="L177" s="220"/>
      <c r="M177" s="220"/>
      <c r="N177" s="5">
        <v>9</v>
      </c>
      <c r="O177" s="291"/>
      <c r="P177" s="530"/>
      <c r="Q177" s="527"/>
      <c r="R177" s="517"/>
      <c r="S177" s="517"/>
      <c r="T177" s="517"/>
      <c r="U177" s="521"/>
      <c r="V177" s="524"/>
      <c r="X177" s="340" t="s">
        <v>9</v>
      </c>
      <c r="Y177" s="257" t="s">
        <v>223</v>
      </c>
      <c r="Z177" s="539" t="str">
        <f>DEC2HEX(AA177)</f>
        <v>27</v>
      </c>
      <c r="AA177" s="539">
        <f>AA161+1</f>
        <v>39</v>
      </c>
      <c r="AB177" s="552" t="str">
        <f>DEC2HEX(AC177)</f>
        <v>2E</v>
      </c>
      <c r="AC177" s="573">
        <f>AC169+1</f>
        <v>46</v>
      </c>
      <c r="AD177" s="75">
        <v>0</v>
      </c>
      <c r="AE177" s="576" t="s">
        <v>307</v>
      </c>
      <c r="AF177" s="219" t="str">
        <f>DEC2HEX(AG177,4)</f>
        <v>086F</v>
      </c>
      <c r="AG177" s="219">
        <f>+AG161+1</f>
        <v>2159</v>
      </c>
      <c r="AH177" s="219">
        <f>AH169+1</f>
        <v>2182</v>
      </c>
      <c r="AI177" s="219" t="str">
        <f>DEC2HEX(AH177,4)</f>
        <v>0886</v>
      </c>
      <c r="AJ177" s="73">
        <v>0</v>
      </c>
      <c r="AK177" s="290" t="str">
        <f>HEX2BIN(AL177,8)</f>
        <v>00110011</v>
      </c>
      <c r="AL177" s="296" t="str">
        <f>RIGHT(DEC2HEX(AR177,4),2)</f>
        <v>33</v>
      </c>
      <c r="AM177" s="311" t="str">
        <f>CONCATENATE(AL177,AL185)</f>
        <v>3300</v>
      </c>
      <c r="AN177" s="314" t="str">
        <f>CONCATENATE(AL185,AL177)</f>
        <v>0033</v>
      </c>
      <c r="AO177" s="314">
        <f>MOD(HEX2DEC(AM177)+2^15,2^16)-2^15</f>
        <v>13056</v>
      </c>
      <c r="AP177" s="236" t="s">
        <v>281</v>
      </c>
      <c r="AQ177" s="562"/>
      <c r="AR177" s="558">
        <v>51</v>
      </c>
      <c r="AS177" s="561" t="s">
        <v>450</v>
      </c>
    </row>
    <row r="178" spans="1:45" ht="15" customHeight="1" x14ac:dyDescent="0.25">
      <c r="A178" s="566"/>
      <c r="B178" s="271"/>
      <c r="C178" s="271"/>
      <c r="D178" s="540"/>
      <c r="E178" s="540"/>
      <c r="F178" s="543"/>
      <c r="G178" s="495"/>
      <c r="H178" s="82">
        <v>2</v>
      </c>
      <c r="I178" s="546"/>
      <c r="J178" s="465"/>
      <c r="K178" s="424"/>
      <c r="L178" s="220"/>
      <c r="M178" s="220"/>
      <c r="N178" s="5">
        <v>10</v>
      </c>
      <c r="O178" s="291"/>
      <c r="P178" s="530"/>
      <c r="Q178" s="527"/>
      <c r="R178" s="517"/>
      <c r="S178" s="517"/>
      <c r="T178" s="517"/>
      <c r="U178" s="521"/>
      <c r="V178" s="524"/>
      <c r="X178" s="341"/>
      <c r="Y178" s="271"/>
      <c r="Z178" s="540"/>
      <c r="AA178" s="540"/>
      <c r="AB178" s="553"/>
      <c r="AC178" s="574"/>
      <c r="AD178" s="82">
        <v>1</v>
      </c>
      <c r="AE178" s="473"/>
      <c r="AF178" s="220"/>
      <c r="AG178" s="220"/>
      <c r="AH178" s="220"/>
      <c r="AI178" s="220"/>
      <c r="AJ178" s="5">
        <v>1</v>
      </c>
      <c r="AK178" s="291"/>
      <c r="AL178" s="297"/>
      <c r="AM178" s="312"/>
      <c r="AN178" s="315"/>
      <c r="AO178" s="315"/>
      <c r="AP178" s="237"/>
      <c r="AQ178" s="563"/>
      <c r="AR178" s="559"/>
      <c r="AS178" s="561"/>
    </row>
    <row r="179" spans="1:45" ht="15" customHeight="1" x14ac:dyDescent="0.25">
      <c r="A179" s="566"/>
      <c r="B179" s="271"/>
      <c r="C179" s="271"/>
      <c r="D179" s="540"/>
      <c r="E179" s="540"/>
      <c r="F179" s="543"/>
      <c r="G179" s="495"/>
      <c r="H179" s="82">
        <v>3</v>
      </c>
      <c r="I179" s="546"/>
      <c r="J179" s="465"/>
      <c r="K179" s="424"/>
      <c r="L179" s="220"/>
      <c r="M179" s="220"/>
      <c r="N179" s="5">
        <v>11</v>
      </c>
      <c r="O179" s="291"/>
      <c r="P179" s="530"/>
      <c r="Q179" s="527"/>
      <c r="R179" s="517"/>
      <c r="S179" s="517"/>
      <c r="T179" s="517"/>
      <c r="U179" s="521"/>
      <c r="V179" s="524"/>
      <c r="X179" s="341"/>
      <c r="Y179" s="271"/>
      <c r="Z179" s="540"/>
      <c r="AA179" s="540"/>
      <c r="AB179" s="553"/>
      <c r="AC179" s="574"/>
      <c r="AD179" s="82">
        <v>2</v>
      </c>
      <c r="AE179" s="473"/>
      <c r="AF179" s="220"/>
      <c r="AG179" s="220"/>
      <c r="AH179" s="220"/>
      <c r="AI179" s="220"/>
      <c r="AJ179" s="98">
        <v>2</v>
      </c>
      <c r="AK179" s="291"/>
      <c r="AL179" s="297"/>
      <c r="AM179" s="312"/>
      <c r="AN179" s="315"/>
      <c r="AO179" s="315"/>
      <c r="AP179" s="237"/>
      <c r="AQ179" s="563"/>
      <c r="AR179" s="559"/>
      <c r="AS179" s="561"/>
    </row>
    <row r="180" spans="1:45" ht="15" customHeight="1" x14ac:dyDescent="0.25">
      <c r="A180" s="566"/>
      <c r="B180" s="271"/>
      <c r="C180" s="271"/>
      <c r="D180" s="540"/>
      <c r="E180" s="540"/>
      <c r="F180" s="543"/>
      <c r="G180" s="495"/>
      <c r="H180" s="82">
        <v>4</v>
      </c>
      <c r="I180" s="546"/>
      <c r="J180" s="465"/>
      <c r="K180" s="424"/>
      <c r="L180" s="220"/>
      <c r="M180" s="220"/>
      <c r="N180" s="5">
        <v>12</v>
      </c>
      <c r="O180" s="291"/>
      <c r="P180" s="530"/>
      <c r="Q180" s="527"/>
      <c r="R180" s="517"/>
      <c r="S180" s="517"/>
      <c r="T180" s="517"/>
      <c r="U180" s="521"/>
      <c r="V180" s="524"/>
      <c r="X180" s="341"/>
      <c r="Y180" s="271"/>
      <c r="Z180" s="540"/>
      <c r="AA180" s="540"/>
      <c r="AB180" s="553"/>
      <c r="AC180" s="574"/>
      <c r="AD180" s="82">
        <v>3</v>
      </c>
      <c r="AE180" s="473"/>
      <c r="AF180" s="220"/>
      <c r="AG180" s="220"/>
      <c r="AH180" s="220"/>
      <c r="AI180" s="220"/>
      <c r="AJ180" s="5">
        <v>3</v>
      </c>
      <c r="AK180" s="291"/>
      <c r="AL180" s="297"/>
      <c r="AM180" s="312"/>
      <c r="AN180" s="315"/>
      <c r="AO180" s="315"/>
      <c r="AP180" s="237"/>
      <c r="AQ180" s="563"/>
      <c r="AR180" s="559"/>
      <c r="AS180" s="561"/>
    </row>
    <row r="181" spans="1:45" ht="15" customHeight="1" x14ac:dyDescent="0.25">
      <c r="A181" s="566"/>
      <c r="B181" s="271"/>
      <c r="C181" s="271"/>
      <c r="D181" s="540"/>
      <c r="E181" s="540"/>
      <c r="F181" s="543"/>
      <c r="G181" s="495"/>
      <c r="H181" s="82">
        <v>5</v>
      </c>
      <c r="I181" s="546"/>
      <c r="J181" s="465"/>
      <c r="K181" s="424"/>
      <c r="L181" s="220"/>
      <c r="M181" s="220"/>
      <c r="N181" s="5">
        <v>13</v>
      </c>
      <c r="O181" s="291"/>
      <c r="P181" s="530"/>
      <c r="Q181" s="527"/>
      <c r="R181" s="517"/>
      <c r="S181" s="517"/>
      <c r="T181" s="517"/>
      <c r="U181" s="521"/>
      <c r="V181" s="524"/>
      <c r="X181" s="341"/>
      <c r="Y181" s="271"/>
      <c r="Z181" s="540"/>
      <c r="AA181" s="540"/>
      <c r="AB181" s="553"/>
      <c r="AC181" s="574"/>
      <c r="AD181" s="82">
        <v>4</v>
      </c>
      <c r="AE181" s="473"/>
      <c r="AF181" s="220"/>
      <c r="AG181" s="220"/>
      <c r="AH181" s="220"/>
      <c r="AI181" s="220"/>
      <c r="AJ181" s="98">
        <v>4</v>
      </c>
      <c r="AK181" s="291"/>
      <c r="AL181" s="297"/>
      <c r="AM181" s="312"/>
      <c r="AN181" s="315"/>
      <c r="AO181" s="315"/>
      <c r="AP181" s="237"/>
      <c r="AQ181" s="563"/>
      <c r="AR181" s="559"/>
      <c r="AS181" s="561"/>
    </row>
    <row r="182" spans="1:45" ht="15" customHeight="1" x14ac:dyDescent="0.25">
      <c r="A182" s="566"/>
      <c r="B182" s="271"/>
      <c r="C182" s="271"/>
      <c r="D182" s="540"/>
      <c r="E182" s="540"/>
      <c r="F182" s="543"/>
      <c r="G182" s="495"/>
      <c r="H182" s="82">
        <v>6</v>
      </c>
      <c r="I182" s="546"/>
      <c r="J182" s="465"/>
      <c r="K182" s="424"/>
      <c r="L182" s="220"/>
      <c r="M182" s="220"/>
      <c r="N182" s="5">
        <v>14</v>
      </c>
      <c r="O182" s="291"/>
      <c r="P182" s="530"/>
      <c r="Q182" s="527"/>
      <c r="R182" s="517"/>
      <c r="S182" s="517"/>
      <c r="T182" s="517"/>
      <c r="U182" s="521"/>
      <c r="V182" s="524"/>
      <c r="X182" s="341"/>
      <c r="Y182" s="271"/>
      <c r="Z182" s="540"/>
      <c r="AA182" s="540"/>
      <c r="AB182" s="553"/>
      <c r="AC182" s="574"/>
      <c r="AD182" s="82">
        <v>5</v>
      </c>
      <c r="AE182" s="473"/>
      <c r="AF182" s="220"/>
      <c r="AG182" s="220"/>
      <c r="AH182" s="220"/>
      <c r="AI182" s="220"/>
      <c r="AJ182" s="5">
        <v>5</v>
      </c>
      <c r="AK182" s="291"/>
      <c r="AL182" s="297"/>
      <c r="AM182" s="312"/>
      <c r="AN182" s="315"/>
      <c r="AO182" s="315"/>
      <c r="AP182" s="237"/>
      <c r="AQ182" s="563"/>
      <c r="AR182" s="559"/>
      <c r="AS182" s="561"/>
    </row>
    <row r="183" spans="1:45" ht="15" customHeight="1" thickBot="1" x14ac:dyDescent="0.3">
      <c r="A183" s="566"/>
      <c r="B183" s="271"/>
      <c r="C183" s="258"/>
      <c r="D183" s="541"/>
      <c r="E183" s="541"/>
      <c r="F183" s="544"/>
      <c r="G183" s="496"/>
      <c r="H183" s="90">
        <v>7</v>
      </c>
      <c r="I183" s="546"/>
      <c r="J183" s="466"/>
      <c r="K183" s="199"/>
      <c r="L183" s="221"/>
      <c r="M183" s="221"/>
      <c r="N183" s="88">
        <v>15</v>
      </c>
      <c r="O183" s="292"/>
      <c r="P183" s="531"/>
      <c r="Q183" s="527"/>
      <c r="R183" s="517"/>
      <c r="S183" s="517"/>
      <c r="T183" s="517"/>
      <c r="U183" s="521"/>
      <c r="V183" s="524"/>
      <c r="W183" s="117"/>
      <c r="X183" s="341"/>
      <c r="Y183" s="271"/>
      <c r="Z183" s="540"/>
      <c r="AA183" s="540"/>
      <c r="AB183" s="553"/>
      <c r="AC183" s="574"/>
      <c r="AD183" s="82">
        <v>6</v>
      </c>
      <c r="AE183" s="473"/>
      <c r="AF183" s="220"/>
      <c r="AG183" s="220"/>
      <c r="AH183" s="220"/>
      <c r="AI183" s="220"/>
      <c r="AJ183" s="98">
        <v>6</v>
      </c>
      <c r="AK183" s="291"/>
      <c r="AL183" s="297"/>
      <c r="AM183" s="312"/>
      <c r="AN183" s="315"/>
      <c r="AO183" s="315"/>
      <c r="AP183" s="237"/>
      <c r="AQ183" s="563"/>
      <c r="AR183" s="559"/>
      <c r="AS183" s="561"/>
    </row>
    <row r="184" spans="1:45" ht="15.75" customHeight="1" thickBot="1" x14ac:dyDescent="0.3">
      <c r="A184" s="566"/>
      <c r="B184" s="271"/>
      <c r="C184" s="257" t="s">
        <v>204</v>
      </c>
      <c r="D184" s="539" t="str">
        <f>DEC2HEX(E184)</f>
        <v>2B</v>
      </c>
      <c r="E184" s="539">
        <f>E168+1</f>
        <v>43</v>
      </c>
      <c r="F184" s="542" t="str">
        <f>DEC2HEX(G184,2)</f>
        <v>36</v>
      </c>
      <c r="G184" s="494">
        <f>G176+1</f>
        <v>54</v>
      </c>
      <c r="H184" s="75">
        <v>0</v>
      </c>
      <c r="I184" s="546"/>
      <c r="J184" s="464" t="e">
        <f>DEC2HEX(K184,2)</f>
        <v>#NUM!</v>
      </c>
      <c r="K184" s="317">
        <f>+K168+1</f>
        <v>1033</v>
      </c>
      <c r="L184" s="219">
        <f>L176+1</f>
        <v>1060</v>
      </c>
      <c r="M184" s="219" t="str">
        <f>DEC2HEX(L184,4)</f>
        <v>0424</v>
      </c>
      <c r="N184" s="73">
        <v>0</v>
      </c>
      <c r="O184" s="290" t="str">
        <f>HEX2BIN(P184,8)</f>
        <v>00000010</v>
      </c>
      <c r="P184" s="529" t="s">
        <v>148</v>
      </c>
      <c r="Q184" s="527"/>
      <c r="R184" s="517"/>
      <c r="S184" s="517"/>
      <c r="T184" s="517"/>
      <c r="U184" s="521"/>
      <c r="V184" s="524"/>
      <c r="X184" s="341"/>
      <c r="Y184" s="271"/>
      <c r="Z184" s="540"/>
      <c r="AA184" s="540"/>
      <c r="AB184" s="553"/>
      <c r="AC184" s="575"/>
      <c r="AD184" s="86">
        <v>7</v>
      </c>
      <c r="AE184" s="473"/>
      <c r="AF184" s="220"/>
      <c r="AG184" s="220"/>
      <c r="AH184" s="221"/>
      <c r="AI184" s="471"/>
      <c r="AJ184" s="5">
        <v>7</v>
      </c>
      <c r="AK184" s="292"/>
      <c r="AL184" s="298"/>
      <c r="AM184" s="312"/>
      <c r="AN184" s="315"/>
      <c r="AO184" s="315"/>
      <c r="AP184" s="237"/>
      <c r="AQ184" s="563"/>
      <c r="AR184" s="559"/>
      <c r="AS184" s="561"/>
    </row>
    <row r="185" spans="1:45" ht="15" customHeight="1" x14ac:dyDescent="0.25">
      <c r="A185" s="566"/>
      <c r="B185" s="271"/>
      <c r="C185" s="271"/>
      <c r="D185" s="540"/>
      <c r="E185" s="540"/>
      <c r="F185" s="543"/>
      <c r="G185" s="495"/>
      <c r="H185" s="82">
        <v>1</v>
      </c>
      <c r="I185" s="546"/>
      <c r="J185" s="465"/>
      <c r="K185" s="424"/>
      <c r="L185" s="220"/>
      <c r="M185" s="220"/>
      <c r="N185" s="5">
        <v>1</v>
      </c>
      <c r="O185" s="291"/>
      <c r="P185" s="530"/>
      <c r="Q185" s="527"/>
      <c r="R185" s="517"/>
      <c r="S185" s="517"/>
      <c r="T185" s="517"/>
      <c r="U185" s="521"/>
      <c r="V185" s="524"/>
      <c r="X185" s="341"/>
      <c r="Y185" s="271"/>
      <c r="Z185" s="540"/>
      <c r="AA185" s="540"/>
      <c r="AB185" s="552" t="str">
        <f>DEC2HEX(AC185)</f>
        <v>2F</v>
      </c>
      <c r="AC185" s="573">
        <f>AC177+1</f>
        <v>47</v>
      </c>
      <c r="AD185" s="75">
        <v>0</v>
      </c>
      <c r="AE185" s="473"/>
      <c r="AF185" s="220"/>
      <c r="AG185" s="220"/>
      <c r="AH185" s="387">
        <f>AH177+1</f>
        <v>2183</v>
      </c>
      <c r="AI185" s="219" t="str">
        <f>DEC2HEX(AH185,4)</f>
        <v>0887</v>
      </c>
      <c r="AJ185" s="98">
        <v>8</v>
      </c>
      <c r="AK185" s="290" t="str">
        <f>HEX2BIN(AL185,8)</f>
        <v>00000000</v>
      </c>
      <c r="AL185" s="296" t="str">
        <f>LEFT(DEC2HEX(AR177,4),2)</f>
        <v>00</v>
      </c>
      <c r="AM185" s="312"/>
      <c r="AN185" s="315"/>
      <c r="AO185" s="315"/>
      <c r="AP185" s="237"/>
      <c r="AQ185" s="563"/>
      <c r="AR185" s="559"/>
      <c r="AS185" s="561"/>
    </row>
    <row r="186" spans="1:45" ht="15" customHeight="1" x14ac:dyDescent="0.25">
      <c r="A186" s="566"/>
      <c r="B186" s="271"/>
      <c r="C186" s="271"/>
      <c r="D186" s="540"/>
      <c r="E186" s="540"/>
      <c r="F186" s="543"/>
      <c r="G186" s="495"/>
      <c r="H186" s="82">
        <v>2</v>
      </c>
      <c r="I186" s="546"/>
      <c r="J186" s="465"/>
      <c r="K186" s="424"/>
      <c r="L186" s="220"/>
      <c r="M186" s="220"/>
      <c r="N186" s="5">
        <v>2</v>
      </c>
      <c r="O186" s="291"/>
      <c r="P186" s="530"/>
      <c r="Q186" s="527"/>
      <c r="R186" s="517"/>
      <c r="S186" s="517"/>
      <c r="T186" s="517"/>
      <c r="U186" s="521"/>
      <c r="V186" s="524"/>
      <c r="X186" s="341"/>
      <c r="Y186" s="271"/>
      <c r="Z186" s="540"/>
      <c r="AA186" s="540"/>
      <c r="AB186" s="553"/>
      <c r="AC186" s="574"/>
      <c r="AD186" s="82">
        <v>1</v>
      </c>
      <c r="AE186" s="473"/>
      <c r="AF186" s="220"/>
      <c r="AG186" s="220"/>
      <c r="AH186" s="387"/>
      <c r="AI186" s="220"/>
      <c r="AJ186" s="5">
        <v>9</v>
      </c>
      <c r="AK186" s="291"/>
      <c r="AL186" s="297"/>
      <c r="AM186" s="312"/>
      <c r="AN186" s="315"/>
      <c r="AO186" s="315"/>
      <c r="AP186" s="237"/>
      <c r="AQ186" s="563"/>
      <c r="AR186" s="559"/>
      <c r="AS186" s="561"/>
    </row>
    <row r="187" spans="1:45" ht="15" customHeight="1" x14ac:dyDescent="0.25">
      <c r="A187" s="566"/>
      <c r="B187" s="271"/>
      <c r="C187" s="271"/>
      <c r="D187" s="540"/>
      <c r="E187" s="540"/>
      <c r="F187" s="543"/>
      <c r="G187" s="495"/>
      <c r="H187" s="82">
        <v>3</v>
      </c>
      <c r="I187" s="546"/>
      <c r="J187" s="465"/>
      <c r="K187" s="424"/>
      <c r="L187" s="220"/>
      <c r="M187" s="220"/>
      <c r="N187" s="5">
        <v>3</v>
      </c>
      <c r="O187" s="291"/>
      <c r="P187" s="530"/>
      <c r="Q187" s="527"/>
      <c r="R187" s="517"/>
      <c r="S187" s="517"/>
      <c r="T187" s="517"/>
      <c r="U187" s="521"/>
      <c r="V187" s="524"/>
      <c r="X187" s="341"/>
      <c r="Y187" s="271"/>
      <c r="Z187" s="540"/>
      <c r="AA187" s="540"/>
      <c r="AB187" s="553"/>
      <c r="AC187" s="574"/>
      <c r="AD187" s="82">
        <v>2</v>
      </c>
      <c r="AE187" s="473"/>
      <c r="AF187" s="220"/>
      <c r="AG187" s="220"/>
      <c r="AH187" s="387"/>
      <c r="AI187" s="220"/>
      <c r="AJ187" s="98">
        <v>10</v>
      </c>
      <c r="AK187" s="291"/>
      <c r="AL187" s="297"/>
      <c r="AM187" s="312"/>
      <c r="AN187" s="315"/>
      <c r="AO187" s="315"/>
      <c r="AP187" s="237"/>
      <c r="AQ187" s="563"/>
      <c r="AR187" s="559"/>
      <c r="AS187" s="561"/>
    </row>
    <row r="188" spans="1:45" ht="15" customHeight="1" x14ac:dyDescent="0.25">
      <c r="A188" s="566"/>
      <c r="B188" s="271"/>
      <c r="C188" s="271"/>
      <c r="D188" s="540"/>
      <c r="E188" s="540"/>
      <c r="F188" s="543"/>
      <c r="G188" s="495"/>
      <c r="H188" s="82">
        <v>4</v>
      </c>
      <c r="I188" s="546"/>
      <c r="J188" s="465"/>
      <c r="K188" s="424"/>
      <c r="L188" s="220"/>
      <c r="M188" s="220"/>
      <c r="N188" s="5">
        <v>4</v>
      </c>
      <c r="O188" s="291"/>
      <c r="P188" s="530"/>
      <c r="Q188" s="527"/>
      <c r="R188" s="517"/>
      <c r="S188" s="517"/>
      <c r="T188" s="517"/>
      <c r="U188" s="521"/>
      <c r="V188" s="524"/>
      <c r="X188" s="341"/>
      <c r="Y188" s="271"/>
      <c r="Z188" s="540"/>
      <c r="AA188" s="540"/>
      <c r="AB188" s="553"/>
      <c r="AC188" s="574"/>
      <c r="AD188" s="82">
        <v>3</v>
      </c>
      <c r="AE188" s="473"/>
      <c r="AF188" s="220"/>
      <c r="AG188" s="220"/>
      <c r="AH188" s="387"/>
      <c r="AI188" s="220"/>
      <c r="AJ188" s="5">
        <v>11</v>
      </c>
      <c r="AK188" s="291"/>
      <c r="AL188" s="297"/>
      <c r="AM188" s="312"/>
      <c r="AN188" s="315"/>
      <c r="AO188" s="315"/>
      <c r="AP188" s="237"/>
      <c r="AQ188" s="563"/>
      <c r="AR188" s="559"/>
      <c r="AS188" s="561"/>
    </row>
    <row r="189" spans="1:45" ht="15" customHeight="1" x14ac:dyDescent="0.25">
      <c r="A189" s="566"/>
      <c r="B189" s="271"/>
      <c r="C189" s="271"/>
      <c r="D189" s="540"/>
      <c r="E189" s="540"/>
      <c r="F189" s="543"/>
      <c r="G189" s="495"/>
      <c r="H189" s="82">
        <v>5</v>
      </c>
      <c r="I189" s="546"/>
      <c r="J189" s="465"/>
      <c r="K189" s="424"/>
      <c r="L189" s="220"/>
      <c r="M189" s="220"/>
      <c r="N189" s="5">
        <v>5</v>
      </c>
      <c r="O189" s="291"/>
      <c r="P189" s="530"/>
      <c r="Q189" s="527"/>
      <c r="R189" s="517"/>
      <c r="S189" s="517"/>
      <c r="T189" s="517"/>
      <c r="U189" s="521"/>
      <c r="V189" s="524"/>
      <c r="X189" s="341"/>
      <c r="Y189" s="271"/>
      <c r="Z189" s="540"/>
      <c r="AA189" s="540"/>
      <c r="AB189" s="553"/>
      <c r="AC189" s="574"/>
      <c r="AD189" s="82">
        <v>4</v>
      </c>
      <c r="AE189" s="473"/>
      <c r="AF189" s="220"/>
      <c r="AG189" s="220"/>
      <c r="AH189" s="387"/>
      <c r="AI189" s="220"/>
      <c r="AJ189" s="98">
        <v>12</v>
      </c>
      <c r="AK189" s="291"/>
      <c r="AL189" s="297"/>
      <c r="AM189" s="312"/>
      <c r="AN189" s="315"/>
      <c r="AO189" s="315"/>
      <c r="AP189" s="237"/>
      <c r="AQ189" s="563"/>
      <c r="AR189" s="559"/>
      <c r="AS189" s="561"/>
    </row>
    <row r="190" spans="1:45" ht="15.75" customHeight="1" x14ac:dyDescent="0.25">
      <c r="A190" s="566"/>
      <c r="B190" s="271"/>
      <c r="C190" s="271"/>
      <c r="D190" s="540"/>
      <c r="E190" s="540"/>
      <c r="F190" s="543"/>
      <c r="G190" s="495"/>
      <c r="H190" s="82">
        <v>6</v>
      </c>
      <c r="I190" s="546"/>
      <c r="J190" s="465"/>
      <c r="K190" s="424"/>
      <c r="L190" s="220"/>
      <c r="M190" s="220"/>
      <c r="N190" s="5">
        <v>6</v>
      </c>
      <c r="O190" s="291"/>
      <c r="P190" s="530"/>
      <c r="Q190" s="527"/>
      <c r="R190" s="517"/>
      <c r="S190" s="517"/>
      <c r="T190" s="517"/>
      <c r="U190" s="521"/>
      <c r="V190" s="524"/>
      <c r="X190" s="341"/>
      <c r="Y190" s="271"/>
      <c r="Z190" s="540"/>
      <c r="AA190" s="540"/>
      <c r="AB190" s="553"/>
      <c r="AC190" s="574"/>
      <c r="AD190" s="82">
        <v>5</v>
      </c>
      <c r="AE190" s="473"/>
      <c r="AF190" s="220"/>
      <c r="AG190" s="220"/>
      <c r="AH190" s="387"/>
      <c r="AI190" s="220"/>
      <c r="AJ190" s="5">
        <v>13</v>
      </c>
      <c r="AK190" s="291"/>
      <c r="AL190" s="297"/>
      <c r="AM190" s="312"/>
      <c r="AN190" s="315"/>
      <c r="AO190" s="315"/>
      <c r="AP190" s="237"/>
      <c r="AQ190" s="563"/>
      <c r="AR190" s="559"/>
      <c r="AS190" s="561"/>
    </row>
    <row r="191" spans="1:45" ht="15" customHeight="1" thickBot="1" x14ac:dyDescent="0.3">
      <c r="A191" s="566"/>
      <c r="B191" s="271"/>
      <c r="C191" s="271"/>
      <c r="D191" s="540"/>
      <c r="E191" s="540"/>
      <c r="F191" s="544"/>
      <c r="G191" s="496"/>
      <c r="H191" s="82">
        <v>7</v>
      </c>
      <c r="I191" s="546"/>
      <c r="J191" s="465"/>
      <c r="K191" s="424"/>
      <c r="L191" s="221"/>
      <c r="M191" s="221"/>
      <c r="N191" s="5">
        <v>7</v>
      </c>
      <c r="O191" s="292"/>
      <c r="P191" s="531"/>
      <c r="Q191" s="527"/>
      <c r="R191" s="517"/>
      <c r="S191" s="517"/>
      <c r="T191" s="517"/>
      <c r="U191" s="521"/>
      <c r="V191" s="524"/>
      <c r="X191" s="341"/>
      <c r="Y191" s="271"/>
      <c r="Z191" s="540"/>
      <c r="AA191" s="540"/>
      <c r="AB191" s="553"/>
      <c r="AC191" s="574"/>
      <c r="AD191" s="82">
        <v>6</v>
      </c>
      <c r="AE191" s="473"/>
      <c r="AF191" s="220"/>
      <c r="AG191" s="220"/>
      <c r="AH191" s="387"/>
      <c r="AI191" s="220"/>
      <c r="AJ191" s="98">
        <v>14</v>
      </c>
      <c r="AK191" s="291"/>
      <c r="AL191" s="297"/>
      <c r="AM191" s="312"/>
      <c r="AN191" s="315"/>
      <c r="AO191" s="315"/>
      <c r="AP191" s="237"/>
      <c r="AQ191" s="563"/>
      <c r="AR191" s="559"/>
      <c r="AS191" s="561"/>
    </row>
    <row r="192" spans="1:45" ht="15.75" customHeight="1" thickBot="1" x14ac:dyDescent="0.3">
      <c r="A192" s="566"/>
      <c r="B192" s="271"/>
      <c r="C192" s="271"/>
      <c r="D192" s="540"/>
      <c r="E192" s="540"/>
      <c r="F192" s="542" t="str">
        <f>DEC2HEX(G192,2)</f>
        <v>37</v>
      </c>
      <c r="G192" s="494">
        <f>G184+1</f>
        <v>55</v>
      </c>
      <c r="H192" s="82">
        <v>0</v>
      </c>
      <c r="I192" s="546"/>
      <c r="J192" s="465"/>
      <c r="K192" s="424"/>
      <c r="L192" s="219">
        <f>L184+1</f>
        <v>1061</v>
      </c>
      <c r="M192" s="219" t="str">
        <f>DEC2HEX(L192,4)</f>
        <v>0425</v>
      </c>
      <c r="N192" s="5">
        <v>8</v>
      </c>
      <c r="O192" s="290" t="str">
        <f>HEX2BIN(P192,8)</f>
        <v>00000000</v>
      </c>
      <c r="P192" s="529" t="s">
        <v>136</v>
      </c>
      <c r="Q192" s="527"/>
      <c r="R192" s="517"/>
      <c r="S192" s="517"/>
      <c r="T192" s="517"/>
      <c r="U192" s="521"/>
      <c r="V192" s="524"/>
      <c r="X192" s="342"/>
      <c r="Y192" s="258"/>
      <c r="Z192" s="541"/>
      <c r="AA192" s="541"/>
      <c r="AB192" s="553"/>
      <c r="AC192" s="575"/>
      <c r="AD192" s="86">
        <v>7</v>
      </c>
      <c r="AE192" s="474"/>
      <c r="AF192" s="221"/>
      <c r="AG192" s="221"/>
      <c r="AH192" s="477"/>
      <c r="AI192" s="471"/>
      <c r="AJ192" s="84">
        <v>15</v>
      </c>
      <c r="AK192" s="292"/>
      <c r="AL192" s="298"/>
      <c r="AM192" s="313"/>
      <c r="AN192" s="316"/>
      <c r="AO192" s="316"/>
      <c r="AP192" s="238"/>
      <c r="AQ192" s="564"/>
      <c r="AR192" s="560"/>
      <c r="AS192" s="561"/>
    </row>
    <row r="193" spans="1:45" ht="15" customHeight="1" x14ac:dyDescent="0.25">
      <c r="A193" s="566"/>
      <c r="B193" s="271"/>
      <c r="C193" s="271"/>
      <c r="D193" s="540"/>
      <c r="E193" s="540"/>
      <c r="F193" s="543"/>
      <c r="G193" s="495"/>
      <c r="H193" s="82">
        <v>1</v>
      </c>
      <c r="I193" s="546"/>
      <c r="J193" s="465"/>
      <c r="K193" s="424"/>
      <c r="L193" s="220"/>
      <c r="M193" s="220"/>
      <c r="N193" s="5">
        <v>9</v>
      </c>
      <c r="O193" s="291"/>
      <c r="P193" s="530"/>
      <c r="Q193" s="527"/>
      <c r="R193" s="517"/>
      <c r="S193" s="517"/>
      <c r="T193" s="517"/>
      <c r="U193" s="521"/>
      <c r="V193" s="524"/>
      <c r="X193" s="340" t="s">
        <v>9</v>
      </c>
      <c r="Y193" s="257" t="s">
        <v>224</v>
      </c>
      <c r="Z193" s="539" t="str">
        <f>DEC2HEX(AA193)</f>
        <v>28</v>
      </c>
      <c r="AA193" s="539">
        <f>AA177+1</f>
        <v>40</v>
      </c>
      <c r="AB193" s="552" t="str">
        <f>DEC2HEX(AC193)</f>
        <v>30</v>
      </c>
      <c r="AC193" s="573">
        <f>AC185+1</f>
        <v>48</v>
      </c>
      <c r="AD193" s="75">
        <v>0</v>
      </c>
      <c r="AE193" s="576" t="s">
        <v>309</v>
      </c>
      <c r="AF193" s="219" t="str">
        <f>DEC2HEX(AG193,4)</f>
        <v>0870</v>
      </c>
      <c r="AG193" s="219">
        <f>+AG177+1</f>
        <v>2160</v>
      </c>
      <c r="AH193" s="219">
        <f>AH185+1</f>
        <v>2184</v>
      </c>
      <c r="AI193" s="219" t="str">
        <f>DEC2HEX(AH193,4)</f>
        <v>0888</v>
      </c>
      <c r="AJ193" s="73">
        <v>0</v>
      </c>
      <c r="AK193" s="290" t="str">
        <f>HEX2BIN(AL193,8)</f>
        <v>00110101</v>
      </c>
      <c r="AL193" s="296" t="str">
        <f>RIGHT(DEC2HEX(AR193,4),2)</f>
        <v>35</v>
      </c>
      <c r="AM193" s="311" t="str">
        <f>CONCATENATE(AL193,AL201)</f>
        <v>3500</v>
      </c>
      <c r="AN193" s="314" t="str">
        <f>CONCATENATE(AL201,AL193)</f>
        <v>0035</v>
      </c>
      <c r="AO193" s="314">
        <f>MOD(HEX2DEC(AM193)+2^15,2^16)-2^15</f>
        <v>13568</v>
      </c>
      <c r="AP193" s="236" t="s">
        <v>281</v>
      </c>
      <c r="AQ193" s="562"/>
      <c r="AR193" s="558">
        <v>53</v>
      </c>
      <c r="AS193" s="561" t="s">
        <v>450</v>
      </c>
    </row>
    <row r="194" spans="1:45" ht="15" customHeight="1" x14ac:dyDescent="0.25">
      <c r="A194" s="566"/>
      <c r="B194" s="271"/>
      <c r="C194" s="271"/>
      <c r="D194" s="540"/>
      <c r="E194" s="540"/>
      <c r="F194" s="543"/>
      <c r="G194" s="495"/>
      <c r="H194" s="82">
        <v>2</v>
      </c>
      <c r="I194" s="546"/>
      <c r="J194" s="465"/>
      <c r="K194" s="424"/>
      <c r="L194" s="220"/>
      <c r="M194" s="220"/>
      <c r="N194" s="5">
        <v>10</v>
      </c>
      <c r="O194" s="291"/>
      <c r="P194" s="530"/>
      <c r="Q194" s="527"/>
      <c r="R194" s="517"/>
      <c r="S194" s="517"/>
      <c r="T194" s="517"/>
      <c r="U194" s="521"/>
      <c r="V194" s="524"/>
      <c r="X194" s="341"/>
      <c r="Y194" s="271"/>
      <c r="Z194" s="540"/>
      <c r="AA194" s="540"/>
      <c r="AB194" s="553"/>
      <c r="AC194" s="574"/>
      <c r="AD194" s="82">
        <v>1</v>
      </c>
      <c r="AE194" s="473"/>
      <c r="AF194" s="220"/>
      <c r="AG194" s="220"/>
      <c r="AH194" s="220"/>
      <c r="AI194" s="220"/>
      <c r="AJ194" s="5">
        <v>1</v>
      </c>
      <c r="AK194" s="291"/>
      <c r="AL194" s="297"/>
      <c r="AM194" s="312"/>
      <c r="AN194" s="315"/>
      <c r="AO194" s="315"/>
      <c r="AP194" s="237"/>
      <c r="AQ194" s="563"/>
      <c r="AR194" s="559"/>
      <c r="AS194" s="561"/>
    </row>
    <row r="195" spans="1:45" ht="15" customHeight="1" x14ac:dyDescent="0.25">
      <c r="A195" s="566"/>
      <c r="B195" s="271"/>
      <c r="C195" s="271"/>
      <c r="D195" s="540"/>
      <c r="E195" s="540"/>
      <c r="F195" s="543"/>
      <c r="G195" s="495"/>
      <c r="H195" s="82">
        <v>3</v>
      </c>
      <c r="I195" s="546"/>
      <c r="J195" s="465"/>
      <c r="K195" s="424"/>
      <c r="L195" s="220"/>
      <c r="M195" s="220"/>
      <c r="N195" s="5">
        <v>11</v>
      </c>
      <c r="O195" s="291"/>
      <c r="P195" s="530"/>
      <c r="Q195" s="527"/>
      <c r="R195" s="517"/>
      <c r="S195" s="517"/>
      <c r="T195" s="517"/>
      <c r="U195" s="521"/>
      <c r="V195" s="524"/>
      <c r="X195" s="341"/>
      <c r="Y195" s="271"/>
      <c r="Z195" s="540"/>
      <c r="AA195" s="540"/>
      <c r="AB195" s="553"/>
      <c r="AC195" s="574"/>
      <c r="AD195" s="82">
        <v>2</v>
      </c>
      <c r="AE195" s="473"/>
      <c r="AF195" s="220"/>
      <c r="AG195" s="220"/>
      <c r="AH195" s="220"/>
      <c r="AI195" s="220"/>
      <c r="AJ195" s="98">
        <v>2</v>
      </c>
      <c r="AK195" s="291"/>
      <c r="AL195" s="297"/>
      <c r="AM195" s="312"/>
      <c r="AN195" s="315"/>
      <c r="AO195" s="315"/>
      <c r="AP195" s="237"/>
      <c r="AQ195" s="563"/>
      <c r="AR195" s="559"/>
      <c r="AS195" s="561"/>
    </row>
    <row r="196" spans="1:45" ht="15" customHeight="1" x14ac:dyDescent="0.25">
      <c r="A196" s="566"/>
      <c r="B196" s="271"/>
      <c r="C196" s="271"/>
      <c r="D196" s="540"/>
      <c r="E196" s="540"/>
      <c r="F196" s="543"/>
      <c r="G196" s="495"/>
      <c r="H196" s="82">
        <v>4</v>
      </c>
      <c r="I196" s="546"/>
      <c r="J196" s="465"/>
      <c r="K196" s="424"/>
      <c r="L196" s="220"/>
      <c r="M196" s="220"/>
      <c r="N196" s="5">
        <v>12</v>
      </c>
      <c r="O196" s="291"/>
      <c r="P196" s="530"/>
      <c r="Q196" s="527"/>
      <c r="R196" s="517"/>
      <c r="S196" s="517"/>
      <c r="T196" s="517"/>
      <c r="U196" s="521"/>
      <c r="V196" s="524"/>
      <c r="X196" s="341"/>
      <c r="Y196" s="271"/>
      <c r="Z196" s="540"/>
      <c r="AA196" s="540"/>
      <c r="AB196" s="553"/>
      <c r="AC196" s="574"/>
      <c r="AD196" s="82">
        <v>3</v>
      </c>
      <c r="AE196" s="473"/>
      <c r="AF196" s="220"/>
      <c r="AG196" s="220"/>
      <c r="AH196" s="220"/>
      <c r="AI196" s="220"/>
      <c r="AJ196" s="5">
        <v>3</v>
      </c>
      <c r="AK196" s="291"/>
      <c r="AL196" s="297"/>
      <c r="AM196" s="312"/>
      <c r="AN196" s="315"/>
      <c r="AO196" s="315"/>
      <c r="AP196" s="237"/>
      <c r="AQ196" s="563"/>
      <c r="AR196" s="559"/>
      <c r="AS196" s="561"/>
    </row>
    <row r="197" spans="1:45" ht="15" customHeight="1" x14ac:dyDescent="0.25">
      <c r="A197" s="566"/>
      <c r="B197" s="271"/>
      <c r="C197" s="271"/>
      <c r="D197" s="540"/>
      <c r="E197" s="540"/>
      <c r="F197" s="543"/>
      <c r="G197" s="495"/>
      <c r="H197" s="82">
        <v>5</v>
      </c>
      <c r="I197" s="546"/>
      <c r="J197" s="465"/>
      <c r="K197" s="424"/>
      <c r="L197" s="220"/>
      <c r="M197" s="220"/>
      <c r="N197" s="5">
        <v>13</v>
      </c>
      <c r="O197" s="291"/>
      <c r="P197" s="530"/>
      <c r="Q197" s="527"/>
      <c r="R197" s="517"/>
      <c r="S197" s="517"/>
      <c r="T197" s="517"/>
      <c r="U197" s="521"/>
      <c r="V197" s="524"/>
      <c r="X197" s="341"/>
      <c r="Y197" s="271"/>
      <c r="Z197" s="540"/>
      <c r="AA197" s="540"/>
      <c r="AB197" s="553"/>
      <c r="AC197" s="574"/>
      <c r="AD197" s="82">
        <v>4</v>
      </c>
      <c r="AE197" s="473"/>
      <c r="AF197" s="220"/>
      <c r="AG197" s="220"/>
      <c r="AH197" s="220"/>
      <c r="AI197" s="220"/>
      <c r="AJ197" s="98">
        <v>4</v>
      </c>
      <c r="AK197" s="291"/>
      <c r="AL197" s="297"/>
      <c r="AM197" s="312"/>
      <c r="AN197" s="315"/>
      <c r="AO197" s="315"/>
      <c r="AP197" s="237"/>
      <c r="AQ197" s="563"/>
      <c r="AR197" s="559"/>
      <c r="AS197" s="561"/>
    </row>
    <row r="198" spans="1:45" ht="15.75" customHeight="1" x14ac:dyDescent="0.25">
      <c r="A198" s="566"/>
      <c r="B198" s="271"/>
      <c r="C198" s="271"/>
      <c r="D198" s="540"/>
      <c r="E198" s="540"/>
      <c r="F198" s="543"/>
      <c r="G198" s="495"/>
      <c r="H198" s="82">
        <v>6</v>
      </c>
      <c r="I198" s="546"/>
      <c r="J198" s="465"/>
      <c r="K198" s="424"/>
      <c r="L198" s="220"/>
      <c r="M198" s="220"/>
      <c r="N198" s="5">
        <v>14</v>
      </c>
      <c r="O198" s="291"/>
      <c r="P198" s="530"/>
      <c r="Q198" s="527"/>
      <c r="R198" s="517"/>
      <c r="S198" s="517"/>
      <c r="T198" s="517"/>
      <c r="U198" s="521"/>
      <c r="V198" s="524"/>
      <c r="X198" s="341"/>
      <c r="Y198" s="271"/>
      <c r="Z198" s="540"/>
      <c r="AA198" s="540"/>
      <c r="AB198" s="553"/>
      <c r="AC198" s="574"/>
      <c r="AD198" s="82">
        <v>5</v>
      </c>
      <c r="AE198" s="473"/>
      <c r="AF198" s="220"/>
      <c r="AG198" s="220"/>
      <c r="AH198" s="220"/>
      <c r="AI198" s="220"/>
      <c r="AJ198" s="5">
        <v>5</v>
      </c>
      <c r="AK198" s="291"/>
      <c r="AL198" s="297"/>
      <c r="AM198" s="312"/>
      <c r="AN198" s="315"/>
      <c r="AO198" s="315"/>
      <c r="AP198" s="237"/>
      <c r="AQ198" s="563"/>
      <c r="AR198" s="559"/>
      <c r="AS198" s="561"/>
    </row>
    <row r="199" spans="1:45" ht="15" customHeight="1" thickBot="1" x14ac:dyDescent="0.3">
      <c r="A199" s="566"/>
      <c r="B199" s="258"/>
      <c r="C199" s="258"/>
      <c r="D199" s="541"/>
      <c r="E199" s="541"/>
      <c r="F199" s="548"/>
      <c r="G199" s="496"/>
      <c r="H199" s="86">
        <v>7</v>
      </c>
      <c r="I199" s="332"/>
      <c r="J199" s="508"/>
      <c r="K199" s="429"/>
      <c r="L199" s="221"/>
      <c r="M199" s="221"/>
      <c r="N199" s="84">
        <v>15</v>
      </c>
      <c r="O199" s="292"/>
      <c r="P199" s="531"/>
      <c r="Q199" s="528"/>
      <c r="R199" s="518"/>
      <c r="S199" s="518"/>
      <c r="T199" s="518"/>
      <c r="U199" s="522"/>
      <c r="V199" s="525"/>
      <c r="X199" s="341"/>
      <c r="Y199" s="271"/>
      <c r="Z199" s="540"/>
      <c r="AA199" s="540"/>
      <c r="AB199" s="553"/>
      <c r="AC199" s="574"/>
      <c r="AD199" s="82">
        <v>6</v>
      </c>
      <c r="AE199" s="473"/>
      <c r="AF199" s="220"/>
      <c r="AG199" s="220"/>
      <c r="AH199" s="220"/>
      <c r="AI199" s="220"/>
      <c r="AJ199" s="98">
        <v>6</v>
      </c>
      <c r="AK199" s="291"/>
      <c r="AL199" s="297"/>
      <c r="AM199" s="312"/>
      <c r="AN199" s="315"/>
      <c r="AO199" s="315"/>
      <c r="AP199" s="237"/>
      <c r="AQ199" s="563"/>
      <c r="AR199" s="559"/>
      <c r="AS199" s="561"/>
    </row>
    <row r="200" spans="1:45" ht="15.75" customHeight="1" thickBot="1" x14ac:dyDescent="0.3">
      <c r="A200" s="566"/>
      <c r="B200" s="257" t="s">
        <v>206</v>
      </c>
      <c r="C200" s="257" t="s">
        <v>206</v>
      </c>
      <c r="D200" s="539" t="str">
        <f>DEC2HEX(E200)</f>
        <v>2C</v>
      </c>
      <c r="E200" s="539">
        <f>E184+1</f>
        <v>44</v>
      </c>
      <c r="F200" s="545" t="str">
        <f>DEC2HEX(G200)</f>
        <v>38</v>
      </c>
      <c r="G200" s="536">
        <f>G192+1</f>
        <v>56</v>
      </c>
      <c r="H200" s="75">
        <v>0</v>
      </c>
      <c r="I200" s="331" t="s">
        <v>291</v>
      </c>
      <c r="J200" s="475" t="e">
        <f>DEC2HEX(K200,2)</f>
        <v>#NUM!</v>
      </c>
      <c r="K200" s="476">
        <f>K184+1</f>
        <v>1034</v>
      </c>
      <c r="L200" s="219">
        <f>L192+1</f>
        <v>1062</v>
      </c>
      <c r="M200" s="219" t="str">
        <f>DEC2HEX(L200,4)</f>
        <v>0426</v>
      </c>
      <c r="N200" s="73">
        <v>0</v>
      </c>
      <c r="O200" s="290" t="str">
        <f>HEX2BIN(P200,8)</f>
        <v>10100001</v>
      </c>
      <c r="P200" s="287" t="s">
        <v>214</v>
      </c>
      <c r="Q200" s="318" t="str">
        <f>CONCATENATE(P200,P208)</f>
        <v>A100</v>
      </c>
      <c r="R200" s="314" t="str">
        <f>CONCATENATE(P208,P200)</f>
        <v>00A1</v>
      </c>
      <c r="S200" s="314">
        <f>MOD(HEX2DEC(Q200)+2^15,2^16)-2^15</f>
        <v>-24320</v>
      </c>
      <c r="T200" s="314">
        <f>MOD(HEX2DEC(R200)+2^15,2^16)-2^15</f>
        <v>161</v>
      </c>
      <c r="U200" s="230" t="s">
        <v>311</v>
      </c>
      <c r="V200" s="231"/>
      <c r="X200" s="341"/>
      <c r="Y200" s="271"/>
      <c r="Z200" s="540"/>
      <c r="AA200" s="540"/>
      <c r="AB200" s="553"/>
      <c r="AC200" s="575"/>
      <c r="AD200" s="86">
        <v>7</v>
      </c>
      <c r="AE200" s="473"/>
      <c r="AF200" s="220"/>
      <c r="AG200" s="220"/>
      <c r="AH200" s="221"/>
      <c r="AI200" s="471"/>
      <c r="AJ200" s="5">
        <v>7</v>
      </c>
      <c r="AK200" s="292"/>
      <c r="AL200" s="298"/>
      <c r="AM200" s="312"/>
      <c r="AN200" s="315"/>
      <c r="AO200" s="315"/>
      <c r="AP200" s="237"/>
      <c r="AQ200" s="563"/>
      <c r="AR200" s="559"/>
      <c r="AS200" s="561"/>
    </row>
    <row r="201" spans="1:45" ht="15" customHeight="1" x14ac:dyDescent="0.25">
      <c r="A201" s="566"/>
      <c r="B201" s="271"/>
      <c r="C201" s="271"/>
      <c r="D201" s="540"/>
      <c r="E201" s="540"/>
      <c r="F201" s="495"/>
      <c r="G201" s="537"/>
      <c r="H201" s="82">
        <v>1</v>
      </c>
      <c r="I201" s="546"/>
      <c r="J201" s="388"/>
      <c r="K201" s="387"/>
      <c r="L201" s="220"/>
      <c r="M201" s="220"/>
      <c r="N201" s="5">
        <v>1</v>
      </c>
      <c r="O201" s="291"/>
      <c r="P201" s="288"/>
      <c r="Q201" s="319"/>
      <c r="R201" s="315"/>
      <c r="S201" s="315"/>
      <c r="T201" s="315"/>
      <c r="U201" s="232"/>
      <c r="V201" s="233"/>
      <c r="X201" s="341"/>
      <c r="Y201" s="271"/>
      <c r="Z201" s="540"/>
      <c r="AA201" s="540"/>
      <c r="AB201" s="552" t="str">
        <f>DEC2HEX(AC201)</f>
        <v>31</v>
      </c>
      <c r="AC201" s="573">
        <f>AC193+1</f>
        <v>49</v>
      </c>
      <c r="AD201" s="75">
        <v>0</v>
      </c>
      <c r="AE201" s="473"/>
      <c r="AF201" s="220"/>
      <c r="AG201" s="220"/>
      <c r="AH201" s="387">
        <f>AH193+1</f>
        <v>2185</v>
      </c>
      <c r="AI201" s="219" t="str">
        <f>DEC2HEX(AH201,4)</f>
        <v>0889</v>
      </c>
      <c r="AJ201" s="98">
        <v>8</v>
      </c>
      <c r="AK201" s="290" t="str">
        <f>HEX2BIN(AL201,8)</f>
        <v>00000000</v>
      </c>
      <c r="AL201" s="296" t="str">
        <f>LEFT(DEC2HEX(AR193,4),2)</f>
        <v>00</v>
      </c>
      <c r="AM201" s="312"/>
      <c r="AN201" s="315"/>
      <c r="AO201" s="315"/>
      <c r="AP201" s="237"/>
      <c r="AQ201" s="563"/>
      <c r="AR201" s="559"/>
      <c r="AS201" s="561"/>
    </row>
    <row r="202" spans="1:45" ht="15" customHeight="1" x14ac:dyDescent="0.25">
      <c r="A202" s="566"/>
      <c r="B202" s="271"/>
      <c r="C202" s="271"/>
      <c r="D202" s="540"/>
      <c r="E202" s="540"/>
      <c r="F202" s="495"/>
      <c r="G202" s="537"/>
      <c r="H202" s="82">
        <v>2</v>
      </c>
      <c r="I202" s="546"/>
      <c r="J202" s="388"/>
      <c r="K202" s="387"/>
      <c r="L202" s="220"/>
      <c r="M202" s="220"/>
      <c r="N202" s="98">
        <v>2</v>
      </c>
      <c r="O202" s="291"/>
      <c r="P202" s="288"/>
      <c r="Q202" s="319"/>
      <c r="R202" s="315"/>
      <c r="S202" s="315"/>
      <c r="T202" s="315"/>
      <c r="U202" s="232"/>
      <c r="V202" s="233"/>
      <c r="X202" s="341"/>
      <c r="Y202" s="271"/>
      <c r="Z202" s="540"/>
      <c r="AA202" s="540"/>
      <c r="AB202" s="553"/>
      <c r="AC202" s="574"/>
      <c r="AD202" s="82">
        <v>1</v>
      </c>
      <c r="AE202" s="473"/>
      <c r="AF202" s="220"/>
      <c r="AG202" s="220"/>
      <c r="AH202" s="387"/>
      <c r="AI202" s="220"/>
      <c r="AJ202" s="5">
        <v>9</v>
      </c>
      <c r="AK202" s="291"/>
      <c r="AL202" s="297"/>
      <c r="AM202" s="312"/>
      <c r="AN202" s="315"/>
      <c r="AO202" s="315"/>
      <c r="AP202" s="237"/>
      <c r="AQ202" s="563"/>
      <c r="AR202" s="559"/>
      <c r="AS202" s="561"/>
    </row>
    <row r="203" spans="1:45" ht="15" customHeight="1" x14ac:dyDescent="0.25">
      <c r="A203" s="566"/>
      <c r="B203" s="271"/>
      <c r="C203" s="271"/>
      <c r="D203" s="540"/>
      <c r="E203" s="540"/>
      <c r="F203" s="495"/>
      <c r="G203" s="537"/>
      <c r="H203" s="82">
        <v>3</v>
      </c>
      <c r="I203" s="546"/>
      <c r="J203" s="388"/>
      <c r="K203" s="387"/>
      <c r="L203" s="220"/>
      <c r="M203" s="220"/>
      <c r="N203" s="5">
        <v>3</v>
      </c>
      <c r="O203" s="291"/>
      <c r="P203" s="288"/>
      <c r="Q203" s="319"/>
      <c r="R203" s="315"/>
      <c r="S203" s="315"/>
      <c r="T203" s="315"/>
      <c r="U203" s="232"/>
      <c r="V203" s="233"/>
      <c r="X203" s="341"/>
      <c r="Y203" s="271"/>
      <c r="Z203" s="540"/>
      <c r="AA203" s="540"/>
      <c r="AB203" s="553"/>
      <c r="AC203" s="574"/>
      <c r="AD203" s="82">
        <v>2</v>
      </c>
      <c r="AE203" s="473"/>
      <c r="AF203" s="220"/>
      <c r="AG203" s="220"/>
      <c r="AH203" s="387"/>
      <c r="AI203" s="220"/>
      <c r="AJ203" s="98">
        <v>10</v>
      </c>
      <c r="AK203" s="291"/>
      <c r="AL203" s="297"/>
      <c r="AM203" s="312"/>
      <c r="AN203" s="315"/>
      <c r="AO203" s="315"/>
      <c r="AP203" s="237"/>
      <c r="AQ203" s="563"/>
      <c r="AR203" s="559"/>
      <c r="AS203" s="561"/>
    </row>
    <row r="204" spans="1:45" ht="15" customHeight="1" x14ac:dyDescent="0.25">
      <c r="A204" s="566"/>
      <c r="B204" s="271"/>
      <c r="C204" s="271"/>
      <c r="D204" s="540"/>
      <c r="E204" s="540"/>
      <c r="F204" s="495"/>
      <c r="G204" s="537"/>
      <c r="H204" s="82">
        <v>4</v>
      </c>
      <c r="I204" s="546"/>
      <c r="J204" s="388"/>
      <c r="K204" s="387"/>
      <c r="L204" s="220"/>
      <c r="M204" s="220"/>
      <c r="N204" s="98">
        <v>4</v>
      </c>
      <c r="O204" s="291"/>
      <c r="P204" s="288"/>
      <c r="Q204" s="319"/>
      <c r="R204" s="315"/>
      <c r="S204" s="315"/>
      <c r="T204" s="315"/>
      <c r="U204" s="232"/>
      <c r="V204" s="233"/>
      <c r="X204" s="341"/>
      <c r="Y204" s="271"/>
      <c r="Z204" s="540"/>
      <c r="AA204" s="540"/>
      <c r="AB204" s="553"/>
      <c r="AC204" s="574"/>
      <c r="AD204" s="82">
        <v>3</v>
      </c>
      <c r="AE204" s="473"/>
      <c r="AF204" s="220"/>
      <c r="AG204" s="220"/>
      <c r="AH204" s="387"/>
      <c r="AI204" s="220"/>
      <c r="AJ204" s="5">
        <v>11</v>
      </c>
      <c r="AK204" s="291"/>
      <c r="AL204" s="297"/>
      <c r="AM204" s="312"/>
      <c r="AN204" s="315"/>
      <c r="AO204" s="315"/>
      <c r="AP204" s="237"/>
      <c r="AQ204" s="563"/>
      <c r="AR204" s="559"/>
      <c r="AS204" s="561"/>
    </row>
    <row r="205" spans="1:45" ht="15" customHeight="1" x14ac:dyDescent="0.25">
      <c r="A205" s="566"/>
      <c r="B205" s="271"/>
      <c r="C205" s="271"/>
      <c r="D205" s="540"/>
      <c r="E205" s="540"/>
      <c r="F205" s="495"/>
      <c r="G205" s="537"/>
      <c r="H205" s="82">
        <v>5</v>
      </c>
      <c r="I205" s="546"/>
      <c r="J205" s="388"/>
      <c r="K205" s="387"/>
      <c r="L205" s="220"/>
      <c r="M205" s="220"/>
      <c r="N205" s="5">
        <v>5</v>
      </c>
      <c r="O205" s="291"/>
      <c r="P205" s="288"/>
      <c r="Q205" s="319"/>
      <c r="R205" s="315"/>
      <c r="S205" s="315"/>
      <c r="T205" s="315"/>
      <c r="U205" s="232"/>
      <c r="V205" s="233"/>
      <c r="X205" s="341"/>
      <c r="Y205" s="271"/>
      <c r="Z205" s="540"/>
      <c r="AA205" s="540"/>
      <c r="AB205" s="553"/>
      <c r="AC205" s="574"/>
      <c r="AD205" s="82">
        <v>4</v>
      </c>
      <c r="AE205" s="473"/>
      <c r="AF205" s="220"/>
      <c r="AG205" s="220"/>
      <c r="AH205" s="387"/>
      <c r="AI205" s="220"/>
      <c r="AJ205" s="98">
        <v>12</v>
      </c>
      <c r="AK205" s="291"/>
      <c r="AL205" s="297"/>
      <c r="AM205" s="312"/>
      <c r="AN205" s="315"/>
      <c r="AO205" s="315"/>
      <c r="AP205" s="237"/>
      <c r="AQ205" s="563"/>
      <c r="AR205" s="559"/>
      <c r="AS205" s="561"/>
    </row>
    <row r="206" spans="1:45" ht="15.75" customHeight="1" x14ac:dyDescent="0.25">
      <c r="A206" s="566"/>
      <c r="B206" s="271"/>
      <c r="C206" s="271"/>
      <c r="D206" s="540"/>
      <c r="E206" s="540"/>
      <c r="F206" s="495"/>
      <c r="G206" s="537"/>
      <c r="H206" s="82">
        <v>6</v>
      </c>
      <c r="I206" s="546"/>
      <c r="J206" s="388"/>
      <c r="K206" s="387"/>
      <c r="L206" s="220"/>
      <c r="M206" s="220"/>
      <c r="N206" s="98">
        <v>6</v>
      </c>
      <c r="O206" s="291"/>
      <c r="P206" s="288"/>
      <c r="Q206" s="319"/>
      <c r="R206" s="315"/>
      <c r="S206" s="315"/>
      <c r="T206" s="315"/>
      <c r="U206" s="232"/>
      <c r="V206" s="233"/>
      <c r="X206" s="341"/>
      <c r="Y206" s="271"/>
      <c r="Z206" s="540"/>
      <c r="AA206" s="540"/>
      <c r="AB206" s="553"/>
      <c r="AC206" s="574"/>
      <c r="AD206" s="82">
        <v>5</v>
      </c>
      <c r="AE206" s="473"/>
      <c r="AF206" s="220"/>
      <c r="AG206" s="220"/>
      <c r="AH206" s="387"/>
      <c r="AI206" s="220"/>
      <c r="AJ206" s="5">
        <v>13</v>
      </c>
      <c r="AK206" s="291"/>
      <c r="AL206" s="297"/>
      <c r="AM206" s="312"/>
      <c r="AN206" s="315"/>
      <c r="AO206" s="315"/>
      <c r="AP206" s="237"/>
      <c r="AQ206" s="563"/>
      <c r="AR206" s="559"/>
      <c r="AS206" s="561"/>
    </row>
    <row r="207" spans="1:45" ht="15" customHeight="1" thickBot="1" x14ac:dyDescent="0.3">
      <c r="A207" s="566"/>
      <c r="B207" s="271"/>
      <c r="C207" s="271"/>
      <c r="D207" s="540"/>
      <c r="E207" s="540"/>
      <c r="F207" s="495"/>
      <c r="G207" s="538"/>
      <c r="H207" s="86">
        <v>7</v>
      </c>
      <c r="I207" s="546"/>
      <c r="J207" s="388"/>
      <c r="K207" s="387"/>
      <c r="L207" s="221"/>
      <c r="M207" s="221"/>
      <c r="N207" s="5">
        <v>7</v>
      </c>
      <c r="O207" s="292"/>
      <c r="P207" s="289"/>
      <c r="Q207" s="319"/>
      <c r="R207" s="315"/>
      <c r="S207" s="315"/>
      <c r="T207" s="315"/>
      <c r="U207" s="232"/>
      <c r="V207" s="233"/>
      <c r="X207" s="341"/>
      <c r="Y207" s="271"/>
      <c r="Z207" s="540"/>
      <c r="AA207" s="540"/>
      <c r="AB207" s="553"/>
      <c r="AC207" s="574"/>
      <c r="AD207" s="82">
        <v>6</v>
      </c>
      <c r="AE207" s="473"/>
      <c r="AF207" s="220"/>
      <c r="AG207" s="220"/>
      <c r="AH207" s="387"/>
      <c r="AI207" s="220"/>
      <c r="AJ207" s="98">
        <v>14</v>
      </c>
      <c r="AK207" s="291"/>
      <c r="AL207" s="297"/>
      <c r="AM207" s="312"/>
      <c r="AN207" s="315"/>
      <c r="AO207" s="315"/>
      <c r="AP207" s="237"/>
      <c r="AQ207" s="563"/>
      <c r="AR207" s="559"/>
      <c r="AS207" s="561"/>
    </row>
    <row r="208" spans="1:45" ht="15.75" customHeight="1" thickBot="1" x14ac:dyDescent="0.3">
      <c r="A208" s="566"/>
      <c r="B208" s="271"/>
      <c r="C208" s="271"/>
      <c r="D208" s="540"/>
      <c r="E208" s="540"/>
      <c r="F208" s="545" t="str">
        <f>DEC2HEX(G208)</f>
        <v>39</v>
      </c>
      <c r="G208" s="536">
        <f>G200+1</f>
        <v>57</v>
      </c>
      <c r="H208" s="75">
        <v>0</v>
      </c>
      <c r="I208" s="546"/>
      <c r="J208" s="388"/>
      <c r="K208" s="387"/>
      <c r="L208" s="219">
        <f>L200+1</f>
        <v>1063</v>
      </c>
      <c r="M208" s="219" t="str">
        <f>DEC2HEX(L208,4)</f>
        <v>0427</v>
      </c>
      <c r="N208" s="98">
        <v>8</v>
      </c>
      <c r="O208" s="290" t="str">
        <f>HEX2BIN(P208,8)</f>
        <v>00000000</v>
      </c>
      <c r="P208" s="287" t="s">
        <v>136</v>
      </c>
      <c r="Q208" s="319"/>
      <c r="R208" s="315"/>
      <c r="S208" s="315"/>
      <c r="T208" s="315"/>
      <c r="U208" s="232"/>
      <c r="V208" s="233"/>
      <c r="X208" s="342"/>
      <c r="Y208" s="258"/>
      <c r="Z208" s="541"/>
      <c r="AA208" s="541"/>
      <c r="AB208" s="553"/>
      <c r="AC208" s="575"/>
      <c r="AD208" s="86">
        <v>7</v>
      </c>
      <c r="AE208" s="474"/>
      <c r="AF208" s="221"/>
      <c r="AG208" s="221"/>
      <c r="AH208" s="477"/>
      <c r="AI208" s="471"/>
      <c r="AJ208" s="84">
        <v>15</v>
      </c>
      <c r="AK208" s="292"/>
      <c r="AL208" s="298"/>
      <c r="AM208" s="313"/>
      <c r="AN208" s="316"/>
      <c r="AO208" s="316"/>
      <c r="AP208" s="238"/>
      <c r="AQ208" s="564"/>
      <c r="AR208" s="560"/>
      <c r="AS208" s="561"/>
    </row>
    <row r="209" spans="1:45" ht="15" customHeight="1" x14ac:dyDescent="0.25">
      <c r="A209" s="566"/>
      <c r="B209" s="271"/>
      <c r="C209" s="271"/>
      <c r="D209" s="540"/>
      <c r="E209" s="540"/>
      <c r="F209" s="495"/>
      <c r="G209" s="537"/>
      <c r="H209" s="82">
        <v>1</v>
      </c>
      <c r="I209" s="546"/>
      <c r="J209" s="388"/>
      <c r="K209" s="387"/>
      <c r="L209" s="220"/>
      <c r="M209" s="220"/>
      <c r="N209" s="5">
        <v>9</v>
      </c>
      <c r="O209" s="291"/>
      <c r="P209" s="288"/>
      <c r="Q209" s="319"/>
      <c r="R209" s="315"/>
      <c r="S209" s="315"/>
      <c r="T209" s="315"/>
      <c r="U209" s="232"/>
      <c r="V209" s="233"/>
      <c r="X209" s="340" t="s">
        <v>9</v>
      </c>
      <c r="Y209" s="257" t="s">
        <v>225</v>
      </c>
      <c r="Z209" s="539" t="str">
        <f>DEC2HEX(AA209)</f>
        <v>29</v>
      </c>
      <c r="AA209" s="539">
        <f>AA193+1</f>
        <v>41</v>
      </c>
      <c r="AB209" s="552" t="str">
        <f>DEC2HEX(AC209)</f>
        <v>32</v>
      </c>
      <c r="AC209" s="573">
        <f>AC201+1</f>
        <v>50</v>
      </c>
      <c r="AD209" s="75">
        <v>0</v>
      </c>
      <c r="AE209" s="576" t="s">
        <v>282</v>
      </c>
      <c r="AF209" s="219" t="str">
        <f>DEC2HEX(AG209,4)</f>
        <v>0871</v>
      </c>
      <c r="AG209" s="219">
        <f>+AG193+1</f>
        <v>2161</v>
      </c>
      <c r="AH209" s="219">
        <f>AH201+1</f>
        <v>2186</v>
      </c>
      <c r="AI209" s="219" t="str">
        <f>DEC2HEX(AH209,4)</f>
        <v>088A</v>
      </c>
      <c r="AJ209" s="73">
        <v>0</v>
      </c>
      <c r="AK209" s="290" t="str">
        <f>HEX2BIN(AL209,8)</f>
        <v>00111100</v>
      </c>
      <c r="AL209" s="296" t="str">
        <f>RIGHT(DEC2HEX(AR209,4),2)</f>
        <v>3C</v>
      </c>
      <c r="AM209" s="311" t="str">
        <f>CONCATENATE(AL209,AL217)</f>
        <v>3C00</v>
      </c>
      <c r="AN209" s="314" t="str">
        <f>CONCATENATE(AL217,AL209)</f>
        <v>003C</v>
      </c>
      <c r="AO209" s="314">
        <f>MOD(HEX2DEC(AM209)+2^15,2^16)-2^15</f>
        <v>15360</v>
      </c>
      <c r="AP209" s="236" t="s">
        <v>281</v>
      </c>
      <c r="AQ209" s="562"/>
      <c r="AR209" s="558">
        <v>60</v>
      </c>
      <c r="AS209" s="561" t="s">
        <v>450</v>
      </c>
    </row>
    <row r="210" spans="1:45" ht="15" customHeight="1" x14ac:dyDescent="0.25">
      <c r="A210" s="566"/>
      <c r="B210" s="271"/>
      <c r="C210" s="271"/>
      <c r="D210" s="540"/>
      <c r="E210" s="540"/>
      <c r="F210" s="495"/>
      <c r="G210" s="537"/>
      <c r="H210" s="82">
        <v>2</v>
      </c>
      <c r="I210" s="546"/>
      <c r="J210" s="388"/>
      <c r="K210" s="387"/>
      <c r="L210" s="220"/>
      <c r="M210" s="220"/>
      <c r="N210" s="98">
        <v>10</v>
      </c>
      <c r="O210" s="291"/>
      <c r="P210" s="288"/>
      <c r="Q210" s="319"/>
      <c r="R210" s="315"/>
      <c r="S210" s="315"/>
      <c r="T210" s="315"/>
      <c r="U210" s="232"/>
      <c r="V210" s="233"/>
      <c r="X210" s="341"/>
      <c r="Y210" s="271"/>
      <c r="Z210" s="540"/>
      <c r="AA210" s="540"/>
      <c r="AB210" s="553"/>
      <c r="AC210" s="574"/>
      <c r="AD210" s="82">
        <v>1</v>
      </c>
      <c r="AE210" s="473"/>
      <c r="AF210" s="220"/>
      <c r="AG210" s="220"/>
      <c r="AH210" s="220"/>
      <c r="AI210" s="220"/>
      <c r="AJ210" s="5">
        <v>1</v>
      </c>
      <c r="AK210" s="291"/>
      <c r="AL210" s="297"/>
      <c r="AM210" s="312"/>
      <c r="AN210" s="315"/>
      <c r="AO210" s="315"/>
      <c r="AP210" s="237"/>
      <c r="AQ210" s="563"/>
      <c r="AR210" s="559"/>
      <c r="AS210" s="561"/>
    </row>
    <row r="211" spans="1:45" ht="15" customHeight="1" x14ac:dyDescent="0.25">
      <c r="A211" s="566"/>
      <c r="B211" s="271"/>
      <c r="C211" s="271"/>
      <c r="D211" s="540"/>
      <c r="E211" s="540"/>
      <c r="F211" s="495"/>
      <c r="G211" s="537"/>
      <c r="H211" s="82">
        <v>3</v>
      </c>
      <c r="I211" s="546"/>
      <c r="J211" s="388"/>
      <c r="K211" s="387"/>
      <c r="L211" s="220"/>
      <c r="M211" s="220"/>
      <c r="N211" s="5">
        <v>11</v>
      </c>
      <c r="O211" s="291"/>
      <c r="P211" s="288"/>
      <c r="Q211" s="319"/>
      <c r="R211" s="315"/>
      <c r="S211" s="315"/>
      <c r="T211" s="315"/>
      <c r="U211" s="232"/>
      <c r="V211" s="233"/>
      <c r="X211" s="341"/>
      <c r="Y211" s="271"/>
      <c r="Z211" s="540"/>
      <c r="AA211" s="540"/>
      <c r="AB211" s="553"/>
      <c r="AC211" s="574"/>
      <c r="AD211" s="82">
        <v>2</v>
      </c>
      <c r="AE211" s="473"/>
      <c r="AF211" s="220"/>
      <c r="AG211" s="220"/>
      <c r="AH211" s="220"/>
      <c r="AI211" s="220"/>
      <c r="AJ211" s="98">
        <v>2</v>
      </c>
      <c r="AK211" s="291"/>
      <c r="AL211" s="297"/>
      <c r="AM211" s="312"/>
      <c r="AN211" s="315"/>
      <c r="AO211" s="315"/>
      <c r="AP211" s="237"/>
      <c r="AQ211" s="563"/>
      <c r="AR211" s="559"/>
      <c r="AS211" s="561"/>
    </row>
    <row r="212" spans="1:45" ht="15" customHeight="1" x14ac:dyDescent="0.25">
      <c r="A212" s="566"/>
      <c r="B212" s="271"/>
      <c r="C212" s="271"/>
      <c r="D212" s="540"/>
      <c r="E212" s="540"/>
      <c r="F212" s="495"/>
      <c r="G212" s="537"/>
      <c r="H212" s="82">
        <v>4</v>
      </c>
      <c r="I212" s="546"/>
      <c r="J212" s="388"/>
      <c r="K212" s="387"/>
      <c r="L212" s="220"/>
      <c r="M212" s="220"/>
      <c r="N212" s="98">
        <v>12</v>
      </c>
      <c r="O212" s="291"/>
      <c r="P212" s="288"/>
      <c r="Q212" s="319"/>
      <c r="R212" s="315"/>
      <c r="S212" s="315"/>
      <c r="T212" s="315"/>
      <c r="U212" s="232"/>
      <c r="V212" s="233"/>
      <c r="X212" s="341"/>
      <c r="Y212" s="271"/>
      <c r="Z212" s="540"/>
      <c r="AA212" s="540"/>
      <c r="AB212" s="553"/>
      <c r="AC212" s="574"/>
      <c r="AD212" s="82">
        <v>3</v>
      </c>
      <c r="AE212" s="473"/>
      <c r="AF212" s="220"/>
      <c r="AG212" s="220"/>
      <c r="AH212" s="220"/>
      <c r="AI212" s="220"/>
      <c r="AJ212" s="5">
        <v>3</v>
      </c>
      <c r="AK212" s="291"/>
      <c r="AL212" s="297"/>
      <c r="AM212" s="312"/>
      <c r="AN212" s="315"/>
      <c r="AO212" s="315"/>
      <c r="AP212" s="237"/>
      <c r="AQ212" s="563"/>
      <c r="AR212" s="559"/>
      <c r="AS212" s="561"/>
    </row>
    <row r="213" spans="1:45" ht="15" customHeight="1" x14ac:dyDescent="0.25">
      <c r="A213" s="566"/>
      <c r="B213" s="271"/>
      <c r="C213" s="271"/>
      <c r="D213" s="540"/>
      <c r="E213" s="540"/>
      <c r="F213" s="495"/>
      <c r="G213" s="537"/>
      <c r="H213" s="82">
        <v>5</v>
      </c>
      <c r="I213" s="546"/>
      <c r="J213" s="388"/>
      <c r="K213" s="387"/>
      <c r="L213" s="220"/>
      <c r="M213" s="220"/>
      <c r="N213" s="5">
        <v>13</v>
      </c>
      <c r="O213" s="291"/>
      <c r="P213" s="288"/>
      <c r="Q213" s="319"/>
      <c r="R213" s="315"/>
      <c r="S213" s="315"/>
      <c r="T213" s="315"/>
      <c r="U213" s="232"/>
      <c r="V213" s="233"/>
      <c r="X213" s="341"/>
      <c r="Y213" s="271"/>
      <c r="Z213" s="540"/>
      <c r="AA213" s="540"/>
      <c r="AB213" s="553"/>
      <c r="AC213" s="574"/>
      <c r="AD213" s="82">
        <v>4</v>
      </c>
      <c r="AE213" s="473"/>
      <c r="AF213" s="220"/>
      <c r="AG213" s="220"/>
      <c r="AH213" s="220"/>
      <c r="AI213" s="220"/>
      <c r="AJ213" s="98">
        <v>4</v>
      </c>
      <c r="AK213" s="291"/>
      <c r="AL213" s="297"/>
      <c r="AM213" s="312"/>
      <c r="AN213" s="315"/>
      <c r="AO213" s="315"/>
      <c r="AP213" s="237"/>
      <c r="AQ213" s="563"/>
      <c r="AR213" s="559"/>
      <c r="AS213" s="561"/>
    </row>
    <row r="214" spans="1:45" ht="15.75" customHeight="1" x14ac:dyDescent="0.25">
      <c r="A214" s="566"/>
      <c r="B214" s="271"/>
      <c r="C214" s="271"/>
      <c r="D214" s="540"/>
      <c r="E214" s="540"/>
      <c r="F214" s="495"/>
      <c r="G214" s="537"/>
      <c r="H214" s="82">
        <v>6</v>
      </c>
      <c r="I214" s="546"/>
      <c r="J214" s="388"/>
      <c r="K214" s="387"/>
      <c r="L214" s="220"/>
      <c r="M214" s="220"/>
      <c r="N214" s="98">
        <v>14</v>
      </c>
      <c r="O214" s="291"/>
      <c r="P214" s="288"/>
      <c r="Q214" s="319"/>
      <c r="R214" s="315"/>
      <c r="S214" s="315"/>
      <c r="T214" s="315"/>
      <c r="U214" s="232"/>
      <c r="V214" s="233"/>
      <c r="X214" s="341"/>
      <c r="Y214" s="271"/>
      <c r="Z214" s="540"/>
      <c r="AA214" s="540"/>
      <c r="AB214" s="553"/>
      <c r="AC214" s="574"/>
      <c r="AD214" s="82">
        <v>5</v>
      </c>
      <c r="AE214" s="473"/>
      <c r="AF214" s="220"/>
      <c r="AG214" s="220"/>
      <c r="AH214" s="220"/>
      <c r="AI214" s="220"/>
      <c r="AJ214" s="5">
        <v>5</v>
      </c>
      <c r="AK214" s="291"/>
      <c r="AL214" s="297"/>
      <c r="AM214" s="312"/>
      <c r="AN214" s="315"/>
      <c r="AO214" s="315"/>
      <c r="AP214" s="237"/>
      <c r="AQ214" s="563"/>
      <c r="AR214" s="559"/>
      <c r="AS214" s="561"/>
    </row>
    <row r="215" spans="1:45" ht="15" customHeight="1" thickBot="1" x14ac:dyDescent="0.3">
      <c r="A215" s="566"/>
      <c r="B215" s="258"/>
      <c r="C215" s="258"/>
      <c r="D215" s="541"/>
      <c r="E215" s="541"/>
      <c r="F215" s="495"/>
      <c r="G215" s="538"/>
      <c r="H215" s="86">
        <v>7</v>
      </c>
      <c r="I215" s="332"/>
      <c r="J215" s="394"/>
      <c r="K215" s="477"/>
      <c r="L215" s="221"/>
      <c r="M215" s="221"/>
      <c r="N215" s="84">
        <v>15</v>
      </c>
      <c r="O215" s="292"/>
      <c r="P215" s="289"/>
      <c r="Q215" s="320"/>
      <c r="R215" s="316"/>
      <c r="S215" s="316"/>
      <c r="T215" s="316"/>
      <c r="U215" s="234"/>
      <c r="V215" s="235"/>
      <c r="X215" s="341"/>
      <c r="Y215" s="271"/>
      <c r="Z215" s="540"/>
      <c r="AA215" s="540"/>
      <c r="AB215" s="553"/>
      <c r="AC215" s="574"/>
      <c r="AD215" s="82">
        <v>6</v>
      </c>
      <c r="AE215" s="473"/>
      <c r="AF215" s="220"/>
      <c r="AG215" s="220"/>
      <c r="AH215" s="220"/>
      <c r="AI215" s="220"/>
      <c r="AJ215" s="98">
        <v>6</v>
      </c>
      <c r="AK215" s="291"/>
      <c r="AL215" s="297"/>
      <c r="AM215" s="312"/>
      <c r="AN215" s="315"/>
      <c r="AO215" s="315"/>
      <c r="AP215" s="237"/>
      <c r="AQ215" s="563"/>
      <c r="AR215" s="559"/>
      <c r="AS215" s="561"/>
    </row>
    <row r="216" spans="1:45" ht="15.75" customHeight="1" thickBot="1" x14ac:dyDescent="0.3">
      <c r="A216" s="566"/>
      <c r="B216" s="257" t="s">
        <v>453</v>
      </c>
      <c r="C216" s="257" t="s">
        <v>203</v>
      </c>
      <c r="D216" s="539" t="str">
        <f>DEC2HEX(E216)</f>
        <v>2D</v>
      </c>
      <c r="E216" s="539">
        <f>E200+1</f>
        <v>45</v>
      </c>
      <c r="F216" s="542" t="str">
        <f>DEC2HEX(G216,2)</f>
        <v>3A</v>
      </c>
      <c r="G216" s="545">
        <f>G208+1</f>
        <v>58</v>
      </c>
      <c r="H216" s="75">
        <v>0</v>
      </c>
      <c r="I216" s="331" t="s">
        <v>312</v>
      </c>
      <c r="J216" s="464" t="e">
        <f>DEC2HEX(K216,2)</f>
        <v>#NUM!</v>
      </c>
      <c r="K216" s="317">
        <f>+K200+1</f>
        <v>1035</v>
      </c>
      <c r="L216" s="219">
        <f>L208+1</f>
        <v>1064</v>
      </c>
      <c r="M216" s="219" t="str">
        <f>DEC2HEX(L216,4)</f>
        <v>0428</v>
      </c>
      <c r="N216" s="73">
        <v>0</v>
      </c>
      <c r="O216" s="290" t="str">
        <f>HEX2BIN(P216,8)</f>
        <v>11000000</v>
      </c>
      <c r="P216" s="529" t="s">
        <v>231</v>
      </c>
      <c r="Q216" s="547" t="str">
        <f>CONCATENATE(P216,P224,P232,P240)</f>
        <v>C0DA0000</v>
      </c>
      <c r="R216" s="519" t="str">
        <f>CONCATENATE(P240,P232,P224,P216)</f>
        <v>0000DAC0</v>
      </c>
      <c r="S216" s="519">
        <f>MOD(HEX2DEC(Q216)+2^31,2^32)-2^31</f>
        <v>-1059454976</v>
      </c>
      <c r="T216" s="519">
        <f>(MOD(HEX2DEC(R216)+2^31,2^32)-2^31)</f>
        <v>56000</v>
      </c>
      <c r="U216" s="520">
        <f>S216*0.001</f>
        <v>-1059454.976</v>
      </c>
      <c r="V216" s="523">
        <f>T216*0.001</f>
        <v>56</v>
      </c>
      <c r="X216" s="341"/>
      <c r="Y216" s="271"/>
      <c r="Z216" s="540"/>
      <c r="AA216" s="540"/>
      <c r="AB216" s="553"/>
      <c r="AC216" s="575"/>
      <c r="AD216" s="86">
        <v>7</v>
      </c>
      <c r="AE216" s="473"/>
      <c r="AF216" s="220"/>
      <c r="AG216" s="220"/>
      <c r="AH216" s="221"/>
      <c r="AI216" s="471"/>
      <c r="AJ216" s="5">
        <v>7</v>
      </c>
      <c r="AK216" s="292"/>
      <c r="AL216" s="298"/>
      <c r="AM216" s="312"/>
      <c r="AN216" s="315"/>
      <c r="AO216" s="315"/>
      <c r="AP216" s="237"/>
      <c r="AQ216" s="563"/>
      <c r="AR216" s="559"/>
      <c r="AS216" s="561"/>
    </row>
    <row r="217" spans="1:45" ht="15" customHeight="1" x14ac:dyDescent="0.25">
      <c r="A217" s="566"/>
      <c r="B217" s="271"/>
      <c r="C217" s="271"/>
      <c r="D217" s="540"/>
      <c r="E217" s="540"/>
      <c r="F217" s="543"/>
      <c r="G217" s="495"/>
      <c r="H217" s="82">
        <v>1</v>
      </c>
      <c r="I217" s="546"/>
      <c r="J217" s="465"/>
      <c r="K217" s="424"/>
      <c r="L217" s="220"/>
      <c r="M217" s="220"/>
      <c r="N217" s="5">
        <v>1</v>
      </c>
      <c r="O217" s="291"/>
      <c r="P217" s="530"/>
      <c r="Q217" s="527"/>
      <c r="R217" s="517"/>
      <c r="S217" s="517"/>
      <c r="T217" s="517"/>
      <c r="U217" s="521"/>
      <c r="V217" s="524"/>
      <c r="X217" s="341"/>
      <c r="Y217" s="271"/>
      <c r="Z217" s="540"/>
      <c r="AA217" s="540"/>
      <c r="AB217" s="552" t="str">
        <f>DEC2HEX(AC217)</f>
        <v>33</v>
      </c>
      <c r="AC217" s="573">
        <f>AC209+1</f>
        <v>51</v>
      </c>
      <c r="AD217" s="75">
        <v>0</v>
      </c>
      <c r="AE217" s="473"/>
      <c r="AF217" s="220"/>
      <c r="AG217" s="220"/>
      <c r="AH217" s="387">
        <f>AH209+1</f>
        <v>2187</v>
      </c>
      <c r="AI217" s="219" t="str">
        <f>DEC2HEX(AH217,4)</f>
        <v>088B</v>
      </c>
      <c r="AJ217" s="98">
        <v>8</v>
      </c>
      <c r="AK217" s="290" t="str">
        <f>HEX2BIN(AL217,8)</f>
        <v>00000000</v>
      </c>
      <c r="AL217" s="296" t="str">
        <f>LEFT(DEC2HEX(AR209,4),2)</f>
        <v>00</v>
      </c>
      <c r="AM217" s="312"/>
      <c r="AN217" s="315"/>
      <c r="AO217" s="315"/>
      <c r="AP217" s="237"/>
      <c r="AQ217" s="563"/>
      <c r="AR217" s="559"/>
      <c r="AS217" s="561"/>
    </row>
    <row r="218" spans="1:45" ht="15" customHeight="1" x14ac:dyDescent="0.25">
      <c r="A218" s="566"/>
      <c r="B218" s="271"/>
      <c r="C218" s="271"/>
      <c r="D218" s="540"/>
      <c r="E218" s="540"/>
      <c r="F218" s="543"/>
      <c r="G218" s="495"/>
      <c r="H218" s="82">
        <v>2</v>
      </c>
      <c r="I218" s="546"/>
      <c r="J218" s="465"/>
      <c r="K218" s="424"/>
      <c r="L218" s="220"/>
      <c r="M218" s="220"/>
      <c r="N218" s="5">
        <v>2</v>
      </c>
      <c r="O218" s="291"/>
      <c r="P218" s="530"/>
      <c r="Q218" s="527"/>
      <c r="R218" s="517"/>
      <c r="S218" s="517"/>
      <c r="T218" s="517"/>
      <c r="U218" s="521"/>
      <c r="V218" s="524"/>
      <c r="X218" s="341"/>
      <c r="Y218" s="271"/>
      <c r="Z218" s="540"/>
      <c r="AA218" s="540"/>
      <c r="AB218" s="553"/>
      <c r="AC218" s="574"/>
      <c r="AD218" s="82">
        <v>1</v>
      </c>
      <c r="AE218" s="473"/>
      <c r="AF218" s="220"/>
      <c r="AG218" s="220"/>
      <c r="AH218" s="387"/>
      <c r="AI218" s="220"/>
      <c r="AJ218" s="5">
        <v>9</v>
      </c>
      <c r="AK218" s="291"/>
      <c r="AL218" s="297"/>
      <c r="AM218" s="312"/>
      <c r="AN218" s="315"/>
      <c r="AO218" s="315"/>
      <c r="AP218" s="237"/>
      <c r="AQ218" s="563"/>
      <c r="AR218" s="559"/>
      <c r="AS218" s="561"/>
    </row>
    <row r="219" spans="1:45" ht="15" customHeight="1" x14ac:dyDescent="0.25">
      <c r="A219" s="566"/>
      <c r="B219" s="271"/>
      <c r="C219" s="271"/>
      <c r="D219" s="540"/>
      <c r="E219" s="540"/>
      <c r="F219" s="543"/>
      <c r="G219" s="495"/>
      <c r="H219" s="82">
        <v>3</v>
      </c>
      <c r="I219" s="546"/>
      <c r="J219" s="465"/>
      <c r="K219" s="424"/>
      <c r="L219" s="220"/>
      <c r="M219" s="220"/>
      <c r="N219" s="5">
        <v>3</v>
      </c>
      <c r="O219" s="291"/>
      <c r="P219" s="530"/>
      <c r="Q219" s="527"/>
      <c r="R219" s="517"/>
      <c r="S219" s="517"/>
      <c r="T219" s="517"/>
      <c r="U219" s="521"/>
      <c r="V219" s="524"/>
      <c r="X219" s="341"/>
      <c r="Y219" s="271"/>
      <c r="Z219" s="540"/>
      <c r="AA219" s="540"/>
      <c r="AB219" s="553"/>
      <c r="AC219" s="574"/>
      <c r="AD219" s="82">
        <v>2</v>
      </c>
      <c r="AE219" s="473"/>
      <c r="AF219" s="220"/>
      <c r="AG219" s="220"/>
      <c r="AH219" s="387"/>
      <c r="AI219" s="220"/>
      <c r="AJ219" s="98">
        <v>10</v>
      </c>
      <c r="AK219" s="291"/>
      <c r="AL219" s="297"/>
      <c r="AM219" s="312"/>
      <c r="AN219" s="315"/>
      <c r="AO219" s="315"/>
      <c r="AP219" s="237"/>
      <c r="AQ219" s="563"/>
      <c r="AR219" s="559"/>
      <c r="AS219" s="561"/>
    </row>
    <row r="220" spans="1:45" ht="15" customHeight="1" x14ac:dyDescent="0.25">
      <c r="A220" s="566"/>
      <c r="B220" s="271"/>
      <c r="C220" s="271"/>
      <c r="D220" s="540"/>
      <c r="E220" s="540"/>
      <c r="F220" s="543"/>
      <c r="G220" s="495"/>
      <c r="H220" s="82">
        <v>4</v>
      </c>
      <c r="I220" s="546"/>
      <c r="J220" s="465"/>
      <c r="K220" s="424"/>
      <c r="L220" s="220"/>
      <c r="M220" s="220"/>
      <c r="N220" s="5">
        <v>4</v>
      </c>
      <c r="O220" s="291"/>
      <c r="P220" s="530"/>
      <c r="Q220" s="527"/>
      <c r="R220" s="517"/>
      <c r="S220" s="517"/>
      <c r="T220" s="517"/>
      <c r="U220" s="521"/>
      <c r="V220" s="524"/>
      <c r="X220" s="341"/>
      <c r="Y220" s="271"/>
      <c r="Z220" s="540"/>
      <c r="AA220" s="540"/>
      <c r="AB220" s="553"/>
      <c r="AC220" s="574"/>
      <c r="AD220" s="82">
        <v>3</v>
      </c>
      <c r="AE220" s="473"/>
      <c r="AF220" s="220"/>
      <c r="AG220" s="220"/>
      <c r="AH220" s="387"/>
      <c r="AI220" s="220"/>
      <c r="AJ220" s="5">
        <v>11</v>
      </c>
      <c r="AK220" s="291"/>
      <c r="AL220" s="297"/>
      <c r="AM220" s="312"/>
      <c r="AN220" s="315"/>
      <c r="AO220" s="315"/>
      <c r="AP220" s="237"/>
      <c r="AQ220" s="563"/>
      <c r="AR220" s="559"/>
      <c r="AS220" s="561"/>
    </row>
    <row r="221" spans="1:45" ht="15" customHeight="1" x14ac:dyDescent="0.25">
      <c r="A221" s="566"/>
      <c r="B221" s="271"/>
      <c r="C221" s="271"/>
      <c r="D221" s="540"/>
      <c r="E221" s="540"/>
      <c r="F221" s="543"/>
      <c r="G221" s="495"/>
      <c r="H221" s="82">
        <v>5</v>
      </c>
      <c r="I221" s="546"/>
      <c r="J221" s="465"/>
      <c r="K221" s="424"/>
      <c r="L221" s="220"/>
      <c r="M221" s="220"/>
      <c r="N221" s="5">
        <v>5</v>
      </c>
      <c r="O221" s="291"/>
      <c r="P221" s="530"/>
      <c r="Q221" s="527"/>
      <c r="R221" s="517"/>
      <c r="S221" s="517"/>
      <c r="T221" s="517"/>
      <c r="U221" s="521"/>
      <c r="V221" s="524"/>
      <c r="X221" s="341"/>
      <c r="Y221" s="271"/>
      <c r="Z221" s="540"/>
      <c r="AA221" s="540"/>
      <c r="AB221" s="553"/>
      <c r="AC221" s="574"/>
      <c r="AD221" s="82">
        <v>4</v>
      </c>
      <c r="AE221" s="473"/>
      <c r="AF221" s="220"/>
      <c r="AG221" s="220"/>
      <c r="AH221" s="387"/>
      <c r="AI221" s="220"/>
      <c r="AJ221" s="98">
        <v>12</v>
      </c>
      <c r="AK221" s="291"/>
      <c r="AL221" s="297"/>
      <c r="AM221" s="312"/>
      <c r="AN221" s="315"/>
      <c r="AO221" s="315"/>
      <c r="AP221" s="237"/>
      <c r="AQ221" s="563"/>
      <c r="AR221" s="559"/>
      <c r="AS221" s="561"/>
    </row>
    <row r="222" spans="1:45" ht="15.75" customHeight="1" x14ac:dyDescent="0.25">
      <c r="A222" s="566"/>
      <c r="B222" s="271"/>
      <c r="C222" s="271"/>
      <c r="D222" s="540"/>
      <c r="E222" s="540"/>
      <c r="F222" s="543"/>
      <c r="G222" s="495"/>
      <c r="H222" s="82">
        <v>6</v>
      </c>
      <c r="I222" s="546"/>
      <c r="J222" s="465"/>
      <c r="K222" s="424"/>
      <c r="L222" s="220"/>
      <c r="M222" s="220"/>
      <c r="N222" s="5">
        <v>6</v>
      </c>
      <c r="O222" s="291"/>
      <c r="P222" s="530"/>
      <c r="Q222" s="527"/>
      <c r="R222" s="517"/>
      <c r="S222" s="517"/>
      <c r="T222" s="517"/>
      <c r="U222" s="521"/>
      <c r="V222" s="524"/>
      <c r="X222" s="341"/>
      <c r="Y222" s="271"/>
      <c r="Z222" s="540"/>
      <c r="AA222" s="540"/>
      <c r="AB222" s="553"/>
      <c r="AC222" s="574"/>
      <c r="AD222" s="82">
        <v>5</v>
      </c>
      <c r="AE222" s="473"/>
      <c r="AF222" s="220"/>
      <c r="AG222" s="220"/>
      <c r="AH222" s="387"/>
      <c r="AI222" s="220"/>
      <c r="AJ222" s="5">
        <v>13</v>
      </c>
      <c r="AK222" s="291"/>
      <c r="AL222" s="297"/>
      <c r="AM222" s="312"/>
      <c r="AN222" s="315"/>
      <c r="AO222" s="315"/>
      <c r="AP222" s="237"/>
      <c r="AQ222" s="563"/>
      <c r="AR222" s="559"/>
      <c r="AS222" s="561"/>
    </row>
    <row r="223" spans="1:45" ht="15" customHeight="1" thickBot="1" x14ac:dyDescent="0.3">
      <c r="A223" s="566"/>
      <c r="B223" s="271"/>
      <c r="C223" s="271"/>
      <c r="D223" s="540"/>
      <c r="E223" s="540"/>
      <c r="F223" s="544"/>
      <c r="G223" s="496"/>
      <c r="H223" s="82">
        <v>7</v>
      </c>
      <c r="I223" s="546"/>
      <c r="J223" s="465"/>
      <c r="K223" s="424"/>
      <c r="L223" s="221"/>
      <c r="M223" s="221"/>
      <c r="N223" s="5">
        <v>7</v>
      </c>
      <c r="O223" s="292"/>
      <c r="P223" s="531"/>
      <c r="Q223" s="527"/>
      <c r="R223" s="517"/>
      <c r="S223" s="517"/>
      <c r="T223" s="517"/>
      <c r="U223" s="521"/>
      <c r="V223" s="524"/>
      <c r="X223" s="341"/>
      <c r="Y223" s="271"/>
      <c r="Z223" s="540"/>
      <c r="AA223" s="540"/>
      <c r="AB223" s="553"/>
      <c r="AC223" s="574"/>
      <c r="AD223" s="82">
        <v>6</v>
      </c>
      <c r="AE223" s="473"/>
      <c r="AF223" s="220"/>
      <c r="AG223" s="220"/>
      <c r="AH223" s="387"/>
      <c r="AI223" s="220"/>
      <c r="AJ223" s="98">
        <v>14</v>
      </c>
      <c r="AK223" s="291"/>
      <c r="AL223" s="297"/>
      <c r="AM223" s="312"/>
      <c r="AN223" s="315"/>
      <c r="AO223" s="315"/>
      <c r="AP223" s="237"/>
      <c r="AQ223" s="563"/>
      <c r="AR223" s="559"/>
      <c r="AS223" s="561"/>
    </row>
    <row r="224" spans="1:45" ht="15.75" customHeight="1" thickBot="1" x14ac:dyDescent="0.3">
      <c r="A224" s="566"/>
      <c r="B224" s="271"/>
      <c r="C224" s="271"/>
      <c r="D224" s="540"/>
      <c r="E224" s="540"/>
      <c r="F224" s="542" t="str">
        <f>DEC2HEX(G224,2)</f>
        <v>3B</v>
      </c>
      <c r="G224" s="494">
        <f>G216+1</f>
        <v>59</v>
      </c>
      <c r="H224" s="82">
        <v>0</v>
      </c>
      <c r="I224" s="546"/>
      <c r="J224" s="465"/>
      <c r="K224" s="424"/>
      <c r="L224" s="219">
        <f>L216+1</f>
        <v>1065</v>
      </c>
      <c r="M224" s="219" t="str">
        <f>DEC2HEX(L224,4)</f>
        <v>0429</v>
      </c>
      <c r="N224" s="5">
        <v>8</v>
      </c>
      <c r="O224" s="290" t="str">
        <f>HEX2BIN(P224,8)</f>
        <v>11011010</v>
      </c>
      <c r="P224" s="529" t="s">
        <v>232</v>
      </c>
      <c r="Q224" s="527"/>
      <c r="R224" s="517"/>
      <c r="S224" s="517"/>
      <c r="T224" s="517"/>
      <c r="U224" s="521"/>
      <c r="V224" s="524"/>
      <c r="X224" s="342"/>
      <c r="Y224" s="258"/>
      <c r="Z224" s="541"/>
      <c r="AA224" s="541"/>
      <c r="AB224" s="553"/>
      <c r="AC224" s="575"/>
      <c r="AD224" s="86">
        <v>7</v>
      </c>
      <c r="AE224" s="474"/>
      <c r="AF224" s="221"/>
      <c r="AG224" s="221"/>
      <c r="AH224" s="477"/>
      <c r="AI224" s="471"/>
      <c r="AJ224" s="84">
        <v>15</v>
      </c>
      <c r="AK224" s="292"/>
      <c r="AL224" s="298"/>
      <c r="AM224" s="313"/>
      <c r="AN224" s="316"/>
      <c r="AO224" s="316"/>
      <c r="AP224" s="238"/>
      <c r="AQ224" s="564"/>
      <c r="AR224" s="560"/>
      <c r="AS224" s="561"/>
    </row>
    <row r="225" spans="1:45" ht="15" customHeight="1" x14ac:dyDescent="0.25">
      <c r="A225" s="566"/>
      <c r="B225" s="271"/>
      <c r="C225" s="271"/>
      <c r="D225" s="540"/>
      <c r="E225" s="540"/>
      <c r="F225" s="543"/>
      <c r="G225" s="495"/>
      <c r="H225" s="82">
        <v>1</v>
      </c>
      <c r="I225" s="546"/>
      <c r="J225" s="465"/>
      <c r="K225" s="424"/>
      <c r="L225" s="220"/>
      <c r="M225" s="220"/>
      <c r="N225" s="5">
        <v>9</v>
      </c>
      <c r="O225" s="291"/>
      <c r="P225" s="530"/>
      <c r="Q225" s="527"/>
      <c r="R225" s="517"/>
      <c r="S225" s="517"/>
      <c r="T225" s="517"/>
      <c r="U225" s="521"/>
      <c r="V225" s="524"/>
      <c r="X225" s="340" t="s">
        <v>9</v>
      </c>
      <c r="Y225" s="257" t="s">
        <v>226</v>
      </c>
      <c r="Z225" s="539" t="str">
        <f>DEC2HEX(AA225)</f>
        <v>2A</v>
      </c>
      <c r="AA225" s="539">
        <f>AA209+1</f>
        <v>42</v>
      </c>
      <c r="AB225" s="552" t="str">
        <f>DEC2HEX(AC225)</f>
        <v>34</v>
      </c>
      <c r="AC225" s="573">
        <f>AC217+1</f>
        <v>52</v>
      </c>
      <c r="AD225" s="75">
        <v>0</v>
      </c>
      <c r="AE225" s="576" t="s">
        <v>283</v>
      </c>
      <c r="AF225" s="219" t="str">
        <f>DEC2HEX(AG225,4)</f>
        <v>0872</v>
      </c>
      <c r="AG225" s="219">
        <f>+AG209+1</f>
        <v>2162</v>
      </c>
      <c r="AH225" s="219">
        <f>AH217+1</f>
        <v>2188</v>
      </c>
      <c r="AI225" s="219" t="str">
        <f>DEC2HEX(AH225,4)</f>
        <v>088C</v>
      </c>
      <c r="AJ225" s="73">
        <v>0</v>
      </c>
      <c r="AK225" s="290" t="str">
        <f>HEX2BIN(AL225,8)</f>
        <v>00111110</v>
      </c>
      <c r="AL225" s="296" t="str">
        <f>RIGHT(DEC2HEX(AR225,4),2)</f>
        <v>3E</v>
      </c>
      <c r="AM225" s="311" t="str">
        <f>CONCATENATE(AL225,AL233)</f>
        <v>3E00</v>
      </c>
      <c r="AN225" s="314" t="str">
        <f>CONCATENATE(AL233,AL225)</f>
        <v>003E</v>
      </c>
      <c r="AO225" s="314">
        <f>MOD(HEX2DEC(AM225)+2^15,2^16)-2^15</f>
        <v>15872</v>
      </c>
      <c r="AP225" s="236" t="s">
        <v>281</v>
      </c>
      <c r="AQ225" s="562"/>
      <c r="AR225" s="558">
        <v>62</v>
      </c>
      <c r="AS225" s="561" t="s">
        <v>450</v>
      </c>
    </row>
    <row r="226" spans="1:45" ht="15" customHeight="1" x14ac:dyDescent="0.25">
      <c r="A226" s="566"/>
      <c r="B226" s="271"/>
      <c r="C226" s="271"/>
      <c r="D226" s="540"/>
      <c r="E226" s="540"/>
      <c r="F226" s="543"/>
      <c r="G226" s="495"/>
      <c r="H226" s="82">
        <v>2</v>
      </c>
      <c r="I226" s="546"/>
      <c r="J226" s="465"/>
      <c r="K226" s="424"/>
      <c r="L226" s="220"/>
      <c r="M226" s="220"/>
      <c r="N226" s="5">
        <v>10</v>
      </c>
      <c r="O226" s="291"/>
      <c r="P226" s="530"/>
      <c r="Q226" s="527"/>
      <c r="R226" s="517"/>
      <c r="S226" s="517"/>
      <c r="T226" s="517"/>
      <c r="U226" s="521"/>
      <c r="V226" s="524"/>
      <c r="X226" s="341"/>
      <c r="Y226" s="271"/>
      <c r="Z226" s="540"/>
      <c r="AA226" s="540"/>
      <c r="AB226" s="553"/>
      <c r="AC226" s="574"/>
      <c r="AD226" s="82">
        <v>1</v>
      </c>
      <c r="AE226" s="473"/>
      <c r="AF226" s="220"/>
      <c r="AG226" s="220"/>
      <c r="AH226" s="220"/>
      <c r="AI226" s="220"/>
      <c r="AJ226" s="5">
        <v>1</v>
      </c>
      <c r="AK226" s="291"/>
      <c r="AL226" s="297"/>
      <c r="AM226" s="312"/>
      <c r="AN226" s="315"/>
      <c r="AO226" s="315"/>
      <c r="AP226" s="237"/>
      <c r="AQ226" s="563"/>
      <c r="AR226" s="559"/>
      <c r="AS226" s="561"/>
    </row>
    <row r="227" spans="1:45" ht="15" customHeight="1" x14ac:dyDescent="0.25">
      <c r="A227" s="566"/>
      <c r="B227" s="271"/>
      <c r="C227" s="271"/>
      <c r="D227" s="540"/>
      <c r="E227" s="540"/>
      <c r="F227" s="543"/>
      <c r="G227" s="495"/>
      <c r="H227" s="82">
        <v>3</v>
      </c>
      <c r="I227" s="546"/>
      <c r="J227" s="465"/>
      <c r="K227" s="424"/>
      <c r="L227" s="220"/>
      <c r="M227" s="220"/>
      <c r="N227" s="5">
        <v>11</v>
      </c>
      <c r="O227" s="291"/>
      <c r="P227" s="530"/>
      <c r="Q227" s="527"/>
      <c r="R227" s="517"/>
      <c r="S227" s="517"/>
      <c r="T227" s="517"/>
      <c r="U227" s="521"/>
      <c r="V227" s="524"/>
      <c r="X227" s="341"/>
      <c r="Y227" s="271"/>
      <c r="Z227" s="540"/>
      <c r="AA227" s="540"/>
      <c r="AB227" s="553"/>
      <c r="AC227" s="574"/>
      <c r="AD227" s="82">
        <v>2</v>
      </c>
      <c r="AE227" s="473"/>
      <c r="AF227" s="220"/>
      <c r="AG227" s="220"/>
      <c r="AH227" s="220"/>
      <c r="AI227" s="220"/>
      <c r="AJ227" s="98">
        <v>2</v>
      </c>
      <c r="AK227" s="291"/>
      <c r="AL227" s="297"/>
      <c r="AM227" s="312"/>
      <c r="AN227" s="315"/>
      <c r="AO227" s="315"/>
      <c r="AP227" s="237"/>
      <c r="AQ227" s="563"/>
      <c r="AR227" s="559"/>
      <c r="AS227" s="561"/>
    </row>
    <row r="228" spans="1:45" ht="15" customHeight="1" x14ac:dyDescent="0.25">
      <c r="A228" s="566"/>
      <c r="B228" s="271"/>
      <c r="C228" s="271"/>
      <c r="D228" s="540"/>
      <c r="E228" s="540"/>
      <c r="F228" s="543"/>
      <c r="G228" s="495"/>
      <c r="H228" s="82">
        <v>4</v>
      </c>
      <c r="I228" s="546"/>
      <c r="J228" s="465"/>
      <c r="K228" s="424"/>
      <c r="L228" s="220"/>
      <c r="M228" s="220"/>
      <c r="N228" s="5">
        <v>12</v>
      </c>
      <c r="O228" s="291"/>
      <c r="P228" s="530"/>
      <c r="Q228" s="527"/>
      <c r="R228" s="517"/>
      <c r="S228" s="517"/>
      <c r="T228" s="517"/>
      <c r="U228" s="521"/>
      <c r="V228" s="524"/>
      <c r="X228" s="341"/>
      <c r="Y228" s="271"/>
      <c r="Z228" s="540"/>
      <c r="AA228" s="540"/>
      <c r="AB228" s="553"/>
      <c r="AC228" s="574"/>
      <c r="AD228" s="82">
        <v>3</v>
      </c>
      <c r="AE228" s="473"/>
      <c r="AF228" s="220"/>
      <c r="AG228" s="220"/>
      <c r="AH228" s="220"/>
      <c r="AI228" s="220"/>
      <c r="AJ228" s="5">
        <v>3</v>
      </c>
      <c r="AK228" s="291"/>
      <c r="AL228" s="297"/>
      <c r="AM228" s="312"/>
      <c r="AN228" s="315"/>
      <c r="AO228" s="315"/>
      <c r="AP228" s="237"/>
      <c r="AQ228" s="563"/>
      <c r="AR228" s="559"/>
      <c r="AS228" s="561"/>
    </row>
    <row r="229" spans="1:45" ht="15" customHeight="1" x14ac:dyDescent="0.25">
      <c r="A229" s="566"/>
      <c r="B229" s="271"/>
      <c r="C229" s="271"/>
      <c r="D229" s="540"/>
      <c r="E229" s="540"/>
      <c r="F229" s="543"/>
      <c r="G229" s="495"/>
      <c r="H229" s="82">
        <v>5</v>
      </c>
      <c r="I229" s="546"/>
      <c r="J229" s="465"/>
      <c r="K229" s="424"/>
      <c r="L229" s="220"/>
      <c r="M229" s="220"/>
      <c r="N229" s="5">
        <v>13</v>
      </c>
      <c r="O229" s="291"/>
      <c r="P229" s="530"/>
      <c r="Q229" s="527"/>
      <c r="R229" s="517"/>
      <c r="S229" s="517"/>
      <c r="T229" s="517"/>
      <c r="U229" s="521"/>
      <c r="V229" s="524"/>
      <c r="X229" s="341"/>
      <c r="Y229" s="271"/>
      <c r="Z229" s="540"/>
      <c r="AA229" s="540"/>
      <c r="AB229" s="553"/>
      <c r="AC229" s="574"/>
      <c r="AD229" s="82">
        <v>4</v>
      </c>
      <c r="AE229" s="473"/>
      <c r="AF229" s="220"/>
      <c r="AG229" s="220"/>
      <c r="AH229" s="220"/>
      <c r="AI229" s="220"/>
      <c r="AJ229" s="98">
        <v>4</v>
      </c>
      <c r="AK229" s="291"/>
      <c r="AL229" s="297"/>
      <c r="AM229" s="312"/>
      <c r="AN229" s="315"/>
      <c r="AO229" s="315"/>
      <c r="AP229" s="237"/>
      <c r="AQ229" s="563"/>
      <c r="AR229" s="559"/>
      <c r="AS229" s="561"/>
    </row>
    <row r="230" spans="1:45" ht="15.75" customHeight="1" x14ac:dyDescent="0.25">
      <c r="A230" s="566"/>
      <c r="B230" s="271"/>
      <c r="C230" s="271"/>
      <c r="D230" s="540"/>
      <c r="E230" s="540"/>
      <c r="F230" s="543"/>
      <c r="G230" s="495"/>
      <c r="H230" s="82">
        <v>6</v>
      </c>
      <c r="I230" s="546"/>
      <c r="J230" s="465"/>
      <c r="K230" s="424"/>
      <c r="L230" s="220"/>
      <c r="M230" s="220"/>
      <c r="N230" s="5">
        <v>14</v>
      </c>
      <c r="O230" s="291"/>
      <c r="P230" s="530"/>
      <c r="Q230" s="527"/>
      <c r="R230" s="517"/>
      <c r="S230" s="517"/>
      <c r="T230" s="517"/>
      <c r="U230" s="521"/>
      <c r="V230" s="524"/>
      <c r="X230" s="341"/>
      <c r="Y230" s="271"/>
      <c r="Z230" s="540"/>
      <c r="AA230" s="540"/>
      <c r="AB230" s="553"/>
      <c r="AC230" s="574"/>
      <c r="AD230" s="82">
        <v>5</v>
      </c>
      <c r="AE230" s="473"/>
      <c r="AF230" s="220"/>
      <c r="AG230" s="220"/>
      <c r="AH230" s="220"/>
      <c r="AI230" s="220"/>
      <c r="AJ230" s="5">
        <v>5</v>
      </c>
      <c r="AK230" s="291"/>
      <c r="AL230" s="297"/>
      <c r="AM230" s="312"/>
      <c r="AN230" s="315"/>
      <c r="AO230" s="315"/>
      <c r="AP230" s="237"/>
      <c r="AQ230" s="563"/>
      <c r="AR230" s="559"/>
      <c r="AS230" s="561"/>
    </row>
    <row r="231" spans="1:45" ht="15" customHeight="1" thickBot="1" x14ac:dyDescent="0.3">
      <c r="A231" s="566"/>
      <c r="B231" s="271"/>
      <c r="C231" s="258"/>
      <c r="D231" s="541"/>
      <c r="E231" s="541"/>
      <c r="F231" s="544"/>
      <c r="G231" s="496"/>
      <c r="H231" s="90">
        <v>7</v>
      </c>
      <c r="I231" s="546"/>
      <c r="J231" s="466"/>
      <c r="K231" s="199"/>
      <c r="L231" s="221"/>
      <c r="M231" s="221"/>
      <c r="N231" s="88">
        <v>15</v>
      </c>
      <c r="O231" s="292"/>
      <c r="P231" s="531"/>
      <c r="Q231" s="527"/>
      <c r="R231" s="517"/>
      <c r="S231" s="517"/>
      <c r="T231" s="517"/>
      <c r="U231" s="521"/>
      <c r="V231" s="524"/>
      <c r="X231" s="341"/>
      <c r="Y231" s="271"/>
      <c r="Z231" s="540"/>
      <c r="AA231" s="540"/>
      <c r="AB231" s="553"/>
      <c r="AC231" s="574"/>
      <c r="AD231" s="82">
        <v>6</v>
      </c>
      <c r="AE231" s="473"/>
      <c r="AF231" s="220"/>
      <c r="AG231" s="220"/>
      <c r="AH231" s="220"/>
      <c r="AI231" s="220"/>
      <c r="AJ231" s="98">
        <v>6</v>
      </c>
      <c r="AK231" s="291"/>
      <c r="AL231" s="297"/>
      <c r="AM231" s="312"/>
      <c r="AN231" s="315"/>
      <c r="AO231" s="315"/>
      <c r="AP231" s="237"/>
      <c r="AQ231" s="563"/>
      <c r="AR231" s="559"/>
      <c r="AS231" s="561"/>
    </row>
    <row r="232" spans="1:45" ht="15.75" customHeight="1" thickBot="1" x14ac:dyDescent="0.3">
      <c r="A232" s="566"/>
      <c r="B232" s="271"/>
      <c r="C232" s="257" t="s">
        <v>204</v>
      </c>
      <c r="D232" s="539" t="str">
        <f>DEC2HEX(E232)</f>
        <v>2E</v>
      </c>
      <c r="E232" s="539">
        <f>E216+1</f>
        <v>46</v>
      </c>
      <c r="F232" s="542" t="str">
        <f>DEC2HEX(G232,2)</f>
        <v>3C</v>
      </c>
      <c r="G232" s="494">
        <f>G224+1</f>
        <v>60</v>
      </c>
      <c r="H232" s="75">
        <v>0</v>
      </c>
      <c r="I232" s="546"/>
      <c r="J232" s="464" t="e">
        <f>DEC2HEX(K232,2)</f>
        <v>#NUM!</v>
      </c>
      <c r="K232" s="317">
        <f>+K216+1</f>
        <v>1036</v>
      </c>
      <c r="L232" s="219">
        <f>L224+1</f>
        <v>1066</v>
      </c>
      <c r="M232" s="219" t="str">
        <f>DEC2HEX(L232,4)</f>
        <v>042A</v>
      </c>
      <c r="N232" s="73">
        <v>0</v>
      </c>
      <c r="O232" s="290" t="str">
        <f>HEX2BIN(P232,8)</f>
        <v>00000000</v>
      </c>
      <c r="P232" s="529" t="s">
        <v>136</v>
      </c>
      <c r="Q232" s="527"/>
      <c r="R232" s="517"/>
      <c r="S232" s="517"/>
      <c r="T232" s="517"/>
      <c r="U232" s="521"/>
      <c r="V232" s="524"/>
      <c r="X232" s="341"/>
      <c r="Y232" s="271"/>
      <c r="Z232" s="540"/>
      <c r="AA232" s="540"/>
      <c r="AB232" s="553"/>
      <c r="AC232" s="575"/>
      <c r="AD232" s="86">
        <v>7</v>
      </c>
      <c r="AE232" s="473"/>
      <c r="AF232" s="220"/>
      <c r="AG232" s="220"/>
      <c r="AH232" s="221"/>
      <c r="AI232" s="471"/>
      <c r="AJ232" s="5">
        <v>7</v>
      </c>
      <c r="AK232" s="292"/>
      <c r="AL232" s="298"/>
      <c r="AM232" s="312"/>
      <c r="AN232" s="315"/>
      <c r="AO232" s="315"/>
      <c r="AP232" s="237"/>
      <c r="AQ232" s="563"/>
      <c r="AR232" s="559"/>
      <c r="AS232" s="561"/>
    </row>
    <row r="233" spans="1:45" ht="15" customHeight="1" x14ac:dyDescent="0.25">
      <c r="A233" s="566"/>
      <c r="B233" s="271"/>
      <c r="C233" s="271"/>
      <c r="D233" s="540"/>
      <c r="E233" s="540"/>
      <c r="F233" s="543"/>
      <c r="G233" s="495"/>
      <c r="H233" s="82">
        <v>1</v>
      </c>
      <c r="I233" s="546"/>
      <c r="J233" s="465"/>
      <c r="K233" s="424"/>
      <c r="L233" s="220"/>
      <c r="M233" s="220"/>
      <c r="N233" s="5">
        <v>1</v>
      </c>
      <c r="O233" s="291"/>
      <c r="P233" s="530"/>
      <c r="Q233" s="527"/>
      <c r="R233" s="517"/>
      <c r="S233" s="517"/>
      <c r="T233" s="517"/>
      <c r="U233" s="521"/>
      <c r="V233" s="524"/>
      <c r="X233" s="341"/>
      <c r="Y233" s="271"/>
      <c r="Z233" s="540"/>
      <c r="AA233" s="540"/>
      <c r="AB233" s="552" t="str">
        <f>DEC2HEX(AC233)</f>
        <v>35</v>
      </c>
      <c r="AC233" s="573">
        <f>AC225+1</f>
        <v>53</v>
      </c>
      <c r="AD233" s="75">
        <v>0</v>
      </c>
      <c r="AE233" s="473"/>
      <c r="AF233" s="220"/>
      <c r="AG233" s="220"/>
      <c r="AH233" s="387">
        <f>AH225+1</f>
        <v>2189</v>
      </c>
      <c r="AI233" s="219" t="str">
        <f>DEC2HEX(AH233,4)</f>
        <v>088D</v>
      </c>
      <c r="AJ233" s="98">
        <v>8</v>
      </c>
      <c r="AK233" s="290" t="str">
        <f>HEX2BIN(AL233,8)</f>
        <v>00000000</v>
      </c>
      <c r="AL233" s="296" t="str">
        <f>LEFT(DEC2HEX(AR225,4),2)</f>
        <v>00</v>
      </c>
      <c r="AM233" s="312"/>
      <c r="AN233" s="315"/>
      <c r="AO233" s="315"/>
      <c r="AP233" s="237"/>
      <c r="AQ233" s="563"/>
      <c r="AR233" s="559"/>
      <c r="AS233" s="561"/>
    </row>
    <row r="234" spans="1:45" ht="15" customHeight="1" x14ac:dyDescent="0.25">
      <c r="A234" s="566"/>
      <c r="B234" s="271"/>
      <c r="C234" s="271"/>
      <c r="D234" s="540"/>
      <c r="E234" s="540"/>
      <c r="F234" s="543"/>
      <c r="G234" s="495"/>
      <c r="H234" s="82">
        <v>2</v>
      </c>
      <c r="I234" s="546"/>
      <c r="J234" s="465"/>
      <c r="K234" s="424"/>
      <c r="L234" s="220"/>
      <c r="M234" s="220"/>
      <c r="N234" s="5">
        <v>2</v>
      </c>
      <c r="O234" s="291"/>
      <c r="P234" s="530"/>
      <c r="Q234" s="527"/>
      <c r="R234" s="517"/>
      <c r="S234" s="517"/>
      <c r="T234" s="517"/>
      <c r="U234" s="521"/>
      <c r="V234" s="524"/>
      <c r="X234" s="341"/>
      <c r="Y234" s="271"/>
      <c r="Z234" s="540"/>
      <c r="AA234" s="540"/>
      <c r="AB234" s="553"/>
      <c r="AC234" s="574"/>
      <c r="AD234" s="82">
        <v>1</v>
      </c>
      <c r="AE234" s="473"/>
      <c r="AF234" s="220"/>
      <c r="AG234" s="220"/>
      <c r="AH234" s="387"/>
      <c r="AI234" s="220"/>
      <c r="AJ234" s="5">
        <v>9</v>
      </c>
      <c r="AK234" s="291"/>
      <c r="AL234" s="297"/>
      <c r="AM234" s="312"/>
      <c r="AN234" s="315"/>
      <c r="AO234" s="315"/>
      <c r="AP234" s="237"/>
      <c r="AQ234" s="563"/>
      <c r="AR234" s="559"/>
      <c r="AS234" s="561"/>
    </row>
    <row r="235" spans="1:45" ht="15" customHeight="1" x14ac:dyDescent="0.25">
      <c r="A235" s="566"/>
      <c r="B235" s="271"/>
      <c r="C235" s="271"/>
      <c r="D235" s="540"/>
      <c r="E235" s="540"/>
      <c r="F235" s="543"/>
      <c r="G235" s="495"/>
      <c r="H235" s="82">
        <v>3</v>
      </c>
      <c r="I235" s="546"/>
      <c r="J235" s="465"/>
      <c r="K235" s="424"/>
      <c r="L235" s="220"/>
      <c r="M235" s="220"/>
      <c r="N235" s="5">
        <v>3</v>
      </c>
      <c r="O235" s="291"/>
      <c r="P235" s="530"/>
      <c r="Q235" s="527"/>
      <c r="R235" s="517"/>
      <c r="S235" s="517"/>
      <c r="T235" s="517"/>
      <c r="U235" s="521"/>
      <c r="V235" s="524"/>
      <c r="X235" s="341"/>
      <c r="Y235" s="271"/>
      <c r="Z235" s="540"/>
      <c r="AA235" s="540"/>
      <c r="AB235" s="553"/>
      <c r="AC235" s="574"/>
      <c r="AD235" s="82">
        <v>2</v>
      </c>
      <c r="AE235" s="473"/>
      <c r="AF235" s="220"/>
      <c r="AG235" s="220"/>
      <c r="AH235" s="387"/>
      <c r="AI235" s="220"/>
      <c r="AJ235" s="98">
        <v>10</v>
      </c>
      <c r="AK235" s="291"/>
      <c r="AL235" s="297"/>
      <c r="AM235" s="312"/>
      <c r="AN235" s="315"/>
      <c r="AO235" s="315"/>
      <c r="AP235" s="237"/>
      <c r="AQ235" s="563"/>
      <c r="AR235" s="559"/>
      <c r="AS235" s="561"/>
    </row>
    <row r="236" spans="1:45" ht="15" customHeight="1" x14ac:dyDescent="0.25">
      <c r="A236" s="566"/>
      <c r="B236" s="271"/>
      <c r="C236" s="271"/>
      <c r="D236" s="540"/>
      <c r="E236" s="540"/>
      <c r="F236" s="543"/>
      <c r="G236" s="495"/>
      <c r="H236" s="82">
        <v>4</v>
      </c>
      <c r="I236" s="546"/>
      <c r="J236" s="465"/>
      <c r="K236" s="424"/>
      <c r="L236" s="220"/>
      <c r="M236" s="220"/>
      <c r="N236" s="5">
        <v>4</v>
      </c>
      <c r="O236" s="291"/>
      <c r="P236" s="530"/>
      <c r="Q236" s="527"/>
      <c r="R236" s="517"/>
      <c r="S236" s="517"/>
      <c r="T236" s="517"/>
      <c r="U236" s="521"/>
      <c r="V236" s="524"/>
      <c r="X236" s="341"/>
      <c r="Y236" s="271"/>
      <c r="Z236" s="540"/>
      <c r="AA236" s="540"/>
      <c r="AB236" s="553"/>
      <c r="AC236" s="574"/>
      <c r="AD236" s="82">
        <v>3</v>
      </c>
      <c r="AE236" s="473"/>
      <c r="AF236" s="220"/>
      <c r="AG236" s="220"/>
      <c r="AH236" s="387"/>
      <c r="AI236" s="220"/>
      <c r="AJ236" s="5">
        <v>11</v>
      </c>
      <c r="AK236" s="291"/>
      <c r="AL236" s="297"/>
      <c r="AM236" s="312"/>
      <c r="AN236" s="315"/>
      <c r="AO236" s="315"/>
      <c r="AP236" s="237"/>
      <c r="AQ236" s="563"/>
      <c r="AR236" s="559"/>
      <c r="AS236" s="561"/>
    </row>
    <row r="237" spans="1:45" ht="15" customHeight="1" x14ac:dyDescent="0.25">
      <c r="A237" s="566"/>
      <c r="B237" s="271"/>
      <c r="C237" s="271"/>
      <c r="D237" s="540"/>
      <c r="E237" s="540"/>
      <c r="F237" s="543"/>
      <c r="G237" s="495"/>
      <c r="H237" s="82">
        <v>5</v>
      </c>
      <c r="I237" s="546"/>
      <c r="J237" s="465"/>
      <c r="K237" s="424"/>
      <c r="L237" s="220"/>
      <c r="M237" s="220"/>
      <c r="N237" s="5">
        <v>5</v>
      </c>
      <c r="O237" s="291"/>
      <c r="P237" s="530"/>
      <c r="Q237" s="527"/>
      <c r="R237" s="517"/>
      <c r="S237" s="517"/>
      <c r="T237" s="517"/>
      <c r="U237" s="521"/>
      <c r="V237" s="524"/>
      <c r="X237" s="341"/>
      <c r="Y237" s="271"/>
      <c r="Z237" s="540"/>
      <c r="AA237" s="540"/>
      <c r="AB237" s="553"/>
      <c r="AC237" s="574"/>
      <c r="AD237" s="82">
        <v>4</v>
      </c>
      <c r="AE237" s="473"/>
      <c r="AF237" s="220"/>
      <c r="AG237" s="220"/>
      <c r="AH237" s="387"/>
      <c r="AI237" s="220"/>
      <c r="AJ237" s="98">
        <v>12</v>
      </c>
      <c r="AK237" s="291"/>
      <c r="AL237" s="297"/>
      <c r="AM237" s="312"/>
      <c r="AN237" s="315"/>
      <c r="AO237" s="315"/>
      <c r="AP237" s="237"/>
      <c r="AQ237" s="563"/>
      <c r="AR237" s="559"/>
      <c r="AS237" s="561"/>
    </row>
    <row r="238" spans="1:45" ht="15.75" customHeight="1" x14ac:dyDescent="0.25">
      <c r="A238" s="566"/>
      <c r="B238" s="271"/>
      <c r="C238" s="271"/>
      <c r="D238" s="540"/>
      <c r="E238" s="540"/>
      <c r="F238" s="543"/>
      <c r="G238" s="495"/>
      <c r="H238" s="82">
        <v>6</v>
      </c>
      <c r="I238" s="546"/>
      <c r="J238" s="465"/>
      <c r="K238" s="424"/>
      <c r="L238" s="220"/>
      <c r="M238" s="220"/>
      <c r="N238" s="5">
        <v>6</v>
      </c>
      <c r="O238" s="291"/>
      <c r="P238" s="530"/>
      <c r="Q238" s="527"/>
      <c r="R238" s="517"/>
      <c r="S238" s="517"/>
      <c r="T238" s="517"/>
      <c r="U238" s="521"/>
      <c r="V238" s="524"/>
      <c r="X238" s="341"/>
      <c r="Y238" s="271"/>
      <c r="Z238" s="540"/>
      <c r="AA238" s="540"/>
      <c r="AB238" s="553"/>
      <c r="AC238" s="574"/>
      <c r="AD238" s="82">
        <v>5</v>
      </c>
      <c r="AE238" s="473"/>
      <c r="AF238" s="220"/>
      <c r="AG238" s="220"/>
      <c r="AH238" s="387"/>
      <c r="AI238" s="220"/>
      <c r="AJ238" s="5">
        <v>13</v>
      </c>
      <c r="AK238" s="291"/>
      <c r="AL238" s="297"/>
      <c r="AM238" s="312"/>
      <c r="AN238" s="315"/>
      <c r="AO238" s="315"/>
      <c r="AP238" s="237"/>
      <c r="AQ238" s="563"/>
      <c r="AR238" s="559"/>
      <c r="AS238" s="561"/>
    </row>
    <row r="239" spans="1:45" ht="15" customHeight="1" thickBot="1" x14ac:dyDescent="0.3">
      <c r="A239" s="566"/>
      <c r="B239" s="271"/>
      <c r="C239" s="271"/>
      <c r="D239" s="540"/>
      <c r="E239" s="540"/>
      <c r="F239" s="544"/>
      <c r="G239" s="496"/>
      <c r="H239" s="82">
        <v>7</v>
      </c>
      <c r="I239" s="546"/>
      <c r="J239" s="465"/>
      <c r="K239" s="424"/>
      <c r="L239" s="221"/>
      <c r="M239" s="221"/>
      <c r="N239" s="5">
        <v>7</v>
      </c>
      <c r="O239" s="292"/>
      <c r="P239" s="531"/>
      <c r="Q239" s="527"/>
      <c r="R239" s="517"/>
      <c r="S239" s="517"/>
      <c r="T239" s="517"/>
      <c r="U239" s="521"/>
      <c r="V239" s="524"/>
      <c r="X239" s="341"/>
      <c r="Y239" s="271"/>
      <c r="Z239" s="540"/>
      <c r="AA239" s="540"/>
      <c r="AB239" s="553"/>
      <c r="AC239" s="574"/>
      <c r="AD239" s="82">
        <v>6</v>
      </c>
      <c r="AE239" s="473"/>
      <c r="AF239" s="220"/>
      <c r="AG239" s="220"/>
      <c r="AH239" s="387"/>
      <c r="AI239" s="220"/>
      <c r="AJ239" s="98">
        <v>14</v>
      </c>
      <c r="AK239" s="291"/>
      <c r="AL239" s="297"/>
      <c r="AM239" s="312"/>
      <c r="AN239" s="315"/>
      <c r="AO239" s="315"/>
      <c r="AP239" s="237"/>
      <c r="AQ239" s="563"/>
      <c r="AR239" s="559"/>
      <c r="AS239" s="561"/>
    </row>
    <row r="240" spans="1:45" ht="15.75" customHeight="1" thickBot="1" x14ac:dyDescent="0.3">
      <c r="A240" s="566"/>
      <c r="B240" s="271"/>
      <c r="C240" s="271"/>
      <c r="D240" s="540"/>
      <c r="E240" s="540"/>
      <c r="F240" s="542" t="str">
        <f>DEC2HEX(G240,2)</f>
        <v>3D</v>
      </c>
      <c r="G240" s="494">
        <f>G232+1</f>
        <v>61</v>
      </c>
      <c r="H240" s="82">
        <v>0</v>
      </c>
      <c r="I240" s="546"/>
      <c r="J240" s="465"/>
      <c r="K240" s="424"/>
      <c r="L240" s="219">
        <f>L232+1</f>
        <v>1067</v>
      </c>
      <c r="M240" s="219" t="str">
        <f>DEC2HEX(L240,4)</f>
        <v>042B</v>
      </c>
      <c r="N240" s="5">
        <v>8</v>
      </c>
      <c r="O240" s="290" t="str">
        <f>HEX2BIN(P240,8)</f>
        <v>00000000</v>
      </c>
      <c r="P240" s="529" t="s">
        <v>136</v>
      </c>
      <c r="Q240" s="527"/>
      <c r="R240" s="517"/>
      <c r="S240" s="517"/>
      <c r="T240" s="517"/>
      <c r="U240" s="521"/>
      <c r="V240" s="524"/>
      <c r="X240" s="342"/>
      <c r="Y240" s="258"/>
      <c r="Z240" s="541"/>
      <c r="AA240" s="541"/>
      <c r="AB240" s="553"/>
      <c r="AC240" s="575"/>
      <c r="AD240" s="86">
        <v>7</v>
      </c>
      <c r="AE240" s="474"/>
      <c r="AF240" s="221"/>
      <c r="AG240" s="221"/>
      <c r="AH240" s="477"/>
      <c r="AI240" s="471"/>
      <c r="AJ240" s="84">
        <v>15</v>
      </c>
      <c r="AK240" s="292"/>
      <c r="AL240" s="298"/>
      <c r="AM240" s="313"/>
      <c r="AN240" s="316"/>
      <c r="AO240" s="316"/>
      <c r="AP240" s="238"/>
      <c r="AQ240" s="564"/>
      <c r="AR240" s="560"/>
      <c r="AS240" s="561"/>
    </row>
    <row r="241" spans="1:45" ht="15" customHeight="1" x14ac:dyDescent="0.25">
      <c r="A241" s="566"/>
      <c r="B241" s="271"/>
      <c r="C241" s="271"/>
      <c r="D241" s="540"/>
      <c r="E241" s="540"/>
      <c r="F241" s="543"/>
      <c r="G241" s="495"/>
      <c r="H241" s="82">
        <v>1</v>
      </c>
      <c r="I241" s="546"/>
      <c r="J241" s="465"/>
      <c r="K241" s="424"/>
      <c r="L241" s="220"/>
      <c r="M241" s="220"/>
      <c r="N241" s="5">
        <v>9</v>
      </c>
      <c r="O241" s="291"/>
      <c r="P241" s="530"/>
      <c r="Q241" s="527"/>
      <c r="R241" s="517"/>
      <c r="S241" s="517"/>
      <c r="T241" s="517"/>
      <c r="U241" s="521"/>
      <c r="V241" s="524"/>
      <c r="X241" s="257" t="s">
        <v>9</v>
      </c>
      <c r="Y241" s="257" t="s">
        <v>227</v>
      </c>
      <c r="Z241" s="549" t="str">
        <f>DEC2HEX(AA241)</f>
        <v>2B</v>
      </c>
      <c r="AA241" s="539">
        <f>AA225+1</f>
        <v>43</v>
      </c>
      <c r="AB241" s="552" t="str">
        <f>DEC2HEX(AC241)</f>
        <v>36</v>
      </c>
      <c r="AC241" s="555">
        <f>AC233+1</f>
        <v>54</v>
      </c>
      <c r="AD241" s="75">
        <v>0</v>
      </c>
      <c r="AE241" s="576" t="s">
        <v>284</v>
      </c>
      <c r="AF241" s="219" t="str">
        <f>DEC2HEX(AG241,4)</f>
        <v>0873</v>
      </c>
      <c r="AG241" s="219">
        <f>+AG225+1</f>
        <v>2163</v>
      </c>
      <c r="AH241" s="219">
        <f>AH233+1</f>
        <v>2190</v>
      </c>
      <c r="AI241" s="219" t="str">
        <f>DEC2HEX(AH241,4)</f>
        <v>088E</v>
      </c>
      <c r="AJ241" s="73">
        <v>0</v>
      </c>
      <c r="AK241" s="290" t="str">
        <f>HEX2BIN(AL241,8)</f>
        <v>01111111</v>
      </c>
      <c r="AL241" s="296" t="str">
        <f>RIGHT(DEC2HEX(AR241,4),2)</f>
        <v>7F</v>
      </c>
      <c r="AM241" s="311" t="str">
        <f>CONCATENATE(AL241,AL249)</f>
        <v>7F00</v>
      </c>
      <c r="AN241" s="314" t="str">
        <f>CONCATENATE(AL249,AL241)</f>
        <v>007F</v>
      </c>
      <c r="AO241" s="314">
        <f>MOD(HEX2DEC(AM241)+2^15,2^16)-2^15</f>
        <v>32512</v>
      </c>
      <c r="AP241" s="236" t="s">
        <v>281</v>
      </c>
      <c r="AQ241" s="562"/>
      <c r="AR241" s="558">
        <v>127</v>
      </c>
      <c r="AS241" s="561" t="s">
        <v>450</v>
      </c>
    </row>
    <row r="242" spans="1:45" ht="15" customHeight="1" x14ac:dyDescent="0.25">
      <c r="A242" s="566"/>
      <c r="B242" s="271"/>
      <c r="C242" s="271"/>
      <c r="D242" s="540"/>
      <c r="E242" s="540"/>
      <c r="F242" s="543"/>
      <c r="G242" s="495"/>
      <c r="H242" s="82">
        <v>2</v>
      </c>
      <c r="I242" s="546"/>
      <c r="J242" s="465"/>
      <c r="K242" s="424"/>
      <c r="L242" s="220"/>
      <c r="M242" s="220"/>
      <c r="N242" s="5">
        <v>10</v>
      </c>
      <c r="O242" s="291"/>
      <c r="P242" s="530"/>
      <c r="Q242" s="527"/>
      <c r="R242" s="517"/>
      <c r="S242" s="517"/>
      <c r="T242" s="517"/>
      <c r="U242" s="521"/>
      <c r="V242" s="524"/>
      <c r="X242" s="271"/>
      <c r="Y242" s="271"/>
      <c r="Z242" s="550"/>
      <c r="AA242" s="540"/>
      <c r="AB242" s="553"/>
      <c r="AC242" s="556"/>
      <c r="AD242" s="82">
        <v>1</v>
      </c>
      <c r="AE242" s="473"/>
      <c r="AF242" s="220"/>
      <c r="AG242" s="220"/>
      <c r="AH242" s="220"/>
      <c r="AI242" s="220"/>
      <c r="AJ242" s="5">
        <v>1</v>
      </c>
      <c r="AK242" s="291"/>
      <c r="AL242" s="297"/>
      <c r="AM242" s="312"/>
      <c r="AN242" s="315"/>
      <c r="AO242" s="315"/>
      <c r="AP242" s="237"/>
      <c r="AQ242" s="563"/>
      <c r="AR242" s="559"/>
      <c r="AS242" s="561"/>
    </row>
    <row r="243" spans="1:45" ht="15" customHeight="1" x14ac:dyDescent="0.25">
      <c r="A243" s="566"/>
      <c r="B243" s="271"/>
      <c r="C243" s="271"/>
      <c r="D243" s="540"/>
      <c r="E243" s="540"/>
      <c r="F243" s="543"/>
      <c r="G243" s="495"/>
      <c r="H243" s="82">
        <v>3</v>
      </c>
      <c r="I243" s="546"/>
      <c r="J243" s="465"/>
      <c r="K243" s="424"/>
      <c r="L243" s="220"/>
      <c r="M243" s="220"/>
      <c r="N243" s="5">
        <v>11</v>
      </c>
      <c r="O243" s="291"/>
      <c r="P243" s="530"/>
      <c r="Q243" s="527"/>
      <c r="R243" s="517"/>
      <c r="S243" s="517"/>
      <c r="T243" s="517"/>
      <c r="U243" s="521"/>
      <c r="V243" s="524"/>
      <c r="X243" s="271"/>
      <c r="Y243" s="271"/>
      <c r="Z243" s="550"/>
      <c r="AA243" s="540"/>
      <c r="AB243" s="553"/>
      <c r="AC243" s="556"/>
      <c r="AD243" s="82">
        <v>2</v>
      </c>
      <c r="AE243" s="473"/>
      <c r="AF243" s="220"/>
      <c r="AG243" s="220"/>
      <c r="AH243" s="220"/>
      <c r="AI243" s="220"/>
      <c r="AJ243" s="98">
        <v>2</v>
      </c>
      <c r="AK243" s="291"/>
      <c r="AL243" s="297"/>
      <c r="AM243" s="312"/>
      <c r="AN243" s="315"/>
      <c r="AO243" s="315"/>
      <c r="AP243" s="237"/>
      <c r="AQ243" s="563"/>
      <c r="AR243" s="559"/>
      <c r="AS243" s="561"/>
    </row>
    <row r="244" spans="1:45" ht="15" customHeight="1" x14ac:dyDescent="0.25">
      <c r="A244" s="566"/>
      <c r="B244" s="271"/>
      <c r="C244" s="271"/>
      <c r="D244" s="540"/>
      <c r="E244" s="540"/>
      <c r="F244" s="543"/>
      <c r="G244" s="495"/>
      <c r="H244" s="82">
        <v>4</v>
      </c>
      <c r="I244" s="546"/>
      <c r="J244" s="465"/>
      <c r="K244" s="424"/>
      <c r="L244" s="220"/>
      <c r="M244" s="220"/>
      <c r="N244" s="5">
        <v>12</v>
      </c>
      <c r="O244" s="291"/>
      <c r="P244" s="530"/>
      <c r="Q244" s="527"/>
      <c r="R244" s="517"/>
      <c r="S244" s="517"/>
      <c r="T244" s="517"/>
      <c r="U244" s="521"/>
      <c r="V244" s="524"/>
      <c r="X244" s="271"/>
      <c r="Y244" s="271"/>
      <c r="Z244" s="550"/>
      <c r="AA244" s="540"/>
      <c r="AB244" s="553"/>
      <c r="AC244" s="556"/>
      <c r="AD244" s="82">
        <v>3</v>
      </c>
      <c r="AE244" s="473"/>
      <c r="AF244" s="220"/>
      <c r="AG244" s="220"/>
      <c r="AH244" s="220"/>
      <c r="AI244" s="220"/>
      <c r="AJ244" s="5">
        <v>3</v>
      </c>
      <c r="AK244" s="291"/>
      <c r="AL244" s="297"/>
      <c r="AM244" s="312"/>
      <c r="AN244" s="315"/>
      <c r="AO244" s="315"/>
      <c r="AP244" s="237"/>
      <c r="AQ244" s="563"/>
      <c r="AR244" s="559"/>
      <c r="AS244" s="561"/>
    </row>
    <row r="245" spans="1:45" ht="15" customHeight="1" x14ac:dyDescent="0.25">
      <c r="A245" s="566"/>
      <c r="B245" s="271"/>
      <c r="C245" s="271"/>
      <c r="D245" s="540"/>
      <c r="E245" s="540"/>
      <c r="F245" s="543"/>
      <c r="G245" s="495"/>
      <c r="H245" s="82">
        <v>5</v>
      </c>
      <c r="I245" s="546"/>
      <c r="J245" s="465"/>
      <c r="K245" s="424"/>
      <c r="L245" s="220"/>
      <c r="M245" s="220"/>
      <c r="N245" s="5">
        <v>13</v>
      </c>
      <c r="O245" s="291"/>
      <c r="P245" s="530"/>
      <c r="Q245" s="527"/>
      <c r="R245" s="517"/>
      <c r="S245" s="517"/>
      <c r="T245" s="517"/>
      <c r="U245" s="521"/>
      <c r="V245" s="524"/>
      <c r="X245" s="271"/>
      <c r="Y245" s="271"/>
      <c r="Z245" s="550"/>
      <c r="AA245" s="540"/>
      <c r="AB245" s="553"/>
      <c r="AC245" s="556"/>
      <c r="AD245" s="82">
        <v>4</v>
      </c>
      <c r="AE245" s="473"/>
      <c r="AF245" s="220"/>
      <c r="AG245" s="220"/>
      <c r="AH245" s="220"/>
      <c r="AI245" s="220"/>
      <c r="AJ245" s="98">
        <v>4</v>
      </c>
      <c r="AK245" s="291"/>
      <c r="AL245" s="297"/>
      <c r="AM245" s="312"/>
      <c r="AN245" s="315"/>
      <c r="AO245" s="315"/>
      <c r="AP245" s="237"/>
      <c r="AQ245" s="563"/>
      <c r="AR245" s="559"/>
      <c r="AS245" s="561"/>
    </row>
    <row r="246" spans="1:45" ht="15.75" customHeight="1" x14ac:dyDescent="0.25">
      <c r="A246" s="566"/>
      <c r="B246" s="271"/>
      <c r="C246" s="271"/>
      <c r="D246" s="540"/>
      <c r="E246" s="540"/>
      <c r="F246" s="543"/>
      <c r="G246" s="495"/>
      <c r="H246" s="82">
        <v>6</v>
      </c>
      <c r="I246" s="546"/>
      <c r="J246" s="465"/>
      <c r="K246" s="424"/>
      <c r="L246" s="220"/>
      <c r="M246" s="220"/>
      <c r="N246" s="5">
        <v>14</v>
      </c>
      <c r="O246" s="291"/>
      <c r="P246" s="530"/>
      <c r="Q246" s="527"/>
      <c r="R246" s="517"/>
      <c r="S246" s="517"/>
      <c r="T246" s="517"/>
      <c r="U246" s="521"/>
      <c r="V246" s="524"/>
      <c r="X246" s="271"/>
      <c r="Y246" s="271"/>
      <c r="Z246" s="550"/>
      <c r="AA246" s="540"/>
      <c r="AB246" s="553"/>
      <c r="AC246" s="556"/>
      <c r="AD246" s="82">
        <v>5</v>
      </c>
      <c r="AE246" s="473"/>
      <c r="AF246" s="220"/>
      <c r="AG246" s="220"/>
      <c r="AH246" s="220"/>
      <c r="AI246" s="220"/>
      <c r="AJ246" s="5">
        <v>5</v>
      </c>
      <c r="AK246" s="291"/>
      <c r="AL246" s="297"/>
      <c r="AM246" s="312"/>
      <c r="AN246" s="315"/>
      <c r="AO246" s="315"/>
      <c r="AP246" s="237"/>
      <c r="AQ246" s="563"/>
      <c r="AR246" s="559"/>
      <c r="AS246" s="561"/>
    </row>
    <row r="247" spans="1:45" ht="15" customHeight="1" thickBot="1" x14ac:dyDescent="0.3">
      <c r="A247" s="566"/>
      <c r="B247" s="258"/>
      <c r="C247" s="258"/>
      <c r="D247" s="541"/>
      <c r="E247" s="541"/>
      <c r="F247" s="548"/>
      <c r="G247" s="496"/>
      <c r="H247" s="86">
        <v>7</v>
      </c>
      <c r="I247" s="332"/>
      <c r="J247" s="466"/>
      <c r="K247" s="199"/>
      <c r="L247" s="221"/>
      <c r="M247" s="221"/>
      <c r="N247" s="84">
        <v>15</v>
      </c>
      <c r="O247" s="292"/>
      <c r="P247" s="531"/>
      <c r="Q247" s="528"/>
      <c r="R247" s="518"/>
      <c r="S247" s="518"/>
      <c r="T247" s="518"/>
      <c r="U247" s="522"/>
      <c r="V247" s="525"/>
      <c r="X247" s="271"/>
      <c r="Y247" s="271"/>
      <c r="Z247" s="550"/>
      <c r="AA247" s="540"/>
      <c r="AB247" s="553"/>
      <c r="AC247" s="556"/>
      <c r="AD247" s="82">
        <v>6</v>
      </c>
      <c r="AE247" s="473"/>
      <c r="AF247" s="220"/>
      <c r="AG247" s="220"/>
      <c r="AH247" s="220"/>
      <c r="AI247" s="220"/>
      <c r="AJ247" s="98">
        <v>6</v>
      </c>
      <c r="AK247" s="291"/>
      <c r="AL247" s="297"/>
      <c r="AM247" s="312"/>
      <c r="AN247" s="315"/>
      <c r="AO247" s="315"/>
      <c r="AP247" s="237"/>
      <c r="AQ247" s="563"/>
      <c r="AR247" s="559"/>
      <c r="AS247" s="561"/>
    </row>
    <row r="248" spans="1:45" ht="15.75" customHeight="1" thickBot="1" x14ac:dyDescent="0.3">
      <c r="A248" s="566"/>
      <c r="B248" s="257" t="s">
        <v>206</v>
      </c>
      <c r="C248" s="257" t="s">
        <v>206</v>
      </c>
      <c r="D248" s="539" t="str">
        <f>DEC2HEX(E248)</f>
        <v>2F</v>
      </c>
      <c r="E248" s="539">
        <f>E232+1</f>
        <v>47</v>
      </c>
      <c r="F248" s="545" t="str">
        <f>DEC2HEX(G248)</f>
        <v>3E</v>
      </c>
      <c r="G248" s="536">
        <f>G240+1</f>
        <v>62</v>
      </c>
      <c r="H248" s="75">
        <v>0</v>
      </c>
      <c r="I248" s="331" t="s">
        <v>313</v>
      </c>
      <c r="J248" s="464" t="e">
        <f>DEC2HEX(K248,2)</f>
        <v>#NUM!</v>
      </c>
      <c r="K248" s="317">
        <f>+K232+1</f>
        <v>1037</v>
      </c>
      <c r="L248" s="219">
        <f>L240+1</f>
        <v>1068</v>
      </c>
      <c r="M248" s="219" t="str">
        <f>DEC2HEX(L248,4)</f>
        <v>042C</v>
      </c>
      <c r="N248" s="73">
        <v>0</v>
      </c>
      <c r="O248" s="290" t="str">
        <f>HEX2BIN(P248,8)</f>
        <v>00110010</v>
      </c>
      <c r="P248" s="287" t="s">
        <v>196</v>
      </c>
      <c r="Q248" s="318" t="str">
        <f>CONCATENATE(P248,P256)</f>
        <v>3200</v>
      </c>
      <c r="R248" s="314" t="str">
        <f>CONCATENATE(P256,P248)</f>
        <v>0032</v>
      </c>
      <c r="S248" s="314">
        <f>MOD(HEX2DEC(Q248)+2^15,2^16)-2^15</f>
        <v>12800</v>
      </c>
      <c r="T248" s="314">
        <f>MOD(HEX2DEC(R248)+2^15,2^16)-2^15</f>
        <v>50</v>
      </c>
      <c r="U248" s="230" t="s">
        <v>297</v>
      </c>
      <c r="V248" s="231"/>
      <c r="X248" s="271"/>
      <c r="Y248" s="271"/>
      <c r="Z248" s="550"/>
      <c r="AA248" s="540"/>
      <c r="AB248" s="554"/>
      <c r="AC248" s="557"/>
      <c r="AD248" s="86">
        <v>7</v>
      </c>
      <c r="AE248" s="473"/>
      <c r="AF248" s="220"/>
      <c r="AG248" s="220"/>
      <c r="AH248" s="221"/>
      <c r="AI248" s="471"/>
      <c r="AJ248" s="5">
        <v>7</v>
      </c>
      <c r="AK248" s="292"/>
      <c r="AL248" s="298"/>
      <c r="AM248" s="312"/>
      <c r="AN248" s="315"/>
      <c r="AO248" s="315"/>
      <c r="AP248" s="237"/>
      <c r="AQ248" s="563"/>
      <c r="AR248" s="559"/>
      <c r="AS248" s="561"/>
    </row>
    <row r="249" spans="1:45" ht="15" customHeight="1" x14ac:dyDescent="0.25">
      <c r="A249" s="566"/>
      <c r="B249" s="271"/>
      <c r="C249" s="271"/>
      <c r="D249" s="540"/>
      <c r="E249" s="540"/>
      <c r="F249" s="495"/>
      <c r="G249" s="537"/>
      <c r="H249" s="82">
        <v>1</v>
      </c>
      <c r="I249" s="546"/>
      <c r="J249" s="465"/>
      <c r="K249" s="424"/>
      <c r="L249" s="220"/>
      <c r="M249" s="220"/>
      <c r="N249" s="5">
        <v>1</v>
      </c>
      <c r="O249" s="291"/>
      <c r="P249" s="288"/>
      <c r="Q249" s="319"/>
      <c r="R249" s="315"/>
      <c r="S249" s="315"/>
      <c r="T249" s="315"/>
      <c r="U249" s="232"/>
      <c r="V249" s="233"/>
      <c r="X249" s="271"/>
      <c r="Y249" s="271"/>
      <c r="Z249" s="550"/>
      <c r="AA249" s="540"/>
      <c r="AB249" s="552" t="str">
        <f>DEC2HEX(AC249)</f>
        <v>37</v>
      </c>
      <c r="AC249" s="555">
        <f>AC241+1</f>
        <v>55</v>
      </c>
      <c r="AD249" s="75">
        <v>0</v>
      </c>
      <c r="AE249" s="473"/>
      <c r="AF249" s="220"/>
      <c r="AG249" s="220"/>
      <c r="AH249" s="387">
        <f>AH241+1</f>
        <v>2191</v>
      </c>
      <c r="AI249" s="219" t="str">
        <f>DEC2HEX(AH249,4)</f>
        <v>088F</v>
      </c>
      <c r="AJ249" s="98">
        <v>8</v>
      </c>
      <c r="AK249" s="290" t="str">
        <f>HEX2BIN(AL249,8)</f>
        <v>00000000</v>
      </c>
      <c r="AL249" s="296" t="str">
        <f>LEFT(DEC2HEX(AR241,4),2)</f>
        <v>00</v>
      </c>
      <c r="AM249" s="312"/>
      <c r="AN249" s="315"/>
      <c r="AO249" s="315"/>
      <c r="AP249" s="237"/>
      <c r="AQ249" s="563"/>
      <c r="AR249" s="559"/>
      <c r="AS249" s="561"/>
    </row>
    <row r="250" spans="1:45" ht="15" customHeight="1" x14ac:dyDescent="0.25">
      <c r="A250" s="566"/>
      <c r="B250" s="271"/>
      <c r="C250" s="271"/>
      <c r="D250" s="540"/>
      <c r="E250" s="540"/>
      <c r="F250" s="495"/>
      <c r="G250" s="537"/>
      <c r="H250" s="82">
        <v>2</v>
      </c>
      <c r="I250" s="546"/>
      <c r="J250" s="465"/>
      <c r="K250" s="424"/>
      <c r="L250" s="220"/>
      <c r="M250" s="220"/>
      <c r="N250" s="98">
        <v>2</v>
      </c>
      <c r="O250" s="291"/>
      <c r="P250" s="288"/>
      <c r="Q250" s="319"/>
      <c r="R250" s="315"/>
      <c r="S250" s="315"/>
      <c r="T250" s="315"/>
      <c r="U250" s="232"/>
      <c r="V250" s="233"/>
      <c r="X250" s="271"/>
      <c r="Y250" s="271"/>
      <c r="Z250" s="550"/>
      <c r="AA250" s="540"/>
      <c r="AB250" s="553"/>
      <c r="AC250" s="556"/>
      <c r="AD250" s="82">
        <v>1</v>
      </c>
      <c r="AE250" s="473"/>
      <c r="AF250" s="220"/>
      <c r="AG250" s="220"/>
      <c r="AH250" s="387"/>
      <c r="AI250" s="220"/>
      <c r="AJ250" s="5">
        <v>9</v>
      </c>
      <c r="AK250" s="291"/>
      <c r="AL250" s="297"/>
      <c r="AM250" s="312"/>
      <c r="AN250" s="315"/>
      <c r="AO250" s="315"/>
      <c r="AP250" s="237"/>
      <c r="AQ250" s="563"/>
      <c r="AR250" s="559"/>
      <c r="AS250" s="561"/>
    </row>
    <row r="251" spans="1:45" ht="15" customHeight="1" x14ac:dyDescent="0.25">
      <c r="A251" s="566"/>
      <c r="B251" s="271"/>
      <c r="C251" s="271"/>
      <c r="D251" s="540"/>
      <c r="E251" s="540"/>
      <c r="F251" s="495"/>
      <c r="G251" s="537"/>
      <c r="H251" s="82">
        <v>3</v>
      </c>
      <c r="I251" s="546"/>
      <c r="J251" s="465"/>
      <c r="K251" s="424"/>
      <c r="L251" s="220"/>
      <c r="M251" s="220"/>
      <c r="N251" s="5">
        <v>3</v>
      </c>
      <c r="O251" s="291"/>
      <c r="P251" s="288"/>
      <c r="Q251" s="319"/>
      <c r="R251" s="315"/>
      <c r="S251" s="315"/>
      <c r="T251" s="315"/>
      <c r="U251" s="232"/>
      <c r="V251" s="233"/>
      <c r="X251" s="271"/>
      <c r="Y251" s="271"/>
      <c r="Z251" s="550"/>
      <c r="AA251" s="540"/>
      <c r="AB251" s="553"/>
      <c r="AC251" s="556"/>
      <c r="AD251" s="82">
        <v>2</v>
      </c>
      <c r="AE251" s="473"/>
      <c r="AF251" s="220"/>
      <c r="AG251" s="220"/>
      <c r="AH251" s="387"/>
      <c r="AI251" s="220"/>
      <c r="AJ251" s="98">
        <v>10</v>
      </c>
      <c r="AK251" s="291"/>
      <c r="AL251" s="297"/>
      <c r="AM251" s="312"/>
      <c r="AN251" s="315"/>
      <c r="AO251" s="315"/>
      <c r="AP251" s="237"/>
      <c r="AQ251" s="563"/>
      <c r="AR251" s="559"/>
      <c r="AS251" s="561"/>
    </row>
    <row r="252" spans="1:45" ht="15" customHeight="1" x14ac:dyDescent="0.25">
      <c r="A252" s="566"/>
      <c r="B252" s="271"/>
      <c r="C252" s="271"/>
      <c r="D252" s="540"/>
      <c r="E252" s="540"/>
      <c r="F252" s="495"/>
      <c r="G252" s="537"/>
      <c r="H252" s="82">
        <v>4</v>
      </c>
      <c r="I252" s="546"/>
      <c r="J252" s="465"/>
      <c r="K252" s="424"/>
      <c r="L252" s="220"/>
      <c r="M252" s="220"/>
      <c r="N252" s="98">
        <v>4</v>
      </c>
      <c r="O252" s="291"/>
      <c r="P252" s="288"/>
      <c r="Q252" s="319"/>
      <c r="R252" s="315"/>
      <c r="S252" s="315"/>
      <c r="T252" s="315"/>
      <c r="U252" s="232"/>
      <c r="V252" s="233"/>
      <c r="X252" s="271"/>
      <c r="Y252" s="271"/>
      <c r="Z252" s="550"/>
      <c r="AA252" s="540"/>
      <c r="AB252" s="553"/>
      <c r="AC252" s="556"/>
      <c r="AD252" s="82">
        <v>3</v>
      </c>
      <c r="AE252" s="473"/>
      <c r="AF252" s="220"/>
      <c r="AG252" s="220"/>
      <c r="AH252" s="387"/>
      <c r="AI252" s="220"/>
      <c r="AJ252" s="5">
        <v>11</v>
      </c>
      <c r="AK252" s="291"/>
      <c r="AL252" s="297"/>
      <c r="AM252" s="312"/>
      <c r="AN252" s="315"/>
      <c r="AO252" s="315"/>
      <c r="AP252" s="237"/>
      <c r="AQ252" s="563"/>
      <c r="AR252" s="559"/>
      <c r="AS252" s="561"/>
    </row>
    <row r="253" spans="1:45" ht="15" customHeight="1" x14ac:dyDescent="0.25">
      <c r="A253" s="566"/>
      <c r="B253" s="271"/>
      <c r="C253" s="271"/>
      <c r="D253" s="540"/>
      <c r="E253" s="540"/>
      <c r="F253" s="495"/>
      <c r="G253" s="537"/>
      <c r="H253" s="82">
        <v>5</v>
      </c>
      <c r="I253" s="546"/>
      <c r="J253" s="465"/>
      <c r="K253" s="424"/>
      <c r="L253" s="220"/>
      <c r="M253" s="220"/>
      <c r="N253" s="5">
        <v>5</v>
      </c>
      <c r="O253" s="291"/>
      <c r="P253" s="288"/>
      <c r="Q253" s="319"/>
      <c r="R253" s="315"/>
      <c r="S253" s="315"/>
      <c r="T253" s="315"/>
      <c r="U253" s="232"/>
      <c r="V253" s="233"/>
      <c r="X253" s="271"/>
      <c r="Y253" s="271"/>
      <c r="Z253" s="550"/>
      <c r="AA253" s="540"/>
      <c r="AB253" s="553"/>
      <c r="AC253" s="556"/>
      <c r="AD253" s="82">
        <v>4</v>
      </c>
      <c r="AE253" s="473"/>
      <c r="AF253" s="220"/>
      <c r="AG253" s="220"/>
      <c r="AH253" s="387"/>
      <c r="AI253" s="220"/>
      <c r="AJ253" s="98">
        <v>12</v>
      </c>
      <c r="AK253" s="291"/>
      <c r="AL253" s="297"/>
      <c r="AM253" s="312"/>
      <c r="AN253" s="315"/>
      <c r="AO253" s="315"/>
      <c r="AP253" s="237"/>
      <c r="AQ253" s="563"/>
      <c r="AR253" s="559"/>
      <c r="AS253" s="561"/>
    </row>
    <row r="254" spans="1:45" ht="15.75" customHeight="1" x14ac:dyDescent="0.25">
      <c r="A254" s="566"/>
      <c r="B254" s="271"/>
      <c r="C254" s="271"/>
      <c r="D254" s="540"/>
      <c r="E254" s="540"/>
      <c r="F254" s="495"/>
      <c r="G254" s="537"/>
      <c r="H254" s="82">
        <v>6</v>
      </c>
      <c r="I254" s="546"/>
      <c r="J254" s="465"/>
      <c r="K254" s="424"/>
      <c r="L254" s="220"/>
      <c r="M254" s="220"/>
      <c r="N254" s="98">
        <v>6</v>
      </c>
      <c r="O254" s="291"/>
      <c r="P254" s="288"/>
      <c r="Q254" s="319"/>
      <c r="R254" s="315"/>
      <c r="S254" s="315"/>
      <c r="T254" s="315"/>
      <c r="U254" s="232"/>
      <c r="V254" s="233"/>
      <c r="X254" s="271"/>
      <c r="Y254" s="271"/>
      <c r="Z254" s="550"/>
      <c r="AA254" s="540"/>
      <c r="AB254" s="553"/>
      <c r="AC254" s="556"/>
      <c r="AD254" s="82">
        <v>5</v>
      </c>
      <c r="AE254" s="473"/>
      <c r="AF254" s="220"/>
      <c r="AG254" s="220"/>
      <c r="AH254" s="387"/>
      <c r="AI254" s="220"/>
      <c r="AJ254" s="5">
        <v>13</v>
      </c>
      <c r="AK254" s="291"/>
      <c r="AL254" s="297"/>
      <c r="AM254" s="312"/>
      <c r="AN254" s="315"/>
      <c r="AO254" s="315"/>
      <c r="AP254" s="237"/>
      <c r="AQ254" s="563"/>
      <c r="AR254" s="559"/>
      <c r="AS254" s="561"/>
    </row>
    <row r="255" spans="1:45" ht="15" customHeight="1" thickBot="1" x14ac:dyDescent="0.3">
      <c r="A255" s="566"/>
      <c r="B255" s="271"/>
      <c r="C255" s="271"/>
      <c r="D255" s="540"/>
      <c r="E255" s="540"/>
      <c r="F255" s="495"/>
      <c r="G255" s="538"/>
      <c r="H255" s="86">
        <v>7</v>
      </c>
      <c r="I255" s="546"/>
      <c r="J255" s="465"/>
      <c r="K255" s="424"/>
      <c r="L255" s="221"/>
      <c r="M255" s="221"/>
      <c r="N255" s="5">
        <v>7</v>
      </c>
      <c r="O255" s="292"/>
      <c r="P255" s="289"/>
      <c r="Q255" s="319"/>
      <c r="R255" s="315"/>
      <c r="S255" s="315"/>
      <c r="T255" s="315"/>
      <c r="U255" s="232"/>
      <c r="V255" s="233"/>
      <c r="X255" s="271"/>
      <c r="Y255" s="271"/>
      <c r="Z255" s="550"/>
      <c r="AA255" s="540"/>
      <c r="AB255" s="553"/>
      <c r="AC255" s="556"/>
      <c r="AD255" s="82">
        <v>6</v>
      </c>
      <c r="AE255" s="473"/>
      <c r="AF255" s="220"/>
      <c r="AG255" s="220"/>
      <c r="AH255" s="387"/>
      <c r="AI255" s="220"/>
      <c r="AJ255" s="98">
        <v>14</v>
      </c>
      <c r="AK255" s="291"/>
      <c r="AL255" s="297"/>
      <c r="AM255" s="312"/>
      <c r="AN255" s="315"/>
      <c r="AO255" s="315"/>
      <c r="AP255" s="237"/>
      <c r="AQ255" s="563"/>
      <c r="AR255" s="559"/>
      <c r="AS255" s="561"/>
    </row>
    <row r="256" spans="1:45" ht="15.75" customHeight="1" thickBot="1" x14ac:dyDescent="0.3">
      <c r="A256" s="566"/>
      <c r="B256" s="271"/>
      <c r="C256" s="271"/>
      <c r="D256" s="540"/>
      <c r="E256" s="540"/>
      <c r="F256" s="545" t="str">
        <f>DEC2HEX(G256)</f>
        <v>3F</v>
      </c>
      <c r="G256" s="536">
        <f>G248+1</f>
        <v>63</v>
      </c>
      <c r="H256" s="75">
        <v>0</v>
      </c>
      <c r="I256" s="546"/>
      <c r="J256" s="465"/>
      <c r="K256" s="424"/>
      <c r="L256" s="219">
        <f>L248+1</f>
        <v>1069</v>
      </c>
      <c r="M256" s="219" t="str">
        <f>DEC2HEX(L256,4)</f>
        <v>042D</v>
      </c>
      <c r="N256" s="98">
        <v>8</v>
      </c>
      <c r="O256" s="290" t="str">
        <f>HEX2BIN(P256,8)</f>
        <v>00000000</v>
      </c>
      <c r="P256" s="287" t="s">
        <v>136</v>
      </c>
      <c r="Q256" s="319"/>
      <c r="R256" s="315"/>
      <c r="S256" s="315"/>
      <c r="T256" s="315"/>
      <c r="U256" s="232"/>
      <c r="V256" s="233"/>
      <c r="X256" s="258"/>
      <c r="Y256" s="258"/>
      <c r="Z256" s="551"/>
      <c r="AA256" s="541"/>
      <c r="AB256" s="554"/>
      <c r="AC256" s="557"/>
      <c r="AD256" s="86">
        <v>7</v>
      </c>
      <c r="AE256" s="474"/>
      <c r="AF256" s="221"/>
      <c r="AG256" s="221"/>
      <c r="AH256" s="477"/>
      <c r="AI256" s="471"/>
      <c r="AJ256" s="84">
        <v>15</v>
      </c>
      <c r="AK256" s="292"/>
      <c r="AL256" s="298"/>
      <c r="AM256" s="313"/>
      <c r="AN256" s="316"/>
      <c r="AO256" s="316"/>
      <c r="AP256" s="238"/>
      <c r="AQ256" s="564"/>
      <c r="AR256" s="560"/>
      <c r="AS256" s="561"/>
    </row>
    <row r="257" spans="1:45" x14ac:dyDescent="0.25">
      <c r="A257" s="566"/>
      <c r="B257" s="271"/>
      <c r="C257" s="271"/>
      <c r="D257" s="540"/>
      <c r="E257" s="540"/>
      <c r="F257" s="495"/>
      <c r="G257" s="537"/>
      <c r="H257" s="82">
        <v>1</v>
      </c>
      <c r="I257" s="546"/>
      <c r="J257" s="465"/>
      <c r="K257" s="424"/>
      <c r="L257" s="220"/>
      <c r="M257" s="220"/>
      <c r="N257" s="5">
        <v>9</v>
      </c>
      <c r="O257" s="291"/>
      <c r="P257" s="288"/>
      <c r="Q257" s="319"/>
      <c r="R257" s="315"/>
      <c r="S257" s="315"/>
      <c r="T257" s="315"/>
      <c r="U257" s="232"/>
      <c r="V257" s="233"/>
      <c r="X257" s="257" t="s">
        <v>9</v>
      </c>
      <c r="Y257" s="257" t="s">
        <v>227</v>
      </c>
      <c r="Z257" s="549" t="str">
        <f>DEC2HEX(AA257)</f>
        <v>2C</v>
      </c>
      <c r="AA257" s="539">
        <f>AA241+1</f>
        <v>44</v>
      </c>
      <c r="AB257" s="552" t="str">
        <f>DEC2HEX(AC257)</f>
        <v>38</v>
      </c>
      <c r="AC257" s="555">
        <f>AC249+1</f>
        <v>56</v>
      </c>
      <c r="AD257" s="75">
        <v>0</v>
      </c>
      <c r="AE257" s="576" t="s">
        <v>452</v>
      </c>
      <c r="AF257" s="219" t="str">
        <f>DEC2HEX(AG257,4)</f>
        <v>0874</v>
      </c>
      <c r="AG257" s="219">
        <f>+AG241+1</f>
        <v>2164</v>
      </c>
      <c r="AH257" s="219">
        <f>AH249+1</f>
        <v>2192</v>
      </c>
      <c r="AI257" s="219" t="str">
        <f>DEC2HEX(AH257,4)</f>
        <v>0890</v>
      </c>
      <c r="AJ257" s="73">
        <v>0</v>
      </c>
      <c r="AK257" s="290" t="str">
        <f>HEX2BIN(AL257,8)</f>
        <v>01000010</v>
      </c>
      <c r="AL257" s="296" t="str">
        <f>RIGHT(DEC2HEX(AR257,4),2)</f>
        <v>42</v>
      </c>
      <c r="AM257" s="311" t="str">
        <f>CONCATENATE(AL257,AL265)</f>
        <v>4200</v>
      </c>
      <c r="AN257" s="314" t="str">
        <f>CONCATENATE(AL265,AL257)</f>
        <v>0042</v>
      </c>
      <c r="AO257" s="314">
        <f>MOD(HEX2DEC(AM257)+2^15,2^16)-2^15</f>
        <v>16896</v>
      </c>
      <c r="AP257" s="236" t="s">
        <v>281</v>
      </c>
      <c r="AQ257" s="562"/>
      <c r="AR257" s="558">
        <v>66</v>
      </c>
      <c r="AS257" s="561" t="s">
        <v>450</v>
      </c>
    </row>
    <row r="258" spans="1:45" x14ac:dyDescent="0.25">
      <c r="A258" s="566"/>
      <c r="B258" s="271"/>
      <c r="C258" s="271"/>
      <c r="D258" s="540"/>
      <c r="E258" s="540"/>
      <c r="F258" s="495"/>
      <c r="G258" s="537"/>
      <c r="H258" s="82">
        <v>2</v>
      </c>
      <c r="I258" s="546"/>
      <c r="J258" s="465"/>
      <c r="K258" s="424"/>
      <c r="L258" s="220"/>
      <c r="M258" s="220"/>
      <c r="N258" s="98">
        <v>10</v>
      </c>
      <c r="O258" s="291"/>
      <c r="P258" s="288"/>
      <c r="Q258" s="319"/>
      <c r="R258" s="315"/>
      <c r="S258" s="315"/>
      <c r="T258" s="315"/>
      <c r="U258" s="232"/>
      <c r="V258" s="233"/>
      <c r="X258" s="271"/>
      <c r="Y258" s="271"/>
      <c r="Z258" s="550"/>
      <c r="AA258" s="540"/>
      <c r="AB258" s="553"/>
      <c r="AC258" s="556"/>
      <c r="AD258" s="82">
        <v>1</v>
      </c>
      <c r="AE258" s="473"/>
      <c r="AF258" s="220"/>
      <c r="AG258" s="220"/>
      <c r="AH258" s="220"/>
      <c r="AI258" s="220"/>
      <c r="AJ258" s="5">
        <v>1</v>
      </c>
      <c r="AK258" s="291"/>
      <c r="AL258" s="297"/>
      <c r="AM258" s="312"/>
      <c r="AN258" s="315"/>
      <c r="AO258" s="315"/>
      <c r="AP258" s="237"/>
      <c r="AQ258" s="563"/>
      <c r="AR258" s="559"/>
      <c r="AS258" s="561"/>
    </row>
    <row r="259" spans="1:45" x14ac:dyDescent="0.25">
      <c r="A259" s="566"/>
      <c r="B259" s="271"/>
      <c r="C259" s="271"/>
      <c r="D259" s="540"/>
      <c r="E259" s="540"/>
      <c r="F259" s="495"/>
      <c r="G259" s="537"/>
      <c r="H259" s="82">
        <v>3</v>
      </c>
      <c r="I259" s="546"/>
      <c r="J259" s="465"/>
      <c r="K259" s="424"/>
      <c r="L259" s="220"/>
      <c r="M259" s="220"/>
      <c r="N259" s="5">
        <v>11</v>
      </c>
      <c r="O259" s="291"/>
      <c r="P259" s="288"/>
      <c r="Q259" s="319"/>
      <c r="R259" s="315"/>
      <c r="S259" s="315"/>
      <c r="T259" s="315"/>
      <c r="U259" s="232"/>
      <c r="V259" s="233"/>
      <c r="X259" s="271"/>
      <c r="Y259" s="271"/>
      <c r="Z259" s="550"/>
      <c r="AA259" s="540"/>
      <c r="AB259" s="553"/>
      <c r="AC259" s="556"/>
      <c r="AD259" s="82">
        <v>2</v>
      </c>
      <c r="AE259" s="473"/>
      <c r="AF259" s="220"/>
      <c r="AG259" s="220"/>
      <c r="AH259" s="220"/>
      <c r="AI259" s="220"/>
      <c r="AJ259" s="98">
        <v>2</v>
      </c>
      <c r="AK259" s="291"/>
      <c r="AL259" s="297"/>
      <c r="AM259" s="312"/>
      <c r="AN259" s="315"/>
      <c r="AO259" s="315"/>
      <c r="AP259" s="237"/>
      <c r="AQ259" s="563"/>
      <c r="AR259" s="559"/>
      <c r="AS259" s="561"/>
    </row>
    <row r="260" spans="1:45" x14ac:dyDescent="0.25">
      <c r="A260" s="566"/>
      <c r="B260" s="271"/>
      <c r="C260" s="271"/>
      <c r="D260" s="540"/>
      <c r="E260" s="540"/>
      <c r="F260" s="495"/>
      <c r="G260" s="537"/>
      <c r="H260" s="82">
        <v>4</v>
      </c>
      <c r="I260" s="546"/>
      <c r="J260" s="465"/>
      <c r="K260" s="424"/>
      <c r="L260" s="220"/>
      <c r="M260" s="220"/>
      <c r="N260" s="98">
        <v>12</v>
      </c>
      <c r="O260" s="291"/>
      <c r="P260" s="288"/>
      <c r="Q260" s="319"/>
      <c r="R260" s="315"/>
      <c r="S260" s="315"/>
      <c r="T260" s="315"/>
      <c r="U260" s="232"/>
      <c r="V260" s="233"/>
      <c r="X260" s="271"/>
      <c r="Y260" s="271"/>
      <c r="Z260" s="550"/>
      <c r="AA260" s="540"/>
      <c r="AB260" s="553"/>
      <c r="AC260" s="556"/>
      <c r="AD260" s="82">
        <v>3</v>
      </c>
      <c r="AE260" s="473"/>
      <c r="AF260" s="220"/>
      <c r="AG260" s="220"/>
      <c r="AH260" s="220"/>
      <c r="AI260" s="220"/>
      <c r="AJ260" s="5">
        <v>3</v>
      </c>
      <c r="AK260" s="291"/>
      <c r="AL260" s="297"/>
      <c r="AM260" s="312"/>
      <c r="AN260" s="315"/>
      <c r="AO260" s="315"/>
      <c r="AP260" s="237"/>
      <c r="AQ260" s="563"/>
      <c r="AR260" s="559"/>
      <c r="AS260" s="561"/>
    </row>
    <row r="261" spans="1:45" x14ac:dyDescent="0.25">
      <c r="A261" s="566"/>
      <c r="B261" s="271"/>
      <c r="C261" s="271"/>
      <c r="D261" s="540"/>
      <c r="E261" s="540"/>
      <c r="F261" s="495"/>
      <c r="G261" s="537"/>
      <c r="H261" s="82">
        <v>5</v>
      </c>
      <c r="I261" s="546"/>
      <c r="J261" s="465"/>
      <c r="K261" s="424"/>
      <c r="L261" s="220"/>
      <c r="M261" s="220"/>
      <c r="N261" s="5">
        <v>13</v>
      </c>
      <c r="O261" s="291"/>
      <c r="P261" s="288"/>
      <c r="Q261" s="319"/>
      <c r="R261" s="315"/>
      <c r="S261" s="315"/>
      <c r="T261" s="315"/>
      <c r="U261" s="232"/>
      <c r="V261" s="233"/>
      <c r="X261" s="271"/>
      <c r="Y261" s="271"/>
      <c r="Z261" s="550"/>
      <c r="AA261" s="540"/>
      <c r="AB261" s="553"/>
      <c r="AC261" s="556"/>
      <c r="AD261" s="82">
        <v>4</v>
      </c>
      <c r="AE261" s="473"/>
      <c r="AF261" s="220"/>
      <c r="AG261" s="220"/>
      <c r="AH261" s="220"/>
      <c r="AI261" s="220"/>
      <c r="AJ261" s="98">
        <v>4</v>
      </c>
      <c r="AK261" s="291"/>
      <c r="AL261" s="297"/>
      <c r="AM261" s="312"/>
      <c r="AN261" s="315"/>
      <c r="AO261" s="315"/>
      <c r="AP261" s="237"/>
      <c r="AQ261" s="563"/>
      <c r="AR261" s="559"/>
      <c r="AS261" s="561"/>
    </row>
    <row r="262" spans="1:45" x14ac:dyDescent="0.25">
      <c r="A262" s="566"/>
      <c r="B262" s="271"/>
      <c r="C262" s="271"/>
      <c r="D262" s="540"/>
      <c r="E262" s="540"/>
      <c r="F262" s="495"/>
      <c r="G262" s="537"/>
      <c r="H262" s="82">
        <v>6</v>
      </c>
      <c r="I262" s="546"/>
      <c r="J262" s="465"/>
      <c r="K262" s="424"/>
      <c r="L262" s="220"/>
      <c r="M262" s="220"/>
      <c r="N262" s="98">
        <v>14</v>
      </c>
      <c r="O262" s="291"/>
      <c r="P262" s="288"/>
      <c r="Q262" s="319"/>
      <c r="R262" s="315"/>
      <c r="S262" s="315"/>
      <c r="T262" s="315"/>
      <c r="U262" s="232"/>
      <c r="V262" s="233"/>
      <c r="X262" s="271"/>
      <c r="Y262" s="271"/>
      <c r="Z262" s="550"/>
      <c r="AA262" s="540"/>
      <c r="AB262" s="553"/>
      <c r="AC262" s="556"/>
      <c r="AD262" s="82">
        <v>5</v>
      </c>
      <c r="AE262" s="473"/>
      <c r="AF262" s="220"/>
      <c r="AG262" s="220"/>
      <c r="AH262" s="220"/>
      <c r="AI262" s="220"/>
      <c r="AJ262" s="5">
        <v>5</v>
      </c>
      <c r="AK262" s="291"/>
      <c r="AL262" s="297"/>
      <c r="AM262" s="312"/>
      <c r="AN262" s="315"/>
      <c r="AO262" s="315"/>
      <c r="AP262" s="237"/>
      <c r="AQ262" s="563"/>
      <c r="AR262" s="559"/>
      <c r="AS262" s="561"/>
    </row>
    <row r="263" spans="1:45" ht="15" customHeight="1" thickBot="1" x14ac:dyDescent="0.3">
      <c r="A263" s="566"/>
      <c r="B263" s="258"/>
      <c r="C263" s="258"/>
      <c r="D263" s="541"/>
      <c r="E263" s="541"/>
      <c r="F263" s="495"/>
      <c r="G263" s="538"/>
      <c r="H263" s="86">
        <v>7</v>
      </c>
      <c r="I263" s="332"/>
      <c r="J263" s="466"/>
      <c r="K263" s="199"/>
      <c r="L263" s="221"/>
      <c r="M263" s="221"/>
      <c r="N263" s="84">
        <v>15</v>
      </c>
      <c r="O263" s="292"/>
      <c r="P263" s="289"/>
      <c r="Q263" s="320"/>
      <c r="R263" s="316"/>
      <c r="S263" s="316"/>
      <c r="T263" s="316"/>
      <c r="U263" s="234"/>
      <c r="V263" s="235"/>
      <c r="X263" s="271"/>
      <c r="Y263" s="271"/>
      <c r="Z263" s="550"/>
      <c r="AA263" s="540"/>
      <c r="AB263" s="553"/>
      <c r="AC263" s="556"/>
      <c r="AD263" s="82">
        <v>6</v>
      </c>
      <c r="AE263" s="473"/>
      <c r="AF263" s="220"/>
      <c r="AG263" s="220"/>
      <c r="AH263" s="220"/>
      <c r="AI263" s="220"/>
      <c r="AJ263" s="98">
        <v>6</v>
      </c>
      <c r="AK263" s="291"/>
      <c r="AL263" s="297"/>
      <c r="AM263" s="312"/>
      <c r="AN263" s="315"/>
      <c r="AO263" s="315"/>
      <c r="AP263" s="237"/>
      <c r="AQ263" s="563"/>
      <c r="AR263" s="559"/>
      <c r="AS263" s="561"/>
    </row>
    <row r="264" spans="1:45" ht="15.75" thickBot="1" x14ac:dyDescent="0.3">
      <c r="A264" s="566"/>
      <c r="B264" s="257" t="s">
        <v>453</v>
      </c>
      <c r="C264" s="257" t="s">
        <v>203</v>
      </c>
      <c r="D264" s="539" t="str">
        <f>DEC2HEX(E264)</f>
        <v>30</v>
      </c>
      <c r="E264" s="539">
        <f>E248+1</f>
        <v>48</v>
      </c>
      <c r="F264" s="542" t="str">
        <f>DEC2HEX(G264,2)</f>
        <v>40</v>
      </c>
      <c r="G264" s="545">
        <f>G256+1</f>
        <v>64</v>
      </c>
      <c r="H264" s="75">
        <v>0</v>
      </c>
      <c r="I264" s="331" t="s">
        <v>314</v>
      </c>
      <c r="J264" s="464" t="e">
        <f>DEC2HEX(K264,2)</f>
        <v>#NUM!</v>
      </c>
      <c r="K264" s="317">
        <f>+K248+1</f>
        <v>1038</v>
      </c>
      <c r="L264" s="219">
        <f>L256+1</f>
        <v>1070</v>
      </c>
      <c r="M264" s="219" t="str">
        <f>DEC2HEX(L264,4)</f>
        <v>042E</v>
      </c>
      <c r="N264" s="73">
        <v>0</v>
      </c>
      <c r="O264" s="290" t="str">
        <f>HEX2BIN(P264,8)</f>
        <v>10000000</v>
      </c>
      <c r="P264" s="529" t="s">
        <v>179</v>
      </c>
      <c r="Q264" s="547" t="str">
        <f>CONCATENATE(P264,P272,P280,P288)</f>
        <v>80380100</v>
      </c>
      <c r="R264" s="519" t="str">
        <f>CONCATENATE(P288,P280,P272,P264)</f>
        <v>00013880</v>
      </c>
      <c r="S264" s="519">
        <f>MOD(HEX2DEC(Q264)+2^31,2^32)-2^31</f>
        <v>-2143813376</v>
      </c>
      <c r="T264" s="519">
        <f>(MOD(HEX2DEC(R264)+2^31,2^32)-2^31)</f>
        <v>80000</v>
      </c>
      <c r="U264" s="520">
        <f>S264*0.001</f>
        <v>-2143813.3760000002</v>
      </c>
      <c r="V264" s="523">
        <f>T264*0.001</f>
        <v>80</v>
      </c>
      <c r="X264" s="271"/>
      <c r="Y264" s="271"/>
      <c r="Z264" s="550"/>
      <c r="AA264" s="540"/>
      <c r="AB264" s="554"/>
      <c r="AC264" s="557"/>
      <c r="AD264" s="86">
        <v>7</v>
      </c>
      <c r="AE264" s="473"/>
      <c r="AF264" s="220"/>
      <c r="AG264" s="220"/>
      <c r="AH264" s="221"/>
      <c r="AI264" s="471"/>
      <c r="AJ264" s="5">
        <v>7</v>
      </c>
      <c r="AK264" s="292"/>
      <c r="AL264" s="298"/>
      <c r="AM264" s="312"/>
      <c r="AN264" s="315"/>
      <c r="AO264" s="315"/>
      <c r="AP264" s="237"/>
      <c r="AQ264" s="563"/>
      <c r="AR264" s="559"/>
      <c r="AS264" s="561"/>
    </row>
    <row r="265" spans="1:45" x14ac:dyDescent="0.25">
      <c r="A265" s="566"/>
      <c r="B265" s="271"/>
      <c r="C265" s="271"/>
      <c r="D265" s="540"/>
      <c r="E265" s="540"/>
      <c r="F265" s="543"/>
      <c r="G265" s="495"/>
      <c r="H265" s="82">
        <v>1</v>
      </c>
      <c r="I265" s="546"/>
      <c r="J265" s="465"/>
      <c r="K265" s="424"/>
      <c r="L265" s="220"/>
      <c r="M265" s="220"/>
      <c r="N265" s="5">
        <v>1</v>
      </c>
      <c r="O265" s="291"/>
      <c r="P265" s="530"/>
      <c r="Q265" s="527"/>
      <c r="R265" s="517"/>
      <c r="S265" s="517"/>
      <c r="T265" s="517"/>
      <c r="U265" s="521"/>
      <c r="V265" s="524"/>
      <c r="X265" s="271"/>
      <c r="Y265" s="271"/>
      <c r="Z265" s="550"/>
      <c r="AA265" s="540"/>
      <c r="AB265" s="552" t="str">
        <f>DEC2HEX(AC265)</f>
        <v>39</v>
      </c>
      <c r="AC265" s="555">
        <f>AC257+1</f>
        <v>57</v>
      </c>
      <c r="AD265" s="75">
        <v>0</v>
      </c>
      <c r="AE265" s="473"/>
      <c r="AF265" s="220"/>
      <c r="AG265" s="220"/>
      <c r="AH265" s="387">
        <f>AH257+1</f>
        <v>2193</v>
      </c>
      <c r="AI265" s="219" t="str">
        <f>DEC2HEX(AH265,4)</f>
        <v>0891</v>
      </c>
      <c r="AJ265" s="98">
        <v>8</v>
      </c>
      <c r="AK265" s="290" t="str">
        <f>HEX2BIN(AL265,8)</f>
        <v>00000000</v>
      </c>
      <c r="AL265" s="296" t="str">
        <f>LEFT(DEC2HEX(AR257,4),2)</f>
        <v>00</v>
      </c>
      <c r="AM265" s="312"/>
      <c r="AN265" s="315"/>
      <c r="AO265" s="315"/>
      <c r="AP265" s="237"/>
      <c r="AQ265" s="563"/>
      <c r="AR265" s="559"/>
      <c r="AS265" s="561"/>
    </row>
    <row r="266" spans="1:45" x14ac:dyDescent="0.25">
      <c r="A266" s="566"/>
      <c r="B266" s="271"/>
      <c r="C266" s="271"/>
      <c r="D266" s="540"/>
      <c r="E266" s="540"/>
      <c r="F266" s="543"/>
      <c r="G266" s="495"/>
      <c r="H266" s="82">
        <v>2</v>
      </c>
      <c r="I266" s="546"/>
      <c r="J266" s="465"/>
      <c r="K266" s="424"/>
      <c r="L266" s="220"/>
      <c r="M266" s="220"/>
      <c r="N266" s="5">
        <v>2</v>
      </c>
      <c r="O266" s="291"/>
      <c r="P266" s="530"/>
      <c r="Q266" s="527"/>
      <c r="R266" s="517"/>
      <c r="S266" s="517"/>
      <c r="T266" s="517"/>
      <c r="U266" s="521"/>
      <c r="V266" s="524"/>
      <c r="X266" s="271"/>
      <c r="Y266" s="271"/>
      <c r="Z266" s="550"/>
      <c r="AA266" s="540"/>
      <c r="AB266" s="553"/>
      <c r="AC266" s="556"/>
      <c r="AD266" s="82">
        <v>1</v>
      </c>
      <c r="AE266" s="473"/>
      <c r="AF266" s="220"/>
      <c r="AG266" s="220"/>
      <c r="AH266" s="387"/>
      <c r="AI266" s="220"/>
      <c r="AJ266" s="5">
        <v>9</v>
      </c>
      <c r="AK266" s="291"/>
      <c r="AL266" s="297"/>
      <c r="AM266" s="312"/>
      <c r="AN266" s="315"/>
      <c r="AO266" s="315"/>
      <c r="AP266" s="237"/>
      <c r="AQ266" s="563"/>
      <c r="AR266" s="559"/>
      <c r="AS266" s="561"/>
    </row>
    <row r="267" spans="1:45" x14ac:dyDescent="0.25">
      <c r="A267" s="566"/>
      <c r="B267" s="271"/>
      <c r="C267" s="271"/>
      <c r="D267" s="540"/>
      <c r="E267" s="540"/>
      <c r="F267" s="543"/>
      <c r="G267" s="495"/>
      <c r="H267" s="82">
        <v>3</v>
      </c>
      <c r="I267" s="546"/>
      <c r="J267" s="465"/>
      <c r="K267" s="424"/>
      <c r="L267" s="220"/>
      <c r="M267" s="220"/>
      <c r="N267" s="5">
        <v>3</v>
      </c>
      <c r="O267" s="291"/>
      <c r="P267" s="530"/>
      <c r="Q267" s="527"/>
      <c r="R267" s="517"/>
      <c r="S267" s="517"/>
      <c r="T267" s="517"/>
      <c r="U267" s="521"/>
      <c r="V267" s="524"/>
      <c r="X267" s="271"/>
      <c r="Y267" s="271"/>
      <c r="Z267" s="550"/>
      <c r="AA267" s="540"/>
      <c r="AB267" s="553"/>
      <c r="AC267" s="556"/>
      <c r="AD267" s="82">
        <v>2</v>
      </c>
      <c r="AE267" s="473"/>
      <c r="AF267" s="220"/>
      <c r="AG267" s="220"/>
      <c r="AH267" s="387"/>
      <c r="AI267" s="220"/>
      <c r="AJ267" s="98">
        <v>10</v>
      </c>
      <c r="AK267" s="291"/>
      <c r="AL267" s="297"/>
      <c r="AM267" s="312"/>
      <c r="AN267" s="315"/>
      <c r="AO267" s="315"/>
      <c r="AP267" s="237"/>
      <c r="AQ267" s="563"/>
      <c r="AR267" s="559"/>
      <c r="AS267" s="561"/>
    </row>
    <row r="268" spans="1:45" x14ac:dyDescent="0.25">
      <c r="A268" s="566"/>
      <c r="B268" s="271"/>
      <c r="C268" s="271"/>
      <c r="D268" s="540"/>
      <c r="E268" s="540"/>
      <c r="F268" s="543"/>
      <c r="G268" s="495"/>
      <c r="H268" s="82">
        <v>4</v>
      </c>
      <c r="I268" s="546"/>
      <c r="J268" s="465"/>
      <c r="K268" s="424"/>
      <c r="L268" s="220"/>
      <c r="M268" s="220"/>
      <c r="N268" s="5">
        <v>4</v>
      </c>
      <c r="O268" s="291"/>
      <c r="P268" s="530"/>
      <c r="Q268" s="527"/>
      <c r="R268" s="517"/>
      <c r="S268" s="517"/>
      <c r="T268" s="517"/>
      <c r="U268" s="521"/>
      <c r="V268" s="524"/>
      <c r="X268" s="271"/>
      <c r="Y268" s="271"/>
      <c r="Z268" s="550"/>
      <c r="AA268" s="540"/>
      <c r="AB268" s="553"/>
      <c r="AC268" s="556"/>
      <c r="AD268" s="82">
        <v>3</v>
      </c>
      <c r="AE268" s="473"/>
      <c r="AF268" s="220"/>
      <c r="AG268" s="220"/>
      <c r="AH268" s="387"/>
      <c r="AI268" s="220"/>
      <c r="AJ268" s="5">
        <v>11</v>
      </c>
      <c r="AK268" s="291"/>
      <c r="AL268" s="297"/>
      <c r="AM268" s="312"/>
      <c r="AN268" s="315"/>
      <c r="AO268" s="315"/>
      <c r="AP268" s="237"/>
      <c r="AQ268" s="563"/>
      <c r="AR268" s="559"/>
      <c r="AS268" s="561"/>
    </row>
    <row r="269" spans="1:45" x14ac:dyDescent="0.25">
      <c r="A269" s="566"/>
      <c r="B269" s="271"/>
      <c r="C269" s="271"/>
      <c r="D269" s="540"/>
      <c r="E269" s="540"/>
      <c r="F269" s="543"/>
      <c r="G269" s="495"/>
      <c r="H269" s="82">
        <v>5</v>
      </c>
      <c r="I269" s="546"/>
      <c r="J269" s="465"/>
      <c r="K269" s="424"/>
      <c r="L269" s="220"/>
      <c r="M269" s="220"/>
      <c r="N269" s="5">
        <v>5</v>
      </c>
      <c r="O269" s="291"/>
      <c r="P269" s="530"/>
      <c r="Q269" s="527"/>
      <c r="R269" s="517"/>
      <c r="S269" s="517"/>
      <c r="T269" s="517"/>
      <c r="U269" s="521"/>
      <c r="V269" s="524"/>
      <c r="X269" s="271"/>
      <c r="Y269" s="271"/>
      <c r="Z269" s="550"/>
      <c r="AA269" s="540"/>
      <c r="AB269" s="553"/>
      <c r="AC269" s="556"/>
      <c r="AD269" s="82">
        <v>4</v>
      </c>
      <c r="AE269" s="473"/>
      <c r="AF269" s="220"/>
      <c r="AG269" s="220"/>
      <c r="AH269" s="387"/>
      <c r="AI269" s="220"/>
      <c r="AJ269" s="98">
        <v>12</v>
      </c>
      <c r="AK269" s="291"/>
      <c r="AL269" s="297"/>
      <c r="AM269" s="312"/>
      <c r="AN269" s="315"/>
      <c r="AO269" s="315"/>
      <c r="AP269" s="237"/>
      <c r="AQ269" s="563"/>
      <c r="AR269" s="559"/>
      <c r="AS269" s="561"/>
    </row>
    <row r="270" spans="1:45" x14ac:dyDescent="0.25">
      <c r="A270" s="566"/>
      <c r="B270" s="271"/>
      <c r="C270" s="271"/>
      <c r="D270" s="540"/>
      <c r="E270" s="540"/>
      <c r="F270" s="543"/>
      <c r="G270" s="495"/>
      <c r="H270" s="82">
        <v>6</v>
      </c>
      <c r="I270" s="546"/>
      <c r="J270" s="465"/>
      <c r="K270" s="424"/>
      <c r="L270" s="220"/>
      <c r="M270" s="220"/>
      <c r="N270" s="5">
        <v>6</v>
      </c>
      <c r="O270" s="291"/>
      <c r="P270" s="530"/>
      <c r="Q270" s="527"/>
      <c r="R270" s="517"/>
      <c r="S270" s="517"/>
      <c r="T270" s="517"/>
      <c r="U270" s="521"/>
      <c r="V270" s="524"/>
      <c r="X270" s="271"/>
      <c r="Y270" s="271"/>
      <c r="Z270" s="550"/>
      <c r="AA270" s="540"/>
      <c r="AB270" s="553"/>
      <c r="AC270" s="556"/>
      <c r="AD270" s="82">
        <v>5</v>
      </c>
      <c r="AE270" s="473"/>
      <c r="AF270" s="220"/>
      <c r="AG270" s="220"/>
      <c r="AH270" s="387"/>
      <c r="AI270" s="220"/>
      <c r="AJ270" s="5">
        <v>13</v>
      </c>
      <c r="AK270" s="291"/>
      <c r="AL270" s="297"/>
      <c r="AM270" s="312"/>
      <c r="AN270" s="315"/>
      <c r="AO270" s="315"/>
      <c r="AP270" s="237"/>
      <c r="AQ270" s="563"/>
      <c r="AR270" s="559"/>
      <c r="AS270" s="561"/>
    </row>
    <row r="271" spans="1:45" ht="15" customHeight="1" thickBot="1" x14ac:dyDescent="0.3">
      <c r="A271" s="566"/>
      <c r="B271" s="271"/>
      <c r="C271" s="271"/>
      <c r="D271" s="540"/>
      <c r="E271" s="540"/>
      <c r="F271" s="544"/>
      <c r="G271" s="496"/>
      <c r="H271" s="82">
        <v>7</v>
      </c>
      <c r="I271" s="546"/>
      <c r="J271" s="465"/>
      <c r="K271" s="424"/>
      <c r="L271" s="221"/>
      <c r="M271" s="221"/>
      <c r="N271" s="5">
        <v>7</v>
      </c>
      <c r="O271" s="292"/>
      <c r="P271" s="531"/>
      <c r="Q271" s="527"/>
      <c r="R271" s="517"/>
      <c r="S271" s="517"/>
      <c r="T271" s="517"/>
      <c r="U271" s="521"/>
      <c r="V271" s="524"/>
      <c r="X271" s="271"/>
      <c r="Y271" s="271"/>
      <c r="Z271" s="550"/>
      <c r="AA271" s="540"/>
      <c r="AB271" s="553"/>
      <c r="AC271" s="556"/>
      <c r="AD271" s="82">
        <v>6</v>
      </c>
      <c r="AE271" s="473"/>
      <c r="AF271" s="220"/>
      <c r="AG271" s="220"/>
      <c r="AH271" s="387"/>
      <c r="AI271" s="220"/>
      <c r="AJ271" s="98">
        <v>14</v>
      </c>
      <c r="AK271" s="291"/>
      <c r="AL271" s="297"/>
      <c r="AM271" s="312"/>
      <c r="AN271" s="315"/>
      <c r="AO271" s="315"/>
      <c r="AP271" s="237"/>
      <c r="AQ271" s="563"/>
      <c r="AR271" s="559"/>
      <c r="AS271" s="561"/>
    </row>
    <row r="272" spans="1:45" ht="15" customHeight="1" thickBot="1" x14ac:dyDescent="0.3">
      <c r="A272" s="566"/>
      <c r="B272" s="271"/>
      <c r="C272" s="271"/>
      <c r="D272" s="540"/>
      <c r="E272" s="540"/>
      <c r="F272" s="542" t="str">
        <f>DEC2HEX(G272,2)</f>
        <v>41</v>
      </c>
      <c r="G272" s="494">
        <f>G264+1</f>
        <v>65</v>
      </c>
      <c r="H272" s="82">
        <v>0</v>
      </c>
      <c r="I272" s="546"/>
      <c r="J272" s="465"/>
      <c r="K272" s="424"/>
      <c r="L272" s="219">
        <f>L264+1</f>
        <v>1071</v>
      </c>
      <c r="M272" s="219" t="str">
        <f>DEC2HEX(L272,4)</f>
        <v>042F</v>
      </c>
      <c r="N272" s="5">
        <v>8</v>
      </c>
      <c r="O272" s="290" t="str">
        <f>HEX2BIN(P272,8)</f>
        <v>00111000</v>
      </c>
      <c r="P272" s="529" t="s">
        <v>233</v>
      </c>
      <c r="Q272" s="527"/>
      <c r="R272" s="517"/>
      <c r="S272" s="517"/>
      <c r="T272" s="517"/>
      <c r="U272" s="521"/>
      <c r="V272" s="524"/>
      <c r="X272" s="258"/>
      <c r="Y272" s="258"/>
      <c r="Z272" s="551"/>
      <c r="AA272" s="541"/>
      <c r="AB272" s="554"/>
      <c r="AC272" s="557"/>
      <c r="AD272" s="86">
        <v>7</v>
      </c>
      <c r="AE272" s="474"/>
      <c r="AF272" s="221"/>
      <c r="AG272" s="221"/>
      <c r="AH272" s="477"/>
      <c r="AI272" s="471"/>
      <c r="AJ272" s="84">
        <v>15</v>
      </c>
      <c r="AK272" s="292"/>
      <c r="AL272" s="298"/>
      <c r="AM272" s="313"/>
      <c r="AN272" s="316"/>
      <c r="AO272" s="316"/>
      <c r="AP272" s="238"/>
      <c r="AQ272" s="564"/>
      <c r="AR272" s="560"/>
      <c r="AS272" s="561"/>
    </row>
    <row r="273" spans="1:22" ht="15" customHeight="1" x14ac:dyDescent="0.25">
      <c r="A273" s="566"/>
      <c r="B273" s="271"/>
      <c r="C273" s="271"/>
      <c r="D273" s="540"/>
      <c r="E273" s="540"/>
      <c r="F273" s="543"/>
      <c r="G273" s="495"/>
      <c r="H273" s="82">
        <v>1</v>
      </c>
      <c r="I273" s="546"/>
      <c r="J273" s="465"/>
      <c r="K273" s="424"/>
      <c r="L273" s="220"/>
      <c r="M273" s="220"/>
      <c r="N273" s="5">
        <v>9</v>
      </c>
      <c r="O273" s="291"/>
      <c r="P273" s="530"/>
      <c r="Q273" s="527"/>
      <c r="R273" s="517"/>
      <c r="S273" s="517"/>
      <c r="T273" s="517"/>
      <c r="U273" s="521"/>
      <c r="V273" s="524"/>
    </row>
    <row r="274" spans="1:22" ht="15" customHeight="1" x14ac:dyDescent="0.25">
      <c r="A274" s="566"/>
      <c r="B274" s="271"/>
      <c r="C274" s="271"/>
      <c r="D274" s="540"/>
      <c r="E274" s="540"/>
      <c r="F274" s="543"/>
      <c r="G274" s="495"/>
      <c r="H274" s="82">
        <v>2</v>
      </c>
      <c r="I274" s="546"/>
      <c r="J274" s="465"/>
      <c r="K274" s="424"/>
      <c r="L274" s="220"/>
      <c r="M274" s="220"/>
      <c r="N274" s="5">
        <v>10</v>
      </c>
      <c r="O274" s="291"/>
      <c r="P274" s="530"/>
      <c r="Q274" s="527"/>
      <c r="R274" s="517"/>
      <c r="S274" s="517"/>
      <c r="T274" s="517"/>
      <c r="U274" s="521"/>
      <c r="V274" s="524"/>
    </row>
    <row r="275" spans="1:22" ht="15" customHeight="1" x14ac:dyDescent="0.25">
      <c r="A275" s="566"/>
      <c r="B275" s="271"/>
      <c r="C275" s="271"/>
      <c r="D275" s="540"/>
      <c r="E275" s="540"/>
      <c r="F275" s="543"/>
      <c r="G275" s="495"/>
      <c r="H275" s="82">
        <v>3</v>
      </c>
      <c r="I275" s="546"/>
      <c r="J275" s="465"/>
      <c r="K275" s="424"/>
      <c r="L275" s="220"/>
      <c r="M275" s="220"/>
      <c r="N275" s="5">
        <v>11</v>
      </c>
      <c r="O275" s="291"/>
      <c r="P275" s="530"/>
      <c r="Q275" s="527"/>
      <c r="R275" s="517"/>
      <c r="S275" s="517"/>
      <c r="T275" s="517"/>
      <c r="U275" s="521"/>
      <c r="V275" s="524"/>
    </row>
    <row r="276" spans="1:22" ht="15" customHeight="1" x14ac:dyDescent="0.25">
      <c r="A276" s="566"/>
      <c r="B276" s="271"/>
      <c r="C276" s="271"/>
      <c r="D276" s="540"/>
      <c r="E276" s="540"/>
      <c r="F276" s="543"/>
      <c r="G276" s="495"/>
      <c r="H276" s="82">
        <v>4</v>
      </c>
      <c r="I276" s="546"/>
      <c r="J276" s="465"/>
      <c r="K276" s="424"/>
      <c r="L276" s="220"/>
      <c r="M276" s="220"/>
      <c r="N276" s="5">
        <v>12</v>
      </c>
      <c r="O276" s="291"/>
      <c r="P276" s="530"/>
      <c r="Q276" s="527"/>
      <c r="R276" s="517"/>
      <c r="S276" s="517"/>
      <c r="T276" s="517"/>
      <c r="U276" s="521"/>
      <c r="V276" s="524"/>
    </row>
    <row r="277" spans="1:22" ht="15" customHeight="1" x14ac:dyDescent="0.25">
      <c r="A277" s="566"/>
      <c r="B277" s="271"/>
      <c r="C277" s="271"/>
      <c r="D277" s="540"/>
      <c r="E277" s="540"/>
      <c r="F277" s="543"/>
      <c r="G277" s="495"/>
      <c r="H277" s="82">
        <v>5</v>
      </c>
      <c r="I277" s="546"/>
      <c r="J277" s="465"/>
      <c r="K277" s="424"/>
      <c r="L277" s="220"/>
      <c r="M277" s="220"/>
      <c r="N277" s="5">
        <v>13</v>
      </c>
      <c r="O277" s="291"/>
      <c r="P277" s="530"/>
      <c r="Q277" s="527"/>
      <c r="R277" s="517"/>
      <c r="S277" s="517"/>
      <c r="T277" s="517"/>
      <c r="U277" s="521"/>
      <c r="V277" s="524"/>
    </row>
    <row r="278" spans="1:22" ht="15.75" customHeight="1" x14ac:dyDescent="0.25">
      <c r="A278" s="566"/>
      <c r="B278" s="271"/>
      <c r="C278" s="271"/>
      <c r="D278" s="540"/>
      <c r="E278" s="540"/>
      <c r="F278" s="543"/>
      <c r="G278" s="495"/>
      <c r="H278" s="82">
        <v>6</v>
      </c>
      <c r="I278" s="546"/>
      <c r="J278" s="465"/>
      <c r="K278" s="424"/>
      <c r="L278" s="220"/>
      <c r="M278" s="220"/>
      <c r="N278" s="5">
        <v>14</v>
      </c>
      <c r="O278" s="291"/>
      <c r="P278" s="530"/>
      <c r="Q278" s="527"/>
      <c r="R278" s="517"/>
      <c r="S278" s="517"/>
      <c r="T278" s="517"/>
      <c r="U278" s="521"/>
      <c r="V278" s="524"/>
    </row>
    <row r="279" spans="1:22" ht="15" customHeight="1" thickBot="1" x14ac:dyDescent="0.3">
      <c r="A279" s="566"/>
      <c r="B279" s="271"/>
      <c r="C279" s="258"/>
      <c r="D279" s="541"/>
      <c r="E279" s="541"/>
      <c r="F279" s="544"/>
      <c r="G279" s="496"/>
      <c r="H279" s="90">
        <v>7</v>
      </c>
      <c r="I279" s="546"/>
      <c r="J279" s="466"/>
      <c r="K279" s="199"/>
      <c r="L279" s="221"/>
      <c r="M279" s="221"/>
      <c r="N279" s="88">
        <v>15</v>
      </c>
      <c r="O279" s="292"/>
      <c r="P279" s="531"/>
      <c r="Q279" s="527"/>
      <c r="R279" s="517"/>
      <c r="S279" s="517"/>
      <c r="T279" s="517"/>
      <c r="U279" s="521"/>
      <c r="V279" s="524"/>
    </row>
    <row r="280" spans="1:22" ht="15" customHeight="1" x14ac:dyDescent="0.25">
      <c r="A280" s="566"/>
      <c r="B280" s="271"/>
      <c r="C280" s="257" t="s">
        <v>204</v>
      </c>
      <c r="D280" s="539" t="str">
        <f>DEC2HEX(E280)</f>
        <v>31</v>
      </c>
      <c r="E280" s="539">
        <f>E264+1</f>
        <v>49</v>
      </c>
      <c r="F280" s="542" t="str">
        <f>DEC2HEX(G280,2)</f>
        <v>42</v>
      </c>
      <c r="G280" s="494">
        <f>G272+1</f>
        <v>66</v>
      </c>
      <c r="H280" s="75">
        <v>0</v>
      </c>
      <c r="I280" s="546"/>
      <c r="J280" s="464" t="e">
        <f>DEC2HEX(K280,2)</f>
        <v>#NUM!</v>
      </c>
      <c r="K280" s="317">
        <f>+K264+1</f>
        <v>1039</v>
      </c>
      <c r="L280" s="219">
        <f>L272+1</f>
        <v>1072</v>
      </c>
      <c r="M280" s="219" t="str">
        <f>DEC2HEX(L280,4)</f>
        <v>0430</v>
      </c>
      <c r="N280" s="73">
        <v>0</v>
      </c>
      <c r="O280" s="290" t="str">
        <f>HEX2BIN(P280,8)</f>
        <v>00000001</v>
      </c>
      <c r="P280" s="529" t="s">
        <v>135</v>
      </c>
      <c r="Q280" s="527"/>
      <c r="R280" s="517"/>
      <c r="S280" s="517"/>
      <c r="T280" s="517"/>
      <c r="U280" s="521"/>
      <c r="V280" s="524"/>
    </row>
    <row r="281" spans="1:22" ht="15" customHeight="1" x14ac:dyDescent="0.25">
      <c r="A281" s="566"/>
      <c r="B281" s="271"/>
      <c r="C281" s="271"/>
      <c r="D281" s="540"/>
      <c r="E281" s="540"/>
      <c r="F281" s="543"/>
      <c r="G281" s="495"/>
      <c r="H281" s="82">
        <v>1</v>
      </c>
      <c r="I281" s="546"/>
      <c r="J281" s="465"/>
      <c r="K281" s="424"/>
      <c r="L281" s="220"/>
      <c r="M281" s="220"/>
      <c r="N281" s="5">
        <v>1</v>
      </c>
      <c r="O281" s="291"/>
      <c r="P281" s="530"/>
      <c r="Q281" s="527"/>
      <c r="R281" s="517"/>
      <c r="S281" s="517"/>
      <c r="T281" s="517"/>
      <c r="U281" s="521"/>
      <c r="V281" s="524"/>
    </row>
    <row r="282" spans="1:22" ht="15" customHeight="1" x14ac:dyDescent="0.25">
      <c r="A282" s="566"/>
      <c r="B282" s="271"/>
      <c r="C282" s="271"/>
      <c r="D282" s="540"/>
      <c r="E282" s="540"/>
      <c r="F282" s="543"/>
      <c r="G282" s="495"/>
      <c r="H282" s="82">
        <v>2</v>
      </c>
      <c r="I282" s="546"/>
      <c r="J282" s="465"/>
      <c r="K282" s="424"/>
      <c r="L282" s="220"/>
      <c r="M282" s="220"/>
      <c r="N282" s="5">
        <v>2</v>
      </c>
      <c r="O282" s="291"/>
      <c r="P282" s="530"/>
      <c r="Q282" s="527"/>
      <c r="R282" s="517"/>
      <c r="S282" s="517"/>
      <c r="T282" s="517"/>
      <c r="U282" s="521"/>
      <c r="V282" s="524"/>
    </row>
    <row r="283" spans="1:22" ht="15" customHeight="1" x14ac:dyDescent="0.25">
      <c r="A283" s="566"/>
      <c r="B283" s="271"/>
      <c r="C283" s="271"/>
      <c r="D283" s="540"/>
      <c r="E283" s="540"/>
      <c r="F283" s="543"/>
      <c r="G283" s="495"/>
      <c r="H283" s="82">
        <v>3</v>
      </c>
      <c r="I283" s="546"/>
      <c r="J283" s="465"/>
      <c r="K283" s="424"/>
      <c r="L283" s="220"/>
      <c r="M283" s="220"/>
      <c r="N283" s="5">
        <v>3</v>
      </c>
      <c r="O283" s="291"/>
      <c r="P283" s="530"/>
      <c r="Q283" s="527"/>
      <c r="R283" s="517"/>
      <c r="S283" s="517"/>
      <c r="T283" s="517"/>
      <c r="U283" s="521"/>
      <c r="V283" s="524"/>
    </row>
    <row r="284" spans="1:22" ht="15" customHeight="1" x14ac:dyDescent="0.25">
      <c r="A284" s="566"/>
      <c r="B284" s="271"/>
      <c r="C284" s="271"/>
      <c r="D284" s="540"/>
      <c r="E284" s="540"/>
      <c r="F284" s="543"/>
      <c r="G284" s="495"/>
      <c r="H284" s="82">
        <v>4</v>
      </c>
      <c r="I284" s="546"/>
      <c r="J284" s="465"/>
      <c r="K284" s="424"/>
      <c r="L284" s="220"/>
      <c r="M284" s="220"/>
      <c r="N284" s="5">
        <v>4</v>
      </c>
      <c r="O284" s="291"/>
      <c r="P284" s="530"/>
      <c r="Q284" s="527"/>
      <c r="R284" s="517"/>
      <c r="S284" s="517"/>
      <c r="T284" s="517"/>
      <c r="U284" s="521"/>
      <c r="V284" s="524"/>
    </row>
    <row r="285" spans="1:22" ht="15" customHeight="1" x14ac:dyDescent="0.25">
      <c r="A285" s="566"/>
      <c r="B285" s="271"/>
      <c r="C285" s="271"/>
      <c r="D285" s="540"/>
      <c r="E285" s="540"/>
      <c r="F285" s="543"/>
      <c r="G285" s="495"/>
      <c r="H285" s="82">
        <v>5</v>
      </c>
      <c r="I285" s="546"/>
      <c r="J285" s="465"/>
      <c r="K285" s="424"/>
      <c r="L285" s="220"/>
      <c r="M285" s="220"/>
      <c r="N285" s="5">
        <v>5</v>
      </c>
      <c r="O285" s="291"/>
      <c r="P285" s="530"/>
      <c r="Q285" s="527"/>
      <c r="R285" s="517"/>
      <c r="S285" s="517"/>
      <c r="T285" s="517"/>
      <c r="U285" s="521"/>
      <c r="V285" s="524"/>
    </row>
    <row r="286" spans="1:22" ht="15.75" customHeight="1" x14ac:dyDescent="0.25">
      <c r="A286" s="566"/>
      <c r="B286" s="271"/>
      <c r="C286" s="271"/>
      <c r="D286" s="540"/>
      <c r="E286" s="540"/>
      <c r="F286" s="543"/>
      <c r="G286" s="495"/>
      <c r="H286" s="82">
        <v>6</v>
      </c>
      <c r="I286" s="546"/>
      <c r="J286" s="465"/>
      <c r="K286" s="424"/>
      <c r="L286" s="220"/>
      <c r="M286" s="220"/>
      <c r="N286" s="5">
        <v>6</v>
      </c>
      <c r="O286" s="291"/>
      <c r="P286" s="530"/>
      <c r="Q286" s="527"/>
      <c r="R286" s="517"/>
      <c r="S286" s="517"/>
      <c r="T286" s="517"/>
      <c r="U286" s="521"/>
      <c r="V286" s="524"/>
    </row>
    <row r="287" spans="1:22" ht="15" customHeight="1" thickBot="1" x14ac:dyDescent="0.3">
      <c r="A287" s="566"/>
      <c r="B287" s="271"/>
      <c r="C287" s="271"/>
      <c r="D287" s="540"/>
      <c r="E287" s="540"/>
      <c r="F287" s="544"/>
      <c r="G287" s="496"/>
      <c r="H287" s="82">
        <v>7</v>
      </c>
      <c r="I287" s="546"/>
      <c r="J287" s="465"/>
      <c r="K287" s="424"/>
      <c r="L287" s="221"/>
      <c r="M287" s="221"/>
      <c r="N287" s="5">
        <v>7</v>
      </c>
      <c r="O287" s="292"/>
      <c r="P287" s="531"/>
      <c r="Q287" s="527"/>
      <c r="R287" s="517"/>
      <c r="S287" s="517"/>
      <c r="T287" s="517"/>
      <c r="U287" s="521"/>
      <c r="V287" s="524"/>
    </row>
    <row r="288" spans="1:22" x14ac:dyDescent="0.25">
      <c r="A288" s="566"/>
      <c r="B288" s="271"/>
      <c r="C288" s="271"/>
      <c r="D288" s="540"/>
      <c r="E288" s="540"/>
      <c r="F288" s="542" t="str">
        <f>DEC2HEX(G288,2)</f>
        <v>43</v>
      </c>
      <c r="G288" s="494">
        <f>G280+1</f>
        <v>67</v>
      </c>
      <c r="H288" s="82">
        <v>0</v>
      </c>
      <c r="I288" s="546"/>
      <c r="J288" s="465"/>
      <c r="K288" s="424"/>
      <c r="L288" s="219">
        <f>L280+1</f>
        <v>1073</v>
      </c>
      <c r="M288" s="219" t="str">
        <f>DEC2HEX(L288,4)</f>
        <v>0431</v>
      </c>
      <c r="N288" s="5">
        <v>8</v>
      </c>
      <c r="O288" s="290" t="str">
        <f>HEX2BIN(P288,8)</f>
        <v>00000000</v>
      </c>
      <c r="P288" s="529" t="s">
        <v>136</v>
      </c>
      <c r="Q288" s="527"/>
      <c r="R288" s="517"/>
      <c r="S288" s="517"/>
      <c r="T288" s="517"/>
      <c r="U288" s="521"/>
      <c r="V288" s="524"/>
    </row>
    <row r="289" spans="1:22" x14ac:dyDescent="0.25">
      <c r="A289" s="566"/>
      <c r="B289" s="271"/>
      <c r="C289" s="271"/>
      <c r="D289" s="540"/>
      <c r="E289" s="540"/>
      <c r="F289" s="543"/>
      <c r="G289" s="495"/>
      <c r="H289" s="82">
        <v>1</v>
      </c>
      <c r="I289" s="546"/>
      <c r="J289" s="465"/>
      <c r="K289" s="424"/>
      <c r="L289" s="220"/>
      <c r="M289" s="220"/>
      <c r="N289" s="5">
        <v>9</v>
      </c>
      <c r="O289" s="291"/>
      <c r="P289" s="530"/>
      <c r="Q289" s="527"/>
      <c r="R289" s="517"/>
      <c r="S289" s="517"/>
      <c r="T289" s="517"/>
      <c r="U289" s="521"/>
      <c r="V289" s="524"/>
    </row>
    <row r="290" spans="1:22" x14ac:dyDescent="0.25">
      <c r="A290" s="566"/>
      <c r="B290" s="271"/>
      <c r="C290" s="271"/>
      <c r="D290" s="540"/>
      <c r="E290" s="540"/>
      <c r="F290" s="543"/>
      <c r="G290" s="495"/>
      <c r="H290" s="82">
        <v>2</v>
      </c>
      <c r="I290" s="546"/>
      <c r="J290" s="465"/>
      <c r="K290" s="424"/>
      <c r="L290" s="220"/>
      <c r="M290" s="220"/>
      <c r="N290" s="5">
        <v>10</v>
      </c>
      <c r="O290" s="291"/>
      <c r="P290" s="530"/>
      <c r="Q290" s="527"/>
      <c r="R290" s="517"/>
      <c r="S290" s="517"/>
      <c r="T290" s="517"/>
      <c r="U290" s="521"/>
      <c r="V290" s="524"/>
    </row>
    <row r="291" spans="1:22" x14ac:dyDescent="0.25">
      <c r="A291" s="566"/>
      <c r="B291" s="271"/>
      <c r="C291" s="271"/>
      <c r="D291" s="540"/>
      <c r="E291" s="540"/>
      <c r="F291" s="543"/>
      <c r="G291" s="495"/>
      <c r="H291" s="82">
        <v>3</v>
      </c>
      <c r="I291" s="546"/>
      <c r="J291" s="465"/>
      <c r="K291" s="424"/>
      <c r="L291" s="220"/>
      <c r="M291" s="220"/>
      <c r="N291" s="5">
        <v>11</v>
      </c>
      <c r="O291" s="291"/>
      <c r="P291" s="530"/>
      <c r="Q291" s="527"/>
      <c r="R291" s="517"/>
      <c r="S291" s="517"/>
      <c r="T291" s="517"/>
      <c r="U291" s="521"/>
      <c r="V291" s="524"/>
    </row>
    <row r="292" spans="1:22" x14ac:dyDescent="0.25">
      <c r="A292" s="566"/>
      <c r="B292" s="271"/>
      <c r="C292" s="271"/>
      <c r="D292" s="540"/>
      <c r="E292" s="540"/>
      <c r="F292" s="543"/>
      <c r="G292" s="495"/>
      <c r="H292" s="82">
        <v>4</v>
      </c>
      <c r="I292" s="546"/>
      <c r="J292" s="465"/>
      <c r="K292" s="424"/>
      <c r="L292" s="220"/>
      <c r="M292" s="220"/>
      <c r="N292" s="5">
        <v>12</v>
      </c>
      <c r="O292" s="291"/>
      <c r="P292" s="530"/>
      <c r="Q292" s="527"/>
      <c r="R292" s="517"/>
      <c r="S292" s="517"/>
      <c r="T292" s="517"/>
      <c r="U292" s="521"/>
      <c r="V292" s="524"/>
    </row>
    <row r="293" spans="1:22" x14ac:dyDescent="0.25">
      <c r="A293" s="566"/>
      <c r="B293" s="271"/>
      <c r="C293" s="271"/>
      <c r="D293" s="540"/>
      <c r="E293" s="540"/>
      <c r="F293" s="543"/>
      <c r="G293" s="495"/>
      <c r="H293" s="82">
        <v>5</v>
      </c>
      <c r="I293" s="546"/>
      <c r="J293" s="465"/>
      <c r="K293" s="424"/>
      <c r="L293" s="220"/>
      <c r="M293" s="220"/>
      <c r="N293" s="5">
        <v>13</v>
      </c>
      <c r="O293" s="291"/>
      <c r="P293" s="530"/>
      <c r="Q293" s="527"/>
      <c r="R293" s="517"/>
      <c r="S293" s="517"/>
      <c r="T293" s="517"/>
      <c r="U293" s="521"/>
      <c r="V293" s="524"/>
    </row>
    <row r="294" spans="1:22" x14ac:dyDescent="0.25">
      <c r="A294" s="566"/>
      <c r="B294" s="271"/>
      <c r="C294" s="271"/>
      <c r="D294" s="540"/>
      <c r="E294" s="540"/>
      <c r="F294" s="543"/>
      <c r="G294" s="495"/>
      <c r="H294" s="82">
        <v>6</v>
      </c>
      <c r="I294" s="546"/>
      <c r="J294" s="465"/>
      <c r="K294" s="424"/>
      <c r="L294" s="220"/>
      <c r="M294" s="220"/>
      <c r="N294" s="5">
        <v>14</v>
      </c>
      <c r="O294" s="291"/>
      <c r="P294" s="530"/>
      <c r="Q294" s="527"/>
      <c r="R294" s="517"/>
      <c r="S294" s="517"/>
      <c r="T294" s="517"/>
      <c r="U294" s="521"/>
      <c r="V294" s="524"/>
    </row>
    <row r="295" spans="1:22" ht="15.75" thickBot="1" x14ac:dyDescent="0.3">
      <c r="A295" s="566"/>
      <c r="B295" s="258"/>
      <c r="C295" s="258"/>
      <c r="D295" s="541"/>
      <c r="E295" s="541"/>
      <c r="F295" s="548"/>
      <c r="G295" s="496"/>
      <c r="H295" s="86">
        <v>7</v>
      </c>
      <c r="I295" s="332"/>
      <c r="J295" s="466"/>
      <c r="K295" s="199"/>
      <c r="L295" s="221"/>
      <c r="M295" s="221"/>
      <c r="N295" s="84">
        <v>15</v>
      </c>
      <c r="O295" s="292"/>
      <c r="P295" s="531"/>
      <c r="Q295" s="528"/>
      <c r="R295" s="518"/>
      <c r="S295" s="518"/>
      <c r="T295" s="518"/>
      <c r="U295" s="522"/>
      <c r="V295" s="525"/>
    </row>
    <row r="296" spans="1:22" x14ac:dyDescent="0.25">
      <c r="A296" s="566"/>
      <c r="B296" s="257" t="s">
        <v>206</v>
      </c>
      <c r="C296" s="257" t="s">
        <v>206</v>
      </c>
      <c r="D296" s="539" t="str">
        <f>DEC2HEX(E296)</f>
        <v>32</v>
      </c>
      <c r="E296" s="539">
        <f>E280+1</f>
        <v>50</v>
      </c>
      <c r="F296" s="545" t="str">
        <f>DEC2HEX(G296)</f>
        <v>44</v>
      </c>
      <c r="G296" s="536">
        <f>G288+1</f>
        <v>68</v>
      </c>
      <c r="H296" s="75">
        <v>0</v>
      </c>
      <c r="I296" s="331" t="s">
        <v>234</v>
      </c>
      <c r="J296" s="464" t="e">
        <f>DEC2HEX(K296,2)</f>
        <v>#NUM!</v>
      </c>
      <c r="K296" s="317">
        <f>+K280+1</f>
        <v>1040</v>
      </c>
      <c r="L296" s="219">
        <f>L288+1</f>
        <v>1074</v>
      </c>
      <c r="M296" s="219" t="str">
        <f>DEC2HEX(L296,4)</f>
        <v>0432</v>
      </c>
      <c r="N296" s="73">
        <v>0</v>
      </c>
      <c r="O296" s="290" t="str">
        <f>HEX2BIN(P296,8)</f>
        <v>00110011</v>
      </c>
      <c r="P296" s="287" t="s">
        <v>197</v>
      </c>
      <c r="Q296" s="318" t="str">
        <f>CONCATENATE(P296,P304)</f>
        <v>3300</v>
      </c>
      <c r="R296" s="314" t="str">
        <f>CONCATENATE(P304,P296)</f>
        <v>0033</v>
      </c>
      <c r="S296" s="314">
        <f>MOD(HEX2DEC(Q296)+2^15,2^16)-2^15</f>
        <v>13056</v>
      </c>
      <c r="T296" s="314">
        <f>MOD(HEX2DEC(R296)+2^15,2^16)-2^15</f>
        <v>51</v>
      </c>
      <c r="U296" s="230" t="s">
        <v>315</v>
      </c>
      <c r="V296" s="231"/>
    </row>
    <row r="297" spans="1:22" x14ac:dyDescent="0.25">
      <c r="A297" s="566"/>
      <c r="B297" s="271"/>
      <c r="C297" s="271"/>
      <c r="D297" s="540"/>
      <c r="E297" s="540"/>
      <c r="F297" s="495"/>
      <c r="G297" s="537"/>
      <c r="H297" s="82">
        <v>1</v>
      </c>
      <c r="I297" s="546"/>
      <c r="J297" s="465"/>
      <c r="K297" s="424"/>
      <c r="L297" s="220"/>
      <c r="M297" s="220"/>
      <c r="N297" s="5">
        <v>1</v>
      </c>
      <c r="O297" s="291"/>
      <c r="P297" s="288"/>
      <c r="Q297" s="319"/>
      <c r="R297" s="315"/>
      <c r="S297" s="315"/>
      <c r="T297" s="315"/>
      <c r="U297" s="232"/>
      <c r="V297" s="233"/>
    </row>
    <row r="298" spans="1:22" x14ac:dyDescent="0.25">
      <c r="A298" s="566"/>
      <c r="B298" s="271"/>
      <c r="C298" s="271"/>
      <c r="D298" s="540"/>
      <c r="E298" s="540"/>
      <c r="F298" s="495"/>
      <c r="G298" s="537"/>
      <c r="H298" s="82">
        <v>2</v>
      </c>
      <c r="I298" s="546"/>
      <c r="J298" s="465"/>
      <c r="K298" s="424"/>
      <c r="L298" s="220"/>
      <c r="M298" s="220"/>
      <c r="N298" s="98">
        <v>2</v>
      </c>
      <c r="O298" s="291"/>
      <c r="P298" s="288"/>
      <c r="Q298" s="319"/>
      <c r="R298" s="315"/>
      <c r="S298" s="315"/>
      <c r="T298" s="315"/>
      <c r="U298" s="232"/>
      <c r="V298" s="233"/>
    </row>
    <row r="299" spans="1:22" x14ac:dyDescent="0.25">
      <c r="A299" s="566"/>
      <c r="B299" s="271"/>
      <c r="C299" s="271"/>
      <c r="D299" s="540"/>
      <c r="E299" s="540"/>
      <c r="F299" s="495"/>
      <c r="G299" s="537"/>
      <c r="H299" s="82">
        <v>3</v>
      </c>
      <c r="I299" s="546"/>
      <c r="J299" s="465"/>
      <c r="K299" s="424"/>
      <c r="L299" s="220"/>
      <c r="M299" s="220"/>
      <c r="N299" s="5">
        <v>3</v>
      </c>
      <c r="O299" s="291"/>
      <c r="P299" s="288"/>
      <c r="Q299" s="319"/>
      <c r="R299" s="315"/>
      <c r="S299" s="315"/>
      <c r="T299" s="315"/>
      <c r="U299" s="232"/>
      <c r="V299" s="233"/>
    </row>
    <row r="300" spans="1:22" x14ac:dyDescent="0.25">
      <c r="A300" s="566"/>
      <c r="B300" s="271"/>
      <c r="C300" s="271"/>
      <c r="D300" s="540"/>
      <c r="E300" s="540"/>
      <c r="F300" s="495"/>
      <c r="G300" s="537"/>
      <c r="H300" s="82">
        <v>4</v>
      </c>
      <c r="I300" s="546"/>
      <c r="J300" s="465"/>
      <c r="K300" s="424"/>
      <c r="L300" s="220"/>
      <c r="M300" s="220"/>
      <c r="N300" s="98">
        <v>4</v>
      </c>
      <c r="O300" s="291"/>
      <c r="P300" s="288"/>
      <c r="Q300" s="319"/>
      <c r="R300" s="315"/>
      <c r="S300" s="315"/>
      <c r="T300" s="315"/>
      <c r="U300" s="232"/>
      <c r="V300" s="233"/>
    </row>
    <row r="301" spans="1:22" x14ac:dyDescent="0.25">
      <c r="A301" s="566"/>
      <c r="B301" s="271"/>
      <c r="C301" s="271"/>
      <c r="D301" s="540"/>
      <c r="E301" s="540"/>
      <c r="F301" s="495"/>
      <c r="G301" s="537"/>
      <c r="H301" s="82">
        <v>5</v>
      </c>
      <c r="I301" s="546"/>
      <c r="J301" s="465"/>
      <c r="K301" s="424"/>
      <c r="L301" s="220"/>
      <c r="M301" s="220"/>
      <c r="N301" s="5">
        <v>5</v>
      </c>
      <c r="O301" s="291"/>
      <c r="P301" s="288"/>
      <c r="Q301" s="319"/>
      <c r="R301" s="315"/>
      <c r="S301" s="315"/>
      <c r="T301" s="315"/>
      <c r="U301" s="232"/>
      <c r="V301" s="233"/>
    </row>
    <row r="302" spans="1:22" x14ac:dyDescent="0.25">
      <c r="A302" s="566"/>
      <c r="B302" s="271"/>
      <c r="C302" s="271"/>
      <c r="D302" s="540"/>
      <c r="E302" s="540"/>
      <c r="F302" s="495"/>
      <c r="G302" s="537"/>
      <c r="H302" s="82">
        <v>6</v>
      </c>
      <c r="I302" s="546"/>
      <c r="J302" s="465"/>
      <c r="K302" s="424"/>
      <c r="L302" s="220"/>
      <c r="M302" s="220"/>
      <c r="N302" s="98">
        <v>6</v>
      </c>
      <c r="O302" s="291"/>
      <c r="P302" s="288"/>
      <c r="Q302" s="319"/>
      <c r="R302" s="315"/>
      <c r="S302" s="315"/>
      <c r="T302" s="315"/>
      <c r="U302" s="232"/>
      <c r="V302" s="233"/>
    </row>
    <row r="303" spans="1:22" ht="15.75" thickBot="1" x14ac:dyDescent="0.3">
      <c r="A303" s="566"/>
      <c r="B303" s="271"/>
      <c r="C303" s="271"/>
      <c r="D303" s="540"/>
      <c r="E303" s="540"/>
      <c r="F303" s="495"/>
      <c r="G303" s="538"/>
      <c r="H303" s="86">
        <v>7</v>
      </c>
      <c r="I303" s="546"/>
      <c r="J303" s="465"/>
      <c r="K303" s="424"/>
      <c r="L303" s="221"/>
      <c r="M303" s="221"/>
      <c r="N303" s="5">
        <v>7</v>
      </c>
      <c r="O303" s="292"/>
      <c r="P303" s="289"/>
      <c r="Q303" s="319"/>
      <c r="R303" s="315"/>
      <c r="S303" s="315"/>
      <c r="T303" s="315"/>
      <c r="U303" s="232"/>
      <c r="V303" s="233"/>
    </row>
    <row r="304" spans="1:22" x14ac:dyDescent="0.25">
      <c r="A304" s="566"/>
      <c r="B304" s="271"/>
      <c r="C304" s="271"/>
      <c r="D304" s="540"/>
      <c r="E304" s="540"/>
      <c r="F304" s="545" t="str">
        <f>DEC2HEX(G304)</f>
        <v>45</v>
      </c>
      <c r="G304" s="536">
        <f>G296+1</f>
        <v>69</v>
      </c>
      <c r="H304" s="75">
        <v>0</v>
      </c>
      <c r="I304" s="546"/>
      <c r="J304" s="465"/>
      <c r="K304" s="424"/>
      <c r="L304" s="219">
        <f>L296+1</f>
        <v>1075</v>
      </c>
      <c r="M304" s="219" t="str">
        <f>DEC2HEX(L304,4)</f>
        <v>0433</v>
      </c>
      <c r="N304" s="98">
        <v>8</v>
      </c>
      <c r="O304" s="290" t="str">
        <f>HEX2BIN(P304,8)</f>
        <v>00000000</v>
      </c>
      <c r="P304" s="287" t="s">
        <v>136</v>
      </c>
      <c r="Q304" s="319"/>
      <c r="R304" s="315"/>
      <c r="S304" s="315"/>
      <c r="T304" s="315"/>
      <c r="U304" s="232"/>
      <c r="V304" s="233"/>
    </row>
    <row r="305" spans="1:22" x14ac:dyDescent="0.25">
      <c r="A305" s="566"/>
      <c r="B305" s="271"/>
      <c r="C305" s="271"/>
      <c r="D305" s="540"/>
      <c r="E305" s="540"/>
      <c r="F305" s="495"/>
      <c r="G305" s="537"/>
      <c r="H305" s="82">
        <v>1</v>
      </c>
      <c r="I305" s="546"/>
      <c r="J305" s="465"/>
      <c r="K305" s="424"/>
      <c r="L305" s="220"/>
      <c r="M305" s="220"/>
      <c r="N305" s="5">
        <v>9</v>
      </c>
      <c r="O305" s="291"/>
      <c r="P305" s="288"/>
      <c r="Q305" s="319"/>
      <c r="R305" s="315"/>
      <c r="S305" s="315"/>
      <c r="T305" s="315"/>
      <c r="U305" s="232"/>
      <c r="V305" s="233"/>
    </row>
    <row r="306" spans="1:22" x14ac:dyDescent="0.25">
      <c r="A306" s="566"/>
      <c r="B306" s="271"/>
      <c r="C306" s="271"/>
      <c r="D306" s="540"/>
      <c r="E306" s="540"/>
      <c r="F306" s="495"/>
      <c r="G306" s="537"/>
      <c r="H306" s="82">
        <v>2</v>
      </c>
      <c r="I306" s="546"/>
      <c r="J306" s="465"/>
      <c r="K306" s="424"/>
      <c r="L306" s="220"/>
      <c r="M306" s="220"/>
      <c r="N306" s="98">
        <v>10</v>
      </c>
      <c r="O306" s="291"/>
      <c r="P306" s="288"/>
      <c r="Q306" s="319"/>
      <c r="R306" s="315"/>
      <c r="S306" s="315"/>
      <c r="T306" s="315"/>
      <c r="U306" s="232"/>
      <c r="V306" s="233"/>
    </row>
    <row r="307" spans="1:22" x14ac:dyDescent="0.25">
      <c r="A307" s="566"/>
      <c r="B307" s="271"/>
      <c r="C307" s="271"/>
      <c r="D307" s="540"/>
      <c r="E307" s="540"/>
      <c r="F307" s="495"/>
      <c r="G307" s="537"/>
      <c r="H307" s="82">
        <v>3</v>
      </c>
      <c r="I307" s="546"/>
      <c r="J307" s="465"/>
      <c r="K307" s="424"/>
      <c r="L307" s="220"/>
      <c r="M307" s="220"/>
      <c r="N307" s="5">
        <v>11</v>
      </c>
      <c r="O307" s="291"/>
      <c r="P307" s="288"/>
      <c r="Q307" s="319"/>
      <c r="R307" s="315"/>
      <c r="S307" s="315"/>
      <c r="T307" s="315"/>
      <c r="U307" s="232"/>
      <c r="V307" s="233"/>
    </row>
    <row r="308" spans="1:22" x14ac:dyDescent="0.25">
      <c r="A308" s="566"/>
      <c r="B308" s="271"/>
      <c r="C308" s="271"/>
      <c r="D308" s="540"/>
      <c r="E308" s="540"/>
      <c r="F308" s="495"/>
      <c r="G308" s="537"/>
      <c r="H308" s="82">
        <v>4</v>
      </c>
      <c r="I308" s="546"/>
      <c r="J308" s="465"/>
      <c r="K308" s="424"/>
      <c r="L308" s="220"/>
      <c r="M308" s="220"/>
      <c r="N308" s="98">
        <v>12</v>
      </c>
      <c r="O308" s="291"/>
      <c r="P308" s="288"/>
      <c r="Q308" s="319"/>
      <c r="R308" s="315"/>
      <c r="S308" s="315"/>
      <c r="T308" s="315"/>
      <c r="U308" s="232"/>
      <c r="V308" s="233"/>
    </row>
    <row r="309" spans="1:22" ht="15" customHeight="1" x14ac:dyDescent="0.25">
      <c r="A309" s="566"/>
      <c r="B309" s="271"/>
      <c r="C309" s="271"/>
      <c r="D309" s="540"/>
      <c r="E309" s="540"/>
      <c r="F309" s="495"/>
      <c r="G309" s="537"/>
      <c r="H309" s="82">
        <v>5</v>
      </c>
      <c r="I309" s="546"/>
      <c r="J309" s="465"/>
      <c r="K309" s="424"/>
      <c r="L309" s="220"/>
      <c r="M309" s="220"/>
      <c r="N309" s="5">
        <v>13</v>
      </c>
      <c r="O309" s="291"/>
      <c r="P309" s="288"/>
      <c r="Q309" s="319"/>
      <c r="R309" s="315"/>
      <c r="S309" s="315"/>
      <c r="T309" s="315"/>
      <c r="U309" s="232"/>
      <c r="V309" s="233"/>
    </row>
    <row r="310" spans="1:22" x14ac:dyDescent="0.25">
      <c r="A310" s="566"/>
      <c r="B310" s="271"/>
      <c r="C310" s="271"/>
      <c r="D310" s="540"/>
      <c r="E310" s="540"/>
      <c r="F310" s="495"/>
      <c r="G310" s="537"/>
      <c r="H310" s="82">
        <v>6</v>
      </c>
      <c r="I310" s="546"/>
      <c r="J310" s="465"/>
      <c r="K310" s="424"/>
      <c r="L310" s="220"/>
      <c r="M310" s="220"/>
      <c r="N310" s="98">
        <v>14</v>
      </c>
      <c r="O310" s="291"/>
      <c r="P310" s="288"/>
      <c r="Q310" s="319"/>
      <c r="R310" s="315"/>
      <c r="S310" s="315"/>
      <c r="T310" s="315"/>
      <c r="U310" s="232"/>
      <c r="V310" s="233"/>
    </row>
    <row r="311" spans="1:22" ht="15.75" thickBot="1" x14ac:dyDescent="0.3">
      <c r="A311" s="566"/>
      <c r="B311" s="258"/>
      <c r="C311" s="258"/>
      <c r="D311" s="541"/>
      <c r="E311" s="541"/>
      <c r="F311" s="495"/>
      <c r="G311" s="538"/>
      <c r="H311" s="86">
        <v>7</v>
      </c>
      <c r="I311" s="332"/>
      <c r="J311" s="466"/>
      <c r="K311" s="199"/>
      <c r="L311" s="221"/>
      <c r="M311" s="221"/>
      <c r="N311" s="84">
        <v>15</v>
      </c>
      <c r="O311" s="292"/>
      <c r="P311" s="289"/>
      <c r="Q311" s="320"/>
      <c r="R311" s="316"/>
      <c r="S311" s="316"/>
      <c r="T311" s="316"/>
      <c r="U311" s="234"/>
      <c r="V311" s="235"/>
    </row>
    <row r="312" spans="1:22" x14ac:dyDescent="0.25">
      <c r="A312" s="566"/>
      <c r="B312" s="257" t="s">
        <v>453</v>
      </c>
      <c r="C312" s="257" t="s">
        <v>203</v>
      </c>
      <c r="D312" s="539" t="str">
        <f>DEC2HEX(E312)</f>
        <v>33</v>
      </c>
      <c r="E312" s="539">
        <f>E296+1</f>
        <v>51</v>
      </c>
      <c r="F312" s="542" t="str">
        <f>DEC2HEX(G312,2)</f>
        <v>46</v>
      </c>
      <c r="G312" s="545">
        <f>G304+1</f>
        <v>70</v>
      </c>
      <c r="H312" s="75">
        <v>0</v>
      </c>
      <c r="I312" s="331" t="s">
        <v>316</v>
      </c>
      <c r="J312" s="464" t="e">
        <f>DEC2HEX(K312,2)</f>
        <v>#NUM!</v>
      </c>
      <c r="K312" s="317">
        <f>+K296+1</f>
        <v>1041</v>
      </c>
      <c r="L312" s="219">
        <f>L304+1</f>
        <v>1076</v>
      </c>
      <c r="M312" s="219" t="str">
        <f>DEC2HEX(L312,4)</f>
        <v>0434</v>
      </c>
      <c r="N312" s="73">
        <v>0</v>
      </c>
      <c r="O312" s="290" t="str">
        <f>HEX2BIN(P312,8)</f>
        <v>11000000</v>
      </c>
      <c r="P312" s="529" t="s">
        <v>231</v>
      </c>
      <c r="Q312" s="547" t="str">
        <f>CONCATENATE(P312,P320,P328,P336)</f>
        <v>C0D40100</v>
      </c>
      <c r="R312" s="519" t="str">
        <f>CONCATENATE(P336,P328,P320,P312)</f>
        <v>0001D4C0</v>
      </c>
      <c r="S312" s="519">
        <f>MOD(HEX2DEC(Q312)+2^31,2^32)-2^31</f>
        <v>-1059847936</v>
      </c>
      <c r="T312" s="519">
        <f>(MOD(HEX2DEC(R312)+2^31,2^32)-2^31)</f>
        <v>120000</v>
      </c>
      <c r="U312" s="520">
        <f>S312*0.001</f>
        <v>-1059847.936</v>
      </c>
      <c r="V312" s="523">
        <f>T312*0.001</f>
        <v>120</v>
      </c>
    </row>
    <row r="313" spans="1:22" x14ac:dyDescent="0.25">
      <c r="A313" s="566"/>
      <c r="B313" s="271"/>
      <c r="C313" s="271"/>
      <c r="D313" s="540"/>
      <c r="E313" s="540"/>
      <c r="F313" s="543"/>
      <c r="G313" s="495"/>
      <c r="H313" s="82">
        <v>1</v>
      </c>
      <c r="I313" s="546"/>
      <c r="J313" s="465"/>
      <c r="K313" s="424"/>
      <c r="L313" s="220"/>
      <c r="M313" s="220"/>
      <c r="N313" s="5">
        <v>1</v>
      </c>
      <c r="O313" s="291"/>
      <c r="P313" s="530"/>
      <c r="Q313" s="527"/>
      <c r="R313" s="517"/>
      <c r="S313" s="517"/>
      <c r="T313" s="517"/>
      <c r="U313" s="521"/>
      <c r="V313" s="524"/>
    </row>
    <row r="314" spans="1:22" x14ac:dyDescent="0.25">
      <c r="A314" s="566"/>
      <c r="B314" s="271"/>
      <c r="C314" s="271"/>
      <c r="D314" s="540"/>
      <c r="E314" s="540"/>
      <c r="F314" s="543"/>
      <c r="G314" s="495"/>
      <c r="H314" s="82">
        <v>2</v>
      </c>
      <c r="I314" s="546"/>
      <c r="J314" s="465"/>
      <c r="K314" s="424"/>
      <c r="L314" s="220"/>
      <c r="M314" s="220"/>
      <c r="N314" s="5">
        <v>2</v>
      </c>
      <c r="O314" s="291"/>
      <c r="P314" s="530"/>
      <c r="Q314" s="527"/>
      <c r="R314" s="517"/>
      <c r="S314" s="517"/>
      <c r="T314" s="517"/>
      <c r="U314" s="521"/>
      <c r="V314" s="524"/>
    </row>
    <row r="315" spans="1:22" x14ac:dyDescent="0.25">
      <c r="A315" s="566"/>
      <c r="B315" s="271"/>
      <c r="C315" s="271"/>
      <c r="D315" s="540"/>
      <c r="E315" s="540"/>
      <c r="F315" s="543"/>
      <c r="G315" s="495"/>
      <c r="H315" s="82">
        <v>3</v>
      </c>
      <c r="I315" s="546"/>
      <c r="J315" s="465"/>
      <c r="K315" s="424"/>
      <c r="L315" s="220"/>
      <c r="M315" s="220"/>
      <c r="N315" s="5">
        <v>3</v>
      </c>
      <c r="O315" s="291"/>
      <c r="P315" s="530"/>
      <c r="Q315" s="527"/>
      <c r="R315" s="517"/>
      <c r="S315" s="517"/>
      <c r="T315" s="517"/>
      <c r="U315" s="521"/>
      <c r="V315" s="524"/>
    </row>
    <row r="316" spans="1:22" x14ac:dyDescent="0.25">
      <c r="A316" s="566"/>
      <c r="B316" s="271"/>
      <c r="C316" s="271"/>
      <c r="D316" s="540"/>
      <c r="E316" s="540"/>
      <c r="F316" s="543"/>
      <c r="G316" s="495"/>
      <c r="H316" s="82">
        <v>4</v>
      </c>
      <c r="I316" s="546"/>
      <c r="J316" s="465"/>
      <c r="K316" s="424"/>
      <c r="L316" s="220"/>
      <c r="M316" s="220"/>
      <c r="N316" s="5">
        <v>4</v>
      </c>
      <c r="O316" s="291"/>
      <c r="P316" s="530"/>
      <c r="Q316" s="527"/>
      <c r="R316" s="517"/>
      <c r="S316" s="517"/>
      <c r="T316" s="517"/>
      <c r="U316" s="521"/>
      <c r="V316" s="524"/>
    </row>
    <row r="317" spans="1:22" x14ac:dyDescent="0.25">
      <c r="A317" s="566"/>
      <c r="B317" s="271"/>
      <c r="C317" s="271"/>
      <c r="D317" s="540"/>
      <c r="E317" s="540"/>
      <c r="F317" s="543"/>
      <c r="G317" s="495"/>
      <c r="H317" s="82">
        <v>5</v>
      </c>
      <c r="I317" s="546"/>
      <c r="J317" s="465"/>
      <c r="K317" s="424"/>
      <c r="L317" s="220"/>
      <c r="M317" s="220"/>
      <c r="N317" s="5">
        <v>5</v>
      </c>
      <c r="O317" s="291"/>
      <c r="P317" s="530"/>
      <c r="Q317" s="527"/>
      <c r="R317" s="517"/>
      <c r="S317" s="517"/>
      <c r="T317" s="517"/>
      <c r="U317" s="521"/>
      <c r="V317" s="524"/>
    </row>
    <row r="318" spans="1:22" x14ac:dyDescent="0.25">
      <c r="A318" s="566"/>
      <c r="B318" s="271"/>
      <c r="C318" s="271"/>
      <c r="D318" s="540"/>
      <c r="E318" s="540"/>
      <c r="F318" s="543"/>
      <c r="G318" s="495"/>
      <c r="H318" s="82">
        <v>6</v>
      </c>
      <c r="I318" s="546"/>
      <c r="J318" s="465"/>
      <c r="K318" s="424"/>
      <c r="L318" s="220"/>
      <c r="M318" s="220"/>
      <c r="N318" s="5">
        <v>6</v>
      </c>
      <c r="O318" s="291"/>
      <c r="P318" s="530"/>
      <c r="Q318" s="527"/>
      <c r="R318" s="517"/>
      <c r="S318" s="517"/>
      <c r="T318" s="517"/>
      <c r="U318" s="521"/>
      <c r="V318" s="524"/>
    </row>
    <row r="319" spans="1:22" ht="15" customHeight="1" thickBot="1" x14ac:dyDescent="0.3">
      <c r="A319" s="566"/>
      <c r="B319" s="271"/>
      <c r="C319" s="271"/>
      <c r="D319" s="540"/>
      <c r="E319" s="540"/>
      <c r="F319" s="544"/>
      <c r="G319" s="496"/>
      <c r="H319" s="82">
        <v>7</v>
      </c>
      <c r="I319" s="546"/>
      <c r="J319" s="465"/>
      <c r="K319" s="424"/>
      <c r="L319" s="221"/>
      <c r="M319" s="221"/>
      <c r="N319" s="5">
        <v>7</v>
      </c>
      <c r="O319" s="292"/>
      <c r="P319" s="531"/>
      <c r="Q319" s="527"/>
      <c r="R319" s="517"/>
      <c r="S319" s="517"/>
      <c r="T319" s="517"/>
      <c r="U319" s="521"/>
      <c r="V319" s="524"/>
    </row>
    <row r="320" spans="1:22" ht="15" customHeight="1" x14ac:dyDescent="0.25">
      <c r="A320" s="566"/>
      <c r="B320" s="271"/>
      <c r="C320" s="271"/>
      <c r="D320" s="540"/>
      <c r="E320" s="540"/>
      <c r="F320" s="542" t="str">
        <f>DEC2HEX(G320,2)</f>
        <v>47</v>
      </c>
      <c r="G320" s="494">
        <f>G312+1</f>
        <v>71</v>
      </c>
      <c r="H320" s="82">
        <v>0</v>
      </c>
      <c r="I320" s="546"/>
      <c r="J320" s="465"/>
      <c r="K320" s="424"/>
      <c r="L320" s="219">
        <f>L312+1</f>
        <v>1077</v>
      </c>
      <c r="M320" s="219" t="str">
        <f>DEC2HEX(L320,4)</f>
        <v>0435</v>
      </c>
      <c r="N320" s="5">
        <v>8</v>
      </c>
      <c r="O320" s="290" t="str">
        <f>HEX2BIN(P320,8)</f>
        <v>11010100</v>
      </c>
      <c r="P320" s="529" t="s">
        <v>235</v>
      </c>
      <c r="Q320" s="527"/>
      <c r="R320" s="517"/>
      <c r="S320" s="517"/>
      <c r="T320" s="517"/>
      <c r="U320" s="521"/>
      <c r="V320" s="524"/>
    </row>
    <row r="321" spans="1:22" ht="15" customHeight="1" x14ac:dyDescent="0.25">
      <c r="A321" s="566"/>
      <c r="B321" s="271"/>
      <c r="C321" s="271"/>
      <c r="D321" s="540"/>
      <c r="E321" s="540"/>
      <c r="F321" s="543"/>
      <c r="G321" s="495"/>
      <c r="H321" s="82">
        <v>1</v>
      </c>
      <c r="I321" s="546"/>
      <c r="J321" s="465"/>
      <c r="K321" s="424"/>
      <c r="L321" s="220"/>
      <c r="M321" s="220"/>
      <c r="N321" s="5">
        <v>9</v>
      </c>
      <c r="O321" s="291"/>
      <c r="P321" s="530"/>
      <c r="Q321" s="527"/>
      <c r="R321" s="517"/>
      <c r="S321" s="517"/>
      <c r="T321" s="517"/>
      <c r="U321" s="521"/>
      <c r="V321" s="524"/>
    </row>
    <row r="322" spans="1:22" ht="15" customHeight="1" x14ac:dyDescent="0.25">
      <c r="A322" s="566"/>
      <c r="B322" s="271"/>
      <c r="C322" s="271"/>
      <c r="D322" s="540"/>
      <c r="E322" s="540"/>
      <c r="F322" s="543"/>
      <c r="G322" s="495"/>
      <c r="H322" s="82">
        <v>2</v>
      </c>
      <c r="I322" s="546"/>
      <c r="J322" s="465"/>
      <c r="K322" s="424"/>
      <c r="L322" s="220"/>
      <c r="M322" s="220"/>
      <c r="N322" s="5">
        <v>10</v>
      </c>
      <c r="O322" s="291"/>
      <c r="P322" s="530"/>
      <c r="Q322" s="527"/>
      <c r="R322" s="517"/>
      <c r="S322" s="517"/>
      <c r="T322" s="517"/>
      <c r="U322" s="521"/>
      <c r="V322" s="524"/>
    </row>
    <row r="323" spans="1:22" ht="15" customHeight="1" x14ac:dyDescent="0.25">
      <c r="A323" s="566"/>
      <c r="B323" s="271"/>
      <c r="C323" s="271"/>
      <c r="D323" s="540"/>
      <c r="E323" s="540"/>
      <c r="F323" s="543"/>
      <c r="G323" s="495"/>
      <c r="H323" s="82">
        <v>3</v>
      </c>
      <c r="I323" s="546"/>
      <c r="J323" s="465"/>
      <c r="K323" s="424"/>
      <c r="L323" s="220"/>
      <c r="M323" s="220"/>
      <c r="N323" s="5">
        <v>11</v>
      </c>
      <c r="O323" s="291"/>
      <c r="P323" s="530"/>
      <c r="Q323" s="527"/>
      <c r="R323" s="517"/>
      <c r="S323" s="517"/>
      <c r="T323" s="517"/>
      <c r="U323" s="521"/>
      <c r="V323" s="524"/>
    </row>
    <row r="324" spans="1:22" ht="15" customHeight="1" x14ac:dyDescent="0.25">
      <c r="A324" s="566"/>
      <c r="B324" s="271"/>
      <c r="C324" s="271"/>
      <c r="D324" s="540"/>
      <c r="E324" s="540"/>
      <c r="F324" s="543"/>
      <c r="G324" s="495"/>
      <c r="H324" s="82">
        <v>4</v>
      </c>
      <c r="I324" s="546"/>
      <c r="J324" s="465"/>
      <c r="K324" s="424"/>
      <c r="L324" s="220"/>
      <c r="M324" s="220"/>
      <c r="N324" s="5">
        <v>12</v>
      </c>
      <c r="O324" s="291"/>
      <c r="P324" s="530"/>
      <c r="Q324" s="527"/>
      <c r="R324" s="517"/>
      <c r="S324" s="517"/>
      <c r="T324" s="517"/>
      <c r="U324" s="521"/>
      <c r="V324" s="524"/>
    </row>
    <row r="325" spans="1:22" ht="15" customHeight="1" x14ac:dyDescent="0.25">
      <c r="A325" s="566"/>
      <c r="B325" s="271"/>
      <c r="C325" s="271"/>
      <c r="D325" s="540"/>
      <c r="E325" s="540"/>
      <c r="F325" s="543"/>
      <c r="G325" s="495"/>
      <c r="H325" s="82">
        <v>5</v>
      </c>
      <c r="I325" s="546"/>
      <c r="J325" s="465"/>
      <c r="K325" s="424"/>
      <c r="L325" s="220"/>
      <c r="M325" s="220"/>
      <c r="N325" s="5">
        <v>13</v>
      </c>
      <c r="O325" s="291"/>
      <c r="P325" s="530"/>
      <c r="Q325" s="527"/>
      <c r="R325" s="517"/>
      <c r="S325" s="517"/>
      <c r="T325" s="517"/>
      <c r="U325" s="521"/>
      <c r="V325" s="524"/>
    </row>
    <row r="326" spans="1:22" ht="15.75" customHeight="1" x14ac:dyDescent="0.25">
      <c r="A326" s="566"/>
      <c r="B326" s="271"/>
      <c r="C326" s="271"/>
      <c r="D326" s="540"/>
      <c r="E326" s="540"/>
      <c r="F326" s="543"/>
      <c r="G326" s="495"/>
      <c r="H326" s="82">
        <v>6</v>
      </c>
      <c r="I326" s="546"/>
      <c r="J326" s="465"/>
      <c r="K326" s="424"/>
      <c r="L326" s="220"/>
      <c r="M326" s="220"/>
      <c r="N326" s="5">
        <v>14</v>
      </c>
      <c r="O326" s="291"/>
      <c r="P326" s="530"/>
      <c r="Q326" s="527"/>
      <c r="R326" s="517"/>
      <c r="S326" s="517"/>
      <c r="T326" s="517"/>
      <c r="U326" s="521"/>
      <c r="V326" s="524"/>
    </row>
    <row r="327" spans="1:22" ht="15" customHeight="1" thickBot="1" x14ac:dyDescent="0.3">
      <c r="A327" s="566"/>
      <c r="B327" s="271"/>
      <c r="C327" s="258"/>
      <c r="D327" s="541"/>
      <c r="E327" s="541"/>
      <c r="F327" s="544"/>
      <c r="G327" s="496"/>
      <c r="H327" s="90">
        <v>7</v>
      </c>
      <c r="I327" s="546"/>
      <c r="J327" s="466"/>
      <c r="K327" s="199"/>
      <c r="L327" s="221"/>
      <c r="M327" s="221"/>
      <c r="N327" s="88">
        <v>15</v>
      </c>
      <c r="O327" s="292"/>
      <c r="P327" s="531"/>
      <c r="Q327" s="527"/>
      <c r="R327" s="517"/>
      <c r="S327" s="517"/>
      <c r="T327" s="517"/>
      <c r="U327" s="521"/>
      <c r="V327" s="524"/>
    </row>
    <row r="328" spans="1:22" ht="15" customHeight="1" x14ac:dyDescent="0.25">
      <c r="A328" s="566"/>
      <c r="B328" s="271"/>
      <c r="C328" s="257" t="s">
        <v>204</v>
      </c>
      <c r="D328" s="539" t="str">
        <f>DEC2HEX(E328)</f>
        <v>34</v>
      </c>
      <c r="E328" s="539">
        <f>E312+1</f>
        <v>52</v>
      </c>
      <c r="F328" s="542" t="str">
        <f>DEC2HEX(G328,2)</f>
        <v>48</v>
      </c>
      <c r="G328" s="494">
        <f>G320+1</f>
        <v>72</v>
      </c>
      <c r="H328" s="75">
        <v>0</v>
      </c>
      <c r="I328" s="546"/>
      <c r="J328" s="464" t="e">
        <f>DEC2HEX(K328,2)</f>
        <v>#NUM!</v>
      </c>
      <c r="K328" s="317">
        <f>+K312+1</f>
        <v>1042</v>
      </c>
      <c r="L328" s="219">
        <f>L320+1</f>
        <v>1078</v>
      </c>
      <c r="M328" s="219" t="str">
        <f>DEC2HEX(L328,4)</f>
        <v>0436</v>
      </c>
      <c r="N328" s="73">
        <v>0</v>
      </c>
      <c r="O328" s="290" t="str">
        <f>HEX2BIN(P328,8)</f>
        <v>00000001</v>
      </c>
      <c r="P328" s="529" t="s">
        <v>135</v>
      </c>
      <c r="Q328" s="527"/>
      <c r="R328" s="517"/>
      <c r="S328" s="517"/>
      <c r="T328" s="517"/>
      <c r="U328" s="521"/>
      <c r="V328" s="524"/>
    </row>
    <row r="329" spans="1:22" ht="15" customHeight="1" x14ac:dyDescent="0.25">
      <c r="A329" s="566"/>
      <c r="B329" s="271"/>
      <c r="C329" s="271"/>
      <c r="D329" s="540"/>
      <c r="E329" s="540"/>
      <c r="F329" s="543"/>
      <c r="G329" s="495"/>
      <c r="H329" s="82">
        <v>1</v>
      </c>
      <c r="I329" s="546"/>
      <c r="J329" s="465"/>
      <c r="K329" s="424"/>
      <c r="L329" s="220"/>
      <c r="M329" s="220"/>
      <c r="N329" s="5">
        <v>1</v>
      </c>
      <c r="O329" s="291"/>
      <c r="P329" s="530"/>
      <c r="Q329" s="527"/>
      <c r="R329" s="517"/>
      <c r="S329" s="517"/>
      <c r="T329" s="517"/>
      <c r="U329" s="521"/>
      <c r="V329" s="524"/>
    </row>
    <row r="330" spans="1:22" ht="15" customHeight="1" x14ac:dyDescent="0.25">
      <c r="A330" s="566"/>
      <c r="B330" s="271"/>
      <c r="C330" s="271"/>
      <c r="D330" s="540"/>
      <c r="E330" s="540"/>
      <c r="F330" s="543"/>
      <c r="G330" s="495"/>
      <c r="H330" s="82">
        <v>2</v>
      </c>
      <c r="I330" s="546"/>
      <c r="J330" s="465"/>
      <c r="K330" s="424"/>
      <c r="L330" s="220"/>
      <c r="M330" s="220"/>
      <c r="N330" s="5">
        <v>2</v>
      </c>
      <c r="O330" s="291"/>
      <c r="P330" s="530"/>
      <c r="Q330" s="527"/>
      <c r="R330" s="517"/>
      <c r="S330" s="517"/>
      <c r="T330" s="517"/>
      <c r="U330" s="521"/>
      <c r="V330" s="524"/>
    </row>
    <row r="331" spans="1:22" ht="15" customHeight="1" x14ac:dyDescent="0.25">
      <c r="A331" s="566"/>
      <c r="B331" s="271"/>
      <c r="C331" s="271"/>
      <c r="D331" s="540"/>
      <c r="E331" s="540"/>
      <c r="F331" s="543"/>
      <c r="G331" s="495"/>
      <c r="H331" s="82">
        <v>3</v>
      </c>
      <c r="I331" s="546"/>
      <c r="J331" s="465"/>
      <c r="K331" s="424"/>
      <c r="L331" s="220"/>
      <c r="M331" s="220"/>
      <c r="N331" s="5">
        <v>3</v>
      </c>
      <c r="O331" s="291"/>
      <c r="P331" s="530"/>
      <c r="Q331" s="527"/>
      <c r="R331" s="517"/>
      <c r="S331" s="517"/>
      <c r="T331" s="517"/>
      <c r="U331" s="521"/>
      <c r="V331" s="524"/>
    </row>
    <row r="332" spans="1:22" ht="15" customHeight="1" x14ac:dyDescent="0.25">
      <c r="A332" s="566"/>
      <c r="B332" s="271"/>
      <c r="C332" s="271"/>
      <c r="D332" s="540"/>
      <c r="E332" s="540"/>
      <c r="F332" s="543"/>
      <c r="G332" s="495"/>
      <c r="H332" s="82">
        <v>4</v>
      </c>
      <c r="I332" s="546"/>
      <c r="J332" s="465"/>
      <c r="K332" s="424"/>
      <c r="L332" s="220"/>
      <c r="M332" s="220"/>
      <c r="N332" s="5">
        <v>4</v>
      </c>
      <c r="O332" s="291"/>
      <c r="P332" s="530"/>
      <c r="Q332" s="527"/>
      <c r="R332" s="517"/>
      <c r="S332" s="517"/>
      <c r="T332" s="517"/>
      <c r="U332" s="521"/>
      <c r="V332" s="524"/>
    </row>
    <row r="333" spans="1:22" ht="15" customHeight="1" x14ac:dyDescent="0.25">
      <c r="A333" s="566"/>
      <c r="B333" s="271"/>
      <c r="C333" s="271"/>
      <c r="D333" s="540"/>
      <c r="E333" s="540"/>
      <c r="F333" s="543"/>
      <c r="G333" s="495"/>
      <c r="H333" s="82">
        <v>5</v>
      </c>
      <c r="I333" s="546"/>
      <c r="J333" s="465"/>
      <c r="K333" s="424"/>
      <c r="L333" s="220"/>
      <c r="M333" s="220"/>
      <c r="N333" s="5">
        <v>5</v>
      </c>
      <c r="O333" s="291"/>
      <c r="P333" s="530"/>
      <c r="Q333" s="527"/>
      <c r="R333" s="517"/>
      <c r="S333" s="517"/>
      <c r="T333" s="517"/>
      <c r="U333" s="521"/>
      <c r="V333" s="524"/>
    </row>
    <row r="334" spans="1:22" ht="15.75" customHeight="1" x14ac:dyDescent="0.25">
      <c r="A334" s="566"/>
      <c r="B334" s="271"/>
      <c r="C334" s="271"/>
      <c r="D334" s="540"/>
      <c r="E334" s="540"/>
      <c r="F334" s="543"/>
      <c r="G334" s="495"/>
      <c r="H334" s="82">
        <v>6</v>
      </c>
      <c r="I334" s="546"/>
      <c r="J334" s="465"/>
      <c r="K334" s="424"/>
      <c r="L334" s="220"/>
      <c r="M334" s="220"/>
      <c r="N334" s="5">
        <v>6</v>
      </c>
      <c r="O334" s="291"/>
      <c r="P334" s="530"/>
      <c r="Q334" s="527"/>
      <c r="R334" s="517"/>
      <c r="S334" s="517"/>
      <c r="T334" s="517"/>
      <c r="U334" s="521"/>
      <c r="V334" s="524"/>
    </row>
    <row r="335" spans="1:22" ht="15" customHeight="1" thickBot="1" x14ac:dyDescent="0.3">
      <c r="A335" s="566"/>
      <c r="B335" s="271"/>
      <c r="C335" s="271"/>
      <c r="D335" s="540"/>
      <c r="E335" s="540"/>
      <c r="F335" s="544"/>
      <c r="G335" s="496"/>
      <c r="H335" s="82">
        <v>7</v>
      </c>
      <c r="I335" s="546"/>
      <c r="J335" s="465"/>
      <c r="K335" s="424"/>
      <c r="L335" s="221"/>
      <c r="M335" s="221"/>
      <c r="N335" s="5">
        <v>7</v>
      </c>
      <c r="O335" s="292"/>
      <c r="P335" s="531"/>
      <c r="Q335" s="527"/>
      <c r="R335" s="517"/>
      <c r="S335" s="517"/>
      <c r="T335" s="517"/>
      <c r="U335" s="521"/>
      <c r="V335" s="524"/>
    </row>
    <row r="336" spans="1:22" x14ac:dyDescent="0.25">
      <c r="A336" s="566"/>
      <c r="B336" s="271"/>
      <c r="C336" s="271"/>
      <c r="D336" s="540"/>
      <c r="E336" s="540"/>
      <c r="F336" s="542" t="str">
        <f>DEC2HEX(G336,2)</f>
        <v>49</v>
      </c>
      <c r="G336" s="494">
        <f>G328+1</f>
        <v>73</v>
      </c>
      <c r="H336" s="82">
        <v>0</v>
      </c>
      <c r="I336" s="546"/>
      <c r="J336" s="465"/>
      <c r="K336" s="424"/>
      <c r="L336" s="219">
        <f>L328+1</f>
        <v>1079</v>
      </c>
      <c r="M336" s="219" t="str">
        <f>DEC2HEX(L336,4)</f>
        <v>0437</v>
      </c>
      <c r="N336" s="5">
        <v>8</v>
      </c>
      <c r="O336" s="290" t="str">
        <f>HEX2BIN(P336,8)</f>
        <v>00000000</v>
      </c>
      <c r="P336" s="529" t="s">
        <v>136</v>
      </c>
      <c r="Q336" s="527"/>
      <c r="R336" s="517"/>
      <c r="S336" s="517"/>
      <c r="T336" s="517"/>
      <c r="U336" s="521"/>
      <c r="V336" s="524"/>
    </row>
    <row r="337" spans="1:22" x14ac:dyDescent="0.25">
      <c r="A337" s="566"/>
      <c r="B337" s="271"/>
      <c r="C337" s="271"/>
      <c r="D337" s="540"/>
      <c r="E337" s="540"/>
      <c r="F337" s="543"/>
      <c r="G337" s="495"/>
      <c r="H337" s="82">
        <v>1</v>
      </c>
      <c r="I337" s="546"/>
      <c r="J337" s="465"/>
      <c r="K337" s="424"/>
      <c r="L337" s="220"/>
      <c r="M337" s="220"/>
      <c r="N337" s="5">
        <v>9</v>
      </c>
      <c r="O337" s="291"/>
      <c r="P337" s="530"/>
      <c r="Q337" s="527"/>
      <c r="R337" s="517"/>
      <c r="S337" s="517"/>
      <c r="T337" s="517"/>
      <c r="U337" s="521"/>
      <c r="V337" s="524"/>
    </row>
    <row r="338" spans="1:22" x14ac:dyDescent="0.25">
      <c r="A338" s="566"/>
      <c r="B338" s="271"/>
      <c r="C338" s="271"/>
      <c r="D338" s="540"/>
      <c r="E338" s="540"/>
      <c r="F338" s="543"/>
      <c r="G338" s="495"/>
      <c r="H338" s="82">
        <v>2</v>
      </c>
      <c r="I338" s="546"/>
      <c r="J338" s="465"/>
      <c r="K338" s="424"/>
      <c r="L338" s="220"/>
      <c r="M338" s="220"/>
      <c r="N338" s="5">
        <v>10</v>
      </c>
      <c r="O338" s="291"/>
      <c r="P338" s="530"/>
      <c r="Q338" s="527"/>
      <c r="R338" s="517"/>
      <c r="S338" s="517"/>
      <c r="T338" s="517"/>
      <c r="U338" s="521"/>
      <c r="V338" s="524"/>
    </row>
    <row r="339" spans="1:22" x14ac:dyDescent="0.25">
      <c r="A339" s="566"/>
      <c r="B339" s="271"/>
      <c r="C339" s="271"/>
      <c r="D339" s="540"/>
      <c r="E339" s="540"/>
      <c r="F339" s="543"/>
      <c r="G339" s="495"/>
      <c r="H339" s="82">
        <v>3</v>
      </c>
      <c r="I339" s="546"/>
      <c r="J339" s="465"/>
      <c r="K339" s="424"/>
      <c r="L339" s="220"/>
      <c r="M339" s="220"/>
      <c r="N339" s="5">
        <v>11</v>
      </c>
      <c r="O339" s="291"/>
      <c r="P339" s="530"/>
      <c r="Q339" s="527"/>
      <c r="R339" s="517"/>
      <c r="S339" s="517"/>
      <c r="T339" s="517"/>
      <c r="U339" s="521"/>
      <c r="V339" s="524"/>
    </row>
    <row r="340" spans="1:22" x14ac:dyDescent="0.25">
      <c r="A340" s="566"/>
      <c r="B340" s="271"/>
      <c r="C340" s="271"/>
      <c r="D340" s="540"/>
      <c r="E340" s="540"/>
      <c r="F340" s="543"/>
      <c r="G340" s="495"/>
      <c r="H340" s="82">
        <v>4</v>
      </c>
      <c r="I340" s="546"/>
      <c r="J340" s="465"/>
      <c r="K340" s="424"/>
      <c r="L340" s="220"/>
      <c r="M340" s="220"/>
      <c r="N340" s="5">
        <v>12</v>
      </c>
      <c r="O340" s="291"/>
      <c r="P340" s="530"/>
      <c r="Q340" s="527"/>
      <c r="R340" s="517"/>
      <c r="S340" s="517"/>
      <c r="T340" s="517"/>
      <c r="U340" s="521"/>
      <c r="V340" s="524"/>
    </row>
    <row r="341" spans="1:22" x14ac:dyDescent="0.25">
      <c r="A341" s="566"/>
      <c r="B341" s="271"/>
      <c r="C341" s="271"/>
      <c r="D341" s="540"/>
      <c r="E341" s="540"/>
      <c r="F341" s="543"/>
      <c r="G341" s="495"/>
      <c r="H341" s="82">
        <v>5</v>
      </c>
      <c r="I341" s="546"/>
      <c r="J341" s="465"/>
      <c r="K341" s="424"/>
      <c r="L341" s="220"/>
      <c r="M341" s="220"/>
      <c r="N341" s="5">
        <v>13</v>
      </c>
      <c r="O341" s="291"/>
      <c r="P341" s="530"/>
      <c r="Q341" s="527"/>
      <c r="R341" s="517"/>
      <c r="S341" s="517"/>
      <c r="T341" s="517"/>
      <c r="U341" s="521"/>
      <c r="V341" s="524"/>
    </row>
    <row r="342" spans="1:22" x14ac:dyDescent="0.25">
      <c r="A342" s="566"/>
      <c r="B342" s="271"/>
      <c r="C342" s="271"/>
      <c r="D342" s="540"/>
      <c r="E342" s="540"/>
      <c r="F342" s="543"/>
      <c r="G342" s="495"/>
      <c r="H342" s="82">
        <v>6</v>
      </c>
      <c r="I342" s="546"/>
      <c r="J342" s="465"/>
      <c r="K342" s="424"/>
      <c r="L342" s="220"/>
      <c r="M342" s="220"/>
      <c r="N342" s="5">
        <v>14</v>
      </c>
      <c r="O342" s="291"/>
      <c r="P342" s="530"/>
      <c r="Q342" s="527"/>
      <c r="R342" s="517"/>
      <c r="S342" s="517"/>
      <c r="T342" s="517"/>
      <c r="U342" s="521"/>
      <c r="V342" s="524"/>
    </row>
    <row r="343" spans="1:22" ht="15.75" thickBot="1" x14ac:dyDescent="0.3">
      <c r="A343" s="566"/>
      <c r="B343" s="258"/>
      <c r="C343" s="258"/>
      <c r="D343" s="541"/>
      <c r="E343" s="541"/>
      <c r="F343" s="548"/>
      <c r="G343" s="496"/>
      <c r="H343" s="86">
        <v>7</v>
      </c>
      <c r="I343" s="332"/>
      <c r="J343" s="466"/>
      <c r="K343" s="199"/>
      <c r="L343" s="221"/>
      <c r="M343" s="221"/>
      <c r="N343" s="84">
        <v>15</v>
      </c>
      <c r="O343" s="292"/>
      <c r="P343" s="531"/>
      <c r="Q343" s="528"/>
      <c r="R343" s="518"/>
      <c r="S343" s="518"/>
      <c r="T343" s="518"/>
      <c r="U343" s="522"/>
      <c r="V343" s="525"/>
    </row>
    <row r="344" spans="1:22" x14ac:dyDescent="0.25">
      <c r="A344" s="566"/>
      <c r="B344" s="257" t="s">
        <v>206</v>
      </c>
      <c r="C344" s="257" t="s">
        <v>206</v>
      </c>
      <c r="D344" s="539" t="str">
        <f>DEC2HEX(E344)</f>
        <v>35</v>
      </c>
      <c r="E344" s="539">
        <f>E328+1</f>
        <v>53</v>
      </c>
      <c r="F344" s="545" t="str">
        <f>DEC2HEX(G344)</f>
        <v>4A</v>
      </c>
      <c r="G344" s="536">
        <f>G336+1</f>
        <v>74</v>
      </c>
      <c r="H344" s="75">
        <v>0</v>
      </c>
      <c r="I344" s="331" t="s">
        <v>317</v>
      </c>
      <c r="J344" s="464" t="e">
        <f>DEC2HEX(K344,2)</f>
        <v>#NUM!</v>
      </c>
      <c r="K344" s="317">
        <f>+K328+1</f>
        <v>1043</v>
      </c>
      <c r="L344" s="219">
        <f>L336+1</f>
        <v>1080</v>
      </c>
      <c r="M344" s="219" t="str">
        <f>DEC2HEX(L344,4)</f>
        <v>0438</v>
      </c>
      <c r="N344" s="73">
        <v>0</v>
      </c>
      <c r="O344" s="290" t="str">
        <f>HEX2BIN(P344,8)</f>
        <v>00110101</v>
      </c>
      <c r="P344" s="287" t="s">
        <v>215</v>
      </c>
      <c r="Q344" s="318" t="str">
        <f>CONCATENATE(P344,P352)</f>
        <v>3500</v>
      </c>
      <c r="R344" s="314" t="str">
        <f>CONCATENATE(P352,P344)</f>
        <v>0035</v>
      </c>
      <c r="S344" s="314">
        <f>MOD(HEX2DEC(Q344)+2^15,2^16)-2^15</f>
        <v>13568</v>
      </c>
      <c r="T344" s="314">
        <f>MOD(HEX2DEC(R344)+2^15,2^16)-2^15</f>
        <v>53</v>
      </c>
      <c r="U344" s="230" t="s">
        <v>315</v>
      </c>
      <c r="V344" s="231"/>
    </row>
    <row r="345" spans="1:22" x14ac:dyDescent="0.25">
      <c r="A345" s="566"/>
      <c r="B345" s="271"/>
      <c r="C345" s="271"/>
      <c r="D345" s="540"/>
      <c r="E345" s="540"/>
      <c r="F345" s="495"/>
      <c r="G345" s="537"/>
      <c r="H345" s="82">
        <v>1</v>
      </c>
      <c r="I345" s="546"/>
      <c r="J345" s="465"/>
      <c r="K345" s="424"/>
      <c r="L345" s="220"/>
      <c r="M345" s="220"/>
      <c r="N345" s="5">
        <v>1</v>
      </c>
      <c r="O345" s="291"/>
      <c r="P345" s="288"/>
      <c r="Q345" s="319"/>
      <c r="R345" s="315"/>
      <c r="S345" s="315"/>
      <c r="T345" s="315"/>
      <c r="U345" s="232"/>
      <c r="V345" s="233"/>
    </row>
    <row r="346" spans="1:22" x14ac:dyDescent="0.25">
      <c r="A346" s="566"/>
      <c r="B346" s="271"/>
      <c r="C346" s="271"/>
      <c r="D346" s="540"/>
      <c r="E346" s="540"/>
      <c r="F346" s="495"/>
      <c r="G346" s="537"/>
      <c r="H346" s="82">
        <v>2</v>
      </c>
      <c r="I346" s="546"/>
      <c r="J346" s="465"/>
      <c r="K346" s="424"/>
      <c r="L346" s="220"/>
      <c r="M346" s="220"/>
      <c r="N346" s="98">
        <v>2</v>
      </c>
      <c r="O346" s="291"/>
      <c r="P346" s="288"/>
      <c r="Q346" s="319"/>
      <c r="R346" s="315"/>
      <c r="S346" s="315"/>
      <c r="T346" s="315"/>
      <c r="U346" s="232"/>
      <c r="V346" s="233"/>
    </row>
    <row r="347" spans="1:22" x14ac:dyDescent="0.25">
      <c r="A347" s="566"/>
      <c r="B347" s="271"/>
      <c r="C347" s="271"/>
      <c r="D347" s="540"/>
      <c r="E347" s="540"/>
      <c r="F347" s="495"/>
      <c r="G347" s="537"/>
      <c r="H347" s="82">
        <v>3</v>
      </c>
      <c r="I347" s="546"/>
      <c r="J347" s="465"/>
      <c r="K347" s="424"/>
      <c r="L347" s="220"/>
      <c r="M347" s="220"/>
      <c r="N347" s="5">
        <v>3</v>
      </c>
      <c r="O347" s="291"/>
      <c r="P347" s="288"/>
      <c r="Q347" s="319"/>
      <c r="R347" s="315"/>
      <c r="S347" s="315"/>
      <c r="T347" s="315"/>
      <c r="U347" s="232"/>
      <c r="V347" s="233"/>
    </row>
    <row r="348" spans="1:22" x14ac:dyDescent="0.25">
      <c r="A348" s="566"/>
      <c r="B348" s="271"/>
      <c r="C348" s="271"/>
      <c r="D348" s="540"/>
      <c r="E348" s="540"/>
      <c r="F348" s="495"/>
      <c r="G348" s="537"/>
      <c r="H348" s="82">
        <v>4</v>
      </c>
      <c r="I348" s="546"/>
      <c r="J348" s="465"/>
      <c r="K348" s="424"/>
      <c r="L348" s="220"/>
      <c r="M348" s="220"/>
      <c r="N348" s="98">
        <v>4</v>
      </c>
      <c r="O348" s="291"/>
      <c r="P348" s="288"/>
      <c r="Q348" s="319"/>
      <c r="R348" s="315"/>
      <c r="S348" s="315"/>
      <c r="T348" s="315"/>
      <c r="U348" s="232"/>
      <c r="V348" s="233"/>
    </row>
    <row r="349" spans="1:22" x14ac:dyDescent="0.25">
      <c r="A349" s="566"/>
      <c r="B349" s="271"/>
      <c r="C349" s="271"/>
      <c r="D349" s="540"/>
      <c r="E349" s="540"/>
      <c r="F349" s="495"/>
      <c r="G349" s="537"/>
      <c r="H349" s="82">
        <v>5</v>
      </c>
      <c r="I349" s="546"/>
      <c r="J349" s="465"/>
      <c r="K349" s="424"/>
      <c r="L349" s="220"/>
      <c r="M349" s="220"/>
      <c r="N349" s="5">
        <v>5</v>
      </c>
      <c r="O349" s="291"/>
      <c r="P349" s="288"/>
      <c r="Q349" s="319"/>
      <c r="R349" s="315"/>
      <c r="S349" s="315"/>
      <c r="T349" s="315"/>
      <c r="U349" s="232"/>
      <c r="V349" s="233"/>
    </row>
    <row r="350" spans="1:22" x14ac:dyDescent="0.25">
      <c r="A350" s="566"/>
      <c r="B350" s="271"/>
      <c r="C350" s="271"/>
      <c r="D350" s="540"/>
      <c r="E350" s="540"/>
      <c r="F350" s="495"/>
      <c r="G350" s="537"/>
      <c r="H350" s="82">
        <v>6</v>
      </c>
      <c r="I350" s="546"/>
      <c r="J350" s="465"/>
      <c r="K350" s="424"/>
      <c r="L350" s="220"/>
      <c r="M350" s="220"/>
      <c r="N350" s="98">
        <v>6</v>
      </c>
      <c r="O350" s="291"/>
      <c r="P350" s="288"/>
      <c r="Q350" s="319"/>
      <c r="R350" s="315"/>
      <c r="S350" s="315"/>
      <c r="T350" s="315"/>
      <c r="U350" s="232"/>
      <c r="V350" s="233"/>
    </row>
    <row r="351" spans="1:22" ht="15.75" thickBot="1" x14ac:dyDescent="0.3">
      <c r="A351" s="566"/>
      <c r="B351" s="271"/>
      <c r="C351" s="271"/>
      <c r="D351" s="540"/>
      <c r="E351" s="540"/>
      <c r="F351" s="495"/>
      <c r="G351" s="538"/>
      <c r="H351" s="86">
        <v>7</v>
      </c>
      <c r="I351" s="546"/>
      <c r="J351" s="465"/>
      <c r="K351" s="424"/>
      <c r="L351" s="221"/>
      <c r="M351" s="221"/>
      <c r="N351" s="5">
        <v>7</v>
      </c>
      <c r="O351" s="292"/>
      <c r="P351" s="289"/>
      <c r="Q351" s="319"/>
      <c r="R351" s="315"/>
      <c r="S351" s="315"/>
      <c r="T351" s="315"/>
      <c r="U351" s="232"/>
      <c r="V351" s="233"/>
    </row>
    <row r="352" spans="1:22" x14ac:dyDescent="0.25">
      <c r="A352" s="566"/>
      <c r="B352" s="271"/>
      <c r="C352" s="271"/>
      <c r="D352" s="540"/>
      <c r="E352" s="540"/>
      <c r="F352" s="545" t="str">
        <f>DEC2HEX(G352)</f>
        <v>4B</v>
      </c>
      <c r="G352" s="536">
        <f>G344+1</f>
        <v>75</v>
      </c>
      <c r="H352" s="75">
        <v>0</v>
      </c>
      <c r="I352" s="546"/>
      <c r="J352" s="465"/>
      <c r="K352" s="424"/>
      <c r="L352" s="219">
        <f>L344+1</f>
        <v>1081</v>
      </c>
      <c r="M352" s="219" t="str">
        <f>DEC2HEX(L352,4)</f>
        <v>0439</v>
      </c>
      <c r="N352" s="98">
        <v>8</v>
      </c>
      <c r="O352" s="290" t="str">
        <f>HEX2BIN(P352,8)</f>
        <v>00000000</v>
      </c>
      <c r="P352" s="287" t="s">
        <v>136</v>
      </c>
      <c r="Q352" s="319"/>
      <c r="R352" s="315"/>
      <c r="S352" s="315"/>
      <c r="T352" s="315"/>
      <c r="U352" s="232"/>
      <c r="V352" s="233"/>
    </row>
    <row r="353" spans="1:22" x14ac:dyDescent="0.25">
      <c r="A353" s="566"/>
      <c r="B353" s="271"/>
      <c r="C353" s="271"/>
      <c r="D353" s="540"/>
      <c r="E353" s="540"/>
      <c r="F353" s="495"/>
      <c r="G353" s="537"/>
      <c r="H353" s="82">
        <v>1</v>
      </c>
      <c r="I353" s="546"/>
      <c r="J353" s="465"/>
      <c r="K353" s="424"/>
      <c r="L353" s="220"/>
      <c r="M353" s="220"/>
      <c r="N353" s="5">
        <v>9</v>
      </c>
      <c r="O353" s="291"/>
      <c r="P353" s="288"/>
      <c r="Q353" s="319"/>
      <c r="R353" s="315"/>
      <c r="S353" s="315"/>
      <c r="T353" s="315"/>
      <c r="U353" s="232"/>
      <c r="V353" s="233"/>
    </row>
    <row r="354" spans="1:22" x14ac:dyDescent="0.25">
      <c r="A354" s="566"/>
      <c r="B354" s="271"/>
      <c r="C354" s="271"/>
      <c r="D354" s="540"/>
      <c r="E354" s="540"/>
      <c r="F354" s="495"/>
      <c r="G354" s="537"/>
      <c r="H354" s="82">
        <v>2</v>
      </c>
      <c r="I354" s="546"/>
      <c r="J354" s="465"/>
      <c r="K354" s="424"/>
      <c r="L354" s="220"/>
      <c r="M354" s="220"/>
      <c r="N354" s="98">
        <v>10</v>
      </c>
      <c r="O354" s="291"/>
      <c r="P354" s="288"/>
      <c r="Q354" s="319"/>
      <c r="R354" s="315"/>
      <c r="S354" s="315"/>
      <c r="T354" s="315"/>
      <c r="U354" s="232"/>
      <c r="V354" s="233"/>
    </row>
    <row r="355" spans="1:22" x14ac:dyDescent="0.25">
      <c r="A355" s="566"/>
      <c r="B355" s="271"/>
      <c r="C355" s="271"/>
      <c r="D355" s="540"/>
      <c r="E355" s="540"/>
      <c r="F355" s="495"/>
      <c r="G355" s="537"/>
      <c r="H355" s="82">
        <v>3</v>
      </c>
      <c r="I355" s="546"/>
      <c r="J355" s="465"/>
      <c r="K355" s="424"/>
      <c r="L355" s="220"/>
      <c r="M355" s="220"/>
      <c r="N355" s="5">
        <v>11</v>
      </c>
      <c r="O355" s="291"/>
      <c r="P355" s="288"/>
      <c r="Q355" s="319"/>
      <c r="R355" s="315"/>
      <c r="S355" s="315"/>
      <c r="T355" s="315"/>
      <c r="U355" s="232"/>
      <c r="V355" s="233"/>
    </row>
    <row r="356" spans="1:22" x14ac:dyDescent="0.25">
      <c r="A356" s="566"/>
      <c r="B356" s="271"/>
      <c r="C356" s="271"/>
      <c r="D356" s="540"/>
      <c r="E356" s="540"/>
      <c r="F356" s="495"/>
      <c r="G356" s="537"/>
      <c r="H356" s="82">
        <v>4</v>
      </c>
      <c r="I356" s="546"/>
      <c r="J356" s="465"/>
      <c r="K356" s="424"/>
      <c r="L356" s="220"/>
      <c r="M356" s="220"/>
      <c r="N356" s="98">
        <v>12</v>
      </c>
      <c r="O356" s="291"/>
      <c r="P356" s="288"/>
      <c r="Q356" s="319"/>
      <c r="R356" s="315"/>
      <c r="S356" s="315"/>
      <c r="T356" s="315"/>
      <c r="U356" s="232"/>
      <c r="V356" s="233"/>
    </row>
    <row r="357" spans="1:22" x14ac:dyDescent="0.25">
      <c r="A357" s="566"/>
      <c r="B357" s="271"/>
      <c r="C357" s="271"/>
      <c r="D357" s="540"/>
      <c r="E357" s="540"/>
      <c r="F357" s="495"/>
      <c r="G357" s="537"/>
      <c r="H357" s="82">
        <v>5</v>
      </c>
      <c r="I357" s="546"/>
      <c r="J357" s="465"/>
      <c r="K357" s="424"/>
      <c r="L357" s="220"/>
      <c r="M357" s="220"/>
      <c r="N357" s="5">
        <v>13</v>
      </c>
      <c r="O357" s="291"/>
      <c r="P357" s="288"/>
      <c r="Q357" s="319"/>
      <c r="R357" s="315"/>
      <c r="S357" s="315"/>
      <c r="T357" s="315"/>
      <c r="U357" s="232"/>
      <c r="V357" s="233"/>
    </row>
    <row r="358" spans="1:22" x14ac:dyDescent="0.25">
      <c r="A358" s="566"/>
      <c r="B358" s="271"/>
      <c r="C358" s="271"/>
      <c r="D358" s="540"/>
      <c r="E358" s="540"/>
      <c r="F358" s="495"/>
      <c r="G358" s="537"/>
      <c r="H358" s="82">
        <v>6</v>
      </c>
      <c r="I358" s="546"/>
      <c r="J358" s="465"/>
      <c r="K358" s="424"/>
      <c r="L358" s="220"/>
      <c r="M358" s="220"/>
      <c r="N358" s="98">
        <v>14</v>
      </c>
      <c r="O358" s="291"/>
      <c r="P358" s="288"/>
      <c r="Q358" s="319"/>
      <c r="R358" s="315"/>
      <c r="S358" s="315"/>
      <c r="T358" s="315"/>
      <c r="U358" s="232"/>
      <c r="V358" s="233"/>
    </row>
    <row r="359" spans="1:22" ht="15.75" thickBot="1" x14ac:dyDescent="0.3">
      <c r="A359" s="566"/>
      <c r="B359" s="258"/>
      <c r="C359" s="258"/>
      <c r="D359" s="541"/>
      <c r="E359" s="541"/>
      <c r="F359" s="495"/>
      <c r="G359" s="538"/>
      <c r="H359" s="86">
        <v>7</v>
      </c>
      <c r="I359" s="332"/>
      <c r="J359" s="466"/>
      <c r="K359" s="199"/>
      <c r="L359" s="221"/>
      <c r="M359" s="221"/>
      <c r="N359" s="84">
        <v>15</v>
      </c>
      <c r="O359" s="292"/>
      <c r="P359" s="289"/>
      <c r="Q359" s="320"/>
      <c r="R359" s="316"/>
      <c r="S359" s="316"/>
      <c r="T359" s="316"/>
      <c r="U359" s="234"/>
      <c r="V359" s="235"/>
    </row>
    <row r="360" spans="1:22" x14ac:dyDescent="0.25">
      <c r="A360" s="566"/>
      <c r="B360" s="257" t="s">
        <v>453</v>
      </c>
      <c r="C360" s="257" t="s">
        <v>203</v>
      </c>
      <c r="D360" s="539" t="str">
        <f>DEC2HEX(E360)</f>
        <v>36</v>
      </c>
      <c r="E360" s="539">
        <f>E344+1</f>
        <v>54</v>
      </c>
      <c r="F360" s="542" t="str">
        <f>DEC2HEX(G360,2)</f>
        <v>4C</v>
      </c>
      <c r="G360" s="545">
        <f>G352+1</f>
        <v>76</v>
      </c>
      <c r="H360" s="75">
        <v>0</v>
      </c>
      <c r="I360" s="331" t="s">
        <v>318</v>
      </c>
      <c r="J360" s="464" t="e">
        <f>DEC2HEX(K360,2)</f>
        <v>#NUM!</v>
      </c>
      <c r="K360" s="317">
        <f>+K344+1</f>
        <v>1044</v>
      </c>
      <c r="L360" s="219">
        <f>L352+1</f>
        <v>1082</v>
      </c>
      <c r="M360" s="219" t="str">
        <f>DEC2HEX(L360,4)</f>
        <v>043A</v>
      </c>
      <c r="N360" s="73">
        <v>0</v>
      </c>
      <c r="O360" s="290" t="str">
        <f>HEX2BIN(P360,8)</f>
        <v>11100000</v>
      </c>
      <c r="P360" s="529" t="s">
        <v>188</v>
      </c>
      <c r="Q360" s="526" t="str">
        <f>CONCATENATE(P360,P368,P376,P384)</f>
        <v>E02E0000</v>
      </c>
      <c r="R360" s="516" t="str">
        <f>CONCATENATE(P384,P376,P368,P360)</f>
        <v>00002EE0</v>
      </c>
      <c r="S360" s="519">
        <f>MOD(HEX2DEC(Q360)+2^31,2^32)-2^31</f>
        <v>-533856256</v>
      </c>
      <c r="T360" s="519">
        <f>(MOD(HEX2DEC(R360)+2^31,2^32)-2^31)</f>
        <v>12000</v>
      </c>
      <c r="U360" s="245" t="s">
        <v>266</v>
      </c>
      <c r="V360" s="246"/>
    </row>
    <row r="361" spans="1:22" x14ac:dyDescent="0.25">
      <c r="A361" s="566"/>
      <c r="B361" s="271"/>
      <c r="C361" s="271"/>
      <c r="D361" s="540"/>
      <c r="E361" s="540"/>
      <c r="F361" s="543"/>
      <c r="G361" s="495"/>
      <c r="H361" s="82">
        <v>1</v>
      </c>
      <c r="I361" s="546"/>
      <c r="J361" s="465"/>
      <c r="K361" s="424"/>
      <c r="L361" s="220"/>
      <c r="M361" s="220"/>
      <c r="N361" s="5">
        <v>1</v>
      </c>
      <c r="O361" s="291"/>
      <c r="P361" s="530"/>
      <c r="Q361" s="527"/>
      <c r="R361" s="517"/>
      <c r="S361" s="517"/>
      <c r="T361" s="517"/>
      <c r="U361" s="247"/>
      <c r="V361" s="248"/>
    </row>
    <row r="362" spans="1:22" x14ac:dyDescent="0.25">
      <c r="A362" s="566"/>
      <c r="B362" s="271"/>
      <c r="C362" s="271"/>
      <c r="D362" s="540"/>
      <c r="E362" s="540"/>
      <c r="F362" s="543"/>
      <c r="G362" s="495"/>
      <c r="H362" s="82">
        <v>2</v>
      </c>
      <c r="I362" s="546"/>
      <c r="J362" s="465"/>
      <c r="K362" s="424"/>
      <c r="L362" s="220"/>
      <c r="M362" s="220"/>
      <c r="N362" s="5">
        <v>2</v>
      </c>
      <c r="O362" s="291"/>
      <c r="P362" s="530"/>
      <c r="Q362" s="527"/>
      <c r="R362" s="517"/>
      <c r="S362" s="517"/>
      <c r="T362" s="517"/>
      <c r="U362" s="247"/>
      <c r="V362" s="248"/>
    </row>
    <row r="363" spans="1:22" x14ac:dyDescent="0.25">
      <c r="A363" s="566"/>
      <c r="B363" s="271"/>
      <c r="C363" s="271"/>
      <c r="D363" s="540"/>
      <c r="E363" s="540"/>
      <c r="F363" s="543"/>
      <c r="G363" s="495"/>
      <c r="H363" s="82">
        <v>3</v>
      </c>
      <c r="I363" s="546"/>
      <c r="J363" s="465"/>
      <c r="K363" s="424"/>
      <c r="L363" s="220"/>
      <c r="M363" s="220"/>
      <c r="N363" s="5">
        <v>3</v>
      </c>
      <c r="O363" s="291"/>
      <c r="P363" s="530"/>
      <c r="Q363" s="527"/>
      <c r="R363" s="517"/>
      <c r="S363" s="517"/>
      <c r="T363" s="517"/>
      <c r="U363" s="247"/>
      <c r="V363" s="248"/>
    </row>
    <row r="364" spans="1:22" x14ac:dyDescent="0.25">
      <c r="A364" s="566"/>
      <c r="B364" s="271"/>
      <c r="C364" s="271"/>
      <c r="D364" s="540"/>
      <c r="E364" s="540"/>
      <c r="F364" s="543"/>
      <c r="G364" s="495"/>
      <c r="H364" s="82">
        <v>4</v>
      </c>
      <c r="I364" s="546"/>
      <c r="J364" s="465"/>
      <c r="K364" s="424"/>
      <c r="L364" s="220"/>
      <c r="M364" s="220"/>
      <c r="N364" s="5">
        <v>4</v>
      </c>
      <c r="O364" s="291"/>
      <c r="P364" s="530"/>
      <c r="Q364" s="527"/>
      <c r="R364" s="517"/>
      <c r="S364" s="517"/>
      <c r="T364" s="517"/>
      <c r="U364" s="247"/>
      <c r="V364" s="248"/>
    </row>
    <row r="365" spans="1:22" x14ac:dyDescent="0.25">
      <c r="A365" s="566"/>
      <c r="B365" s="271"/>
      <c r="C365" s="271"/>
      <c r="D365" s="540"/>
      <c r="E365" s="540"/>
      <c r="F365" s="543"/>
      <c r="G365" s="495"/>
      <c r="H365" s="82">
        <v>5</v>
      </c>
      <c r="I365" s="546"/>
      <c r="J365" s="465"/>
      <c r="K365" s="424"/>
      <c r="L365" s="220"/>
      <c r="M365" s="220"/>
      <c r="N365" s="5">
        <v>5</v>
      </c>
      <c r="O365" s="291"/>
      <c r="P365" s="530"/>
      <c r="Q365" s="527"/>
      <c r="R365" s="517"/>
      <c r="S365" s="517"/>
      <c r="T365" s="517"/>
      <c r="U365" s="247"/>
      <c r="V365" s="248"/>
    </row>
    <row r="366" spans="1:22" x14ac:dyDescent="0.25">
      <c r="A366" s="566"/>
      <c r="B366" s="271"/>
      <c r="C366" s="271"/>
      <c r="D366" s="540"/>
      <c r="E366" s="540"/>
      <c r="F366" s="543"/>
      <c r="G366" s="495"/>
      <c r="H366" s="82">
        <v>6</v>
      </c>
      <c r="I366" s="546"/>
      <c r="J366" s="465"/>
      <c r="K366" s="424"/>
      <c r="L366" s="220"/>
      <c r="M366" s="220"/>
      <c r="N366" s="5">
        <v>6</v>
      </c>
      <c r="O366" s="291"/>
      <c r="P366" s="530"/>
      <c r="Q366" s="527"/>
      <c r="R366" s="517"/>
      <c r="S366" s="517"/>
      <c r="T366" s="517"/>
      <c r="U366" s="247"/>
      <c r="V366" s="248"/>
    </row>
    <row r="367" spans="1:22" ht="15" customHeight="1" thickBot="1" x14ac:dyDescent="0.3">
      <c r="A367" s="566"/>
      <c r="B367" s="271"/>
      <c r="C367" s="271"/>
      <c r="D367" s="540"/>
      <c r="E367" s="540"/>
      <c r="F367" s="544"/>
      <c r="G367" s="496"/>
      <c r="H367" s="82">
        <v>7</v>
      </c>
      <c r="I367" s="546"/>
      <c r="J367" s="465"/>
      <c r="K367" s="424"/>
      <c r="L367" s="221"/>
      <c r="M367" s="221"/>
      <c r="N367" s="5">
        <v>7</v>
      </c>
      <c r="O367" s="292"/>
      <c r="P367" s="531"/>
      <c r="Q367" s="527"/>
      <c r="R367" s="517"/>
      <c r="S367" s="517"/>
      <c r="T367" s="517"/>
      <c r="U367" s="247"/>
      <c r="V367" s="248"/>
    </row>
    <row r="368" spans="1:22" ht="15" customHeight="1" x14ac:dyDescent="0.25">
      <c r="A368" s="566"/>
      <c r="B368" s="271"/>
      <c r="C368" s="271"/>
      <c r="D368" s="540"/>
      <c r="E368" s="540"/>
      <c r="F368" s="542" t="str">
        <f>DEC2HEX(G368,2)</f>
        <v>4D</v>
      </c>
      <c r="G368" s="494">
        <f>G360+1</f>
        <v>77</v>
      </c>
      <c r="H368" s="82">
        <v>0</v>
      </c>
      <c r="I368" s="546"/>
      <c r="J368" s="465"/>
      <c r="K368" s="424"/>
      <c r="L368" s="219">
        <f>L360+1</f>
        <v>1083</v>
      </c>
      <c r="M368" s="219" t="str">
        <f>DEC2HEX(L368,4)</f>
        <v>043B</v>
      </c>
      <c r="N368" s="5">
        <v>8</v>
      </c>
      <c r="O368" s="290" t="str">
        <f>HEX2BIN(P368,8)</f>
        <v>00101110</v>
      </c>
      <c r="P368" s="529" t="s">
        <v>189</v>
      </c>
      <c r="Q368" s="527"/>
      <c r="R368" s="517"/>
      <c r="S368" s="517"/>
      <c r="T368" s="517"/>
      <c r="U368" s="247"/>
      <c r="V368" s="248"/>
    </row>
    <row r="369" spans="1:22" ht="15" customHeight="1" x14ac:dyDescent="0.25">
      <c r="A369" s="566"/>
      <c r="B369" s="271"/>
      <c r="C369" s="271"/>
      <c r="D369" s="540"/>
      <c r="E369" s="540"/>
      <c r="F369" s="543"/>
      <c r="G369" s="495"/>
      <c r="H369" s="82">
        <v>1</v>
      </c>
      <c r="I369" s="546"/>
      <c r="J369" s="465"/>
      <c r="K369" s="424"/>
      <c r="L369" s="220"/>
      <c r="M369" s="220"/>
      <c r="N369" s="5">
        <v>9</v>
      </c>
      <c r="O369" s="291"/>
      <c r="P369" s="530"/>
      <c r="Q369" s="527"/>
      <c r="R369" s="517"/>
      <c r="S369" s="517"/>
      <c r="T369" s="517"/>
      <c r="U369" s="247"/>
      <c r="V369" s="248"/>
    </row>
    <row r="370" spans="1:22" ht="15" customHeight="1" x14ac:dyDescent="0.25">
      <c r="A370" s="566"/>
      <c r="B370" s="271"/>
      <c r="C370" s="271"/>
      <c r="D370" s="540"/>
      <c r="E370" s="540"/>
      <c r="F370" s="543"/>
      <c r="G370" s="495"/>
      <c r="H370" s="82">
        <v>2</v>
      </c>
      <c r="I370" s="546"/>
      <c r="J370" s="465"/>
      <c r="K370" s="424"/>
      <c r="L370" s="220"/>
      <c r="M370" s="220"/>
      <c r="N370" s="5">
        <v>10</v>
      </c>
      <c r="O370" s="291"/>
      <c r="P370" s="530"/>
      <c r="Q370" s="527"/>
      <c r="R370" s="517"/>
      <c r="S370" s="517"/>
      <c r="T370" s="517"/>
      <c r="U370" s="247"/>
      <c r="V370" s="248"/>
    </row>
    <row r="371" spans="1:22" ht="15" customHeight="1" x14ac:dyDescent="0.25">
      <c r="A371" s="566"/>
      <c r="B371" s="271"/>
      <c r="C371" s="271"/>
      <c r="D371" s="540"/>
      <c r="E371" s="540"/>
      <c r="F371" s="543"/>
      <c r="G371" s="495"/>
      <c r="H371" s="82">
        <v>3</v>
      </c>
      <c r="I371" s="546"/>
      <c r="J371" s="465"/>
      <c r="K371" s="424"/>
      <c r="L371" s="220"/>
      <c r="M371" s="220"/>
      <c r="N371" s="5">
        <v>11</v>
      </c>
      <c r="O371" s="291"/>
      <c r="P371" s="530"/>
      <c r="Q371" s="527"/>
      <c r="R371" s="517"/>
      <c r="S371" s="517"/>
      <c r="T371" s="517"/>
      <c r="U371" s="247"/>
      <c r="V371" s="248"/>
    </row>
    <row r="372" spans="1:22" ht="15" customHeight="1" x14ac:dyDescent="0.25">
      <c r="A372" s="566"/>
      <c r="B372" s="271"/>
      <c r="C372" s="271"/>
      <c r="D372" s="540"/>
      <c r="E372" s="540"/>
      <c r="F372" s="543"/>
      <c r="G372" s="495"/>
      <c r="H372" s="82">
        <v>4</v>
      </c>
      <c r="I372" s="546"/>
      <c r="J372" s="465"/>
      <c r="K372" s="424"/>
      <c r="L372" s="220"/>
      <c r="M372" s="220"/>
      <c r="N372" s="5">
        <v>12</v>
      </c>
      <c r="O372" s="291"/>
      <c r="P372" s="530"/>
      <c r="Q372" s="527"/>
      <c r="R372" s="517"/>
      <c r="S372" s="517"/>
      <c r="T372" s="517"/>
      <c r="U372" s="247"/>
      <c r="V372" s="248"/>
    </row>
    <row r="373" spans="1:22" ht="15" customHeight="1" x14ac:dyDescent="0.25">
      <c r="A373" s="566"/>
      <c r="B373" s="271"/>
      <c r="C373" s="271"/>
      <c r="D373" s="540"/>
      <c r="E373" s="540"/>
      <c r="F373" s="543"/>
      <c r="G373" s="495"/>
      <c r="H373" s="82">
        <v>5</v>
      </c>
      <c r="I373" s="546"/>
      <c r="J373" s="465"/>
      <c r="K373" s="424"/>
      <c r="L373" s="220"/>
      <c r="M373" s="220"/>
      <c r="N373" s="5">
        <v>13</v>
      </c>
      <c r="O373" s="291"/>
      <c r="P373" s="530"/>
      <c r="Q373" s="527"/>
      <c r="R373" s="517"/>
      <c r="S373" s="517"/>
      <c r="T373" s="517"/>
      <c r="U373" s="247"/>
      <c r="V373" s="248"/>
    </row>
    <row r="374" spans="1:22" ht="15.75" customHeight="1" x14ac:dyDescent="0.25">
      <c r="A374" s="566"/>
      <c r="B374" s="271"/>
      <c r="C374" s="271"/>
      <c r="D374" s="540"/>
      <c r="E374" s="540"/>
      <c r="F374" s="543"/>
      <c r="G374" s="495"/>
      <c r="H374" s="82">
        <v>6</v>
      </c>
      <c r="I374" s="546"/>
      <c r="J374" s="465"/>
      <c r="K374" s="424"/>
      <c r="L374" s="220"/>
      <c r="M374" s="220"/>
      <c r="N374" s="5">
        <v>14</v>
      </c>
      <c r="O374" s="291"/>
      <c r="P374" s="530"/>
      <c r="Q374" s="527"/>
      <c r="R374" s="517"/>
      <c r="S374" s="517"/>
      <c r="T374" s="517"/>
      <c r="U374" s="247"/>
      <c r="V374" s="248"/>
    </row>
    <row r="375" spans="1:22" ht="15" customHeight="1" thickBot="1" x14ac:dyDescent="0.3">
      <c r="A375" s="566"/>
      <c r="B375" s="271"/>
      <c r="C375" s="258"/>
      <c r="D375" s="541"/>
      <c r="E375" s="541"/>
      <c r="F375" s="544"/>
      <c r="G375" s="496"/>
      <c r="H375" s="90">
        <v>7</v>
      </c>
      <c r="I375" s="546"/>
      <c r="J375" s="466"/>
      <c r="K375" s="199"/>
      <c r="L375" s="221"/>
      <c r="M375" s="221"/>
      <c r="N375" s="88">
        <v>15</v>
      </c>
      <c r="O375" s="292"/>
      <c r="P375" s="531"/>
      <c r="Q375" s="527"/>
      <c r="R375" s="517"/>
      <c r="S375" s="517"/>
      <c r="T375" s="517"/>
      <c r="U375" s="247"/>
      <c r="V375" s="248"/>
    </row>
    <row r="376" spans="1:22" ht="15" customHeight="1" x14ac:dyDescent="0.25">
      <c r="A376" s="566"/>
      <c r="B376" s="271"/>
      <c r="C376" s="257" t="s">
        <v>204</v>
      </c>
      <c r="D376" s="539" t="str">
        <f>DEC2HEX(E376)</f>
        <v>37</v>
      </c>
      <c r="E376" s="539">
        <f>E360+1</f>
        <v>55</v>
      </c>
      <c r="F376" s="542" t="str">
        <f>DEC2HEX(G376,2)</f>
        <v>4E</v>
      </c>
      <c r="G376" s="494">
        <f>G368+1</f>
        <v>78</v>
      </c>
      <c r="H376" s="75">
        <v>0</v>
      </c>
      <c r="I376" s="546"/>
      <c r="J376" s="464" t="e">
        <f>DEC2HEX(K376,2)</f>
        <v>#NUM!</v>
      </c>
      <c r="K376" s="317">
        <f>+K360+1</f>
        <v>1045</v>
      </c>
      <c r="L376" s="219">
        <f>L368+1</f>
        <v>1084</v>
      </c>
      <c r="M376" s="219" t="str">
        <f>DEC2HEX(L376,4)</f>
        <v>043C</v>
      </c>
      <c r="N376" s="73">
        <v>0</v>
      </c>
      <c r="O376" s="290" t="str">
        <f>HEX2BIN(P376,8)</f>
        <v>00000000</v>
      </c>
      <c r="P376" s="529" t="s">
        <v>136</v>
      </c>
      <c r="Q376" s="527"/>
      <c r="R376" s="517"/>
      <c r="S376" s="517"/>
      <c r="T376" s="517"/>
      <c r="U376" s="247"/>
      <c r="V376" s="248"/>
    </row>
    <row r="377" spans="1:22" ht="15" customHeight="1" x14ac:dyDescent="0.25">
      <c r="A377" s="566"/>
      <c r="B377" s="271"/>
      <c r="C377" s="271"/>
      <c r="D377" s="540"/>
      <c r="E377" s="540"/>
      <c r="F377" s="543"/>
      <c r="G377" s="495"/>
      <c r="H377" s="82">
        <v>1</v>
      </c>
      <c r="I377" s="546"/>
      <c r="J377" s="465"/>
      <c r="K377" s="424"/>
      <c r="L377" s="220"/>
      <c r="M377" s="220"/>
      <c r="N377" s="5">
        <v>1</v>
      </c>
      <c r="O377" s="291"/>
      <c r="P377" s="530"/>
      <c r="Q377" s="527"/>
      <c r="R377" s="517"/>
      <c r="S377" s="517"/>
      <c r="T377" s="517"/>
      <c r="U377" s="247"/>
      <c r="V377" s="248"/>
    </row>
    <row r="378" spans="1:22" ht="15" customHeight="1" x14ac:dyDescent="0.25">
      <c r="A378" s="566"/>
      <c r="B378" s="271"/>
      <c r="C378" s="271"/>
      <c r="D378" s="540"/>
      <c r="E378" s="540"/>
      <c r="F378" s="543"/>
      <c r="G378" s="495"/>
      <c r="H378" s="82">
        <v>2</v>
      </c>
      <c r="I378" s="546"/>
      <c r="J378" s="465"/>
      <c r="K378" s="424"/>
      <c r="L378" s="220"/>
      <c r="M378" s="220"/>
      <c r="N378" s="5">
        <v>2</v>
      </c>
      <c r="O378" s="291"/>
      <c r="P378" s="530"/>
      <c r="Q378" s="527"/>
      <c r="R378" s="517"/>
      <c r="S378" s="517"/>
      <c r="T378" s="517"/>
      <c r="U378" s="247"/>
      <c r="V378" s="248"/>
    </row>
    <row r="379" spans="1:22" ht="15" customHeight="1" x14ac:dyDescent="0.25">
      <c r="A379" s="566"/>
      <c r="B379" s="271"/>
      <c r="C379" s="271"/>
      <c r="D379" s="540"/>
      <c r="E379" s="540"/>
      <c r="F379" s="543"/>
      <c r="G379" s="495"/>
      <c r="H379" s="82">
        <v>3</v>
      </c>
      <c r="I379" s="546"/>
      <c r="J379" s="465"/>
      <c r="K379" s="424"/>
      <c r="L379" s="220"/>
      <c r="M379" s="220"/>
      <c r="N379" s="5">
        <v>3</v>
      </c>
      <c r="O379" s="291"/>
      <c r="P379" s="530"/>
      <c r="Q379" s="527"/>
      <c r="R379" s="517"/>
      <c r="S379" s="517"/>
      <c r="T379" s="517"/>
      <c r="U379" s="247"/>
      <c r="V379" s="248"/>
    </row>
    <row r="380" spans="1:22" ht="15" customHeight="1" x14ac:dyDescent="0.25">
      <c r="A380" s="566"/>
      <c r="B380" s="271"/>
      <c r="C380" s="271"/>
      <c r="D380" s="540"/>
      <c r="E380" s="540"/>
      <c r="F380" s="543"/>
      <c r="G380" s="495"/>
      <c r="H380" s="82">
        <v>4</v>
      </c>
      <c r="I380" s="546"/>
      <c r="J380" s="465"/>
      <c r="K380" s="424"/>
      <c r="L380" s="220"/>
      <c r="M380" s="220"/>
      <c r="N380" s="5">
        <v>4</v>
      </c>
      <c r="O380" s="291"/>
      <c r="P380" s="530"/>
      <c r="Q380" s="527"/>
      <c r="R380" s="517"/>
      <c r="S380" s="517"/>
      <c r="T380" s="517"/>
      <c r="U380" s="247"/>
      <c r="V380" s="248"/>
    </row>
    <row r="381" spans="1:22" ht="15" customHeight="1" x14ac:dyDescent="0.25">
      <c r="A381" s="566"/>
      <c r="B381" s="271"/>
      <c r="C381" s="271"/>
      <c r="D381" s="540"/>
      <c r="E381" s="540"/>
      <c r="F381" s="543"/>
      <c r="G381" s="495"/>
      <c r="H381" s="82">
        <v>5</v>
      </c>
      <c r="I381" s="546"/>
      <c r="J381" s="465"/>
      <c r="K381" s="424"/>
      <c r="L381" s="220"/>
      <c r="M381" s="220"/>
      <c r="N381" s="5">
        <v>5</v>
      </c>
      <c r="O381" s="291"/>
      <c r="P381" s="530"/>
      <c r="Q381" s="527"/>
      <c r="R381" s="517"/>
      <c r="S381" s="517"/>
      <c r="T381" s="517"/>
      <c r="U381" s="247"/>
      <c r="V381" s="248"/>
    </row>
    <row r="382" spans="1:22" ht="15.75" customHeight="1" x14ac:dyDescent="0.25">
      <c r="A382" s="566"/>
      <c r="B382" s="271"/>
      <c r="C382" s="271"/>
      <c r="D382" s="540"/>
      <c r="E382" s="540"/>
      <c r="F382" s="543"/>
      <c r="G382" s="495"/>
      <c r="H382" s="82">
        <v>6</v>
      </c>
      <c r="I382" s="546"/>
      <c r="J382" s="465"/>
      <c r="K382" s="424"/>
      <c r="L382" s="220"/>
      <c r="M382" s="220"/>
      <c r="N382" s="5">
        <v>6</v>
      </c>
      <c r="O382" s="291"/>
      <c r="P382" s="530"/>
      <c r="Q382" s="527"/>
      <c r="R382" s="517"/>
      <c r="S382" s="517"/>
      <c r="T382" s="517"/>
      <c r="U382" s="247"/>
      <c r="V382" s="248"/>
    </row>
    <row r="383" spans="1:22" ht="15" customHeight="1" thickBot="1" x14ac:dyDescent="0.3">
      <c r="A383" s="566"/>
      <c r="B383" s="271"/>
      <c r="C383" s="271"/>
      <c r="D383" s="540"/>
      <c r="E383" s="540"/>
      <c r="F383" s="544"/>
      <c r="G383" s="496"/>
      <c r="H383" s="82">
        <v>7</v>
      </c>
      <c r="I383" s="546"/>
      <c r="J383" s="465"/>
      <c r="K383" s="424"/>
      <c r="L383" s="221"/>
      <c r="M383" s="221"/>
      <c r="N383" s="5">
        <v>7</v>
      </c>
      <c r="O383" s="292"/>
      <c r="P383" s="531"/>
      <c r="Q383" s="527"/>
      <c r="R383" s="517"/>
      <c r="S383" s="517"/>
      <c r="T383" s="517"/>
      <c r="U383" s="247"/>
      <c r="V383" s="248"/>
    </row>
    <row r="384" spans="1:22" x14ac:dyDescent="0.25">
      <c r="A384" s="566"/>
      <c r="B384" s="271"/>
      <c r="C384" s="271"/>
      <c r="D384" s="540"/>
      <c r="E384" s="540"/>
      <c r="F384" s="542" t="str">
        <f>DEC2HEX(G384,2)</f>
        <v>4F</v>
      </c>
      <c r="G384" s="494">
        <f>G376+1</f>
        <v>79</v>
      </c>
      <c r="H384" s="82">
        <v>0</v>
      </c>
      <c r="I384" s="546"/>
      <c r="J384" s="465"/>
      <c r="K384" s="424"/>
      <c r="L384" s="219">
        <f>L376+1</f>
        <v>1085</v>
      </c>
      <c r="M384" s="219" t="str">
        <f>DEC2HEX(L384,4)</f>
        <v>043D</v>
      </c>
      <c r="N384" s="5">
        <v>8</v>
      </c>
      <c r="O384" s="290" t="str">
        <f>HEX2BIN(P384,8)</f>
        <v>00000000</v>
      </c>
      <c r="P384" s="529" t="s">
        <v>136</v>
      </c>
      <c r="Q384" s="527"/>
      <c r="R384" s="517"/>
      <c r="S384" s="517"/>
      <c r="T384" s="517"/>
      <c r="U384" s="247"/>
      <c r="V384" s="248"/>
    </row>
    <row r="385" spans="1:22" x14ac:dyDescent="0.25">
      <c r="A385" s="566"/>
      <c r="B385" s="271"/>
      <c r="C385" s="271"/>
      <c r="D385" s="540"/>
      <c r="E385" s="540"/>
      <c r="F385" s="543"/>
      <c r="G385" s="495"/>
      <c r="H385" s="82">
        <v>1</v>
      </c>
      <c r="I385" s="546"/>
      <c r="J385" s="465"/>
      <c r="K385" s="424"/>
      <c r="L385" s="220"/>
      <c r="M385" s="220"/>
      <c r="N385" s="5">
        <v>9</v>
      </c>
      <c r="O385" s="291"/>
      <c r="P385" s="530"/>
      <c r="Q385" s="527"/>
      <c r="R385" s="517"/>
      <c r="S385" s="517"/>
      <c r="T385" s="517"/>
      <c r="U385" s="247"/>
      <c r="V385" s="248"/>
    </row>
    <row r="386" spans="1:22" x14ac:dyDescent="0.25">
      <c r="A386" s="566"/>
      <c r="B386" s="271"/>
      <c r="C386" s="271"/>
      <c r="D386" s="540"/>
      <c r="E386" s="540"/>
      <c r="F386" s="543"/>
      <c r="G386" s="495"/>
      <c r="H386" s="82">
        <v>2</v>
      </c>
      <c r="I386" s="546"/>
      <c r="J386" s="465"/>
      <c r="K386" s="424"/>
      <c r="L386" s="220"/>
      <c r="M386" s="220"/>
      <c r="N386" s="5">
        <v>10</v>
      </c>
      <c r="O386" s="291"/>
      <c r="P386" s="530"/>
      <c r="Q386" s="527"/>
      <c r="R386" s="517"/>
      <c r="S386" s="517"/>
      <c r="T386" s="517"/>
      <c r="U386" s="247"/>
      <c r="V386" s="248"/>
    </row>
    <row r="387" spans="1:22" x14ac:dyDescent="0.25">
      <c r="A387" s="566"/>
      <c r="B387" s="271"/>
      <c r="C387" s="271"/>
      <c r="D387" s="540"/>
      <c r="E387" s="540"/>
      <c r="F387" s="543"/>
      <c r="G387" s="495"/>
      <c r="H387" s="82">
        <v>3</v>
      </c>
      <c r="I387" s="546"/>
      <c r="J387" s="465"/>
      <c r="K387" s="424"/>
      <c r="L387" s="220"/>
      <c r="M387" s="220"/>
      <c r="N387" s="5">
        <v>11</v>
      </c>
      <c r="O387" s="291"/>
      <c r="P387" s="530"/>
      <c r="Q387" s="527"/>
      <c r="R387" s="517"/>
      <c r="S387" s="517"/>
      <c r="T387" s="517"/>
      <c r="U387" s="247"/>
      <c r="V387" s="248"/>
    </row>
    <row r="388" spans="1:22" x14ac:dyDescent="0.25">
      <c r="A388" s="566"/>
      <c r="B388" s="271"/>
      <c r="C388" s="271"/>
      <c r="D388" s="540"/>
      <c r="E388" s="540"/>
      <c r="F388" s="543"/>
      <c r="G388" s="495"/>
      <c r="H388" s="82">
        <v>4</v>
      </c>
      <c r="I388" s="546"/>
      <c r="J388" s="465"/>
      <c r="K388" s="424"/>
      <c r="L388" s="220"/>
      <c r="M388" s="220"/>
      <c r="N388" s="5">
        <v>12</v>
      </c>
      <c r="O388" s="291"/>
      <c r="P388" s="530"/>
      <c r="Q388" s="527"/>
      <c r="R388" s="517"/>
      <c r="S388" s="517"/>
      <c r="T388" s="517"/>
      <c r="U388" s="247"/>
      <c r="V388" s="248"/>
    </row>
    <row r="389" spans="1:22" x14ac:dyDescent="0.25">
      <c r="A389" s="566"/>
      <c r="B389" s="271"/>
      <c r="C389" s="271"/>
      <c r="D389" s="540"/>
      <c r="E389" s="540"/>
      <c r="F389" s="543"/>
      <c r="G389" s="495"/>
      <c r="H389" s="82">
        <v>5</v>
      </c>
      <c r="I389" s="546"/>
      <c r="J389" s="465"/>
      <c r="K389" s="424"/>
      <c r="L389" s="220"/>
      <c r="M389" s="220"/>
      <c r="N389" s="5">
        <v>13</v>
      </c>
      <c r="O389" s="291"/>
      <c r="P389" s="530"/>
      <c r="Q389" s="527"/>
      <c r="R389" s="517"/>
      <c r="S389" s="517"/>
      <c r="T389" s="517"/>
      <c r="U389" s="247"/>
      <c r="V389" s="248"/>
    </row>
    <row r="390" spans="1:22" x14ac:dyDescent="0.25">
      <c r="A390" s="566"/>
      <c r="B390" s="271"/>
      <c r="C390" s="271"/>
      <c r="D390" s="540"/>
      <c r="E390" s="540"/>
      <c r="F390" s="543"/>
      <c r="G390" s="495"/>
      <c r="H390" s="82">
        <v>6</v>
      </c>
      <c r="I390" s="546"/>
      <c r="J390" s="465"/>
      <c r="K390" s="424"/>
      <c r="L390" s="220"/>
      <c r="M390" s="220"/>
      <c r="N390" s="5">
        <v>14</v>
      </c>
      <c r="O390" s="291"/>
      <c r="P390" s="530"/>
      <c r="Q390" s="527"/>
      <c r="R390" s="517"/>
      <c r="S390" s="517"/>
      <c r="T390" s="517"/>
      <c r="U390" s="247"/>
      <c r="V390" s="248"/>
    </row>
    <row r="391" spans="1:22" ht="15.75" thickBot="1" x14ac:dyDescent="0.3">
      <c r="A391" s="566"/>
      <c r="B391" s="258"/>
      <c r="C391" s="258"/>
      <c r="D391" s="541"/>
      <c r="E391" s="541"/>
      <c r="F391" s="548"/>
      <c r="G391" s="496"/>
      <c r="H391" s="86">
        <v>7</v>
      </c>
      <c r="I391" s="332"/>
      <c r="J391" s="466"/>
      <c r="K391" s="199"/>
      <c r="L391" s="221"/>
      <c r="M391" s="221"/>
      <c r="N391" s="84">
        <v>15</v>
      </c>
      <c r="O391" s="292"/>
      <c r="P391" s="531"/>
      <c r="Q391" s="528"/>
      <c r="R391" s="518"/>
      <c r="S391" s="518"/>
      <c r="T391" s="518"/>
      <c r="U391" s="249"/>
      <c r="V391" s="250"/>
    </row>
    <row r="392" spans="1:22" x14ac:dyDescent="0.25">
      <c r="A392" s="566"/>
      <c r="B392" s="257" t="s">
        <v>206</v>
      </c>
      <c r="C392" s="257" t="s">
        <v>206</v>
      </c>
      <c r="D392" s="539" t="str">
        <f>DEC2HEX(E392)</f>
        <v>38</v>
      </c>
      <c r="E392" s="539">
        <f>E376+1</f>
        <v>56</v>
      </c>
      <c r="F392" s="545" t="str">
        <f>DEC2HEX(G392)</f>
        <v>50</v>
      </c>
      <c r="G392" s="536">
        <f>G384+1</f>
        <v>80</v>
      </c>
      <c r="H392" s="75">
        <v>0</v>
      </c>
      <c r="I392" s="331" t="s">
        <v>236</v>
      </c>
      <c r="J392" s="464" t="e">
        <f>DEC2HEX(K392,2)</f>
        <v>#NUM!</v>
      </c>
      <c r="K392" s="317">
        <f>+K376+1</f>
        <v>1046</v>
      </c>
      <c r="L392" s="219">
        <f>L384+1</f>
        <v>1086</v>
      </c>
      <c r="M392" s="219" t="str">
        <f>DEC2HEX(L392,4)</f>
        <v>043E</v>
      </c>
      <c r="N392" s="73">
        <v>0</v>
      </c>
      <c r="O392" s="290" t="str">
        <f>HEX2BIN(P392,8)</f>
        <v>00111100</v>
      </c>
      <c r="P392" s="287" t="s">
        <v>198</v>
      </c>
      <c r="Q392" s="311" t="str">
        <f>CONCATENATE(P392,P400)</f>
        <v>3C00</v>
      </c>
      <c r="R392" s="314" t="str">
        <f>CONCATENATE(P400,P392)</f>
        <v>003C</v>
      </c>
      <c r="S392" s="314">
        <f>MOD(HEX2DEC(Q392)+2^15,2^16)-2^15</f>
        <v>15360</v>
      </c>
      <c r="T392" s="314">
        <f>MOD(HEX2DEC(R392)+2^15,2^16)-2^15</f>
        <v>60</v>
      </c>
      <c r="U392" s="230" t="s">
        <v>315</v>
      </c>
      <c r="V392" s="231"/>
    </row>
    <row r="393" spans="1:22" x14ac:dyDescent="0.25">
      <c r="A393" s="566"/>
      <c r="B393" s="271"/>
      <c r="C393" s="271"/>
      <c r="D393" s="540"/>
      <c r="E393" s="540"/>
      <c r="F393" s="495"/>
      <c r="G393" s="537"/>
      <c r="H393" s="82">
        <v>1</v>
      </c>
      <c r="I393" s="546"/>
      <c r="J393" s="465"/>
      <c r="K393" s="424"/>
      <c r="L393" s="220"/>
      <c r="M393" s="220"/>
      <c r="N393" s="5">
        <v>1</v>
      </c>
      <c r="O393" s="291"/>
      <c r="P393" s="288"/>
      <c r="Q393" s="312"/>
      <c r="R393" s="315"/>
      <c r="S393" s="315"/>
      <c r="T393" s="315"/>
      <c r="U393" s="232"/>
      <c r="V393" s="233"/>
    </row>
    <row r="394" spans="1:22" x14ac:dyDescent="0.25">
      <c r="A394" s="566"/>
      <c r="B394" s="271"/>
      <c r="C394" s="271"/>
      <c r="D394" s="540"/>
      <c r="E394" s="540"/>
      <c r="F394" s="495"/>
      <c r="G394" s="537"/>
      <c r="H394" s="82">
        <v>2</v>
      </c>
      <c r="I394" s="546"/>
      <c r="J394" s="465"/>
      <c r="K394" s="424"/>
      <c r="L394" s="220"/>
      <c r="M394" s="220"/>
      <c r="N394" s="98">
        <v>2</v>
      </c>
      <c r="O394" s="291"/>
      <c r="P394" s="288"/>
      <c r="Q394" s="312"/>
      <c r="R394" s="315"/>
      <c r="S394" s="315"/>
      <c r="T394" s="315"/>
      <c r="U394" s="232"/>
      <c r="V394" s="233"/>
    </row>
    <row r="395" spans="1:22" x14ac:dyDescent="0.25">
      <c r="A395" s="566"/>
      <c r="B395" s="271"/>
      <c r="C395" s="271"/>
      <c r="D395" s="540"/>
      <c r="E395" s="540"/>
      <c r="F395" s="495"/>
      <c r="G395" s="537"/>
      <c r="H395" s="82">
        <v>3</v>
      </c>
      <c r="I395" s="546"/>
      <c r="J395" s="465"/>
      <c r="K395" s="424"/>
      <c r="L395" s="220"/>
      <c r="M395" s="220"/>
      <c r="N395" s="5">
        <v>3</v>
      </c>
      <c r="O395" s="291"/>
      <c r="P395" s="288"/>
      <c r="Q395" s="312"/>
      <c r="R395" s="315"/>
      <c r="S395" s="315"/>
      <c r="T395" s="315"/>
      <c r="U395" s="232"/>
      <c r="V395" s="233"/>
    </row>
    <row r="396" spans="1:22" x14ac:dyDescent="0.25">
      <c r="A396" s="566"/>
      <c r="B396" s="271"/>
      <c r="C396" s="271"/>
      <c r="D396" s="540"/>
      <c r="E396" s="540"/>
      <c r="F396" s="495"/>
      <c r="G396" s="537"/>
      <c r="H396" s="82">
        <v>4</v>
      </c>
      <c r="I396" s="546"/>
      <c r="J396" s="465"/>
      <c r="K396" s="424"/>
      <c r="L396" s="220"/>
      <c r="M396" s="220"/>
      <c r="N396" s="98">
        <v>4</v>
      </c>
      <c r="O396" s="291"/>
      <c r="P396" s="288"/>
      <c r="Q396" s="312"/>
      <c r="R396" s="315"/>
      <c r="S396" s="315"/>
      <c r="T396" s="315"/>
      <c r="U396" s="232"/>
      <c r="V396" s="233"/>
    </row>
    <row r="397" spans="1:22" x14ac:dyDescent="0.25">
      <c r="A397" s="566"/>
      <c r="B397" s="271"/>
      <c r="C397" s="271"/>
      <c r="D397" s="540"/>
      <c r="E397" s="540"/>
      <c r="F397" s="495"/>
      <c r="G397" s="537"/>
      <c r="H397" s="82">
        <v>5</v>
      </c>
      <c r="I397" s="546"/>
      <c r="J397" s="465"/>
      <c r="K397" s="424"/>
      <c r="L397" s="220"/>
      <c r="M397" s="220"/>
      <c r="N397" s="5">
        <v>5</v>
      </c>
      <c r="O397" s="291"/>
      <c r="P397" s="288"/>
      <c r="Q397" s="312"/>
      <c r="R397" s="315"/>
      <c r="S397" s="315"/>
      <c r="T397" s="315"/>
      <c r="U397" s="232"/>
      <c r="V397" s="233"/>
    </row>
    <row r="398" spans="1:22" x14ac:dyDescent="0.25">
      <c r="A398" s="566"/>
      <c r="B398" s="271"/>
      <c r="C398" s="271"/>
      <c r="D398" s="540"/>
      <c r="E398" s="540"/>
      <c r="F398" s="495"/>
      <c r="G398" s="537"/>
      <c r="H398" s="82">
        <v>6</v>
      </c>
      <c r="I398" s="546"/>
      <c r="J398" s="465"/>
      <c r="K398" s="424"/>
      <c r="L398" s="220"/>
      <c r="M398" s="220"/>
      <c r="N398" s="98">
        <v>6</v>
      </c>
      <c r="O398" s="291"/>
      <c r="P398" s="288"/>
      <c r="Q398" s="312"/>
      <c r="R398" s="315"/>
      <c r="S398" s="315"/>
      <c r="T398" s="315"/>
      <c r="U398" s="232"/>
      <c r="V398" s="233"/>
    </row>
    <row r="399" spans="1:22" ht="15.75" thickBot="1" x14ac:dyDescent="0.3">
      <c r="A399" s="566"/>
      <c r="B399" s="271"/>
      <c r="C399" s="271"/>
      <c r="D399" s="540"/>
      <c r="E399" s="540"/>
      <c r="F399" s="495"/>
      <c r="G399" s="538"/>
      <c r="H399" s="86">
        <v>7</v>
      </c>
      <c r="I399" s="546"/>
      <c r="J399" s="465"/>
      <c r="K399" s="424"/>
      <c r="L399" s="221"/>
      <c r="M399" s="221"/>
      <c r="N399" s="5">
        <v>7</v>
      </c>
      <c r="O399" s="292"/>
      <c r="P399" s="289"/>
      <c r="Q399" s="312"/>
      <c r="R399" s="315"/>
      <c r="S399" s="315"/>
      <c r="T399" s="315"/>
      <c r="U399" s="232"/>
      <c r="V399" s="233"/>
    </row>
    <row r="400" spans="1:22" x14ac:dyDescent="0.25">
      <c r="A400" s="566"/>
      <c r="B400" s="271"/>
      <c r="C400" s="271"/>
      <c r="D400" s="540"/>
      <c r="E400" s="540"/>
      <c r="F400" s="545" t="str">
        <f>DEC2HEX(G400)</f>
        <v>51</v>
      </c>
      <c r="G400" s="536">
        <f>G392+1</f>
        <v>81</v>
      </c>
      <c r="H400" s="75">
        <v>0</v>
      </c>
      <c r="I400" s="546"/>
      <c r="J400" s="465"/>
      <c r="K400" s="424"/>
      <c r="L400" s="219">
        <f>L392+1</f>
        <v>1087</v>
      </c>
      <c r="M400" s="219" t="str">
        <f>DEC2HEX(L400,4)</f>
        <v>043F</v>
      </c>
      <c r="N400" s="98">
        <v>8</v>
      </c>
      <c r="O400" s="290" t="str">
        <f>HEX2BIN(P400,8)</f>
        <v>00000000</v>
      </c>
      <c r="P400" s="287" t="s">
        <v>136</v>
      </c>
      <c r="Q400" s="312"/>
      <c r="R400" s="315"/>
      <c r="S400" s="315"/>
      <c r="T400" s="315"/>
      <c r="U400" s="232"/>
      <c r="V400" s="233"/>
    </row>
    <row r="401" spans="1:22" x14ac:dyDescent="0.25">
      <c r="A401" s="566"/>
      <c r="B401" s="271"/>
      <c r="C401" s="271"/>
      <c r="D401" s="540"/>
      <c r="E401" s="540"/>
      <c r="F401" s="495"/>
      <c r="G401" s="537"/>
      <c r="H401" s="82">
        <v>1</v>
      </c>
      <c r="I401" s="546"/>
      <c r="J401" s="465"/>
      <c r="K401" s="424"/>
      <c r="L401" s="220"/>
      <c r="M401" s="220"/>
      <c r="N401" s="5">
        <v>9</v>
      </c>
      <c r="O401" s="291"/>
      <c r="P401" s="288"/>
      <c r="Q401" s="312"/>
      <c r="R401" s="315"/>
      <c r="S401" s="315"/>
      <c r="T401" s="315"/>
      <c r="U401" s="232"/>
      <c r="V401" s="233"/>
    </row>
    <row r="402" spans="1:22" x14ac:dyDescent="0.25">
      <c r="A402" s="566"/>
      <c r="B402" s="271"/>
      <c r="C402" s="271"/>
      <c r="D402" s="540"/>
      <c r="E402" s="540"/>
      <c r="F402" s="495"/>
      <c r="G402" s="537"/>
      <c r="H402" s="82">
        <v>2</v>
      </c>
      <c r="I402" s="546"/>
      <c r="J402" s="465"/>
      <c r="K402" s="424"/>
      <c r="L402" s="220"/>
      <c r="M402" s="220"/>
      <c r="N402" s="98">
        <v>10</v>
      </c>
      <c r="O402" s="291"/>
      <c r="P402" s="288"/>
      <c r="Q402" s="312"/>
      <c r="R402" s="315"/>
      <c r="S402" s="315"/>
      <c r="T402" s="315"/>
      <c r="U402" s="232"/>
      <c r="V402" s="233"/>
    </row>
    <row r="403" spans="1:22" x14ac:dyDescent="0.25">
      <c r="A403" s="566"/>
      <c r="B403" s="271"/>
      <c r="C403" s="271"/>
      <c r="D403" s="540"/>
      <c r="E403" s="540"/>
      <c r="F403" s="495"/>
      <c r="G403" s="537"/>
      <c r="H403" s="82">
        <v>3</v>
      </c>
      <c r="I403" s="546"/>
      <c r="J403" s="465"/>
      <c r="K403" s="424"/>
      <c r="L403" s="220"/>
      <c r="M403" s="220"/>
      <c r="N403" s="5">
        <v>11</v>
      </c>
      <c r="O403" s="291"/>
      <c r="P403" s="288"/>
      <c r="Q403" s="312"/>
      <c r="R403" s="315"/>
      <c r="S403" s="315"/>
      <c r="T403" s="315"/>
      <c r="U403" s="232"/>
      <c r="V403" s="233"/>
    </row>
    <row r="404" spans="1:22" x14ac:dyDescent="0.25">
      <c r="A404" s="566"/>
      <c r="B404" s="271"/>
      <c r="C404" s="271"/>
      <c r="D404" s="540"/>
      <c r="E404" s="540"/>
      <c r="F404" s="495"/>
      <c r="G404" s="537"/>
      <c r="H404" s="82">
        <v>4</v>
      </c>
      <c r="I404" s="546"/>
      <c r="J404" s="465"/>
      <c r="K404" s="424"/>
      <c r="L404" s="220"/>
      <c r="M404" s="220"/>
      <c r="N404" s="98">
        <v>12</v>
      </c>
      <c r="O404" s="291"/>
      <c r="P404" s="288"/>
      <c r="Q404" s="312"/>
      <c r="R404" s="315"/>
      <c r="S404" s="315"/>
      <c r="T404" s="315"/>
      <c r="U404" s="232"/>
      <c r="V404" s="233"/>
    </row>
    <row r="405" spans="1:22" x14ac:dyDescent="0.25">
      <c r="A405" s="566"/>
      <c r="B405" s="271"/>
      <c r="C405" s="271"/>
      <c r="D405" s="540"/>
      <c r="E405" s="540"/>
      <c r="F405" s="495"/>
      <c r="G405" s="537"/>
      <c r="H405" s="82">
        <v>5</v>
      </c>
      <c r="I405" s="546"/>
      <c r="J405" s="465"/>
      <c r="K405" s="424"/>
      <c r="L405" s="220"/>
      <c r="M405" s="220"/>
      <c r="N405" s="5">
        <v>13</v>
      </c>
      <c r="O405" s="291"/>
      <c r="P405" s="288"/>
      <c r="Q405" s="312"/>
      <c r="R405" s="315"/>
      <c r="S405" s="315"/>
      <c r="T405" s="315"/>
      <c r="U405" s="232"/>
      <c r="V405" s="233"/>
    </row>
    <row r="406" spans="1:22" x14ac:dyDescent="0.25">
      <c r="A406" s="566"/>
      <c r="B406" s="271"/>
      <c r="C406" s="271"/>
      <c r="D406" s="540"/>
      <c r="E406" s="540"/>
      <c r="F406" s="495"/>
      <c r="G406" s="537"/>
      <c r="H406" s="82">
        <v>6</v>
      </c>
      <c r="I406" s="546"/>
      <c r="J406" s="465"/>
      <c r="K406" s="424"/>
      <c r="L406" s="220"/>
      <c r="M406" s="220"/>
      <c r="N406" s="98">
        <v>14</v>
      </c>
      <c r="O406" s="291"/>
      <c r="P406" s="288"/>
      <c r="Q406" s="312"/>
      <c r="R406" s="315"/>
      <c r="S406" s="315"/>
      <c r="T406" s="315"/>
      <c r="U406" s="232"/>
      <c r="V406" s="233"/>
    </row>
    <row r="407" spans="1:22" ht="15.75" thickBot="1" x14ac:dyDescent="0.3">
      <c r="A407" s="566"/>
      <c r="B407" s="258"/>
      <c r="C407" s="258"/>
      <c r="D407" s="541"/>
      <c r="E407" s="541"/>
      <c r="F407" s="495"/>
      <c r="G407" s="538"/>
      <c r="H407" s="86">
        <v>7</v>
      </c>
      <c r="I407" s="332"/>
      <c r="J407" s="466"/>
      <c r="K407" s="199"/>
      <c r="L407" s="221"/>
      <c r="M407" s="221"/>
      <c r="N407" s="84">
        <v>15</v>
      </c>
      <c r="O407" s="292"/>
      <c r="P407" s="289"/>
      <c r="Q407" s="313"/>
      <c r="R407" s="316"/>
      <c r="S407" s="316"/>
      <c r="T407" s="316"/>
      <c r="U407" s="234"/>
      <c r="V407" s="235"/>
    </row>
    <row r="408" spans="1:22" x14ac:dyDescent="0.25">
      <c r="A408" s="566"/>
      <c r="B408" s="257" t="s">
        <v>453</v>
      </c>
      <c r="C408" s="257" t="s">
        <v>203</v>
      </c>
      <c r="D408" s="539" t="str">
        <f>DEC2HEX(E408)</f>
        <v>39</v>
      </c>
      <c r="E408" s="539">
        <f>E392+1</f>
        <v>57</v>
      </c>
      <c r="F408" s="542" t="str">
        <f>DEC2HEX(G408,2)</f>
        <v>52</v>
      </c>
      <c r="G408" s="545">
        <f>G400+1</f>
        <v>82</v>
      </c>
      <c r="H408" s="75">
        <v>0</v>
      </c>
      <c r="I408" s="331" t="s">
        <v>319</v>
      </c>
      <c r="J408" s="464" t="e">
        <f>DEC2HEX(K408,2)</f>
        <v>#NUM!</v>
      </c>
      <c r="K408" s="317">
        <f>+K392+1</f>
        <v>1047</v>
      </c>
      <c r="L408" s="219">
        <f>L400+1</f>
        <v>1088</v>
      </c>
      <c r="M408" s="219" t="str">
        <f>DEC2HEX(L408,4)</f>
        <v>0440</v>
      </c>
      <c r="N408" s="73">
        <v>0</v>
      </c>
      <c r="O408" s="290" t="str">
        <f>HEX2BIN(P408,8)</f>
        <v>10110000</v>
      </c>
      <c r="P408" s="530" t="s">
        <v>237</v>
      </c>
      <c r="Q408" s="547" t="str">
        <f>CONCATENATE(P408,P416,P424,P432)</f>
        <v>B0040000</v>
      </c>
      <c r="R408" s="519" t="str">
        <f>CONCATENATE(P432,P424,P416,P408)</f>
        <v>000004B0</v>
      </c>
      <c r="S408" s="519">
        <f>MOD(HEX2DEC(Q408)+2^31,2^32)-2^31</f>
        <v>-1341915136</v>
      </c>
      <c r="T408" s="519">
        <f>(MOD(HEX2DEC(R408)+2^31,2^32)-2^31)</f>
        <v>1200</v>
      </c>
      <c r="U408" s="520">
        <f>S408*0.001</f>
        <v>-1341915.1359999999</v>
      </c>
      <c r="V408" s="523">
        <f>T408*0.001</f>
        <v>1.2</v>
      </c>
    </row>
    <row r="409" spans="1:22" x14ac:dyDescent="0.25">
      <c r="A409" s="566"/>
      <c r="B409" s="271"/>
      <c r="C409" s="271"/>
      <c r="D409" s="540"/>
      <c r="E409" s="540"/>
      <c r="F409" s="543"/>
      <c r="G409" s="495"/>
      <c r="H409" s="82">
        <v>1</v>
      </c>
      <c r="I409" s="546"/>
      <c r="J409" s="465"/>
      <c r="K409" s="424"/>
      <c r="L409" s="220"/>
      <c r="M409" s="220"/>
      <c r="N409" s="5">
        <v>1</v>
      </c>
      <c r="O409" s="291"/>
      <c r="P409" s="530"/>
      <c r="Q409" s="527"/>
      <c r="R409" s="517"/>
      <c r="S409" s="517"/>
      <c r="T409" s="517"/>
      <c r="U409" s="521"/>
      <c r="V409" s="524"/>
    </row>
    <row r="410" spans="1:22" x14ac:dyDescent="0.25">
      <c r="A410" s="566"/>
      <c r="B410" s="271"/>
      <c r="C410" s="271"/>
      <c r="D410" s="540"/>
      <c r="E410" s="540"/>
      <c r="F410" s="543"/>
      <c r="G410" s="495"/>
      <c r="H410" s="82">
        <v>2</v>
      </c>
      <c r="I410" s="546"/>
      <c r="J410" s="465"/>
      <c r="K410" s="424"/>
      <c r="L410" s="220"/>
      <c r="M410" s="220"/>
      <c r="N410" s="5">
        <v>2</v>
      </c>
      <c r="O410" s="291"/>
      <c r="P410" s="530"/>
      <c r="Q410" s="527"/>
      <c r="R410" s="517"/>
      <c r="S410" s="517"/>
      <c r="T410" s="517"/>
      <c r="U410" s="521"/>
      <c r="V410" s="524"/>
    </row>
    <row r="411" spans="1:22" x14ac:dyDescent="0.25">
      <c r="A411" s="566"/>
      <c r="B411" s="271"/>
      <c r="C411" s="271"/>
      <c r="D411" s="540"/>
      <c r="E411" s="540"/>
      <c r="F411" s="543"/>
      <c r="G411" s="495"/>
      <c r="H411" s="82">
        <v>3</v>
      </c>
      <c r="I411" s="546"/>
      <c r="J411" s="465"/>
      <c r="K411" s="424"/>
      <c r="L411" s="220"/>
      <c r="M411" s="220"/>
      <c r="N411" s="5">
        <v>3</v>
      </c>
      <c r="O411" s="291"/>
      <c r="P411" s="530"/>
      <c r="Q411" s="527"/>
      <c r="R411" s="517"/>
      <c r="S411" s="517"/>
      <c r="T411" s="517"/>
      <c r="U411" s="521"/>
      <c r="V411" s="524"/>
    </row>
    <row r="412" spans="1:22" x14ac:dyDescent="0.25">
      <c r="A412" s="566"/>
      <c r="B412" s="271"/>
      <c r="C412" s="271"/>
      <c r="D412" s="540"/>
      <c r="E412" s="540"/>
      <c r="F412" s="543"/>
      <c r="G412" s="495"/>
      <c r="H412" s="82">
        <v>4</v>
      </c>
      <c r="I412" s="546"/>
      <c r="J412" s="465"/>
      <c r="K412" s="424"/>
      <c r="L412" s="220"/>
      <c r="M412" s="220"/>
      <c r="N412" s="5">
        <v>4</v>
      </c>
      <c r="O412" s="291"/>
      <c r="P412" s="530"/>
      <c r="Q412" s="527"/>
      <c r="R412" s="517"/>
      <c r="S412" s="517"/>
      <c r="T412" s="517"/>
      <c r="U412" s="521"/>
      <c r="V412" s="524"/>
    </row>
    <row r="413" spans="1:22" x14ac:dyDescent="0.25">
      <c r="A413" s="566"/>
      <c r="B413" s="271"/>
      <c r="C413" s="271"/>
      <c r="D413" s="540"/>
      <c r="E413" s="540"/>
      <c r="F413" s="543"/>
      <c r="G413" s="495"/>
      <c r="H413" s="82">
        <v>5</v>
      </c>
      <c r="I413" s="546"/>
      <c r="J413" s="465"/>
      <c r="K413" s="424"/>
      <c r="L413" s="220"/>
      <c r="M413" s="220"/>
      <c r="N413" s="5">
        <v>5</v>
      </c>
      <c r="O413" s="291"/>
      <c r="P413" s="530"/>
      <c r="Q413" s="527"/>
      <c r="R413" s="517"/>
      <c r="S413" s="517"/>
      <c r="T413" s="517"/>
      <c r="U413" s="521"/>
      <c r="V413" s="524"/>
    </row>
    <row r="414" spans="1:22" x14ac:dyDescent="0.25">
      <c r="A414" s="566"/>
      <c r="B414" s="271"/>
      <c r="C414" s="271"/>
      <c r="D414" s="540"/>
      <c r="E414" s="540"/>
      <c r="F414" s="543"/>
      <c r="G414" s="495"/>
      <c r="H414" s="82">
        <v>6</v>
      </c>
      <c r="I414" s="546"/>
      <c r="J414" s="465"/>
      <c r="K414" s="424"/>
      <c r="L414" s="220"/>
      <c r="M414" s="220"/>
      <c r="N414" s="5">
        <v>6</v>
      </c>
      <c r="O414" s="291"/>
      <c r="P414" s="530"/>
      <c r="Q414" s="527"/>
      <c r="R414" s="517"/>
      <c r="S414" s="517"/>
      <c r="T414" s="517"/>
      <c r="U414" s="521"/>
      <c r="V414" s="524"/>
    </row>
    <row r="415" spans="1:22" ht="15" customHeight="1" thickBot="1" x14ac:dyDescent="0.3">
      <c r="A415" s="566"/>
      <c r="B415" s="271"/>
      <c r="C415" s="271"/>
      <c r="D415" s="540"/>
      <c r="E415" s="540"/>
      <c r="F415" s="544"/>
      <c r="G415" s="496"/>
      <c r="H415" s="82">
        <v>7</v>
      </c>
      <c r="I415" s="546"/>
      <c r="J415" s="465"/>
      <c r="K415" s="424"/>
      <c r="L415" s="221"/>
      <c r="M415" s="221"/>
      <c r="N415" s="5">
        <v>7</v>
      </c>
      <c r="O415" s="292"/>
      <c r="P415" s="531"/>
      <c r="Q415" s="527"/>
      <c r="R415" s="517"/>
      <c r="S415" s="517"/>
      <c r="T415" s="517"/>
      <c r="U415" s="521"/>
      <c r="V415" s="524"/>
    </row>
    <row r="416" spans="1:22" ht="15" customHeight="1" x14ac:dyDescent="0.25">
      <c r="A416" s="566"/>
      <c r="B416" s="271"/>
      <c r="C416" s="271"/>
      <c r="D416" s="540"/>
      <c r="E416" s="540"/>
      <c r="F416" s="542" t="str">
        <f>DEC2HEX(G416,2)</f>
        <v>53</v>
      </c>
      <c r="G416" s="494">
        <f>G408+1</f>
        <v>83</v>
      </c>
      <c r="H416" s="82">
        <v>0</v>
      </c>
      <c r="I416" s="546"/>
      <c r="J416" s="465"/>
      <c r="K416" s="424"/>
      <c r="L416" s="219">
        <f>L408+1</f>
        <v>1089</v>
      </c>
      <c r="M416" s="219" t="str">
        <f>DEC2HEX(L416,4)</f>
        <v>0441</v>
      </c>
      <c r="N416" s="5">
        <v>8</v>
      </c>
      <c r="O416" s="290" t="str">
        <f>HEX2BIN(P416,8)</f>
        <v>00000100</v>
      </c>
      <c r="P416" s="529" t="s">
        <v>176</v>
      </c>
      <c r="Q416" s="527"/>
      <c r="R416" s="517"/>
      <c r="S416" s="517"/>
      <c r="T416" s="517"/>
      <c r="U416" s="521"/>
      <c r="V416" s="524"/>
    </row>
    <row r="417" spans="1:22" ht="15" customHeight="1" x14ac:dyDescent="0.25">
      <c r="A417" s="566"/>
      <c r="B417" s="271"/>
      <c r="C417" s="271"/>
      <c r="D417" s="540"/>
      <c r="E417" s="540"/>
      <c r="F417" s="543"/>
      <c r="G417" s="495"/>
      <c r="H417" s="82">
        <v>1</v>
      </c>
      <c r="I417" s="546"/>
      <c r="J417" s="465"/>
      <c r="K417" s="424"/>
      <c r="L417" s="220"/>
      <c r="M417" s="220"/>
      <c r="N417" s="5">
        <v>9</v>
      </c>
      <c r="O417" s="291"/>
      <c r="P417" s="530"/>
      <c r="Q417" s="527"/>
      <c r="R417" s="517"/>
      <c r="S417" s="517"/>
      <c r="T417" s="517"/>
      <c r="U417" s="521"/>
      <c r="V417" s="524"/>
    </row>
    <row r="418" spans="1:22" ht="15" customHeight="1" x14ac:dyDescent="0.25">
      <c r="A418" s="566"/>
      <c r="B418" s="271"/>
      <c r="C418" s="271"/>
      <c r="D418" s="540"/>
      <c r="E418" s="540"/>
      <c r="F418" s="543"/>
      <c r="G418" s="495"/>
      <c r="H418" s="82">
        <v>2</v>
      </c>
      <c r="I418" s="546"/>
      <c r="J418" s="465"/>
      <c r="K418" s="424"/>
      <c r="L418" s="220"/>
      <c r="M418" s="220"/>
      <c r="N418" s="5">
        <v>10</v>
      </c>
      <c r="O418" s="291"/>
      <c r="P418" s="530"/>
      <c r="Q418" s="527"/>
      <c r="R418" s="517"/>
      <c r="S418" s="517"/>
      <c r="T418" s="517"/>
      <c r="U418" s="521"/>
      <c r="V418" s="524"/>
    </row>
    <row r="419" spans="1:22" ht="15" customHeight="1" x14ac:dyDescent="0.25">
      <c r="A419" s="566"/>
      <c r="B419" s="271"/>
      <c r="C419" s="271"/>
      <c r="D419" s="540"/>
      <c r="E419" s="540"/>
      <c r="F419" s="543"/>
      <c r="G419" s="495"/>
      <c r="H419" s="82">
        <v>3</v>
      </c>
      <c r="I419" s="546"/>
      <c r="J419" s="465"/>
      <c r="K419" s="424"/>
      <c r="L419" s="220"/>
      <c r="M419" s="220"/>
      <c r="N419" s="5">
        <v>11</v>
      </c>
      <c r="O419" s="291"/>
      <c r="P419" s="530"/>
      <c r="Q419" s="527"/>
      <c r="R419" s="517"/>
      <c r="S419" s="517"/>
      <c r="T419" s="517"/>
      <c r="U419" s="521"/>
      <c r="V419" s="524"/>
    </row>
    <row r="420" spans="1:22" ht="15" customHeight="1" x14ac:dyDescent="0.25">
      <c r="A420" s="566"/>
      <c r="B420" s="271"/>
      <c r="C420" s="271"/>
      <c r="D420" s="540"/>
      <c r="E420" s="540"/>
      <c r="F420" s="543"/>
      <c r="G420" s="495"/>
      <c r="H420" s="82">
        <v>4</v>
      </c>
      <c r="I420" s="546"/>
      <c r="J420" s="465"/>
      <c r="K420" s="424"/>
      <c r="L420" s="220"/>
      <c r="M420" s="220"/>
      <c r="N420" s="5">
        <v>12</v>
      </c>
      <c r="O420" s="291"/>
      <c r="P420" s="530"/>
      <c r="Q420" s="527"/>
      <c r="R420" s="517"/>
      <c r="S420" s="517"/>
      <c r="T420" s="517"/>
      <c r="U420" s="521"/>
      <c r="V420" s="524"/>
    </row>
    <row r="421" spans="1:22" ht="15" customHeight="1" x14ac:dyDescent="0.25">
      <c r="A421" s="566"/>
      <c r="B421" s="271"/>
      <c r="C421" s="271"/>
      <c r="D421" s="540"/>
      <c r="E421" s="540"/>
      <c r="F421" s="543"/>
      <c r="G421" s="495"/>
      <c r="H421" s="82">
        <v>5</v>
      </c>
      <c r="I421" s="546"/>
      <c r="J421" s="465"/>
      <c r="K421" s="424"/>
      <c r="L421" s="220"/>
      <c r="M421" s="220"/>
      <c r="N421" s="5">
        <v>13</v>
      </c>
      <c r="O421" s="291"/>
      <c r="P421" s="530"/>
      <c r="Q421" s="527"/>
      <c r="R421" s="517"/>
      <c r="S421" s="517"/>
      <c r="T421" s="517"/>
      <c r="U421" s="521"/>
      <c r="V421" s="524"/>
    </row>
    <row r="422" spans="1:22" ht="15.75" customHeight="1" x14ac:dyDescent="0.25">
      <c r="A422" s="566"/>
      <c r="B422" s="271"/>
      <c r="C422" s="271"/>
      <c r="D422" s="540"/>
      <c r="E422" s="540"/>
      <c r="F422" s="543"/>
      <c r="G422" s="495"/>
      <c r="H422" s="82">
        <v>6</v>
      </c>
      <c r="I422" s="546"/>
      <c r="J422" s="465"/>
      <c r="K422" s="424"/>
      <c r="L422" s="220"/>
      <c r="M422" s="220"/>
      <c r="N422" s="5">
        <v>14</v>
      </c>
      <c r="O422" s="291"/>
      <c r="P422" s="530"/>
      <c r="Q422" s="527"/>
      <c r="R422" s="517"/>
      <c r="S422" s="517"/>
      <c r="T422" s="517"/>
      <c r="U422" s="521"/>
      <c r="V422" s="524"/>
    </row>
    <row r="423" spans="1:22" ht="15" customHeight="1" thickBot="1" x14ac:dyDescent="0.3">
      <c r="A423" s="566"/>
      <c r="B423" s="271"/>
      <c r="C423" s="258"/>
      <c r="D423" s="541"/>
      <c r="E423" s="541"/>
      <c r="F423" s="544"/>
      <c r="G423" s="496"/>
      <c r="H423" s="90">
        <v>7</v>
      </c>
      <c r="I423" s="546"/>
      <c r="J423" s="466"/>
      <c r="K423" s="199"/>
      <c r="L423" s="221"/>
      <c r="M423" s="221"/>
      <c r="N423" s="88">
        <v>15</v>
      </c>
      <c r="O423" s="292"/>
      <c r="P423" s="531"/>
      <c r="Q423" s="527"/>
      <c r="R423" s="517"/>
      <c r="S423" s="517"/>
      <c r="T423" s="517"/>
      <c r="U423" s="521"/>
      <c r="V423" s="524"/>
    </row>
    <row r="424" spans="1:22" ht="15" customHeight="1" x14ac:dyDescent="0.25">
      <c r="A424" s="566"/>
      <c r="B424" s="271"/>
      <c r="C424" s="257" t="s">
        <v>204</v>
      </c>
      <c r="D424" s="539" t="str">
        <f>DEC2HEX(E424)</f>
        <v>3A</v>
      </c>
      <c r="E424" s="539">
        <f>E408+1</f>
        <v>58</v>
      </c>
      <c r="F424" s="542" t="str">
        <f>DEC2HEX(G424,2)</f>
        <v>54</v>
      </c>
      <c r="G424" s="494">
        <f>G416+1</f>
        <v>84</v>
      </c>
      <c r="H424" s="75">
        <v>0</v>
      </c>
      <c r="I424" s="546"/>
      <c r="J424" s="464" t="e">
        <f>DEC2HEX(K424,2)</f>
        <v>#NUM!</v>
      </c>
      <c r="K424" s="317">
        <f>+K408+1</f>
        <v>1048</v>
      </c>
      <c r="L424" s="219">
        <f>L416+1</f>
        <v>1090</v>
      </c>
      <c r="M424" s="219" t="str">
        <f>DEC2HEX(L424,4)</f>
        <v>0442</v>
      </c>
      <c r="N424" s="73">
        <v>0</v>
      </c>
      <c r="O424" s="290" t="str">
        <f>HEX2BIN(P424,8)</f>
        <v>00000000</v>
      </c>
      <c r="P424" s="529" t="s">
        <v>136</v>
      </c>
      <c r="Q424" s="527"/>
      <c r="R424" s="517"/>
      <c r="S424" s="517"/>
      <c r="T424" s="517"/>
      <c r="U424" s="521"/>
      <c r="V424" s="524"/>
    </row>
    <row r="425" spans="1:22" ht="15" customHeight="1" x14ac:dyDescent="0.25">
      <c r="A425" s="566"/>
      <c r="B425" s="271"/>
      <c r="C425" s="271"/>
      <c r="D425" s="540"/>
      <c r="E425" s="540"/>
      <c r="F425" s="543"/>
      <c r="G425" s="495"/>
      <c r="H425" s="82">
        <v>1</v>
      </c>
      <c r="I425" s="546"/>
      <c r="J425" s="465"/>
      <c r="K425" s="424"/>
      <c r="L425" s="220"/>
      <c r="M425" s="220"/>
      <c r="N425" s="5">
        <v>1</v>
      </c>
      <c r="O425" s="291"/>
      <c r="P425" s="530"/>
      <c r="Q425" s="527"/>
      <c r="R425" s="517"/>
      <c r="S425" s="517"/>
      <c r="T425" s="517"/>
      <c r="U425" s="521"/>
      <c r="V425" s="524"/>
    </row>
    <row r="426" spans="1:22" ht="15" customHeight="1" x14ac:dyDescent="0.25">
      <c r="A426" s="566"/>
      <c r="B426" s="271"/>
      <c r="C426" s="271"/>
      <c r="D426" s="540"/>
      <c r="E426" s="540"/>
      <c r="F426" s="543"/>
      <c r="G426" s="495"/>
      <c r="H426" s="82">
        <v>2</v>
      </c>
      <c r="I426" s="546"/>
      <c r="J426" s="465"/>
      <c r="K426" s="424"/>
      <c r="L426" s="220"/>
      <c r="M426" s="220"/>
      <c r="N426" s="5">
        <v>2</v>
      </c>
      <c r="O426" s="291"/>
      <c r="P426" s="530"/>
      <c r="Q426" s="527"/>
      <c r="R426" s="517"/>
      <c r="S426" s="517"/>
      <c r="T426" s="517"/>
      <c r="U426" s="521"/>
      <c r="V426" s="524"/>
    </row>
    <row r="427" spans="1:22" ht="15" customHeight="1" x14ac:dyDescent="0.25">
      <c r="A427" s="566"/>
      <c r="B427" s="271"/>
      <c r="C427" s="271"/>
      <c r="D427" s="540"/>
      <c r="E427" s="540"/>
      <c r="F427" s="543"/>
      <c r="G427" s="495"/>
      <c r="H427" s="82">
        <v>3</v>
      </c>
      <c r="I427" s="546"/>
      <c r="J427" s="465"/>
      <c r="K427" s="424"/>
      <c r="L427" s="220"/>
      <c r="M427" s="220"/>
      <c r="N427" s="5">
        <v>3</v>
      </c>
      <c r="O427" s="291"/>
      <c r="P427" s="530"/>
      <c r="Q427" s="527"/>
      <c r="R427" s="517"/>
      <c r="S427" s="517"/>
      <c r="T427" s="517"/>
      <c r="U427" s="521"/>
      <c r="V427" s="524"/>
    </row>
    <row r="428" spans="1:22" ht="15" customHeight="1" x14ac:dyDescent="0.25">
      <c r="A428" s="566"/>
      <c r="B428" s="271"/>
      <c r="C428" s="271"/>
      <c r="D428" s="540"/>
      <c r="E428" s="540"/>
      <c r="F428" s="543"/>
      <c r="G428" s="495"/>
      <c r="H428" s="82">
        <v>4</v>
      </c>
      <c r="I428" s="546"/>
      <c r="J428" s="465"/>
      <c r="K428" s="424"/>
      <c r="L428" s="220"/>
      <c r="M428" s="220"/>
      <c r="N428" s="5">
        <v>4</v>
      </c>
      <c r="O428" s="291"/>
      <c r="P428" s="530"/>
      <c r="Q428" s="527"/>
      <c r="R428" s="517"/>
      <c r="S428" s="517"/>
      <c r="T428" s="517"/>
      <c r="U428" s="521"/>
      <c r="V428" s="524"/>
    </row>
    <row r="429" spans="1:22" ht="15" customHeight="1" x14ac:dyDescent="0.25">
      <c r="A429" s="566"/>
      <c r="B429" s="271"/>
      <c r="C429" s="271"/>
      <c r="D429" s="540"/>
      <c r="E429" s="540"/>
      <c r="F429" s="543"/>
      <c r="G429" s="495"/>
      <c r="H429" s="82">
        <v>5</v>
      </c>
      <c r="I429" s="546"/>
      <c r="J429" s="465"/>
      <c r="K429" s="424"/>
      <c r="L429" s="220"/>
      <c r="M429" s="220"/>
      <c r="N429" s="5">
        <v>5</v>
      </c>
      <c r="O429" s="291"/>
      <c r="P429" s="530"/>
      <c r="Q429" s="527"/>
      <c r="R429" s="517"/>
      <c r="S429" s="517"/>
      <c r="T429" s="517"/>
      <c r="U429" s="521"/>
      <c r="V429" s="524"/>
    </row>
    <row r="430" spans="1:22" ht="15.75" customHeight="1" x14ac:dyDescent="0.25">
      <c r="A430" s="566"/>
      <c r="B430" s="271"/>
      <c r="C430" s="271"/>
      <c r="D430" s="540"/>
      <c r="E430" s="540"/>
      <c r="F430" s="543"/>
      <c r="G430" s="495"/>
      <c r="H430" s="82">
        <v>6</v>
      </c>
      <c r="I430" s="546"/>
      <c r="J430" s="465"/>
      <c r="K430" s="424"/>
      <c r="L430" s="220"/>
      <c r="M430" s="220"/>
      <c r="N430" s="5">
        <v>6</v>
      </c>
      <c r="O430" s="291"/>
      <c r="P430" s="530"/>
      <c r="Q430" s="527"/>
      <c r="R430" s="517"/>
      <c r="S430" s="517"/>
      <c r="T430" s="517"/>
      <c r="U430" s="521"/>
      <c r="V430" s="524"/>
    </row>
    <row r="431" spans="1:22" ht="15" customHeight="1" thickBot="1" x14ac:dyDescent="0.3">
      <c r="A431" s="566"/>
      <c r="B431" s="271"/>
      <c r="C431" s="271"/>
      <c r="D431" s="540"/>
      <c r="E431" s="540"/>
      <c r="F431" s="544"/>
      <c r="G431" s="496"/>
      <c r="H431" s="82">
        <v>7</v>
      </c>
      <c r="I431" s="546"/>
      <c r="J431" s="465"/>
      <c r="K431" s="424"/>
      <c r="L431" s="221"/>
      <c r="M431" s="221"/>
      <c r="N431" s="5">
        <v>7</v>
      </c>
      <c r="O431" s="292"/>
      <c r="P431" s="531"/>
      <c r="Q431" s="527"/>
      <c r="R431" s="517"/>
      <c r="S431" s="517"/>
      <c r="T431" s="517"/>
      <c r="U431" s="521"/>
      <c r="V431" s="524"/>
    </row>
    <row r="432" spans="1:22" x14ac:dyDescent="0.25">
      <c r="A432" s="566"/>
      <c r="B432" s="271"/>
      <c r="C432" s="271"/>
      <c r="D432" s="540"/>
      <c r="E432" s="540"/>
      <c r="F432" s="542" t="str">
        <f>DEC2HEX(G432,2)</f>
        <v>55</v>
      </c>
      <c r="G432" s="494">
        <f>G424+1</f>
        <v>85</v>
      </c>
      <c r="H432" s="82">
        <v>0</v>
      </c>
      <c r="I432" s="546"/>
      <c r="J432" s="465"/>
      <c r="K432" s="424"/>
      <c r="L432" s="219">
        <f>L424+1</f>
        <v>1091</v>
      </c>
      <c r="M432" s="219" t="str">
        <f>DEC2HEX(L432,4)</f>
        <v>0443</v>
      </c>
      <c r="N432" s="5">
        <v>8</v>
      </c>
      <c r="O432" s="290" t="str">
        <f>HEX2BIN(P432,8)</f>
        <v>00000000</v>
      </c>
      <c r="P432" s="529" t="s">
        <v>136</v>
      </c>
      <c r="Q432" s="527"/>
      <c r="R432" s="517"/>
      <c r="S432" s="517"/>
      <c r="T432" s="517"/>
      <c r="U432" s="521"/>
      <c r="V432" s="524"/>
    </row>
    <row r="433" spans="1:22" x14ac:dyDescent="0.25">
      <c r="A433" s="566"/>
      <c r="B433" s="271"/>
      <c r="C433" s="271"/>
      <c r="D433" s="540"/>
      <c r="E433" s="540"/>
      <c r="F433" s="543"/>
      <c r="G433" s="495"/>
      <c r="H433" s="82">
        <v>1</v>
      </c>
      <c r="I433" s="546"/>
      <c r="J433" s="465"/>
      <c r="K433" s="424"/>
      <c r="L433" s="220"/>
      <c r="M433" s="220"/>
      <c r="N433" s="5">
        <v>9</v>
      </c>
      <c r="O433" s="291"/>
      <c r="P433" s="530"/>
      <c r="Q433" s="527"/>
      <c r="R433" s="517"/>
      <c r="S433" s="517"/>
      <c r="T433" s="517"/>
      <c r="U433" s="521"/>
      <c r="V433" s="524"/>
    </row>
    <row r="434" spans="1:22" x14ac:dyDescent="0.25">
      <c r="A434" s="566"/>
      <c r="B434" s="271"/>
      <c r="C434" s="271"/>
      <c r="D434" s="540"/>
      <c r="E434" s="540"/>
      <c r="F434" s="543"/>
      <c r="G434" s="495"/>
      <c r="H434" s="82">
        <v>2</v>
      </c>
      <c r="I434" s="546"/>
      <c r="J434" s="465"/>
      <c r="K434" s="424"/>
      <c r="L434" s="220"/>
      <c r="M434" s="220"/>
      <c r="N434" s="5">
        <v>10</v>
      </c>
      <c r="O434" s="291"/>
      <c r="P434" s="530"/>
      <c r="Q434" s="527"/>
      <c r="R434" s="517"/>
      <c r="S434" s="517"/>
      <c r="T434" s="517"/>
      <c r="U434" s="521"/>
      <c r="V434" s="524"/>
    </row>
    <row r="435" spans="1:22" x14ac:dyDescent="0.25">
      <c r="A435" s="566"/>
      <c r="B435" s="271"/>
      <c r="C435" s="271"/>
      <c r="D435" s="540"/>
      <c r="E435" s="540"/>
      <c r="F435" s="543"/>
      <c r="G435" s="495"/>
      <c r="H435" s="82">
        <v>3</v>
      </c>
      <c r="I435" s="546"/>
      <c r="J435" s="465"/>
      <c r="K435" s="424"/>
      <c r="L435" s="220"/>
      <c r="M435" s="220"/>
      <c r="N435" s="5">
        <v>11</v>
      </c>
      <c r="O435" s="291"/>
      <c r="P435" s="530"/>
      <c r="Q435" s="527"/>
      <c r="R435" s="517"/>
      <c r="S435" s="517"/>
      <c r="T435" s="517"/>
      <c r="U435" s="521"/>
      <c r="V435" s="524"/>
    </row>
    <row r="436" spans="1:22" x14ac:dyDescent="0.25">
      <c r="A436" s="566"/>
      <c r="B436" s="271"/>
      <c r="C436" s="271"/>
      <c r="D436" s="540"/>
      <c r="E436" s="540"/>
      <c r="F436" s="543"/>
      <c r="G436" s="495"/>
      <c r="H436" s="82">
        <v>4</v>
      </c>
      <c r="I436" s="546"/>
      <c r="J436" s="465"/>
      <c r="K436" s="424"/>
      <c r="L436" s="220"/>
      <c r="M436" s="220"/>
      <c r="N436" s="5">
        <v>12</v>
      </c>
      <c r="O436" s="291"/>
      <c r="P436" s="530"/>
      <c r="Q436" s="527"/>
      <c r="R436" s="517"/>
      <c r="S436" s="517"/>
      <c r="T436" s="517"/>
      <c r="U436" s="521"/>
      <c r="V436" s="524"/>
    </row>
    <row r="437" spans="1:22" x14ac:dyDescent="0.25">
      <c r="A437" s="566"/>
      <c r="B437" s="271"/>
      <c r="C437" s="271"/>
      <c r="D437" s="540"/>
      <c r="E437" s="540"/>
      <c r="F437" s="543"/>
      <c r="G437" s="495"/>
      <c r="H437" s="82">
        <v>5</v>
      </c>
      <c r="I437" s="546"/>
      <c r="J437" s="465"/>
      <c r="K437" s="424"/>
      <c r="L437" s="220"/>
      <c r="M437" s="220"/>
      <c r="N437" s="5">
        <v>13</v>
      </c>
      <c r="O437" s="291"/>
      <c r="P437" s="530"/>
      <c r="Q437" s="527"/>
      <c r="R437" s="517"/>
      <c r="S437" s="517"/>
      <c r="T437" s="517"/>
      <c r="U437" s="521"/>
      <c r="V437" s="524"/>
    </row>
    <row r="438" spans="1:22" x14ac:dyDescent="0.25">
      <c r="A438" s="566"/>
      <c r="B438" s="271"/>
      <c r="C438" s="271"/>
      <c r="D438" s="540"/>
      <c r="E438" s="540"/>
      <c r="F438" s="543"/>
      <c r="G438" s="495"/>
      <c r="H438" s="82">
        <v>6</v>
      </c>
      <c r="I438" s="546"/>
      <c r="J438" s="465"/>
      <c r="K438" s="424"/>
      <c r="L438" s="220"/>
      <c r="M438" s="220"/>
      <c r="N438" s="5">
        <v>14</v>
      </c>
      <c r="O438" s="291"/>
      <c r="P438" s="530"/>
      <c r="Q438" s="527"/>
      <c r="R438" s="517"/>
      <c r="S438" s="517"/>
      <c r="T438" s="517"/>
      <c r="U438" s="521"/>
      <c r="V438" s="524"/>
    </row>
    <row r="439" spans="1:22" ht="15.75" thickBot="1" x14ac:dyDescent="0.3">
      <c r="A439" s="566"/>
      <c r="B439" s="258"/>
      <c r="C439" s="258"/>
      <c r="D439" s="541"/>
      <c r="E439" s="541"/>
      <c r="F439" s="548"/>
      <c r="G439" s="496"/>
      <c r="H439" s="86">
        <v>7</v>
      </c>
      <c r="I439" s="332"/>
      <c r="J439" s="466"/>
      <c r="K439" s="199"/>
      <c r="L439" s="221"/>
      <c r="M439" s="221"/>
      <c r="N439" s="84">
        <v>15</v>
      </c>
      <c r="O439" s="292"/>
      <c r="P439" s="531"/>
      <c r="Q439" s="528"/>
      <c r="R439" s="518"/>
      <c r="S439" s="518"/>
      <c r="T439" s="518"/>
      <c r="U439" s="522"/>
      <c r="V439" s="525"/>
    </row>
    <row r="440" spans="1:22" x14ac:dyDescent="0.25">
      <c r="A440" s="566"/>
      <c r="B440" s="257" t="s">
        <v>206</v>
      </c>
      <c r="C440" s="257" t="s">
        <v>206</v>
      </c>
      <c r="D440" s="539" t="str">
        <f>DEC2HEX(E440)</f>
        <v>3B</v>
      </c>
      <c r="E440" s="539">
        <f>E424+1</f>
        <v>59</v>
      </c>
      <c r="F440" s="545" t="str">
        <f>DEC2HEX(G440)</f>
        <v>56</v>
      </c>
      <c r="G440" s="536">
        <f>G432+1</f>
        <v>86</v>
      </c>
      <c r="H440" s="75">
        <v>0</v>
      </c>
      <c r="I440" s="331" t="s">
        <v>320</v>
      </c>
      <c r="J440" s="464" t="e">
        <f>DEC2HEX(K440,2)</f>
        <v>#NUM!</v>
      </c>
      <c r="K440" s="317">
        <f>+K424+1</f>
        <v>1049</v>
      </c>
      <c r="L440" s="219">
        <f>L432+1</f>
        <v>1092</v>
      </c>
      <c r="M440" s="219" t="str">
        <f>DEC2HEX(L440,4)</f>
        <v>0444</v>
      </c>
      <c r="N440" s="73">
        <v>0</v>
      </c>
      <c r="O440" s="290" t="str">
        <f>HEX2BIN(P440,8)</f>
        <v>00111110</v>
      </c>
      <c r="P440" s="287" t="s">
        <v>199</v>
      </c>
      <c r="Q440" s="318" t="str">
        <f>CONCATENATE(P440,P448)</f>
        <v>3E00</v>
      </c>
      <c r="R440" s="314" t="str">
        <f>CONCATENATE(P448,P440)</f>
        <v>003E</v>
      </c>
      <c r="S440" s="314">
        <f>MOD(HEX2DEC(Q440)+2^15,2^16)-2^15</f>
        <v>15872</v>
      </c>
      <c r="T440" s="314">
        <f>MOD(HEX2DEC(R440)+2^15,2^16)-2^15</f>
        <v>62</v>
      </c>
      <c r="U440" s="230" t="s">
        <v>315</v>
      </c>
      <c r="V440" s="231"/>
    </row>
    <row r="441" spans="1:22" x14ac:dyDescent="0.25">
      <c r="A441" s="566"/>
      <c r="B441" s="271"/>
      <c r="C441" s="271"/>
      <c r="D441" s="540"/>
      <c r="E441" s="540"/>
      <c r="F441" s="495"/>
      <c r="G441" s="537"/>
      <c r="H441" s="82">
        <v>1</v>
      </c>
      <c r="I441" s="546"/>
      <c r="J441" s="465"/>
      <c r="K441" s="424"/>
      <c r="L441" s="220"/>
      <c r="M441" s="220"/>
      <c r="N441" s="5">
        <v>1</v>
      </c>
      <c r="O441" s="291"/>
      <c r="P441" s="288"/>
      <c r="Q441" s="319"/>
      <c r="R441" s="315"/>
      <c r="S441" s="315"/>
      <c r="T441" s="315"/>
      <c r="U441" s="232"/>
      <c r="V441" s="233"/>
    </row>
    <row r="442" spans="1:22" x14ac:dyDescent="0.25">
      <c r="A442" s="566"/>
      <c r="B442" s="271"/>
      <c r="C442" s="271"/>
      <c r="D442" s="540"/>
      <c r="E442" s="540"/>
      <c r="F442" s="495"/>
      <c r="G442" s="537"/>
      <c r="H442" s="82">
        <v>2</v>
      </c>
      <c r="I442" s="546"/>
      <c r="J442" s="465"/>
      <c r="K442" s="424"/>
      <c r="L442" s="220"/>
      <c r="M442" s="220"/>
      <c r="N442" s="98">
        <v>2</v>
      </c>
      <c r="O442" s="291"/>
      <c r="P442" s="288"/>
      <c r="Q442" s="319"/>
      <c r="R442" s="315"/>
      <c r="S442" s="315"/>
      <c r="T442" s="315"/>
      <c r="U442" s="232"/>
      <c r="V442" s="233"/>
    </row>
    <row r="443" spans="1:22" x14ac:dyDescent="0.25">
      <c r="A443" s="566"/>
      <c r="B443" s="271"/>
      <c r="C443" s="271"/>
      <c r="D443" s="540"/>
      <c r="E443" s="540"/>
      <c r="F443" s="495"/>
      <c r="G443" s="537"/>
      <c r="H443" s="82">
        <v>3</v>
      </c>
      <c r="I443" s="546"/>
      <c r="J443" s="465"/>
      <c r="K443" s="424"/>
      <c r="L443" s="220"/>
      <c r="M443" s="220"/>
      <c r="N443" s="5">
        <v>3</v>
      </c>
      <c r="O443" s="291"/>
      <c r="P443" s="288"/>
      <c r="Q443" s="319"/>
      <c r="R443" s="315"/>
      <c r="S443" s="315"/>
      <c r="T443" s="315"/>
      <c r="U443" s="232"/>
      <c r="V443" s="233"/>
    </row>
    <row r="444" spans="1:22" x14ac:dyDescent="0.25">
      <c r="A444" s="566"/>
      <c r="B444" s="271"/>
      <c r="C444" s="271"/>
      <c r="D444" s="540"/>
      <c r="E444" s="540"/>
      <c r="F444" s="495"/>
      <c r="G444" s="537"/>
      <c r="H444" s="82">
        <v>4</v>
      </c>
      <c r="I444" s="546"/>
      <c r="J444" s="465"/>
      <c r="K444" s="424"/>
      <c r="L444" s="220"/>
      <c r="M444" s="220"/>
      <c r="N444" s="98">
        <v>4</v>
      </c>
      <c r="O444" s="291"/>
      <c r="P444" s="288"/>
      <c r="Q444" s="319"/>
      <c r="R444" s="315"/>
      <c r="S444" s="315"/>
      <c r="T444" s="315"/>
      <c r="U444" s="232"/>
      <c r="V444" s="233"/>
    </row>
    <row r="445" spans="1:22" x14ac:dyDescent="0.25">
      <c r="A445" s="566"/>
      <c r="B445" s="271"/>
      <c r="C445" s="271"/>
      <c r="D445" s="540"/>
      <c r="E445" s="540"/>
      <c r="F445" s="495"/>
      <c r="G445" s="537"/>
      <c r="H445" s="82">
        <v>5</v>
      </c>
      <c r="I445" s="546"/>
      <c r="J445" s="465"/>
      <c r="K445" s="424"/>
      <c r="L445" s="220"/>
      <c r="M445" s="220"/>
      <c r="N445" s="5">
        <v>5</v>
      </c>
      <c r="O445" s="291"/>
      <c r="P445" s="288"/>
      <c r="Q445" s="319"/>
      <c r="R445" s="315"/>
      <c r="S445" s="315"/>
      <c r="T445" s="315"/>
      <c r="U445" s="232"/>
      <c r="V445" s="233"/>
    </row>
    <row r="446" spans="1:22" x14ac:dyDescent="0.25">
      <c r="A446" s="566"/>
      <c r="B446" s="271"/>
      <c r="C446" s="271"/>
      <c r="D446" s="540"/>
      <c r="E446" s="540"/>
      <c r="F446" s="495"/>
      <c r="G446" s="537"/>
      <c r="H446" s="82">
        <v>6</v>
      </c>
      <c r="I446" s="546"/>
      <c r="J446" s="465"/>
      <c r="K446" s="424"/>
      <c r="L446" s="220"/>
      <c r="M446" s="220"/>
      <c r="N446" s="98">
        <v>6</v>
      </c>
      <c r="O446" s="291"/>
      <c r="P446" s="288"/>
      <c r="Q446" s="319"/>
      <c r="R446" s="315"/>
      <c r="S446" s="315"/>
      <c r="T446" s="315"/>
      <c r="U446" s="232"/>
      <c r="V446" s="233"/>
    </row>
    <row r="447" spans="1:22" ht="15.75" thickBot="1" x14ac:dyDescent="0.3">
      <c r="A447" s="566"/>
      <c r="B447" s="271"/>
      <c r="C447" s="271"/>
      <c r="D447" s="540"/>
      <c r="E447" s="540"/>
      <c r="F447" s="495"/>
      <c r="G447" s="538"/>
      <c r="H447" s="86">
        <v>7</v>
      </c>
      <c r="I447" s="546"/>
      <c r="J447" s="465"/>
      <c r="K447" s="424"/>
      <c r="L447" s="221"/>
      <c r="M447" s="221"/>
      <c r="N447" s="5">
        <v>7</v>
      </c>
      <c r="O447" s="292"/>
      <c r="P447" s="289"/>
      <c r="Q447" s="319"/>
      <c r="R447" s="315"/>
      <c r="S447" s="315"/>
      <c r="T447" s="315"/>
      <c r="U447" s="232"/>
      <c r="V447" s="233"/>
    </row>
    <row r="448" spans="1:22" x14ac:dyDescent="0.25">
      <c r="A448" s="566"/>
      <c r="B448" s="271"/>
      <c r="C448" s="271"/>
      <c r="D448" s="540"/>
      <c r="E448" s="540"/>
      <c r="F448" s="545" t="str">
        <f>DEC2HEX(G448)</f>
        <v>57</v>
      </c>
      <c r="G448" s="536">
        <f>G440+1</f>
        <v>87</v>
      </c>
      <c r="H448" s="75">
        <v>0</v>
      </c>
      <c r="I448" s="546"/>
      <c r="J448" s="465"/>
      <c r="K448" s="424"/>
      <c r="L448" s="219">
        <f>L440+1</f>
        <v>1093</v>
      </c>
      <c r="M448" s="219" t="str">
        <f>DEC2HEX(L448,4)</f>
        <v>0445</v>
      </c>
      <c r="N448" s="98">
        <v>8</v>
      </c>
      <c r="O448" s="290" t="str">
        <f>HEX2BIN(P448,8)</f>
        <v>00000000</v>
      </c>
      <c r="P448" s="287" t="s">
        <v>136</v>
      </c>
      <c r="Q448" s="319"/>
      <c r="R448" s="315"/>
      <c r="S448" s="315"/>
      <c r="T448" s="315"/>
      <c r="U448" s="232"/>
      <c r="V448" s="233"/>
    </row>
    <row r="449" spans="1:22" x14ac:dyDescent="0.25">
      <c r="A449" s="566"/>
      <c r="B449" s="271"/>
      <c r="C449" s="271"/>
      <c r="D449" s="540"/>
      <c r="E449" s="540"/>
      <c r="F449" s="495"/>
      <c r="G449" s="537"/>
      <c r="H449" s="82">
        <v>1</v>
      </c>
      <c r="I449" s="546"/>
      <c r="J449" s="465"/>
      <c r="K449" s="424"/>
      <c r="L449" s="220"/>
      <c r="M449" s="220"/>
      <c r="N449" s="5">
        <v>9</v>
      </c>
      <c r="O449" s="291"/>
      <c r="P449" s="288"/>
      <c r="Q449" s="319"/>
      <c r="R449" s="315"/>
      <c r="S449" s="315"/>
      <c r="T449" s="315"/>
      <c r="U449" s="232"/>
      <c r="V449" s="233"/>
    </row>
    <row r="450" spans="1:22" x14ac:dyDescent="0.25">
      <c r="A450" s="566"/>
      <c r="B450" s="271"/>
      <c r="C450" s="271"/>
      <c r="D450" s="540"/>
      <c r="E450" s="540"/>
      <c r="F450" s="495"/>
      <c r="G450" s="537"/>
      <c r="H450" s="82">
        <v>2</v>
      </c>
      <c r="I450" s="546"/>
      <c r="J450" s="465"/>
      <c r="K450" s="424"/>
      <c r="L450" s="220"/>
      <c r="M450" s="220"/>
      <c r="N450" s="98">
        <v>10</v>
      </c>
      <c r="O450" s="291"/>
      <c r="P450" s="288"/>
      <c r="Q450" s="319"/>
      <c r="R450" s="315"/>
      <c r="S450" s="315"/>
      <c r="T450" s="315"/>
      <c r="U450" s="232"/>
      <c r="V450" s="233"/>
    </row>
    <row r="451" spans="1:22" x14ac:dyDescent="0.25">
      <c r="A451" s="566"/>
      <c r="B451" s="271"/>
      <c r="C451" s="271"/>
      <c r="D451" s="540"/>
      <c r="E451" s="540"/>
      <c r="F451" s="495"/>
      <c r="G451" s="537"/>
      <c r="H451" s="82">
        <v>3</v>
      </c>
      <c r="I451" s="546"/>
      <c r="J451" s="465"/>
      <c r="K451" s="424"/>
      <c r="L451" s="220"/>
      <c r="M451" s="220"/>
      <c r="N451" s="5">
        <v>11</v>
      </c>
      <c r="O451" s="291"/>
      <c r="P451" s="288"/>
      <c r="Q451" s="319"/>
      <c r="R451" s="315"/>
      <c r="S451" s="315"/>
      <c r="T451" s="315"/>
      <c r="U451" s="232"/>
      <c r="V451" s="233"/>
    </row>
    <row r="452" spans="1:22" x14ac:dyDescent="0.25">
      <c r="A452" s="566"/>
      <c r="B452" s="271"/>
      <c r="C452" s="271"/>
      <c r="D452" s="540"/>
      <c r="E452" s="540"/>
      <c r="F452" s="495"/>
      <c r="G452" s="537"/>
      <c r="H452" s="82">
        <v>4</v>
      </c>
      <c r="I452" s="546"/>
      <c r="J452" s="465"/>
      <c r="K452" s="424"/>
      <c r="L452" s="220"/>
      <c r="M452" s="220"/>
      <c r="N452" s="98">
        <v>12</v>
      </c>
      <c r="O452" s="291"/>
      <c r="P452" s="288"/>
      <c r="Q452" s="319"/>
      <c r="R452" s="315"/>
      <c r="S452" s="315"/>
      <c r="T452" s="315"/>
      <c r="U452" s="232"/>
      <c r="V452" s="233"/>
    </row>
    <row r="453" spans="1:22" x14ac:dyDescent="0.25">
      <c r="A453" s="566"/>
      <c r="B453" s="271"/>
      <c r="C453" s="271"/>
      <c r="D453" s="540"/>
      <c r="E453" s="540"/>
      <c r="F453" s="495"/>
      <c r="G453" s="537"/>
      <c r="H453" s="82">
        <v>5</v>
      </c>
      <c r="I453" s="546"/>
      <c r="J453" s="465"/>
      <c r="K453" s="424"/>
      <c r="L453" s="220"/>
      <c r="M453" s="220"/>
      <c r="N453" s="5">
        <v>13</v>
      </c>
      <c r="O453" s="291"/>
      <c r="P453" s="288"/>
      <c r="Q453" s="319"/>
      <c r="R453" s="315"/>
      <c r="S453" s="315"/>
      <c r="T453" s="315"/>
      <c r="U453" s="232"/>
      <c r="V453" s="233"/>
    </row>
    <row r="454" spans="1:22" x14ac:dyDescent="0.25">
      <c r="A454" s="566"/>
      <c r="B454" s="271"/>
      <c r="C454" s="271"/>
      <c r="D454" s="540"/>
      <c r="E454" s="540"/>
      <c r="F454" s="495"/>
      <c r="G454" s="537"/>
      <c r="H454" s="82">
        <v>6</v>
      </c>
      <c r="I454" s="546"/>
      <c r="J454" s="465"/>
      <c r="K454" s="424"/>
      <c r="L454" s="220"/>
      <c r="M454" s="220"/>
      <c r="N454" s="98">
        <v>14</v>
      </c>
      <c r="O454" s="291"/>
      <c r="P454" s="288"/>
      <c r="Q454" s="319"/>
      <c r="R454" s="315"/>
      <c r="S454" s="315"/>
      <c r="T454" s="315"/>
      <c r="U454" s="232"/>
      <c r="V454" s="233"/>
    </row>
    <row r="455" spans="1:22" ht="15.75" thickBot="1" x14ac:dyDescent="0.3">
      <c r="A455" s="566"/>
      <c r="B455" s="258"/>
      <c r="C455" s="258"/>
      <c r="D455" s="541"/>
      <c r="E455" s="541"/>
      <c r="F455" s="495"/>
      <c r="G455" s="538"/>
      <c r="H455" s="86">
        <v>7</v>
      </c>
      <c r="I455" s="332"/>
      <c r="J455" s="466"/>
      <c r="K455" s="199"/>
      <c r="L455" s="221"/>
      <c r="M455" s="221"/>
      <c r="N455" s="84">
        <v>15</v>
      </c>
      <c r="O455" s="292"/>
      <c r="P455" s="289"/>
      <c r="Q455" s="320"/>
      <c r="R455" s="316"/>
      <c r="S455" s="316"/>
      <c r="T455" s="316"/>
      <c r="U455" s="234"/>
      <c r="V455" s="235"/>
    </row>
    <row r="456" spans="1:22" x14ac:dyDescent="0.25">
      <c r="A456" s="566"/>
      <c r="B456" s="257" t="s">
        <v>453</v>
      </c>
      <c r="C456" s="257" t="s">
        <v>203</v>
      </c>
      <c r="D456" s="539" t="str">
        <f>DEC2HEX(E456)</f>
        <v>3C</v>
      </c>
      <c r="E456" s="539">
        <f>E440+1</f>
        <v>60</v>
      </c>
      <c r="F456" s="542" t="str">
        <f>DEC2HEX(G456,2)</f>
        <v>58</v>
      </c>
      <c r="G456" s="545">
        <f>G448+1</f>
        <v>88</v>
      </c>
      <c r="H456" s="75">
        <v>0</v>
      </c>
      <c r="I456" s="331" t="s">
        <v>321</v>
      </c>
      <c r="J456" s="464" t="e">
        <f>DEC2HEX(K456,2)</f>
        <v>#NUM!</v>
      </c>
      <c r="K456" s="317">
        <f>+K440+1</f>
        <v>1050</v>
      </c>
      <c r="L456" s="219">
        <f>L448+1</f>
        <v>1094</v>
      </c>
      <c r="M456" s="219" t="str">
        <f>DEC2HEX(L456,4)</f>
        <v>0446</v>
      </c>
      <c r="N456" s="73">
        <v>0</v>
      </c>
      <c r="O456" s="290" t="str">
        <f>HEX2BIN(P456,8)</f>
        <v>01111000</v>
      </c>
      <c r="P456" s="529" t="s">
        <v>238</v>
      </c>
      <c r="Q456" s="547" t="str">
        <f>CONCATENATE(P456,P464,P472,P480)</f>
        <v>78000000</v>
      </c>
      <c r="R456" s="519" t="str">
        <f>CONCATENATE(P480,P472,P464,P456)</f>
        <v>00000078</v>
      </c>
      <c r="S456" s="519">
        <f>MOD(HEX2DEC(Q456)+2^31,2^32)-2^31</f>
        <v>2013265920</v>
      </c>
      <c r="T456" s="519">
        <f>(MOD(HEX2DEC(R456)+2^31,2^32)-2^31)</f>
        <v>120</v>
      </c>
      <c r="U456" s="520">
        <f>S456*0.001</f>
        <v>2013265.9199999999</v>
      </c>
      <c r="V456" s="523">
        <f>T456*0.001</f>
        <v>0.12</v>
      </c>
    </row>
    <row r="457" spans="1:22" x14ac:dyDescent="0.25">
      <c r="A457" s="566"/>
      <c r="B457" s="271"/>
      <c r="C457" s="271"/>
      <c r="D457" s="540"/>
      <c r="E457" s="540"/>
      <c r="F457" s="543"/>
      <c r="G457" s="495"/>
      <c r="H457" s="82">
        <v>1</v>
      </c>
      <c r="I457" s="546"/>
      <c r="J457" s="465"/>
      <c r="K457" s="424"/>
      <c r="L457" s="220"/>
      <c r="M457" s="220"/>
      <c r="N457" s="5">
        <v>1</v>
      </c>
      <c r="O457" s="291"/>
      <c r="P457" s="530"/>
      <c r="Q457" s="527"/>
      <c r="R457" s="517"/>
      <c r="S457" s="517"/>
      <c r="T457" s="517"/>
      <c r="U457" s="521"/>
      <c r="V457" s="524"/>
    </row>
    <row r="458" spans="1:22" x14ac:dyDescent="0.25">
      <c r="A458" s="566"/>
      <c r="B458" s="271"/>
      <c r="C458" s="271"/>
      <c r="D458" s="540"/>
      <c r="E458" s="540"/>
      <c r="F458" s="543"/>
      <c r="G458" s="495"/>
      <c r="H458" s="82">
        <v>2</v>
      </c>
      <c r="I458" s="546"/>
      <c r="J458" s="465"/>
      <c r="K458" s="424"/>
      <c r="L458" s="220"/>
      <c r="M458" s="220"/>
      <c r="N458" s="5">
        <v>2</v>
      </c>
      <c r="O458" s="291"/>
      <c r="P458" s="530"/>
      <c r="Q458" s="527"/>
      <c r="R458" s="517"/>
      <c r="S458" s="517"/>
      <c r="T458" s="517"/>
      <c r="U458" s="521"/>
      <c r="V458" s="524"/>
    </row>
    <row r="459" spans="1:22" x14ac:dyDescent="0.25">
      <c r="A459" s="566"/>
      <c r="B459" s="271"/>
      <c r="C459" s="271"/>
      <c r="D459" s="540"/>
      <c r="E459" s="540"/>
      <c r="F459" s="543"/>
      <c r="G459" s="495"/>
      <c r="H459" s="82">
        <v>3</v>
      </c>
      <c r="I459" s="546"/>
      <c r="J459" s="465"/>
      <c r="K459" s="424"/>
      <c r="L459" s="220"/>
      <c r="M459" s="220"/>
      <c r="N459" s="5">
        <v>3</v>
      </c>
      <c r="O459" s="291"/>
      <c r="P459" s="530"/>
      <c r="Q459" s="527"/>
      <c r="R459" s="517"/>
      <c r="S459" s="517"/>
      <c r="T459" s="517"/>
      <c r="U459" s="521"/>
      <c r="V459" s="524"/>
    </row>
    <row r="460" spans="1:22" x14ac:dyDescent="0.25">
      <c r="A460" s="566"/>
      <c r="B460" s="271"/>
      <c r="C460" s="271"/>
      <c r="D460" s="540"/>
      <c r="E460" s="540"/>
      <c r="F460" s="543"/>
      <c r="G460" s="495"/>
      <c r="H460" s="82">
        <v>4</v>
      </c>
      <c r="I460" s="546"/>
      <c r="J460" s="465"/>
      <c r="K460" s="424"/>
      <c r="L460" s="220"/>
      <c r="M460" s="220"/>
      <c r="N460" s="5">
        <v>4</v>
      </c>
      <c r="O460" s="291"/>
      <c r="P460" s="530"/>
      <c r="Q460" s="527"/>
      <c r="R460" s="517"/>
      <c r="S460" s="517"/>
      <c r="T460" s="517"/>
      <c r="U460" s="521"/>
      <c r="V460" s="524"/>
    </row>
    <row r="461" spans="1:22" x14ac:dyDescent="0.25">
      <c r="A461" s="566"/>
      <c r="B461" s="271"/>
      <c r="C461" s="271"/>
      <c r="D461" s="540"/>
      <c r="E461" s="540"/>
      <c r="F461" s="543"/>
      <c r="G461" s="495"/>
      <c r="H461" s="82">
        <v>5</v>
      </c>
      <c r="I461" s="546"/>
      <c r="J461" s="465"/>
      <c r="K461" s="424"/>
      <c r="L461" s="220"/>
      <c r="M461" s="220"/>
      <c r="N461" s="5">
        <v>5</v>
      </c>
      <c r="O461" s="291"/>
      <c r="P461" s="530"/>
      <c r="Q461" s="527"/>
      <c r="R461" s="517"/>
      <c r="S461" s="517"/>
      <c r="T461" s="517"/>
      <c r="U461" s="521"/>
      <c r="V461" s="524"/>
    </row>
    <row r="462" spans="1:22" x14ac:dyDescent="0.25">
      <c r="A462" s="566"/>
      <c r="B462" s="271"/>
      <c r="C462" s="271"/>
      <c r="D462" s="540"/>
      <c r="E462" s="540"/>
      <c r="F462" s="543"/>
      <c r="G462" s="495"/>
      <c r="H462" s="82">
        <v>6</v>
      </c>
      <c r="I462" s="546"/>
      <c r="J462" s="465"/>
      <c r="K462" s="424"/>
      <c r="L462" s="220"/>
      <c r="M462" s="220"/>
      <c r="N462" s="5">
        <v>6</v>
      </c>
      <c r="O462" s="291"/>
      <c r="P462" s="530"/>
      <c r="Q462" s="527"/>
      <c r="R462" s="517"/>
      <c r="S462" s="517"/>
      <c r="T462" s="517"/>
      <c r="U462" s="521"/>
      <c r="V462" s="524"/>
    </row>
    <row r="463" spans="1:22" ht="15" customHeight="1" thickBot="1" x14ac:dyDescent="0.3">
      <c r="A463" s="566"/>
      <c r="B463" s="271"/>
      <c r="C463" s="271"/>
      <c r="D463" s="540"/>
      <c r="E463" s="540"/>
      <c r="F463" s="544"/>
      <c r="G463" s="496"/>
      <c r="H463" s="82">
        <v>7</v>
      </c>
      <c r="I463" s="546"/>
      <c r="J463" s="465"/>
      <c r="K463" s="424"/>
      <c r="L463" s="221"/>
      <c r="M463" s="221"/>
      <c r="N463" s="5">
        <v>7</v>
      </c>
      <c r="O463" s="292"/>
      <c r="P463" s="531"/>
      <c r="Q463" s="527"/>
      <c r="R463" s="517"/>
      <c r="S463" s="517"/>
      <c r="T463" s="517"/>
      <c r="U463" s="521"/>
      <c r="V463" s="524"/>
    </row>
    <row r="464" spans="1:22" ht="15" customHeight="1" x14ac:dyDescent="0.25">
      <c r="A464" s="566"/>
      <c r="B464" s="271"/>
      <c r="C464" s="271"/>
      <c r="D464" s="540"/>
      <c r="E464" s="540"/>
      <c r="F464" s="542" t="str">
        <f>DEC2HEX(G464,2)</f>
        <v>59</v>
      </c>
      <c r="G464" s="494">
        <f>G456+1</f>
        <v>89</v>
      </c>
      <c r="H464" s="82">
        <v>0</v>
      </c>
      <c r="I464" s="546"/>
      <c r="J464" s="465"/>
      <c r="K464" s="424"/>
      <c r="L464" s="219">
        <f>L456+1</f>
        <v>1095</v>
      </c>
      <c r="M464" s="219" t="str">
        <f>DEC2HEX(L464,4)</f>
        <v>0447</v>
      </c>
      <c r="N464" s="5">
        <v>8</v>
      </c>
      <c r="O464" s="290" t="str">
        <f>HEX2BIN(P464,8)</f>
        <v>00000000</v>
      </c>
      <c r="P464" s="529" t="s">
        <v>136</v>
      </c>
      <c r="Q464" s="527"/>
      <c r="R464" s="517"/>
      <c r="S464" s="517"/>
      <c r="T464" s="517"/>
      <c r="U464" s="521"/>
      <c r="V464" s="524"/>
    </row>
    <row r="465" spans="1:22" ht="15" customHeight="1" x14ac:dyDescent="0.25">
      <c r="A465" s="566"/>
      <c r="B465" s="271"/>
      <c r="C465" s="271"/>
      <c r="D465" s="540"/>
      <c r="E465" s="540"/>
      <c r="F465" s="543"/>
      <c r="G465" s="495"/>
      <c r="H465" s="82">
        <v>1</v>
      </c>
      <c r="I465" s="546"/>
      <c r="J465" s="465"/>
      <c r="K465" s="424"/>
      <c r="L465" s="220"/>
      <c r="M465" s="220"/>
      <c r="N465" s="5">
        <v>9</v>
      </c>
      <c r="O465" s="291"/>
      <c r="P465" s="530"/>
      <c r="Q465" s="527"/>
      <c r="R465" s="517"/>
      <c r="S465" s="517"/>
      <c r="T465" s="517"/>
      <c r="U465" s="521"/>
      <c r="V465" s="524"/>
    </row>
    <row r="466" spans="1:22" ht="15" customHeight="1" x14ac:dyDescent="0.25">
      <c r="A466" s="566"/>
      <c r="B466" s="271"/>
      <c r="C466" s="271"/>
      <c r="D466" s="540"/>
      <c r="E466" s="540"/>
      <c r="F466" s="543"/>
      <c r="G466" s="495"/>
      <c r="H466" s="82">
        <v>2</v>
      </c>
      <c r="I466" s="546"/>
      <c r="J466" s="465"/>
      <c r="K466" s="424"/>
      <c r="L466" s="220"/>
      <c r="M466" s="220"/>
      <c r="N466" s="5">
        <v>10</v>
      </c>
      <c r="O466" s="291"/>
      <c r="P466" s="530"/>
      <c r="Q466" s="527"/>
      <c r="R466" s="517"/>
      <c r="S466" s="517"/>
      <c r="T466" s="517"/>
      <c r="U466" s="521"/>
      <c r="V466" s="524"/>
    </row>
    <row r="467" spans="1:22" ht="15" customHeight="1" x14ac:dyDescent="0.25">
      <c r="A467" s="566"/>
      <c r="B467" s="271"/>
      <c r="C467" s="271"/>
      <c r="D467" s="540"/>
      <c r="E467" s="540"/>
      <c r="F467" s="543"/>
      <c r="G467" s="495"/>
      <c r="H467" s="82">
        <v>3</v>
      </c>
      <c r="I467" s="546"/>
      <c r="J467" s="465"/>
      <c r="K467" s="424"/>
      <c r="L467" s="220"/>
      <c r="M467" s="220"/>
      <c r="N467" s="5">
        <v>11</v>
      </c>
      <c r="O467" s="291"/>
      <c r="P467" s="530"/>
      <c r="Q467" s="527"/>
      <c r="R467" s="517"/>
      <c r="S467" s="517"/>
      <c r="T467" s="517"/>
      <c r="U467" s="521"/>
      <c r="V467" s="524"/>
    </row>
    <row r="468" spans="1:22" ht="15" customHeight="1" x14ac:dyDescent="0.25">
      <c r="A468" s="566"/>
      <c r="B468" s="271"/>
      <c r="C468" s="271"/>
      <c r="D468" s="540"/>
      <c r="E468" s="540"/>
      <c r="F468" s="543"/>
      <c r="G468" s="495"/>
      <c r="H468" s="82">
        <v>4</v>
      </c>
      <c r="I468" s="546"/>
      <c r="J468" s="465"/>
      <c r="K468" s="424"/>
      <c r="L468" s="220"/>
      <c r="M468" s="220"/>
      <c r="N468" s="5">
        <v>12</v>
      </c>
      <c r="O468" s="291"/>
      <c r="P468" s="530"/>
      <c r="Q468" s="527"/>
      <c r="R468" s="517"/>
      <c r="S468" s="517"/>
      <c r="T468" s="517"/>
      <c r="U468" s="521"/>
      <c r="V468" s="524"/>
    </row>
    <row r="469" spans="1:22" ht="15" customHeight="1" x14ac:dyDescent="0.25">
      <c r="A469" s="566"/>
      <c r="B469" s="271"/>
      <c r="C469" s="271"/>
      <c r="D469" s="540"/>
      <c r="E469" s="540"/>
      <c r="F469" s="543"/>
      <c r="G469" s="495"/>
      <c r="H469" s="82">
        <v>5</v>
      </c>
      <c r="I469" s="546"/>
      <c r="J469" s="465"/>
      <c r="K469" s="424"/>
      <c r="L469" s="220"/>
      <c r="M469" s="220"/>
      <c r="N469" s="5">
        <v>13</v>
      </c>
      <c r="O469" s="291"/>
      <c r="P469" s="530"/>
      <c r="Q469" s="527"/>
      <c r="R469" s="517"/>
      <c r="S469" s="517"/>
      <c r="T469" s="517"/>
      <c r="U469" s="521"/>
      <c r="V469" s="524"/>
    </row>
    <row r="470" spans="1:22" ht="15.75" customHeight="1" x14ac:dyDescent="0.25">
      <c r="A470" s="566"/>
      <c r="B470" s="271"/>
      <c r="C470" s="271"/>
      <c r="D470" s="540"/>
      <c r="E470" s="540"/>
      <c r="F470" s="543"/>
      <c r="G470" s="495"/>
      <c r="H470" s="82">
        <v>6</v>
      </c>
      <c r="I470" s="546"/>
      <c r="J470" s="465"/>
      <c r="K470" s="424"/>
      <c r="L470" s="220"/>
      <c r="M470" s="220"/>
      <c r="N470" s="5">
        <v>14</v>
      </c>
      <c r="O470" s="291"/>
      <c r="P470" s="530"/>
      <c r="Q470" s="527"/>
      <c r="R470" s="517"/>
      <c r="S470" s="517"/>
      <c r="T470" s="517"/>
      <c r="U470" s="521"/>
      <c r="V470" s="524"/>
    </row>
    <row r="471" spans="1:22" ht="15" customHeight="1" thickBot="1" x14ac:dyDescent="0.3">
      <c r="A471" s="566"/>
      <c r="B471" s="271"/>
      <c r="C471" s="258"/>
      <c r="D471" s="541"/>
      <c r="E471" s="541"/>
      <c r="F471" s="544"/>
      <c r="G471" s="496"/>
      <c r="H471" s="90">
        <v>7</v>
      </c>
      <c r="I471" s="546"/>
      <c r="J471" s="466"/>
      <c r="K471" s="199"/>
      <c r="L471" s="221"/>
      <c r="M471" s="221"/>
      <c r="N471" s="88">
        <v>15</v>
      </c>
      <c r="O471" s="292"/>
      <c r="P471" s="531"/>
      <c r="Q471" s="527"/>
      <c r="R471" s="517"/>
      <c r="S471" s="517"/>
      <c r="T471" s="517"/>
      <c r="U471" s="521"/>
      <c r="V471" s="524"/>
    </row>
    <row r="472" spans="1:22" ht="15" customHeight="1" x14ac:dyDescent="0.25">
      <c r="A472" s="566"/>
      <c r="B472" s="271"/>
      <c r="C472" s="257" t="s">
        <v>204</v>
      </c>
      <c r="D472" s="539" t="str">
        <f>DEC2HEX(E472)</f>
        <v>3D</v>
      </c>
      <c r="E472" s="539">
        <f>E456+1</f>
        <v>61</v>
      </c>
      <c r="F472" s="542" t="str">
        <f>DEC2HEX(G472,2)</f>
        <v>5A</v>
      </c>
      <c r="G472" s="494">
        <f>G464+1</f>
        <v>90</v>
      </c>
      <c r="H472" s="75">
        <v>0</v>
      </c>
      <c r="I472" s="546"/>
      <c r="J472" s="464" t="e">
        <f>DEC2HEX(K472,2)</f>
        <v>#NUM!</v>
      </c>
      <c r="K472" s="317">
        <f>+K456+1</f>
        <v>1051</v>
      </c>
      <c r="L472" s="219">
        <f>L464+1</f>
        <v>1096</v>
      </c>
      <c r="M472" s="219" t="str">
        <f>DEC2HEX(L472,4)</f>
        <v>0448</v>
      </c>
      <c r="N472" s="73">
        <v>0</v>
      </c>
      <c r="O472" s="290" t="str">
        <f>HEX2BIN(P472,8)</f>
        <v>00000000</v>
      </c>
      <c r="P472" s="529" t="s">
        <v>136</v>
      </c>
      <c r="Q472" s="527"/>
      <c r="R472" s="517"/>
      <c r="S472" s="517"/>
      <c r="T472" s="517"/>
      <c r="U472" s="521"/>
      <c r="V472" s="524"/>
    </row>
    <row r="473" spans="1:22" ht="15" customHeight="1" x14ac:dyDescent="0.25">
      <c r="A473" s="566"/>
      <c r="B473" s="271"/>
      <c r="C473" s="271"/>
      <c r="D473" s="540"/>
      <c r="E473" s="540"/>
      <c r="F473" s="543"/>
      <c r="G473" s="495"/>
      <c r="H473" s="82">
        <v>1</v>
      </c>
      <c r="I473" s="546"/>
      <c r="J473" s="465"/>
      <c r="K473" s="424"/>
      <c r="L473" s="220"/>
      <c r="M473" s="220"/>
      <c r="N473" s="5">
        <v>1</v>
      </c>
      <c r="O473" s="291"/>
      <c r="P473" s="530"/>
      <c r="Q473" s="527"/>
      <c r="R473" s="517"/>
      <c r="S473" s="517"/>
      <c r="T473" s="517"/>
      <c r="U473" s="521"/>
      <c r="V473" s="524"/>
    </row>
    <row r="474" spans="1:22" ht="15" customHeight="1" x14ac:dyDescent="0.25">
      <c r="A474" s="566"/>
      <c r="B474" s="271"/>
      <c r="C474" s="271"/>
      <c r="D474" s="540"/>
      <c r="E474" s="540"/>
      <c r="F474" s="543"/>
      <c r="G474" s="495"/>
      <c r="H474" s="82">
        <v>2</v>
      </c>
      <c r="I474" s="546"/>
      <c r="J474" s="465"/>
      <c r="K474" s="424"/>
      <c r="L474" s="220"/>
      <c r="M474" s="220"/>
      <c r="N474" s="5">
        <v>2</v>
      </c>
      <c r="O474" s="291"/>
      <c r="P474" s="530"/>
      <c r="Q474" s="527"/>
      <c r="R474" s="517"/>
      <c r="S474" s="517"/>
      <c r="T474" s="517"/>
      <c r="U474" s="521"/>
      <c r="V474" s="524"/>
    </row>
    <row r="475" spans="1:22" ht="15" customHeight="1" x14ac:dyDescent="0.25">
      <c r="A475" s="566"/>
      <c r="B475" s="271"/>
      <c r="C475" s="271"/>
      <c r="D475" s="540"/>
      <c r="E475" s="540"/>
      <c r="F475" s="543"/>
      <c r="G475" s="495"/>
      <c r="H475" s="82">
        <v>3</v>
      </c>
      <c r="I475" s="546"/>
      <c r="J475" s="465"/>
      <c r="K475" s="424"/>
      <c r="L475" s="220"/>
      <c r="M475" s="220"/>
      <c r="N475" s="5">
        <v>3</v>
      </c>
      <c r="O475" s="291"/>
      <c r="P475" s="530"/>
      <c r="Q475" s="527"/>
      <c r="R475" s="517"/>
      <c r="S475" s="517"/>
      <c r="T475" s="517"/>
      <c r="U475" s="521"/>
      <c r="V475" s="524"/>
    </row>
    <row r="476" spans="1:22" ht="15" customHeight="1" x14ac:dyDescent="0.25">
      <c r="A476" s="566"/>
      <c r="B476" s="271"/>
      <c r="C476" s="271"/>
      <c r="D476" s="540"/>
      <c r="E476" s="540"/>
      <c r="F476" s="543"/>
      <c r="G476" s="495"/>
      <c r="H476" s="82">
        <v>4</v>
      </c>
      <c r="I476" s="546"/>
      <c r="J476" s="465"/>
      <c r="K476" s="424"/>
      <c r="L476" s="220"/>
      <c r="M476" s="220"/>
      <c r="N476" s="5">
        <v>4</v>
      </c>
      <c r="O476" s="291"/>
      <c r="P476" s="530"/>
      <c r="Q476" s="527"/>
      <c r="R476" s="517"/>
      <c r="S476" s="517"/>
      <c r="T476" s="517"/>
      <c r="U476" s="521"/>
      <c r="V476" s="524"/>
    </row>
    <row r="477" spans="1:22" ht="15" customHeight="1" x14ac:dyDescent="0.25">
      <c r="A477" s="566"/>
      <c r="B477" s="271"/>
      <c r="C477" s="271"/>
      <c r="D477" s="540"/>
      <c r="E477" s="540"/>
      <c r="F477" s="543"/>
      <c r="G477" s="495"/>
      <c r="H477" s="82">
        <v>5</v>
      </c>
      <c r="I477" s="546"/>
      <c r="J477" s="465"/>
      <c r="K477" s="424"/>
      <c r="L477" s="220"/>
      <c r="M477" s="220"/>
      <c r="N477" s="5">
        <v>5</v>
      </c>
      <c r="O477" s="291"/>
      <c r="P477" s="530"/>
      <c r="Q477" s="527"/>
      <c r="R477" s="517"/>
      <c r="S477" s="517"/>
      <c r="T477" s="517"/>
      <c r="U477" s="521"/>
      <c r="V477" s="524"/>
    </row>
    <row r="478" spans="1:22" ht="15.75" customHeight="1" x14ac:dyDescent="0.25">
      <c r="A478" s="566"/>
      <c r="B478" s="271"/>
      <c r="C478" s="271"/>
      <c r="D478" s="540"/>
      <c r="E478" s="540"/>
      <c r="F478" s="543"/>
      <c r="G478" s="495"/>
      <c r="H478" s="82">
        <v>6</v>
      </c>
      <c r="I478" s="546"/>
      <c r="J478" s="465"/>
      <c r="K478" s="424"/>
      <c r="L478" s="220"/>
      <c r="M478" s="220"/>
      <c r="N478" s="5">
        <v>6</v>
      </c>
      <c r="O478" s="291"/>
      <c r="P478" s="530"/>
      <c r="Q478" s="527"/>
      <c r="R478" s="517"/>
      <c r="S478" s="517"/>
      <c r="T478" s="517"/>
      <c r="U478" s="521"/>
      <c r="V478" s="524"/>
    </row>
    <row r="479" spans="1:22" ht="15" customHeight="1" thickBot="1" x14ac:dyDescent="0.3">
      <c r="A479" s="566"/>
      <c r="B479" s="271"/>
      <c r="C479" s="271"/>
      <c r="D479" s="540"/>
      <c r="E479" s="540"/>
      <c r="F479" s="544"/>
      <c r="G479" s="496"/>
      <c r="H479" s="82">
        <v>7</v>
      </c>
      <c r="I479" s="546"/>
      <c r="J479" s="465"/>
      <c r="K479" s="424"/>
      <c r="L479" s="221"/>
      <c r="M479" s="221"/>
      <c r="N479" s="5">
        <v>7</v>
      </c>
      <c r="O479" s="292"/>
      <c r="P479" s="531"/>
      <c r="Q479" s="527"/>
      <c r="R479" s="517"/>
      <c r="S479" s="517"/>
      <c r="T479" s="517"/>
      <c r="U479" s="521"/>
      <c r="V479" s="524"/>
    </row>
    <row r="480" spans="1:22" x14ac:dyDescent="0.25">
      <c r="A480" s="566"/>
      <c r="B480" s="271"/>
      <c r="C480" s="271"/>
      <c r="D480" s="540"/>
      <c r="E480" s="540"/>
      <c r="F480" s="542" t="str">
        <f>DEC2HEX(G480,2)</f>
        <v>5B</v>
      </c>
      <c r="G480" s="494">
        <f>G472+1</f>
        <v>91</v>
      </c>
      <c r="H480" s="82">
        <v>0</v>
      </c>
      <c r="I480" s="546"/>
      <c r="J480" s="465"/>
      <c r="K480" s="424"/>
      <c r="L480" s="219">
        <f>L472+1</f>
        <v>1097</v>
      </c>
      <c r="M480" s="219" t="str">
        <f>DEC2HEX(L480,4)</f>
        <v>0449</v>
      </c>
      <c r="N480" s="5">
        <v>8</v>
      </c>
      <c r="O480" s="290" t="str">
        <f>HEX2BIN(P480,8)</f>
        <v>00000000</v>
      </c>
      <c r="P480" s="529" t="s">
        <v>136</v>
      </c>
      <c r="Q480" s="527"/>
      <c r="R480" s="517"/>
      <c r="S480" s="517"/>
      <c r="T480" s="517"/>
      <c r="U480" s="521"/>
      <c r="V480" s="524"/>
    </row>
    <row r="481" spans="1:22" x14ac:dyDescent="0.25">
      <c r="A481" s="566"/>
      <c r="B481" s="271"/>
      <c r="C481" s="271"/>
      <c r="D481" s="540"/>
      <c r="E481" s="540"/>
      <c r="F481" s="543"/>
      <c r="G481" s="495"/>
      <c r="H481" s="82">
        <v>1</v>
      </c>
      <c r="I481" s="546"/>
      <c r="J481" s="465"/>
      <c r="K481" s="424"/>
      <c r="L481" s="220"/>
      <c r="M481" s="220"/>
      <c r="N481" s="5">
        <v>9</v>
      </c>
      <c r="O481" s="291"/>
      <c r="P481" s="530"/>
      <c r="Q481" s="527"/>
      <c r="R481" s="517"/>
      <c r="S481" s="517"/>
      <c r="T481" s="517"/>
      <c r="U481" s="521"/>
      <c r="V481" s="524"/>
    </row>
    <row r="482" spans="1:22" x14ac:dyDescent="0.25">
      <c r="A482" s="566"/>
      <c r="B482" s="271"/>
      <c r="C482" s="271"/>
      <c r="D482" s="540"/>
      <c r="E482" s="540"/>
      <c r="F482" s="543"/>
      <c r="G482" s="495"/>
      <c r="H482" s="82">
        <v>2</v>
      </c>
      <c r="I482" s="546"/>
      <c r="J482" s="465"/>
      <c r="K482" s="424"/>
      <c r="L482" s="220"/>
      <c r="M482" s="220"/>
      <c r="N482" s="5">
        <v>10</v>
      </c>
      <c r="O482" s="291"/>
      <c r="P482" s="530"/>
      <c r="Q482" s="527"/>
      <c r="R482" s="517"/>
      <c r="S482" s="517"/>
      <c r="T482" s="517"/>
      <c r="U482" s="521"/>
      <c r="V482" s="524"/>
    </row>
    <row r="483" spans="1:22" x14ac:dyDescent="0.25">
      <c r="A483" s="566"/>
      <c r="B483" s="271"/>
      <c r="C483" s="271"/>
      <c r="D483" s="540"/>
      <c r="E483" s="540"/>
      <c r="F483" s="543"/>
      <c r="G483" s="495"/>
      <c r="H483" s="82">
        <v>3</v>
      </c>
      <c r="I483" s="546"/>
      <c r="J483" s="465"/>
      <c r="K483" s="424"/>
      <c r="L483" s="220"/>
      <c r="M483" s="220"/>
      <c r="N483" s="5">
        <v>11</v>
      </c>
      <c r="O483" s="291"/>
      <c r="P483" s="530"/>
      <c r="Q483" s="527"/>
      <c r="R483" s="517"/>
      <c r="S483" s="517"/>
      <c r="T483" s="517"/>
      <c r="U483" s="521"/>
      <c r="V483" s="524"/>
    </row>
    <row r="484" spans="1:22" x14ac:dyDescent="0.25">
      <c r="A484" s="566"/>
      <c r="B484" s="271"/>
      <c r="C484" s="271"/>
      <c r="D484" s="540"/>
      <c r="E484" s="540"/>
      <c r="F484" s="543"/>
      <c r="G484" s="495"/>
      <c r="H484" s="82">
        <v>4</v>
      </c>
      <c r="I484" s="546"/>
      <c r="J484" s="465"/>
      <c r="K484" s="424"/>
      <c r="L484" s="220"/>
      <c r="M484" s="220"/>
      <c r="N484" s="5">
        <v>12</v>
      </c>
      <c r="O484" s="291"/>
      <c r="P484" s="530"/>
      <c r="Q484" s="527"/>
      <c r="R484" s="517"/>
      <c r="S484" s="517"/>
      <c r="T484" s="517"/>
      <c r="U484" s="521"/>
      <c r="V484" s="524"/>
    </row>
    <row r="485" spans="1:22" x14ac:dyDescent="0.25">
      <c r="A485" s="566"/>
      <c r="B485" s="271"/>
      <c r="C485" s="271"/>
      <c r="D485" s="540"/>
      <c r="E485" s="540"/>
      <c r="F485" s="543"/>
      <c r="G485" s="495"/>
      <c r="H485" s="82">
        <v>5</v>
      </c>
      <c r="I485" s="546"/>
      <c r="J485" s="465"/>
      <c r="K485" s="424"/>
      <c r="L485" s="220"/>
      <c r="M485" s="220"/>
      <c r="N485" s="5">
        <v>13</v>
      </c>
      <c r="O485" s="291"/>
      <c r="P485" s="530"/>
      <c r="Q485" s="527"/>
      <c r="R485" s="517"/>
      <c r="S485" s="517"/>
      <c r="T485" s="517"/>
      <c r="U485" s="521"/>
      <c r="V485" s="524"/>
    </row>
    <row r="486" spans="1:22" x14ac:dyDescent="0.25">
      <c r="A486" s="566"/>
      <c r="B486" s="271"/>
      <c r="C486" s="271"/>
      <c r="D486" s="540"/>
      <c r="E486" s="540"/>
      <c r="F486" s="543"/>
      <c r="G486" s="495"/>
      <c r="H486" s="82">
        <v>6</v>
      </c>
      <c r="I486" s="546"/>
      <c r="J486" s="465"/>
      <c r="K486" s="424"/>
      <c r="L486" s="220"/>
      <c r="M486" s="220"/>
      <c r="N486" s="5">
        <v>14</v>
      </c>
      <c r="O486" s="291"/>
      <c r="P486" s="530"/>
      <c r="Q486" s="527"/>
      <c r="R486" s="517"/>
      <c r="S486" s="517"/>
      <c r="T486" s="517"/>
      <c r="U486" s="521"/>
      <c r="V486" s="524"/>
    </row>
    <row r="487" spans="1:22" ht="15.75" thickBot="1" x14ac:dyDescent="0.3">
      <c r="A487" s="566"/>
      <c r="B487" s="258"/>
      <c r="C487" s="258"/>
      <c r="D487" s="541"/>
      <c r="E487" s="541"/>
      <c r="F487" s="548"/>
      <c r="G487" s="496"/>
      <c r="H487" s="86">
        <v>7</v>
      </c>
      <c r="I487" s="332"/>
      <c r="J487" s="466"/>
      <c r="K487" s="199"/>
      <c r="L487" s="221"/>
      <c r="M487" s="221"/>
      <c r="N487" s="84">
        <v>15</v>
      </c>
      <c r="O487" s="292"/>
      <c r="P487" s="531"/>
      <c r="Q487" s="528"/>
      <c r="R487" s="518"/>
      <c r="S487" s="518"/>
      <c r="T487" s="518"/>
      <c r="U487" s="522"/>
      <c r="V487" s="525"/>
    </row>
    <row r="488" spans="1:22" x14ac:dyDescent="0.25">
      <c r="A488" s="566"/>
      <c r="B488" s="257" t="s">
        <v>206</v>
      </c>
      <c r="C488" s="257" t="s">
        <v>206</v>
      </c>
      <c r="D488" s="539" t="str">
        <f>DEC2HEX(E488)</f>
        <v>3E</v>
      </c>
      <c r="E488" s="539">
        <f>E472+1</f>
        <v>62</v>
      </c>
      <c r="F488" s="545" t="str">
        <f>DEC2HEX(G488)</f>
        <v>5C</v>
      </c>
      <c r="G488" s="536">
        <f>G480+1</f>
        <v>92</v>
      </c>
      <c r="H488" s="75">
        <v>0</v>
      </c>
      <c r="I488" s="331" t="s">
        <v>285</v>
      </c>
      <c r="J488" s="464" t="e">
        <f>DEC2HEX(K488,2)</f>
        <v>#NUM!</v>
      </c>
      <c r="K488" s="317">
        <f>+K472+1</f>
        <v>1052</v>
      </c>
      <c r="L488" s="219">
        <f>L480+1</f>
        <v>1098</v>
      </c>
      <c r="M488" s="219" t="str">
        <f>DEC2HEX(L488,4)</f>
        <v>044A</v>
      </c>
      <c r="N488" s="73">
        <v>0</v>
      </c>
      <c r="O488" s="290" t="str">
        <f>HEX2BIN(P488,8)</f>
        <v>01111111</v>
      </c>
      <c r="P488" s="287" t="s">
        <v>228</v>
      </c>
      <c r="Q488" s="318" t="str">
        <f>CONCATENATE(P488,P496)</f>
        <v>7F00</v>
      </c>
      <c r="R488" s="314" t="str">
        <f>CONCATENATE(P496,P488)</f>
        <v>007F</v>
      </c>
      <c r="S488" s="314">
        <f>MOD(HEX2DEC(Q488)+2^15,2^16)-2^15</f>
        <v>32512</v>
      </c>
      <c r="T488" s="314">
        <f>MOD(HEX2DEC(R488)+2^15,2^16)-2^15</f>
        <v>127</v>
      </c>
      <c r="U488" s="230" t="s">
        <v>322</v>
      </c>
      <c r="V488" s="231"/>
    </row>
    <row r="489" spans="1:22" x14ac:dyDescent="0.25">
      <c r="A489" s="566"/>
      <c r="B489" s="271"/>
      <c r="C489" s="271"/>
      <c r="D489" s="540"/>
      <c r="E489" s="540"/>
      <c r="F489" s="495"/>
      <c r="G489" s="537"/>
      <c r="H489" s="82">
        <v>1</v>
      </c>
      <c r="I489" s="546"/>
      <c r="J489" s="465"/>
      <c r="K489" s="424"/>
      <c r="L489" s="220"/>
      <c r="M489" s="220"/>
      <c r="N489" s="5">
        <v>1</v>
      </c>
      <c r="O489" s="291"/>
      <c r="P489" s="288"/>
      <c r="Q489" s="319"/>
      <c r="R489" s="315"/>
      <c r="S489" s="315"/>
      <c r="T489" s="315"/>
      <c r="U489" s="232"/>
      <c r="V489" s="233"/>
    </row>
    <row r="490" spans="1:22" x14ac:dyDescent="0.25">
      <c r="A490" s="566"/>
      <c r="B490" s="271"/>
      <c r="C490" s="271"/>
      <c r="D490" s="540"/>
      <c r="E490" s="540"/>
      <c r="F490" s="495"/>
      <c r="G490" s="537"/>
      <c r="H490" s="82">
        <v>2</v>
      </c>
      <c r="I490" s="546"/>
      <c r="J490" s="465"/>
      <c r="K490" s="424"/>
      <c r="L490" s="220"/>
      <c r="M490" s="220"/>
      <c r="N490" s="98">
        <v>2</v>
      </c>
      <c r="O490" s="291"/>
      <c r="P490" s="288"/>
      <c r="Q490" s="319"/>
      <c r="R490" s="315"/>
      <c r="S490" s="315"/>
      <c r="T490" s="315"/>
      <c r="U490" s="232"/>
      <c r="V490" s="233"/>
    </row>
    <row r="491" spans="1:22" x14ac:dyDescent="0.25">
      <c r="A491" s="566"/>
      <c r="B491" s="271"/>
      <c r="C491" s="271"/>
      <c r="D491" s="540"/>
      <c r="E491" s="540"/>
      <c r="F491" s="495"/>
      <c r="G491" s="537"/>
      <c r="H491" s="82">
        <v>3</v>
      </c>
      <c r="I491" s="546"/>
      <c r="J491" s="465"/>
      <c r="K491" s="424"/>
      <c r="L491" s="220"/>
      <c r="M491" s="220"/>
      <c r="N491" s="5">
        <v>3</v>
      </c>
      <c r="O491" s="291"/>
      <c r="P491" s="288"/>
      <c r="Q491" s="319"/>
      <c r="R491" s="315"/>
      <c r="S491" s="315"/>
      <c r="T491" s="315"/>
      <c r="U491" s="232"/>
      <c r="V491" s="233"/>
    </row>
    <row r="492" spans="1:22" x14ac:dyDescent="0.25">
      <c r="A492" s="566"/>
      <c r="B492" s="271"/>
      <c r="C492" s="271"/>
      <c r="D492" s="540"/>
      <c r="E492" s="540"/>
      <c r="F492" s="495"/>
      <c r="G492" s="537"/>
      <c r="H492" s="82">
        <v>4</v>
      </c>
      <c r="I492" s="546"/>
      <c r="J492" s="465"/>
      <c r="K492" s="424"/>
      <c r="L492" s="220"/>
      <c r="M492" s="220"/>
      <c r="N492" s="98">
        <v>4</v>
      </c>
      <c r="O492" s="291"/>
      <c r="P492" s="288"/>
      <c r="Q492" s="319"/>
      <c r="R492" s="315"/>
      <c r="S492" s="315"/>
      <c r="T492" s="315"/>
      <c r="U492" s="232"/>
      <c r="V492" s="233"/>
    </row>
    <row r="493" spans="1:22" x14ac:dyDescent="0.25">
      <c r="A493" s="566"/>
      <c r="B493" s="271"/>
      <c r="C493" s="271"/>
      <c r="D493" s="540"/>
      <c r="E493" s="540"/>
      <c r="F493" s="495"/>
      <c r="G493" s="537"/>
      <c r="H493" s="82">
        <v>5</v>
      </c>
      <c r="I493" s="546"/>
      <c r="J493" s="465"/>
      <c r="K493" s="424"/>
      <c r="L493" s="220"/>
      <c r="M493" s="220"/>
      <c r="N493" s="5">
        <v>5</v>
      </c>
      <c r="O493" s="291"/>
      <c r="P493" s="288"/>
      <c r="Q493" s="319"/>
      <c r="R493" s="315"/>
      <c r="S493" s="315"/>
      <c r="T493" s="315"/>
      <c r="U493" s="232"/>
      <c r="V493" s="233"/>
    </row>
    <row r="494" spans="1:22" x14ac:dyDescent="0.25">
      <c r="A494" s="566"/>
      <c r="B494" s="271"/>
      <c r="C494" s="271"/>
      <c r="D494" s="540"/>
      <c r="E494" s="540"/>
      <c r="F494" s="495"/>
      <c r="G494" s="537"/>
      <c r="H494" s="82">
        <v>6</v>
      </c>
      <c r="I494" s="546"/>
      <c r="J494" s="465"/>
      <c r="K494" s="424"/>
      <c r="L494" s="220"/>
      <c r="M494" s="220"/>
      <c r="N494" s="98">
        <v>6</v>
      </c>
      <c r="O494" s="291"/>
      <c r="P494" s="288"/>
      <c r="Q494" s="319"/>
      <c r="R494" s="315"/>
      <c r="S494" s="315"/>
      <c r="T494" s="315"/>
      <c r="U494" s="232"/>
      <c r="V494" s="233"/>
    </row>
    <row r="495" spans="1:22" ht="15.75" thickBot="1" x14ac:dyDescent="0.3">
      <c r="A495" s="566"/>
      <c r="B495" s="271"/>
      <c r="C495" s="271"/>
      <c r="D495" s="540"/>
      <c r="E495" s="540"/>
      <c r="F495" s="495"/>
      <c r="G495" s="538"/>
      <c r="H495" s="86">
        <v>7</v>
      </c>
      <c r="I495" s="546"/>
      <c r="J495" s="465"/>
      <c r="K495" s="424"/>
      <c r="L495" s="221"/>
      <c r="M495" s="221"/>
      <c r="N495" s="5">
        <v>7</v>
      </c>
      <c r="O495" s="292"/>
      <c r="P495" s="289"/>
      <c r="Q495" s="319"/>
      <c r="R495" s="315"/>
      <c r="S495" s="315"/>
      <c r="T495" s="315"/>
      <c r="U495" s="232"/>
      <c r="V495" s="233"/>
    </row>
    <row r="496" spans="1:22" x14ac:dyDescent="0.25">
      <c r="A496" s="566"/>
      <c r="B496" s="271"/>
      <c r="C496" s="271"/>
      <c r="D496" s="540"/>
      <c r="E496" s="540"/>
      <c r="F496" s="545" t="str">
        <f>DEC2HEX(G496)</f>
        <v>5D</v>
      </c>
      <c r="G496" s="536">
        <f>G488+1</f>
        <v>93</v>
      </c>
      <c r="H496" s="75">
        <v>0</v>
      </c>
      <c r="I496" s="546"/>
      <c r="J496" s="465"/>
      <c r="K496" s="424"/>
      <c r="L496" s="219">
        <f>L488+1</f>
        <v>1099</v>
      </c>
      <c r="M496" s="219" t="str">
        <f>DEC2HEX(L496,4)</f>
        <v>044B</v>
      </c>
      <c r="N496" s="98">
        <v>8</v>
      </c>
      <c r="O496" s="290" t="str">
        <f>HEX2BIN(P496,8)</f>
        <v>00000000</v>
      </c>
      <c r="P496" s="287" t="s">
        <v>136</v>
      </c>
      <c r="Q496" s="319"/>
      <c r="R496" s="315"/>
      <c r="S496" s="315"/>
      <c r="T496" s="315"/>
      <c r="U496" s="232"/>
      <c r="V496" s="233"/>
    </row>
    <row r="497" spans="1:22" x14ac:dyDescent="0.25">
      <c r="A497" s="566"/>
      <c r="B497" s="271"/>
      <c r="C497" s="271"/>
      <c r="D497" s="540"/>
      <c r="E497" s="540"/>
      <c r="F497" s="495"/>
      <c r="G497" s="537"/>
      <c r="H497" s="82">
        <v>1</v>
      </c>
      <c r="I497" s="546"/>
      <c r="J497" s="465"/>
      <c r="K497" s="424"/>
      <c r="L497" s="220"/>
      <c r="M497" s="220"/>
      <c r="N497" s="5">
        <v>9</v>
      </c>
      <c r="O497" s="291"/>
      <c r="P497" s="288"/>
      <c r="Q497" s="319"/>
      <c r="R497" s="315"/>
      <c r="S497" s="315"/>
      <c r="T497" s="315"/>
      <c r="U497" s="232"/>
      <c r="V497" s="233"/>
    </row>
    <row r="498" spans="1:22" x14ac:dyDescent="0.25">
      <c r="A498" s="566"/>
      <c r="B498" s="271"/>
      <c r="C498" s="271"/>
      <c r="D498" s="540"/>
      <c r="E498" s="540"/>
      <c r="F498" s="495"/>
      <c r="G498" s="537"/>
      <c r="H498" s="82">
        <v>2</v>
      </c>
      <c r="I498" s="546"/>
      <c r="J498" s="465"/>
      <c r="K498" s="424"/>
      <c r="L498" s="220"/>
      <c r="M498" s="220"/>
      <c r="N498" s="98">
        <v>10</v>
      </c>
      <c r="O498" s="291"/>
      <c r="P498" s="288"/>
      <c r="Q498" s="319"/>
      <c r="R498" s="315"/>
      <c r="S498" s="315"/>
      <c r="T498" s="315"/>
      <c r="U498" s="232"/>
      <c r="V498" s="233"/>
    </row>
    <row r="499" spans="1:22" x14ac:dyDescent="0.25">
      <c r="A499" s="566"/>
      <c r="B499" s="271"/>
      <c r="C499" s="271"/>
      <c r="D499" s="540"/>
      <c r="E499" s="540"/>
      <c r="F499" s="495"/>
      <c r="G499" s="537"/>
      <c r="H499" s="82">
        <v>3</v>
      </c>
      <c r="I499" s="546"/>
      <c r="J499" s="465"/>
      <c r="K499" s="424"/>
      <c r="L499" s="220"/>
      <c r="M499" s="220"/>
      <c r="N499" s="5">
        <v>11</v>
      </c>
      <c r="O499" s="291"/>
      <c r="P499" s="288"/>
      <c r="Q499" s="319"/>
      <c r="R499" s="315"/>
      <c r="S499" s="315"/>
      <c r="T499" s="315"/>
      <c r="U499" s="232"/>
      <c r="V499" s="233"/>
    </row>
    <row r="500" spans="1:22" x14ac:dyDescent="0.25">
      <c r="A500" s="566"/>
      <c r="B500" s="271"/>
      <c r="C500" s="271"/>
      <c r="D500" s="540"/>
      <c r="E500" s="540"/>
      <c r="F500" s="495"/>
      <c r="G500" s="537"/>
      <c r="H500" s="82">
        <v>4</v>
      </c>
      <c r="I500" s="546"/>
      <c r="J500" s="465"/>
      <c r="K500" s="424"/>
      <c r="L500" s="220"/>
      <c r="M500" s="220"/>
      <c r="N500" s="98">
        <v>12</v>
      </c>
      <c r="O500" s="291"/>
      <c r="P500" s="288"/>
      <c r="Q500" s="319"/>
      <c r="R500" s="315"/>
      <c r="S500" s="315"/>
      <c r="T500" s="315"/>
      <c r="U500" s="232"/>
      <c r="V500" s="233"/>
    </row>
    <row r="501" spans="1:22" x14ac:dyDescent="0.25">
      <c r="A501" s="566"/>
      <c r="B501" s="271"/>
      <c r="C501" s="271"/>
      <c r="D501" s="540"/>
      <c r="E501" s="540"/>
      <c r="F501" s="495"/>
      <c r="G501" s="537"/>
      <c r="H501" s="82">
        <v>5</v>
      </c>
      <c r="I501" s="546"/>
      <c r="J501" s="465"/>
      <c r="K501" s="424"/>
      <c r="L501" s="220"/>
      <c r="M501" s="220"/>
      <c r="N501" s="5">
        <v>13</v>
      </c>
      <c r="O501" s="291"/>
      <c r="P501" s="288"/>
      <c r="Q501" s="319"/>
      <c r="R501" s="315"/>
      <c r="S501" s="315"/>
      <c r="T501" s="315"/>
      <c r="U501" s="232"/>
      <c r="V501" s="233"/>
    </row>
    <row r="502" spans="1:22" x14ac:dyDescent="0.25">
      <c r="A502" s="566"/>
      <c r="B502" s="271"/>
      <c r="C502" s="271"/>
      <c r="D502" s="540"/>
      <c r="E502" s="540"/>
      <c r="F502" s="495"/>
      <c r="G502" s="537"/>
      <c r="H502" s="82">
        <v>6</v>
      </c>
      <c r="I502" s="546"/>
      <c r="J502" s="465"/>
      <c r="K502" s="424"/>
      <c r="L502" s="220"/>
      <c r="M502" s="220"/>
      <c r="N502" s="98">
        <v>14</v>
      </c>
      <c r="O502" s="291"/>
      <c r="P502" s="288"/>
      <c r="Q502" s="319"/>
      <c r="R502" s="315"/>
      <c r="S502" s="315"/>
      <c r="T502" s="315"/>
      <c r="U502" s="232"/>
      <c r="V502" s="233"/>
    </row>
    <row r="503" spans="1:22" ht="15.75" thickBot="1" x14ac:dyDescent="0.3">
      <c r="A503" s="566"/>
      <c r="B503" s="258"/>
      <c r="C503" s="258"/>
      <c r="D503" s="541"/>
      <c r="E503" s="541"/>
      <c r="F503" s="495"/>
      <c r="G503" s="538"/>
      <c r="H503" s="86">
        <v>7</v>
      </c>
      <c r="I503" s="332"/>
      <c r="J503" s="466"/>
      <c r="K503" s="199"/>
      <c r="L503" s="221"/>
      <c r="M503" s="221"/>
      <c r="N503" s="84">
        <v>15</v>
      </c>
      <c r="O503" s="292"/>
      <c r="P503" s="289"/>
      <c r="Q503" s="320"/>
      <c r="R503" s="316"/>
      <c r="S503" s="316"/>
      <c r="T503" s="316"/>
      <c r="U503" s="234"/>
      <c r="V503" s="235"/>
    </row>
    <row r="504" spans="1:22" x14ac:dyDescent="0.25">
      <c r="A504" s="566"/>
      <c r="B504" s="257" t="s">
        <v>453</v>
      </c>
      <c r="C504" s="257" t="s">
        <v>203</v>
      </c>
      <c r="D504" s="539" t="str">
        <f>DEC2HEX(E504)</f>
        <v>3F</v>
      </c>
      <c r="E504" s="539">
        <f>E488+1</f>
        <v>63</v>
      </c>
      <c r="F504" s="542" t="str">
        <f>DEC2HEX(G504,2)</f>
        <v>5E</v>
      </c>
      <c r="G504" s="545">
        <f>G496+1</f>
        <v>94</v>
      </c>
      <c r="H504" s="75">
        <v>0</v>
      </c>
      <c r="I504" s="331" t="s">
        <v>323</v>
      </c>
      <c r="J504" s="464" t="e">
        <f>DEC2HEX(K504,2)</f>
        <v>#NUM!</v>
      </c>
      <c r="K504" s="317">
        <f>+K488+1</f>
        <v>1053</v>
      </c>
      <c r="L504" s="219">
        <f>L496+1</f>
        <v>1100</v>
      </c>
      <c r="M504" s="219" t="str">
        <f>DEC2HEX(L504,4)</f>
        <v>044C</v>
      </c>
      <c r="N504" s="73">
        <v>0</v>
      </c>
      <c r="O504" s="290" t="str">
        <f>HEX2BIN(P504,8)</f>
        <v>11101000</v>
      </c>
      <c r="P504" s="529" t="s">
        <v>151</v>
      </c>
      <c r="Q504" s="526" t="str">
        <f>CONCATENATE(P504,P512,P520,P528)</f>
        <v>E8030000</v>
      </c>
      <c r="R504" s="516" t="str">
        <f>CONCATENATE(P528,P520,P512,P504)</f>
        <v>000003E8</v>
      </c>
      <c r="S504" s="519">
        <f>MOD(HEX2DEC(Q504)+2^31,2^32)-2^31</f>
        <v>-402456576</v>
      </c>
      <c r="T504" s="519">
        <f>(MOD(HEX2DEC(R504)+2^31,2^32)-2^31)</f>
        <v>1000</v>
      </c>
      <c r="U504" s="245" t="s">
        <v>266</v>
      </c>
      <c r="V504" s="246"/>
    </row>
    <row r="505" spans="1:22" x14ac:dyDescent="0.25">
      <c r="A505" s="566"/>
      <c r="B505" s="271"/>
      <c r="C505" s="271"/>
      <c r="D505" s="540"/>
      <c r="E505" s="540"/>
      <c r="F505" s="543"/>
      <c r="G505" s="495"/>
      <c r="H505" s="82">
        <v>1</v>
      </c>
      <c r="I505" s="546"/>
      <c r="J505" s="465"/>
      <c r="K505" s="424"/>
      <c r="L505" s="220"/>
      <c r="M505" s="220"/>
      <c r="N505" s="5">
        <v>1</v>
      </c>
      <c r="O505" s="291"/>
      <c r="P505" s="530"/>
      <c r="Q505" s="527"/>
      <c r="R505" s="517"/>
      <c r="S505" s="517"/>
      <c r="T505" s="517"/>
      <c r="U505" s="247"/>
      <c r="V505" s="248"/>
    </row>
    <row r="506" spans="1:22" x14ac:dyDescent="0.25">
      <c r="A506" s="566"/>
      <c r="B506" s="271"/>
      <c r="C506" s="271"/>
      <c r="D506" s="540"/>
      <c r="E506" s="540"/>
      <c r="F506" s="543"/>
      <c r="G506" s="495"/>
      <c r="H506" s="82">
        <v>2</v>
      </c>
      <c r="I506" s="546"/>
      <c r="J506" s="465"/>
      <c r="K506" s="424"/>
      <c r="L506" s="220"/>
      <c r="M506" s="220"/>
      <c r="N506" s="5">
        <v>2</v>
      </c>
      <c r="O506" s="291"/>
      <c r="P506" s="530"/>
      <c r="Q506" s="527"/>
      <c r="R506" s="517"/>
      <c r="S506" s="517"/>
      <c r="T506" s="517"/>
      <c r="U506" s="247"/>
      <c r="V506" s="248"/>
    </row>
    <row r="507" spans="1:22" x14ac:dyDescent="0.25">
      <c r="A507" s="566"/>
      <c r="B507" s="271"/>
      <c r="C507" s="271"/>
      <c r="D507" s="540"/>
      <c r="E507" s="540"/>
      <c r="F507" s="543"/>
      <c r="G507" s="495"/>
      <c r="H507" s="82">
        <v>3</v>
      </c>
      <c r="I507" s="546"/>
      <c r="J507" s="465"/>
      <c r="K507" s="424"/>
      <c r="L507" s="220"/>
      <c r="M507" s="220"/>
      <c r="N507" s="5">
        <v>3</v>
      </c>
      <c r="O507" s="291"/>
      <c r="P507" s="530"/>
      <c r="Q507" s="527"/>
      <c r="R507" s="517"/>
      <c r="S507" s="517"/>
      <c r="T507" s="517"/>
      <c r="U507" s="247"/>
      <c r="V507" s="248"/>
    </row>
    <row r="508" spans="1:22" x14ac:dyDescent="0.25">
      <c r="A508" s="566"/>
      <c r="B508" s="271"/>
      <c r="C508" s="271"/>
      <c r="D508" s="540"/>
      <c r="E508" s="540"/>
      <c r="F508" s="543"/>
      <c r="G508" s="495"/>
      <c r="H508" s="82">
        <v>4</v>
      </c>
      <c r="I508" s="546"/>
      <c r="J508" s="465"/>
      <c r="K508" s="424"/>
      <c r="L508" s="220"/>
      <c r="M508" s="220"/>
      <c r="N508" s="5">
        <v>4</v>
      </c>
      <c r="O508" s="291"/>
      <c r="P508" s="530"/>
      <c r="Q508" s="527"/>
      <c r="R508" s="517"/>
      <c r="S508" s="517"/>
      <c r="T508" s="517"/>
      <c r="U508" s="247"/>
      <c r="V508" s="248"/>
    </row>
    <row r="509" spans="1:22" x14ac:dyDescent="0.25">
      <c r="A509" s="566"/>
      <c r="B509" s="271"/>
      <c r="C509" s="271"/>
      <c r="D509" s="540"/>
      <c r="E509" s="540"/>
      <c r="F509" s="543"/>
      <c r="G509" s="495"/>
      <c r="H509" s="82">
        <v>5</v>
      </c>
      <c r="I509" s="546"/>
      <c r="J509" s="465"/>
      <c r="K509" s="424"/>
      <c r="L509" s="220"/>
      <c r="M509" s="220"/>
      <c r="N509" s="5">
        <v>5</v>
      </c>
      <c r="O509" s="291"/>
      <c r="P509" s="530"/>
      <c r="Q509" s="527"/>
      <c r="R509" s="517"/>
      <c r="S509" s="517"/>
      <c r="T509" s="517"/>
      <c r="U509" s="247"/>
      <c r="V509" s="248"/>
    </row>
    <row r="510" spans="1:22" x14ac:dyDescent="0.25">
      <c r="A510" s="566"/>
      <c r="B510" s="271"/>
      <c r="C510" s="271"/>
      <c r="D510" s="540"/>
      <c r="E510" s="540"/>
      <c r="F510" s="543"/>
      <c r="G510" s="495"/>
      <c r="H510" s="82">
        <v>6</v>
      </c>
      <c r="I510" s="546"/>
      <c r="J510" s="465"/>
      <c r="K510" s="424"/>
      <c r="L510" s="220"/>
      <c r="M510" s="220"/>
      <c r="N510" s="5">
        <v>6</v>
      </c>
      <c r="O510" s="291"/>
      <c r="P510" s="530"/>
      <c r="Q510" s="527"/>
      <c r="R510" s="517"/>
      <c r="S510" s="517"/>
      <c r="T510" s="517"/>
      <c r="U510" s="247"/>
      <c r="V510" s="248"/>
    </row>
    <row r="511" spans="1:22" ht="15" customHeight="1" thickBot="1" x14ac:dyDescent="0.3">
      <c r="A511" s="566"/>
      <c r="B511" s="271"/>
      <c r="C511" s="271"/>
      <c r="D511" s="540"/>
      <c r="E511" s="540"/>
      <c r="F511" s="544"/>
      <c r="G511" s="496"/>
      <c r="H511" s="82">
        <v>7</v>
      </c>
      <c r="I511" s="546"/>
      <c r="J511" s="465"/>
      <c r="K511" s="424"/>
      <c r="L511" s="221"/>
      <c r="M511" s="221"/>
      <c r="N511" s="5">
        <v>7</v>
      </c>
      <c r="O511" s="292"/>
      <c r="P511" s="531"/>
      <c r="Q511" s="527"/>
      <c r="R511" s="517"/>
      <c r="S511" s="517"/>
      <c r="T511" s="517"/>
      <c r="U511" s="247"/>
      <c r="V511" s="248"/>
    </row>
    <row r="512" spans="1:22" ht="15" customHeight="1" x14ac:dyDescent="0.25">
      <c r="A512" s="566"/>
      <c r="B512" s="271"/>
      <c r="C512" s="271"/>
      <c r="D512" s="540"/>
      <c r="E512" s="540"/>
      <c r="F512" s="542" t="str">
        <f>DEC2HEX(G512,2)</f>
        <v>5F</v>
      </c>
      <c r="G512" s="494">
        <f>G504+1</f>
        <v>95</v>
      </c>
      <c r="H512" s="82">
        <v>0</v>
      </c>
      <c r="I512" s="546"/>
      <c r="J512" s="465"/>
      <c r="K512" s="424"/>
      <c r="L512" s="219">
        <f>L504+1</f>
        <v>1101</v>
      </c>
      <c r="M512" s="219" t="str">
        <f>DEC2HEX(L512,4)</f>
        <v>044D</v>
      </c>
      <c r="N512" s="5">
        <v>8</v>
      </c>
      <c r="O512" s="290" t="str">
        <f>HEX2BIN(P512,8)</f>
        <v>00000011</v>
      </c>
      <c r="P512" s="529" t="s">
        <v>149</v>
      </c>
      <c r="Q512" s="527"/>
      <c r="R512" s="517"/>
      <c r="S512" s="517"/>
      <c r="T512" s="517"/>
      <c r="U512" s="247"/>
      <c r="V512" s="248"/>
    </row>
    <row r="513" spans="1:22" ht="15" customHeight="1" x14ac:dyDescent="0.25">
      <c r="A513" s="566"/>
      <c r="B513" s="271"/>
      <c r="C513" s="271"/>
      <c r="D513" s="540"/>
      <c r="E513" s="540"/>
      <c r="F513" s="543"/>
      <c r="G513" s="495"/>
      <c r="H513" s="82">
        <v>1</v>
      </c>
      <c r="I513" s="546"/>
      <c r="J513" s="465"/>
      <c r="K513" s="424"/>
      <c r="L513" s="220"/>
      <c r="M513" s="220"/>
      <c r="N513" s="5">
        <v>9</v>
      </c>
      <c r="O513" s="291"/>
      <c r="P513" s="530"/>
      <c r="Q513" s="527"/>
      <c r="R513" s="517"/>
      <c r="S513" s="517"/>
      <c r="T513" s="517"/>
      <c r="U513" s="247"/>
      <c r="V513" s="248"/>
    </row>
    <row r="514" spans="1:22" ht="15" customHeight="1" x14ac:dyDescent="0.25">
      <c r="A514" s="566"/>
      <c r="B514" s="271"/>
      <c r="C514" s="271"/>
      <c r="D514" s="540"/>
      <c r="E514" s="540"/>
      <c r="F514" s="543"/>
      <c r="G514" s="495"/>
      <c r="H514" s="82">
        <v>2</v>
      </c>
      <c r="I514" s="546"/>
      <c r="J514" s="465"/>
      <c r="K514" s="424"/>
      <c r="L514" s="220"/>
      <c r="M514" s="220"/>
      <c r="N514" s="5">
        <v>10</v>
      </c>
      <c r="O514" s="291"/>
      <c r="P514" s="530"/>
      <c r="Q514" s="527"/>
      <c r="R514" s="517"/>
      <c r="S514" s="517"/>
      <c r="T514" s="517"/>
      <c r="U514" s="247"/>
      <c r="V514" s="248"/>
    </row>
    <row r="515" spans="1:22" ht="15" customHeight="1" x14ac:dyDescent="0.25">
      <c r="A515" s="566"/>
      <c r="B515" s="271"/>
      <c r="C515" s="271"/>
      <c r="D515" s="540"/>
      <c r="E515" s="540"/>
      <c r="F515" s="543"/>
      <c r="G515" s="495"/>
      <c r="H515" s="82">
        <v>3</v>
      </c>
      <c r="I515" s="546"/>
      <c r="J515" s="465"/>
      <c r="K515" s="424"/>
      <c r="L515" s="220"/>
      <c r="M515" s="220"/>
      <c r="N515" s="5">
        <v>11</v>
      </c>
      <c r="O515" s="291"/>
      <c r="P515" s="530"/>
      <c r="Q515" s="527"/>
      <c r="R515" s="517"/>
      <c r="S515" s="517"/>
      <c r="T515" s="517"/>
      <c r="U515" s="247"/>
      <c r="V515" s="248"/>
    </row>
    <row r="516" spans="1:22" ht="15" customHeight="1" x14ac:dyDescent="0.25">
      <c r="A516" s="566"/>
      <c r="B516" s="271"/>
      <c r="C516" s="271"/>
      <c r="D516" s="540"/>
      <c r="E516" s="540"/>
      <c r="F516" s="543"/>
      <c r="G516" s="495"/>
      <c r="H516" s="82">
        <v>4</v>
      </c>
      <c r="I516" s="546"/>
      <c r="J516" s="465"/>
      <c r="K516" s="424"/>
      <c r="L516" s="220"/>
      <c r="M516" s="220"/>
      <c r="N516" s="5">
        <v>12</v>
      </c>
      <c r="O516" s="291"/>
      <c r="P516" s="530"/>
      <c r="Q516" s="527"/>
      <c r="R516" s="517"/>
      <c r="S516" s="517"/>
      <c r="T516" s="517"/>
      <c r="U516" s="247"/>
      <c r="V516" s="248"/>
    </row>
    <row r="517" spans="1:22" ht="15" customHeight="1" x14ac:dyDescent="0.25">
      <c r="A517" s="566"/>
      <c r="B517" s="271"/>
      <c r="C517" s="271"/>
      <c r="D517" s="540"/>
      <c r="E517" s="540"/>
      <c r="F517" s="543"/>
      <c r="G517" s="495"/>
      <c r="H517" s="82">
        <v>5</v>
      </c>
      <c r="I517" s="546"/>
      <c r="J517" s="465"/>
      <c r="K517" s="424"/>
      <c r="L517" s="220"/>
      <c r="M517" s="220"/>
      <c r="N517" s="5">
        <v>13</v>
      </c>
      <c r="O517" s="291"/>
      <c r="P517" s="530"/>
      <c r="Q517" s="527"/>
      <c r="R517" s="517"/>
      <c r="S517" s="517"/>
      <c r="T517" s="517"/>
      <c r="U517" s="247"/>
      <c r="V517" s="248"/>
    </row>
    <row r="518" spans="1:22" ht="15.75" customHeight="1" x14ac:dyDescent="0.25">
      <c r="A518" s="566"/>
      <c r="B518" s="271"/>
      <c r="C518" s="271"/>
      <c r="D518" s="540"/>
      <c r="E518" s="540"/>
      <c r="F518" s="543"/>
      <c r="G518" s="495"/>
      <c r="H518" s="82">
        <v>6</v>
      </c>
      <c r="I518" s="546"/>
      <c r="J518" s="465"/>
      <c r="K518" s="424"/>
      <c r="L518" s="220"/>
      <c r="M518" s="220"/>
      <c r="N518" s="5">
        <v>14</v>
      </c>
      <c r="O518" s="291"/>
      <c r="P518" s="530"/>
      <c r="Q518" s="527"/>
      <c r="R518" s="517"/>
      <c r="S518" s="517"/>
      <c r="T518" s="517"/>
      <c r="U518" s="247"/>
      <c r="V518" s="248"/>
    </row>
    <row r="519" spans="1:22" ht="15" customHeight="1" thickBot="1" x14ac:dyDescent="0.3">
      <c r="A519" s="566"/>
      <c r="B519" s="271"/>
      <c r="C519" s="258"/>
      <c r="D519" s="541"/>
      <c r="E519" s="541"/>
      <c r="F519" s="544"/>
      <c r="G519" s="496"/>
      <c r="H519" s="90">
        <v>7</v>
      </c>
      <c r="I519" s="546"/>
      <c r="J519" s="466"/>
      <c r="K519" s="199"/>
      <c r="L519" s="221"/>
      <c r="M519" s="221"/>
      <c r="N519" s="88">
        <v>15</v>
      </c>
      <c r="O519" s="292"/>
      <c r="P519" s="531"/>
      <c r="Q519" s="527"/>
      <c r="R519" s="517"/>
      <c r="S519" s="517"/>
      <c r="T519" s="517"/>
      <c r="U519" s="247"/>
      <c r="V519" s="248"/>
    </row>
    <row r="520" spans="1:22" ht="15" customHeight="1" x14ac:dyDescent="0.25">
      <c r="A520" s="566"/>
      <c r="B520" s="271"/>
      <c r="C520" s="257" t="s">
        <v>204</v>
      </c>
      <c r="D520" s="539" t="str">
        <f>DEC2HEX(E520)</f>
        <v>40</v>
      </c>
      <c r="E520" s="539">
        <f>E504+1</f>
        <v>64</v>
      </c>
      <c r="F520" s="542" t="str">
        <f>DEC2HEX(G520,2)</f>
        <v>60</v>
      </c>
      <c r="G520" s="494">
        <f>G512+1</f>
        <v>96</v>
      </c>
      <c r="H520" s="75">
        <v>0</v>
      </c>
      <c r="I520" s="546"/>
      <c r="J520" s="464" t="e">
        <f>DEC2HEX(K520,2)</f>
        <v>#NUM!</v>
      </c>
      <c r="K520" s="317">
        <f>+K504+1</f>
        <v>1054</v>
      </c>
      <c r="L520" s="219">
        <f>L512+1</f>
        <v>1102</v>
      </c>
      <c r="M520" s="219" t="str">
        <f>DEC2HEX(L520,4)</f>
        <v>044E</v>
      </c>
      <c r="N520" s="73">
        <v>0</v>
      </c>
      <c r="O520" s="290" t="str">
        <f>HEX2BIN(P520,8)</f>
        <v>00000000</v>
      </c>
      <c r="P520" s="529" t="s">
        <v>136</v>
      </c>
      <c r="Q520" s="527"/>
      <c r="R520" s="517"/>
      <c r="S520" s="517"/>
      <c r="T520" s="517"/>
      <c r="U520" s="247"/>
      <c r="V520" s="248"/>
    </row>
    <row r="521" spans="1:22" ht="15" customHeight="1" x14ac:dyDescent="0.25">
      <c r="A521" s="566"/>
      <c r="B521" s="271"/>
      <c r="C521" s="271"/>
      <c r="D521" s="540"/>
      <c r="E521" s="540"/>
      <c r="F521" s="543"/>
      <c r="G521" s="495"/>
      <c r="H521" s="82">
        <v>1</v>
      </c>
      <c r="I521" s="546"/>
      <c r="J521" s="465"/>
      <c r="K521" s="424"/>
      <c r="L521" s="220"/>
      <c r="M521" s="220"/>
      <c r="N521" s="5">
        <v>1</v>
      </c>
      <c r="O521" s="291"/>
      <c r="P521" s="530"/>
      <c r="Q521" s="527"/>
      <c r="R521" s="517"/>
      <c r="S521" s="517"/>
      <c r="T521" s="517"/>
      <c r="U521" s="247"/>
      <c r="V521" s="248"/>
    </row>
    <row r="522" spans="1:22" ht="15" customHeight="1" x14ac:dyDescent="0.25">
      <c r="A522" s="566"/>
      <c r="B522" s="271"/>
      <c r="C522" s="271"/>
      <c r="D522" s="540"/>
      <c r="E522" s="540"/>
      <c r="F522" s="543"/>
      <c r="G522" s="495"/>
      <c r="H522" s="82">
        <v>2</v>
      </c>
      <c r="I522" s="546"/>
      <c r="J522" s="465"/>
      <c r="K522" s="424"/>
      <c r="L522" s="220"/>
      <c r="M522" s="220"/>
      <c r="N522" s="5">
        <v>2</v>
      </c>
      <c r="O522" s="291"/>
      <c r="P522" s="530"/>
      <c r="Q522" s="527"/>
      <c r="R522" s="517"/>
      <c r="S522" s="517"/>
      <c r="T522" s="517"/>
      <c r="U522" s="247"/>
      <c r="V522" s="248"/>
    </row>
    <row r="523" spans="1:22" ht="15" customHeight="1" x14ac:dyDescent="0.25">
      <c r="A523" s="566"/>
      <c r="B523" s="271"/>
      <c r="C523" s="271"/>
      <c r="D523" s="540"/>
      <c r="E523" s="540"/>
      <c r="F523" s="543"/>
      <c r="G523" s="495"/>
      <c r="H523" s="82">
        <v>3</v>
      </c>
      <c r="I523" s="546"/>
      <c r="J523" s="465"/>
      <c r="K523" s="424"/>
      <c r="L523" s="220"/>
      <c r="M523" s="220"/>
      <c r="N523" s="5">
        <v>3</v>
      </c>
      <c r="O523" s="291"/>
      <c r="P523" s="530"/>
      <c r="Q523" s="527"/>
      <c r="R523" s="517"/>
      <c r="S523" s="517"/>
      <c r="T523" s="517"/>
      <c r="U523" s="247"/>
      <c r="V523" s="248"/>
    </row>
    <row r="524" spans="1:22" ht="15" customHeight="1" x14ac:dyDescent="0.25">
      <c r="A524" s="566"/>
      <c r="B524" s="271"/>
      <c r="C524" s="271"/>
      <c r="D524" s="540"/>
      <c r="E524" s="540"/>
      <c r="F524" s="543"/>
      <c r="G524" s="495"/>
      <c r="H524" s="82">
        <v>4</v>
      </c>
      <c r="I524" s="546"/>
      <c r="J524" s="465"/>
      <c r="K524" s="424"/>
      <c r="L524" s="220"/>
      <c r="M524" s="220"/>
      <c r="N524" s="5">
        <v>4</v>
      </c>
      <c r="O524" s="291"/>
      <c r="P524" s="530"/>
      <c r="Q524" s="527"/>
      <c r="R524" s="517"/>
      <c r="S524" s="517"/>
      <c r="T524" s="517"/>
      <c r="U524" s="247"/>
      <c r="V524" s="248"/>
    </row>
    <row r="525" spans="1:22" ht="15" customHeight="1" x14ac:dyDescent="0.25">
      <c r="A525" s="566"/>
      <c r="B525" s="271"/>
      <c r="C525" s="271"/>
      <c r="D525" s="540"/>
      <c r="E525" s="540"/>
      <c r="F525" s="543"/>
      <c r="G525" s="495"/>
      <c r="H525" s="82">
        <v>5</v>
      </c>
      <c r="I525" s="546"/>
      <c r="J525" s="465"/>
      <c r="K525" s="424"/>
      <c r="L525" s="220"/>
      <c r="M525" s="220"/>
      <c r="N525" s="5">
        <v>5</v>
      </c>
      <c r="O525" s="291"/>
      <c r="P525" s="530"/>
      <c r="Q525" s="527"/>
      <c r="R525" s="517"/>
      <c r="S525" s="517"/>
      <c r="T525" s="517"/>
      <c r="U525" s="247"/>
      <c r="V525" s="248"/>
    </row>
    <row r="526" spans="1:22" ht="15.75" customHeight="1" x14ac:dyDescent="0.25">
      <c r="A526" s="566"/>
      <c r="B526" s="271"/>
      <c r="C526" s="271"/>
      <c r="D526" s="540"/>
      <c r="E526" s="540"/>
      <c r="F526" s="543"/>
      <c r="G526" s="495"/>
      <c r="H526" s="82">
        <v>6</v>
      </c>
      <c r="I526" s="546"/>
      <c r="J526" s="465"/>
      <c r="K526" s="424"/>
      <c r="L526" s="220"/>
      <c r="M526" s="220"/>
      <c r="N526" s="5">
        <v>6</v>
      </c>
      <c r="O526" s="291"/>
      <c r="P526" s="530"/>
      <c r="Q526" s="527"/>
      <c r="R526" s="517"/>
      <c r="S526" s="517"/>
      <c r="T526" s="517"/>
      <c r="U526" s="247"/>
      <c r="V526" s="248"/>
    </row>
    <row r="527" spans="1:22" ht="15" customHeight="1" thickBot="1" x14ac:dyDescent="0.3">
      <c r="A527" s="566"/>
      <c r="B527" s="271"/>
      <c r="C527" s="271"/>
      <c r="D527" s="540"/>
      <c r="E527" s="540"/>
      <c r="F527" s="544"/>
      <c r="G527" s="496"/>
      <c r="H527" s="82">
        <v>7</v>
      </c>
      <c r="I527" s="546"/>
      <c r="J527" s="465"/>
      <c r="K527" s="424"/>
      <c r="L527" s="221"/>
      <c r="M527" s="221"/>
      <c r="N527" s="5">
        <v>7</v>
      </c>
      <c r="O527" s="292"/>
      <c r="P527" s="531"/>
      <c r="Q527" s="527"/>
      <c r="R527" s="517"/>
      <c r="S527" s="517"/>
      <c r="T527" s="517"/>
      <c r="U527" s="247"/>
      <c r="V527" s="248"/>
    </row>
    <row r="528" spans="1:22" x14ac:dyDescent="0.25">
      <c r="A528" s="566"/>
      <c r="B528" s="271"/>
      <c r="C528" s="271"/>
      <c r="D528" s="540"/>
      <c r="E528" s="540"/>
      <c r="F528" s="542" t="str">
        <f>DEC2HEX(G528,2)</f>
        <v>61</v>
      </c>
      <c r="G528" s="494">
        <f>G520+1</f>
        <v>97</v>
      </c>
      <c r="H528" s="82">
        <v>0</v>
      </c>
      <c r="I528" s="546"/>
      <c r="J528" s="465"/>
      <c r="K528" s="424"/>
      <c r="L528" s="219">
        <f>L520+1</f>
        <v>1103</v>
      </c>
      <c r="M528" s="219" t="str">
        <f>DEC2HEX(L528,4)</f>
        <v>044F</v>
      </c>
      <c r="N528" s="5">
        <v>8</v>
      </c>
      <c r="O528" s="290" t="str">
        <f>HEX2BIN(P528,8)</f>
        <v>00000000</v>
      </c>
      <c r="P528" s="529" t="s">
        <v>136</v>
      </c>
      <c r="Q528" s="527"/>
      <c r="R528" s="517"/>
      <c r="S528" s="517"/>
      <c r="T528" s="517"/>
      <c r="U528" s="247"/>
      <c r="V528" s="248"/>
    </row>
    <row r="529" spans="1:22" x14ac:dyDescent="0.25">
      <c r="A529" s="566"/>
      <c r="B529" s="271"/>
      <c r="C529" s="271"/>
      <c r="D529" s="540"/>
      <c r="E529" s="540"/>
      <c r="F529" s="543"/>
      <c r="G529" s="495"/>
      <c r="H529" s="82">
        <v>1</v>
      </c>
      <c r="I529" s="546"/>
      <c r="J529" s="465"/>
      <c r="K529" s="424"/>
      <c r="L529" s="220"/>
      <c r="M529" s="220"/>
      <c r="N529" s="5">
        <v>9</v>
      </c>
      <c r="O529" s="291"/>
      <c r="P529" s="530"/>
      <c r="Q529" s="527"/>
      <c r="R529" s="517"/>
      <c r="S529" s="517"/>
      <c r="T529" s="517"/>
      <c r="U529" s="247"/>
      <c r="V529" s="248"/>
    </row>
    <row r="530" spans="1:22" x14ac:dyDescent="0.25">
      <c r="A530" s="566"/>
      <c r="B530" s="271"/>
      <c r="C530" s="271"/>
      <c r="D530" s="540"/>
      <c r="E530" s="540"/>
      <c r="F530" s="543"/>
      <c r="G530" s="495"/>
      <c r="H530" s="82">
        <v>2</v>
      </c>
      <c r="I530" s="546"/>
      <c r="J530" s="465"/>
      <c r="K530" s="424"/>
      <c r="L530" s="220"/>
      <c r="M530" s="220"/>
      <c r="N530" s="5">
        <v>10</v>
      </c>
      <c r="O530" s="291"/>
      <c r="P530" s="530"/>
      <c r="Q530" s="527"/>
      <c r="R530" s="517"/>
      <c r="S530" s="517"/>
      <c r="T530" s="517"/>
      <c r="U530" s="247"/>
      <c r="V530" s="248"/>
    </row>
    <row r="531" spans="1:22" x14ac:dyDescent="0.25">
      <c r="A531" s="566"/>
      <c r="B531" s="271"/>
      <c r="C531" s="271"/>
      <c r="D531" s="540"/>
      <c r="E531" s="540"/>
      <c r="F531" s="543"/>
      <c r="G531" s="495"/>
      <c r="H531" s="82">
        <v>3</v>
      </c>
      <c r="I531" s="546"/>
      <c r="J531" s="465"/>
      <c r="K531" s="424"/>
      <c r="L531" s="220"/>
      <c r="M531" s="220"/>
      <c r="N531" s="5">
        <v>11</v>
      </c>
      <c r="O531" s="291"/>
      <c r="P531" s="530"/>
      <c r="Q531" s="527"/>
      <c r="R531" s="517"/>
      <c r="S531" s="517"/>
      <c r="T531" s="517"/>
      <c r="U531" s="247"/>
      <c r="V531" s="248"/>
    </row>
    <row r="532" spans="1:22" x14ac:dyDescent="0.25">
      <c r="A532" s="566"/>
      <c r="B532" s="271"/>
      <c r="C532" s="271"/>
      <c r="D532" s="540"/>
      <c r="E532" s="540"/>
      <c r="F532" s="543"/>
      <c r="G532" s="495"/>
      <c r="H532" s="82">
        <v>4</v>
      </c>
      <c r="I532" s="546"/>
      <c r="J532" s="465"/>
      <c r="K532" s="424"/>
      <c r="L532" s="220"/>
      <c r="M532" s="220"/>
      <c r="N532" s="5">
        <v>12</v>
      </c>
      <c r="O532" s="291"/>
      <c r="P532" s="530"/>
      <c r="Q532" s="527"/>
      <c r="R532" s="517"/>
      <c r="S532" s="517"/>
      <c r="T532" s="517"/>
      <c r="U532" s="247"/>
      <c r="V532" s="248"/>
    </row>
    <row r="533" spans="1:22" x14ac:dyDescent="0.25">
      <c r="A533" s="566"/>
      <c r="B533" s="271"/>
      <c r="C533" s="271"/>
      <c r="D533" s="540"/>
      <c r="E533" s="540"/>
      <c r="F533" s="543"/>
      <c r="G533" s="495"/>
      <c r="H533" s="82">
        <v>5</v>
      </c>
      <c r="I533" s="546"/>
      <c r="J533" s="465"/>
      <c r="K533" s="424"/>
      <c r="L533" s="220"/>
      <c r="M533" s="220"/>
      <c r="N533" s="5">
        <v>13</v>
      </c>
      <c r="O533" s="291"/>
      <c r="P533" s="530"/>
      <c r="Q533" s="527"/>
      <c r="R533" s="517"/>
      <c r="S533" s="517"/>
      <c r="T533" s="517"/>
      <c r="U533" s="247"/>
      <c r="V533" s="248"/>
    </row>
    <row r="534" spans="1:22" x14ac:dyDescent="0.25">
      <c r="A534" s="566"/>
      <c r="B534" s="271"/>
      <c r="C534" s="271"/>
      <c r="D534" s="540"/>
      <c r="E534" s="540"/>
      <c r="F534" s="543"/>
      <c r="G534" s="495"/>
      <c r="H534" s="82">
        <v>6</v>
      </c>
      <c r="I534" s="546"/>
      <c r="J534" s="465"/>
      <c r="K534" s="424"/>
      <c r="L534" s="220"/>
      <c r="M534" s="220"/>
      <c r="N534" s="5">
        <v>14</v>
      </c>
      <c r="O534" s="291"/>
      <c r="P534" s="530"/>
      <c r="Q534" s="527"/>
      <c r="R534" s="517"/>
      <c r="S534" s="517"/>
      <c r="T534" s="517"/>
      <c r="U534" s="247"/>
      <c r="V534" s="248"/>
    </row>
    <row r="535" spans="1:22" ht="15.75" thickBot="1" x14ac:dyDescent="0.3">
      <c r="A535" s="566"/>
      <c r="B535" s="258"/>
      <c r="C535" s="258"/>
      <c r="D535" s="541"/>
      <c r="E535" s="541"/>
      <c r="F535" s="548"/>
      <c r="G535" s="496"/>
      <c r="H535" s="86">
        <v>7</v>
      </c>
      <c r="I535" s="332"/>
      <c r="J535" s="466"/>
      <c r="K535" s="199"/>
      <c r="L535" s="221"/>
      <c r="M535" s="221"/>
      <c r="N535" s="84">
        <v>15</v>
      </c>
      <c r="O535" s="292"/>
      <c r="P535" s="531"/>
      <c r="Q535" s="528"/>
      <c r="R535" s="518"/>
      <c r="S535" s="518"/>
      <c r="T535" s="518"/>
      <c r="U535" s="249"/>
      <c r="V535" s="250"/>
    </row>
    <row r="536" spans="1:22" x14ac:dyDescent="0.25">
      <c r="B536" s="257" t="s">
        <v>206</v>
      </c>
      <c r="C536" s="257" t="s">
        <v>206</v>
      </c>
      <c r="D536" s="539" t="str">
        <f>DEC2HEX(E536)</f>
        <v>41</v>
      </c>
      <c r="E536" s="539">
        <f>E520+1</f>
        <v>65</v>
      </c>
      <c r="F536" s="545" t="str">
        <f>DEC2HEX(G536)</f>
        <v>62</v>
      </c>
      <c r="G536" s="536">
        <f>G528+1</f>
        <v>98</v>
      </c>
      <c r="H536" s="75">
        <v>0</v>
      </c>
      <c r="I536" s="331" t="s">
        <v>454</v>
      </c>
      <c r="J536" s="464" t="e">
        <f>DEC2HEX(K536,2)</f>
        <v>#NUM!</v>
      </c>
      <c r="K536" s="317">
        <f>+K520+1</f>
        <v>1055</v>
      </c>
      <c r="L536" s="219">
        <f>L528+1</f>
        <v>1104</v>
      </c>
      <c r="M536" s="219" t="str">
        <f>DEC2HEX(L536,4)</f>
        <v>0450</v>
      </c>
      <c r="N536" s="73">
        <v>0</v>
      </c>
      <c r="O536" s="290" t="str">
        <f>HEX2BIN(P536,8)</f>
        <v>01111111</v>
      </c>
      <c r="P536" s="287" t="s">
        <v>228</v>
      </c>
      <c r="Q536" s="318" t="str">
        <f>CONCATENATE(P536,P544)</f>
        <v>7F00</v>
      </c>
      <c r="R536" s="314" t="str">
        <f>CONCATENATE(P544,P536)</f>
        <v>007F</v>
      </c>
      <c r="S536" s="314">
        <f>MOD(HEX2DEC(Q536)+2^15,2^16)-2^15</f>
        <v>32512</v>
      </c>
      <c r="T536" s="314">
        <f>MOD(HEX2DEC(R536)+2^15,2^16)-2^15</f>
        <v>127</v>
      </c>
      <c r="U536" s="230" t="s">
        <v>322</v>
      </c>
      <c r="V536" s="231"/>
    </row>
    <row r="537" spans="1:22" x14ac:dyDescent="0.25">
      <c r="B537" s="271"/>
      <c r="C537" s="271"/>
      <c r="D537" s="540"/>
      <c r="E537" s="540"/>
      <c r="F537" s="495"/>
      <c r="G537" s="537"/>
      <c r="H537" s="82">
        <v>1</v>
      </c>
      <c r="I537" s="546"/>
      <c r="J537" s="465"/>
      <c r="K537" s="424"/>
      <c r="L537" s="220"/>
      <c r="M537" s="220"/>
      <c r="N537" s="5">
        <v>1</v>
      </c>
      <c r="O537" s="291"/>
      <c r="P537" s="288"/>
      <c r="Q537" s="319"/>
      <c r="R537" s="315"/>
      <c r="S537" s="315"/>
      <c r="T537" s="315"/>
      <c r="U537" s="232"/>
      <c r="V537" s="233"/>
    </row>
    <row r="538" spans="1:22" x14ac:dyDescent="0.25">
      <c r="B538" s="271"/>
      <c r="C538" s="271"/>
      <c r="D538" s="540"/>
      <c r="E538" s="540"/>
      <c r="F538" s="495"/>
      <c r="G538" s="537"/>
      <c r="H538" s="82">
        <v>2</v>
      </c>
      <c r="I538" s="546"/>
      <c r="J538" s="465"/>
      <c r="K538" s="424"/>
      <c r="L538" s="220"/>
      <c r="M538" s="220"/>
      <c r="N538" s="98">
        <v>2</v>
      </c>
      <c r="O538" s="291"/>
      <c r="P538" s="288"/>
      <c r="Q538" s="319"/>
      <c r="R538" s="315"/>
      <c r="S538" s="315"/>
      <c r="T538" s="315"/>
      <c r="U538" s="232"/>
      <c r="V538" s="233"/>
    </row>
    <row r="539" spans="1:22" x14ac:dyDescent="0.25">
      <c r="B539" s="271"/>
      <c r="C539" s="271"/>
      <c r="D539" s="540"/>
      <c r="E539" s="540"/>
      <c r="F539" s="495"/>
      <c r="G539" s="537"/>
      <c r="H539" s="82">
        <v>3</v>
      </c>
      <c r="I539" s="546"/>
      <c r="J539" s="465"/>
      <c r="K539" s="424"/>
      <c r="L539" s="220"/>
      <c r="M539" s="220"/>
      <c r="N539" s="5">
        <v>3</v>
      </c>
      <c r="O539" s="291"/>
      <c r="P539" s="288"/>
      <c r="Q539" s="319"/>
      <c r="R539" s="315"/>
      <c r="S539" s="315"/>
      <c r="T539" s="315"/>
      <c r="U539" s="232"/>
      <c r="V539" s="233"/>
    </row>
    <row r="540" spans="1:22" x14ac:dyDescent="0.25">
      <c r="B540" s="271"/>
      <c r="C540" s="271"/>
      <c r="D540" s="540"/>
      <c r="E540" s="540"/>
      <c r="F540" s="495"/>
      <c r="G540" s="537"/>
      <c r="H540" s="82">
        <v>4</v>
      </c>
      <c r="I540" s="546"/>
      <c r="J540" s="465"/>
      <c r="K540" s="424"/>
      <c r="L540" s="220"/>
      <c r="M540" s="220"/>
      <c r="N540" s="98">
        <v>4</v>
      </c>
      <c r="O540" s="291"/>
      <c r="P540" s="288"/>
      <c r="Q540" s="319"/>
      <c r="R540" s="315"/>
      <c r="S540" s="315"/>
      <c r="T540" s="315"/>
      <c r="U540" s="232"/>
      <c r="V540" s="233"/>
    </row>
    <row r="541" spans="1:22" x14ac:dyDescent="0.25">
      <c r="B541" s="271"/>
      <c r="C541" s="271"/>
      <c r="D541" s="540"/>
      <c r="E541" s="540"/>
      <c r="F541" s="495"/>
      <c r="G541" s="537"/>
      <c r="H541" s="82">
        <v>5</v>
      </c>
      <c r="I541" s="546"/>
      <c r="J541" s="465"/>
      <c r="K541" s="424"/>
      <c r="L541" s="220"/>
      <c r="M541" s="220"/>
      <c r="N541" s="5">
        <v>5</v>
      </c>
      <c r="O541" s="291"/>
      <c r="P541" s="288"/>
      <c r="Q541" s="319"/>
      <c r="R541" s="315"/>
      <c r="S541" s="315"/>
      <c r="T541" s="315"/>
      <c r="U541" s="232"/>
      <c r="V541" s="233"/>
    </row>
    <row r="542" spans="1:22" x14ac:dyDescent="0.25">
      <c r="B542" s="271"/>
      <c r="C542" s="271"/>
      <c r="D542" s="540"/>
      <c r="E542" s="540"/>
      <c r="F542" s="495"/>
      <c r="G542" s="537"/>
      <c r="H542" s="82">
        <v>6</v>
      </c>
      <c r="I542" s="546"/>
      <c r="J542" s="465"/>
      <c r="K542" s="424"/>
      <c r="L542" s="220"/>
      <c r="M542" s="220"/>
      <c r="N542" s="98">
        <v>6</v>
      </c>
      <c r="O542" s="291"/>
      <c r="P542" s="288"/>
      <c r="Q542" s="319"/>
      <c r="R542" s="315"/>
      <c r="S542" s="315"/>
      <c r="T542" s="315"/>
      <c r="U542" s="232"/>
      <c r="V542" s="233"/>
    </row>
    <row r="543" spans="1:22" ht="15.75" thickBot="1" x14ac:dyDescent="0.3">
      <c r="B543" s="271"/>
      <c r="C543" s="271"/>
      <c r="D543" s="540"/>
      <c r="E543" s="540"/>
      <c r="F543" s="495"/>
      <c r="G543" s="538"/>
      <c r="H543" s="86">
        <v>7</v>
      </c>
      <c r="I543" s="546"/>
      <c r="J543" s="465"/>
      <c r="K543" s="424"/>
      <c r="L543" s="221"/>
      <c r="M543" s="221"/>
      <c r="N543" s="5">
        <v>7</v>
      </c>
      <c r="O543" s="292"/>
      <c r="P543" s="289"/>
      <c r="Q543" s="319"/>
      <c r="R543" s="315"/>
      <c r="S543" s="315"/>
      <c r="T543" s="315"/>
      <c r="U543" s="232"/>
      <c r="V543" s="233"/>
    </row>
    <row r="544" spans="1:22" x14ac:dyDescent="0.25">
      <c r="B544" s="271"/>
      <c r="C544" s="271"/>
      <c r="D544" s="540"/>
      <c r="E544" s="540"/>
      <c r="F544" s="545" t="str">
        <f>DEC2HEX(G544)</f>
        <v>63</v>
      </c>
      <c r="G544" s="536">
        <f>G536+1</f>
        <v>99</v>
      </c>
      <c r="H544" s="75">
        <v>0</v>
      </c>
      <c r="I544" s="546"/>
      <c r="J544" s="465"/>
      <c r="K544" s="424"/>
      <c r="L544" s="219">
        <f>L536+1</f>
        <v>1105</v>
      </c>
      <c r="M544" s="219" t="str">
        <f>DEC2HEX(L544,4)</f>
        <v>0451</v>
      </c>
      <c r="N544" s="98">
        <v>8</v>
      </c>
      <c r="O544" s="290" t="str">
        <f>HEX2BIN(P544,8)</f>
        <v>00000000</v>
      </c>
      <c r="P544" s="287" t="s">
        <v>136</v>
      </c>
      <c r="Q544" s="319"/>
      <c r="R544" s="315"/>
      <c r="S544" s="315"/>
      <c r="T544" s="315"/>
      <c r="U544" s="232"/>
      <c r="V544" s="233"/>
    </row>
    <row r="545" spans="2:22" x14ac:dyDescent="0.25">
      <c r="B545" s="271"/>
      <c r="C545" s="271"/>
      <c r="D545" s="540"/>
      <c r="E545" s="540"/>
      <c r="F545" s="495"/>
      <c r="G545" s="537"/>
      <c r="H545" s="82">
        <v>1</v>
      </c>
      <c r="I545" s="546"/>
      <c r="J545" s="465"/>
      <c r="K545" s="424"/>
      <c r="L545" s="220"/>
      <c r="M545" s="220"/>
      <c r="N545" s="5">
        <v>9</v>
      </c>
      <c r="O545" s="291"/>
      <c r="P545" s="288"/>
      <c r="Q545" s="319"/>
      <c r="R545" s="315"/>
      <c r="S545" s="315"/>
      <c r="T545" s="315"/>
      <c r="U545" s="232"/>
      <c r="V545" s="233"/>
    </row>
    <row r="546" spans="2:22" x14ac:dyDescent="0.25">
      <c r="B546" s="271"/>
      <c r="C546" s="271"/>
      <c r="D546" s="540"/>
      <c r="E546" s="540"/>
      <c r="F546" s="495"/>
      <c r="G546" s="537"/>
      <c r="H546" s="82">
        <v>2</v>
      </c>
      <c r="I546" s="546"/>
      <c r="J546" s="465"/>
      <c r="K546" s="424"/>
      <c r="L546" s="220"/>
      <c r="M546" s="220"/>
      <c r="N546" s="98">
        <v>10</v>
      </c>
      <c r="O546" s="291"/>
      <c r="P546" s="288"/>
      <c r="Q546" s="319"/>
      <c r="R546" s="315"/>
      <c r="S546" s="315"/>
      <c r="T546" s="315"/>
      <c r="U546" s="232"/>
      <c r="V546" s="233"/>
    </row>
    <row r="547" spans="2:22" x14ac:dyDescent="0.25">
      <c r="B547" s="271"/>
      <c r="C547" s="271"/>
      <c r="D547" s="540"/>
      <c r="E547" s="540"/>
      <c r="F547" s="495"/>
      <c r="G547" s="537"/>
      <c r="H547" s="82">
        <v>3</v>
      </c>
      <c r="I547" s="546"/>
      <c r="J547" s="465"/>
      <c r="K547" s="424"/>
      <c r="L547" s="220"/>
      <c r="M547" s="220"/>
      <c r="N547" s="5">
        <v>11</v>
      </c>
      <c r="O547" s="291"/>
      <c r="P547" s="288"/>
      <c r="Q547" s="319"/>
      <c r="R547" s="315"/>
      <c r="S547" s="315"/>
      <c r="T547" s="315"/>
      <c r="U547" s="232"/>
      <c r="V547" s="233"/>
    </row>
    <row r="548" spans="2:22" x14ac:dyDescent="0.25">
      <c r="B548" s="271"/>
      <c r="C548" s="271"/>
      <c r="D548" s="540"/>
      <c r="E548" s="540"/>
      <c r="F548" s="495"/>
      <c r="G548" s="537"/>
      <c r="H548" s="82">
        <v>4</v>
      </c>
      <c r="I548" s="546"/>
      <c r="J548" s="465"/>
      <c r="K548" s="424"/>
      <c r="L548" s="220"/>
      <c r="M548" s="220"/>
      <c r="N548" s="98">
        <v>12</v>
      </c>
      <c r="O548" s="291"/>
      <c r="P548" s="288"/>
      <c r="Q548" s="319"/>
      <c r="R548" s="315"/>
      <c r="S548" s="315"/>
      <c r="T548" s="315"/>
      <c r="U548" s="232"/>
      <c r="V548" s="233"/>
    </row>
    <row r="549" spans="2:22" x14ac:dyDescent="0.25">
      <c r="B549" s="271"/>
      <c r="C549" s="271"/>
      <c r="D549" s="540"/>
      <c r="E549" s="540"/>
      <c r="F549" s="495"/>
      <c r="G549" s="537"/>
      <c r="H549" s="82">
        <v>5</v>
      </c>
      <c r="I549" s="546"/>
      <c r="J549" s="465"/>
      <c r="K549" s="424"/>
      <c r="L549" s="220"/>
      <c r="M549" s="220"/>
      <c r="N549" s="5">
        <v>13</v>
      </c>
      <c r="O549" s="291"/>
      <c r="P549" s="288"/>
      <c r="Q549" s="319"/>
      <c r="R549" s="315"/>
      <c r="S549" s="315"/>
      <c r="T549" s="315"/>
      <c r="U549" s="232"/>
      <c r="V549" s="233"/>
    </row>
    <row r="550" spans="2:22" x14ac:dyDescent="0.25">
      <c r="B550" s="271"/>
      <c r="C550" s="271"/>
      <c r="D550" s="540"/>
      <c r="E550" s="540"/>
      <c r="F550" s="495"/>
      <c r="G550" s="537"/>
      <c r="H550" s="82">
        <v>6</v>
      </c>
      <c r="I550" s="546"/>
      <c r="J550" s="465"/>
      <c r="K550" s="424"/>
      <c r="L550" s="220"/>
      <c r="M550" s="220"/>
      <c r="N550" s="98">
        <v>14</v>
      </c>
      <c r="O550" s="291"/>
      <c r="P550" s="288"/>
      <c r="Q550" s="319"/>
      <c r="R550" s="315"/>
      <c r="S550" s="315"/>
      <c r="T550" s="315"/>
      <c r="U550" s="232"/>
      <c r="V550" s="233"/>
    </row>
    <row r="551" spans="2:22" ht="15.75" thickBot="1" x14ac:dyDescent="0.3">
      <c r="B551" s="258"/>
      <c r="C551" s="258"/>
      <c r="D551" s="541"/>
      <c r="E551" s="541"/>
      <c r="F551" s="495"/>
      <c r="G551" s="538"/>
      <c r="H551" s="86">
        <v>7</v>
      </c>
      <c r="I551" s="332"/>
      <c r="J551" s="466"/>
      <c r="K551" s="199"/>
      <c r="L551" s="221"/>
      <c r="M551" s="221"/>
      <c r="N551" s="84">
        <v>15</v>
      </c>
      <c r="O551" s="292"/>
      <c r="P551" s="289"/>
      <c r="Q551" s="320"/>
      <c r="R551" s="316"/>
      <c r="S551" s="316"/>
      <c r="T551" s="316"/>
      <c r="U551" s="234"/>
      <c r="V551" s="235"/>
    </row>
    <row r="552" spans="2:22" x14ac:dyDescent="0.25">
      <c r="B552" s="257" t="s">
        <v>453</v>
      </c>
      <c r="C552" s="257" t="s">
        <v>203</v>
      </c>
      <c r="D552" s="539" t="str">
        <f>DEC2HEX(E552)</f>
        <v>42</v>
      </c>
      <c r="E552" s="539">
        <f>E536+1</f>
        <v>66</v>
      </c>
      <c r="F552" s="542" t="str">
        <f>DEC2HEX(G552,2)</f>
        <v>64</v>
      </c>
      <c r="G552" s="545">
        <f>G544+1</f>
        <v>100</v>
      </c>
      <c r="H552" s="75">
        <v>0</v>
      </c>
      <c r="I552" s="331" t="s">
        <v>457</v>
      </c>
      <c r="J552" s="464" t="e">
        <f>DEC2HEX(K552,2)</f>
        <v>#NUM!</v>
      </c>
      <c r="K552" s="317">
        <f>+K536+1</f>
        <v>1056</v>
      </c>
      <c r="L552" s="219">
        <f>L544+1</f>
        <v>1106</v>
      </c>
      <c r="M552" s="219" t="str">
        <f>DEC2HEX(L552,4)</f>
        <v>0452</v>
      </c>
      <c r="N552" s="73">
        <v>0</v>
      </c>
      <c r="O552" s="290" t="str">
        <f>HEX2BIN(P552,8)</f>
        <v>10100000</v>
      </c>
      <c r="P552" s="529" t="s">
        <v>455</v>
      </c>
      <c r="Q552" s="547" t="str">
        <f>CONCATENATE(P552,P560,P568,P576)</f>
        <v>A0860100</v>
      </c>
      <c r="R552" s="519" t="str">
        <f>CONCATENATE(P576,P568,P560,P552)</f>
        <v>000186A0</v>
      </c>
      <c r="S552" s="519">
        <f>MOD(HEX2DEC(Q552)+2^31,2^32)-2^31</f>
        <v>-1601830656</v>
      </c>
      <c r="T552" s="519">
        <f>(MOD(HEX2DEC(R552)+2^31,2^32)-2^31)</f>
        <v>100000</v>
      </c>
      <c r="U552" s="520">
        <f>S552*0.001</f>
        <v>-1601830.656</v>
      </c>
      <c r="V552" s="523">
        <f>T552*0.001</f>
        <v>100</v>
      </c>
    </row>
    <row r="553" spans="2:22" x14ac:dyDescent="0.25">
      <c r="B553" s="271"/>
      <c r="C553" s="271"/>
      <c r="D553" s="540"/>
      <c r="E553" s="540"/>
      <c r="F553" s="543"/>
      <c r="G553" s="495"/>
      <c r="H553" s="82">
        <v>1</v>
      </c>
      <c r="I553" s="546"/>
      <c r="J553" s="465"/>
      <c r="K553" s="424"/>
      <c r="L553" s="220"/>
      <c r="M553" s="220"/>
      <c r="N553" s="5">
        <v>1</v>
      </c>
      <c r="O553" s="291"/>
      <c r="P553" s="530"/>
      <c r="Q553" s="527"/>
      <c r="R553" s="517"/>
      <c r="S553" s="517"/>
      <c r="T553" s="517"/>
      <c r="U553" s="521"/>
      <c r="V553" s="524"/>
    </row>
    <row r="554" spans="2:22" x14ac:dyDescent="0.25">
      <c r="B554" s="271"/>
      <c r="C554" s="271"/>
      <c r="D554" s="540"/>
      <c r="E554" s="540"/>
      <c r="F554" s="543"/>
      <c r="G554" s="495"/>
      <c r="H554" s="82">
        <v>2</v>
      </c>
      <c r="I554" s="546"/>
      <c r="J554" s="465"/>
      <c r="K554" s="424"/>
      <c r="L554" s="220"/>
      <c r="M554" s="220"/>
      <c r="N554" s="5">
        <v>2</v>
      </c>
      <c r="O554" s="291"/>
      <c r="P554" s="530"/>
      <c r="Q554" s="527"/>
      <c r="R554" s="517"/>
      <c r="S554" s="517"/>
      <c r="T554" s="517"/>
      <c r="U554" s="521"/>
      <c r="V554" s="524"/>
    </row>
    <row r="555" spans="2:22" x14ac:dyDescent="0.25">
      <c r="B555" s="271"/>
      <c r="C555" s="271"/>
      <c r="D555" s="540"/>
      <c r="E555" s="540"/>
      <c r="F555" s="543"/>
      <c r="G555" s="495"/>
      <c r="H555" s="82">
        <v>3</v>
      </c>
      <c r="I555" s="546"/>
      <c r="J555" s="465"/>
      <c r="K555" s="424"/>
      <c r="L555" s="220"/>
      <c r="M555" s="220"/>
      <c r="N555" s="5">
        <v>3</v>
      </c>
      <c r="O555" s="291"/>
      <c r="P555" s="530"/>
      <c r="Q555" s="527"/>
      <c r="R555" s="517"/>
      <c r="S555" s="517"/>
      <c r="T555" s="517"/>
      <c r="U555" s="521"/>
      <c r="V555" s="524"/>
    </row>
    <row r="556" spans="2:22" x14ac:dyDescent="0.25">
      <c r="B556" s="271"/>
      <c r="C556" s="271"/>
      <c r="D556" s="540"/>
      <c r="E556" s="540"/>
      <c r="F556" s="543"/>
      <c r="G556" s="495"/>
      <c r="H556" s="82">
        <v>4</v>
      </c>
      <c r="I556" s="546"/>
      <c r="J556" s="465"/>
      <c r="K556" s="424"/>
      <c r="L556" s="220"/>
      <c r="M556" s="220"/>
      <c r="N556" s="5">
        <v>4</v>
      </c>
      <c r="O556" s="291"/>
      <c r="P556" s="530"/>
      <c r="Q556" s="527"/>
      <c r="R556" s="517"/>
      <c r="S556" s="517"/>
      <c r="T556" s="517"/>
      <c r="U556" s="521"/>
      <c r="V556" s="524"/>
    </row>
    <row r="557" spans="2:22" x14ac:dyDescent="0.25">
      <c r="B557" s="271"/>
      <c r="C557" s="271"/>
      <c r="D557" s="540"/>
      <c r="E557" s="540"/>
      <c r="F557" s="543"/>
      <c r="G557" s="495"/>
      <c r="H557" s="82">
        <v>5</v>
      </c>
      <c r="I557" s="546"/>
      <c r="J557" s="465"/>
      <c r="K557" s="424"/>
      <c r="L557" s="220"/>
      <c r="M557" s="220"/>
      <c r="N557" s="5">
        <v>5</v>
      </c>
      <c r="O557" s="291"/>
      <c r="P557" s="530"/>
      <c r="Q557" s="527"/>
      <c r="R557" s="517"/>
      <c r="S557" s="517"/>
      <c r="T557" s="517"/>
      <c r="U557" s="521"/>
      <c r="V557" s="524"/>
    </row>
    <row r="558" spans="2:22" x14ac:dyDescent="0.25">
      <c r="B558" s="271"/>
      <c r="C558" s="271"/>
      <c r="D558" s="540"/>
      <c r="E558" s="540"/>
      <c r="F558" s="543"/>
      <c r="G558" s="495"/>
      <c r="H558" s="82">
        <v>6</v>
      </c>
      <c r="I558" s="546"/>
      <c r="J558" s="465"/>
      <c r="K558" s="424"/>
      <c r="L558" s="220"/>
      <c r="M558" s="220"/>
      <c r="N558" s="5">
        <v>6</v>
      </c>
      <c r="O558" s="291"/>
      <c r="P558" s="530"/>
      <c r="Q558" s="527"/>
      <c r="R558" s="517"/>
      <c r="S558" s="517"/>
      <c r="T558" s="517"/>
      <c r="U558" s="521"/>
      <c r="V558" s="524"/>
    </row>
    <row r="559" spans="2:22" ht="15" customHeight="1" thickBot="1" x14ac:dyDescent="0.3">
      <c r="B559" s="271"/>
      <c r="C559" s="271"/>
      <c r="D559" s="540"/>
      <c r="E559" s="540"/>
      <c r="F559" s="544"/>
      <c r="G559" s="496"/>
      <c r="H559" s="82">
        <v>7</v>
      </c>
      <c r="I559" s="546"/>
      <c r="J559" s="465"/>
      <c r="K559" s="424"/>
      <c r="L559" s="221"/>
      <c r="M559" s="221"/>
      <c r="N559" s="5">
        <v>7</v>
      </c>
      <c r="O559" s="292"/>
      <c r="P559" s="531"/>
      <c r="Q559" s="527"/>
      <c r="R559" s="517"/>
      <c r="S559" s="517"/>
      <c r="T559" s="517"/>
      <c r="U559" s="521"/>
      <c r="V559" s="524"/>
    </row>
    <row r="560" spans="2:22" ht="15" customHeight="1" x14ac:dyDescent="0.25">
      <c r="B560" s="271"/>
      <c r="C560" s="271"/>
      <c r="D560" s="540"/>
      <c r="E560" s="540"/>
      <c r="F560" s="542" t="str">
        <f>DEC2HEX(G560,2)</f>
        <v>65</v>
      </c>
      <c r="G560" s="494">
        <f>G552+1</f>
        <v>101</v>
      </c>
      <c r="H560" s="82">
        <v>0</v>
      </c>
      <c r="I560" s="546"/>
      <c r="J560" s="465"/>
      <c r="K560" s="424"/>
      <c r="L560" s="219">
        <f>L552+1</f>
        <v>1107</v>
      </c>
      <c r="M560" s="219" t="str">
        <f>DEC2HEX(L560,4)</f>
        <v>0453</v>
      </c>
      <c r="N560" s="5">
        <v>8</v>
      </c>
      <c r="O560" s="290" t="str">
        <f>HEX2BIN(P560,8)</f>
        <v>10000110</v>
      </c>
      <c r="P560" s="529" t="s">
        <v>456</v>
      </c>
      <c r="Q560" s="527"/>
      <c r="R560" s="517"/>
      <c r="S560" s="517"/>
      <c r="T560" s="517"/>
      <c r="U560" s="521"/>
      <c r="V560" s="524"/>
    </row>
    <row r="561" spans="2:22" ht="15" customHeight="1" x14ac:dyDescent="0.25">
      <c r="B561" s="271"/>
      <c r="C561" s="271"/>
      <c r="D561" s="540"/>
      <c r="E561" s="540"/>
      <c r="F561" s="543"/>
      <c r="G561" s="495"/>
      <c r="H561" s="82">
        <v>1</v>
      </c>
      <c r="I561" s="546"/>
      <c r="J561" s="465"/>
      <c r="K561" s="424"/>
      <c r="L561" s="220"/>
      <c r="M561" s="220"/>
      <c r="N561" s="5">
        <v>9</v>
      </c>
      <c r="O561" s="291"/>
      <c r="P561" s="530"/>
      <c r="Q561" s="527"/>
      <c r="R561" s="517"/>
      <c r="S561" s="517"/>
      <c r="T561" s="517"/>
      <c r="U561" s="521"/>
      <c r="V561" s="524"/>
    </row>
    <row r="562" spans="2:22" ht="15" customHeight="1" x14ac:dyDescent="0.25">
      <c r="B562" s="271"/>
      <c r="C562" s="271"/>
      <c r="D562" s="540"/>
      <c r="E562" s="540"/>
      <c r="F562" s="543"/>
      <c r="G562" s="495"/>
      <c r="H562" s="82">
        <v>2</v>
      </c>
      <c r="I562" s="546"/>
      <c r="J562" s="465"/>
      <c r="K562" s="424"/>
      <c r="L562" s="220"/>
      <c r="M562" s="220"/>
      <c r="N562" s="5">
        <v>10</v>
      </c>
      <c r="O562" s="291"/>
      <c r="P562" s="530"/>
      <c r="Q562" s="527"/>
      <c r="R562" s="517"/>
      <c r="S562" s="517"/>
      <c r="T562" s="517"/>
      <c r="U562" s="521"/>
      <c r="V562" s="524"/>
    </row>
    <row r="563" spans="2:22" ht="15" customHeight="1" x14ac:dyDescent="0.25">
      <c r="B563" s="271"/>
      <c r="C563" s="271"/>
      <c r="D563" s="540"/>
      <c r="E563" s="540"/>
      <c r="F563" s="543"/>
      <c r="G563" s="495"/>
      <c r="H563" s="82">
        <v>3</v>
      </c>
      <c r="I563" s="546"/>
      <c r="J563" s="465"/>
      <c r="K563" s="424"/>
      <c r="L563" s="220"/>
      <c r="M563" s="220"/>
      <c r="N563" s="5">
        <v>11</v>
      </c>
      <c r="O563" s="291"/>
      <c r="P563" s="530"/>
      <c r="Q563" s="527"/>
      <c r="R563" s="517"/>
      <c r="S563" s="517"/>
      <c r="T563" s="517"/>
      <c r="U563" s="521"/>
      <c r="V563" s="524"/>
    </row>
    <row r="564" spans="2:22" ht="15" customHeight="1" x14ac:dyDescent="0.25">
      <c r="B564" s="271"/>
      <c r="C564" s="271"/>
      <c r="D564" s="540"/>
      <c r="E564" s="540"/>
      <c r="F564" s="543"/>
      <c r="G564" s="495"/>
      <c r="H564" s="82">
        <v>4</v>
      </c>
      <c r="I564" s="546"/>
      <c r="J564" s="465"/>
      <c r="K564" s="424"/>
      <c r="L564" s="220"/>
      <c r="M564" s="220"/>
      <c r="N564" s="5">
        <v>12</v>
      </c>
      <c r="O564" s="291"/>
      <c r="P564" s="530"/>
      <c r="Q564" s="527"/>
      <c r="R564" s="517"/>
      <c r="S564" s="517"/>
      <c r="T564" s="517"/>
      <c r="U564" s="521"/>
      <c r="V564" s="524"/>
    </row>
    <row r="565" spans="2:22" ht="15" customHeight="1" x14ac:dyDescent="0.25">
      <c r="B565" s="271"/>
      <c r="C565" s="271"/>
      <c r="D565" s="540"/>
      <c r="E565" s="540"/>
      <c r="F565" s="543"/>
      <c r="G565" s="495"/>
      <c r="H565" s="82">
        <v>5</v>
      </c>
      <c r="I565" s="546"/>
      <c r="J565" s="465"/>
      <c r="K565" s="424"/>
      <c r="L565" s="220"/>
      <c r="M565" s="220"/>
      <c r="N565" s="5">
        <v>13</v>
      </c>
      <c r="O565" s="291"/>
      <c r="P565" s="530"/>
      <c r="Q565" s="527"/>
      <c r="R565" s="517"/>
      <c r="S565" s="517"/>
      <c r="T565" s="517"/>
      <c r="U565" s="521"/>
      <c r="V565" s="524"/>
    </row>
    <row r="566" spans="2:22" ht="15.75" customHeight="1" x14ac:dyDescent="0.25">
      <c r="B566" s="271"/>
      <c r="C566" s="271"/>
      <c r="D566" s="540"/>
      <c r="E566" s="540"/>
      <c r="F566" s="543"/>
      <c r="G566" s="495"/>
      <c r="H566" s="82">
        <v>6</v>
      </c>
      <c r="I566" s="546"/>
      <c r="J566" s="465"/>
      <c r="K566" s="424"/>
      <c r="L566" s="220"/>
      <c r="M566" s="220"/>
      <c r="N566" s="5">
        <v>14</v>
      </c>
      <c r="O566" s="291"/>
      <c r="P566" s="530"/>
      <c r="Q566" s="527"/>
      <c r="R566" s="517"/>
      <c r="S566" s="517"/>
      <c r="T566" s="517"/>
      <c r="U566" s="521"/>
      <c r="V566" s="524"/>
    </row>
    <row r="567" spans="2:22" ht="15" customHeight="1" thickBot="1" x14ac:dyDescent="0.3">
      <c r="B567" s="271"/>
      <c r="C567" s="258"/>
      <c r="D567" s="541"/>
      <c r="E567" s="541"/>
      <c r="F567" s="544"/>
      <c r="G567" s="496"/>
      <c r="H567" s="90">
        <v>7</v>
      </c>
      <c r="I567" s="546"/>
      <c r="J567" s="466"/>
      <c r="K567" s="199"/>
      <c r="L567" s="221"/>
      <c r="M567" s="221"/>
      <c r="N567" s="88">
        <v>15</v>
      </c>
      <c r="O567" s="292"/>
      <c r="P567" s="531"/>
      <c r="Q567" s="527"/>
      <c r="R567" s="517"/>
      <c r="S567" s="517"/>
      <c r="T567" s="517"/>
      <c r="U567" s="521"/>
      <c r="V567" s="524"/>
    </row>
    <row r="568" spans="2:22" ht="15" customHeight="1" x14ac:dyDescent="0.25">
      <c r="B568" s="271"/>
      <c r="C568" s="257" t="s">
        <v>204</v>
      </c>
      <c r="D568" s="539" t="str">
        <f>DEC2HEX(E568)</f>
        <v>43</v>
      </c>
      <c r="E568" s="539">
        <f>E552+1</f>
        <v>67</v>
      </c>
      <c r="F568" s="542" t="str">
        <f>DEC2HEX(G568,2)</f>
        <v>66</v>
      </c>
      <c r="G568" s="494">
        <f>G560+1</f>
        <v>102</v>
      </c>
      <c r="H568" s="75">
        <v>0</v>
      </c>
      <c r="I568" s="546"/>
      <c r="J568" s="464" t="e">
        <f>DEC2HEX(K568,2)</f>
        <v>#NUM!</v>
      </c>
      <c r="K568" s="317">
        <f>+K552+1</f>
        <v>1057</v>
      </c>
      <c r="L568" s="219">
        <f>L560+1</f>
        <v>1108</v>
      </c>
      <c r="M568" s="219" t="str">
        <f>DEC2HEX(L568,4)</f>
        <v>0454</v>
      </c>
      <c r="N568" s="73">
        <v>0</v>
      </c>
      <c r="O568" s="290" t="str">
        <f>HEX2BIN(P568,8)</f>
        <v>00000001</v>
      </c>
      <c r="P568" s="529" t="s">
        <v>135</v>
      </c>
      <c r="Q568" s="527"/>
      <c r="R568" s="517"/>
      <c r="S568" s="517"/>
      <c r="T568" s="517"/>
      <c r="U568" s="521"/>
      <c r="V568" s="524"/>
    </row>
    <row r="569" spans="2:22" ht="15" customHeight="1" x14ac:dyDescent="0.25">
      <c r="B569" s="271"/>
      <c r="C569" s="271"/>
      <c r="D569" s="540"/>
      <c r="E569" s="540"/>
      <c r="F569" s="543"/>
      <c r="G569" s="495"/>
      <c r="H569" s="82">
        <v>1</v>
      </c>
      <c r="I569" s="546"/>
      <c r="J569" s="465"/>
      <c r="K569" s="424"/>
      <c r="L569" s="220"/>
      <c r="M569" s="220"/>
      <c r="N569" s="5">
        <v>1</v>
      </c>
      <c r="O569" s="291"/>
      <c r="P569" s="530"/>
      <c r="Q569" s="527"/>
      <c r="R569" s="517"/>
      <c r="S569" s="517"/>
      <c r="T569" s="517"/>
      <c r="U569" s="521"/>
      <c r="V569" s="524"/>
    </row>
    <row r="570" spans="2:22" ht="15" customHeight="1" x14ac:dyDescent="0.25">
      <c r="B570" s="271"/>
      <c r="C570" s="271"/>
      <c r="D570" s="540"/>
      <c r="E570" s="540"/>
      <c r="F570" s="543"/>
      <c r="G570" s="495"/>
      <c r="H570" s="82">
        <v>2</v>
      </c>
      <c r="I570" s="546"/>
      <c r="J570" s="465"/>
      <c r="K570" s="424"/>
      <c r="L570" s="220"/>
      <c r="M570" s="220"/>
      <c r="N570" s="5">
        <v>2</v>
      </c>
      <c r="O570" s="291"/>
      <c r="P570" s="530"/>
      <c r="Q570" s="527"/>
      <c r="R570" s="517"/>
      <c r="S570" s="517"/>
      <c r="T570" s="517"/>
      <c r="U570" s="521"/>
      <c r="V570" s="524"/>
    </row>
    <row r="571" spans="2:22" ht="15" customHeight="1" x14ac:dyDescent="0.25">
      <c r="B571" s="271"/>
      <c r="C571" s="271"/>
      <c r="D571" s="540"/>
      <c r="E571" s="540"/>
      <c r="F571" s="543"/>
      <c r="G571" s="495"/>
      <c r="H571" s="82">
        <v>3</v>
      </c>
      <c r="I571" s="546"/>
      <c r="J571" s="465"/>
      <c r="K571" s="424"/>
      <c r="L571" s="220"/>
      <c r="M571" s="220"/>
      <c r="N571" s="5">
        <v>3</v>
      </c>
      <c r="O571" s="291"/>
      <c r="P571" s="530"/>
      <c r="Q571" s="527"/>
      <c r="R571" s="517"/>
      <c r="S571" s="517"/>
      <c r="T571" s="517"/>
      <c r="U571" s="521"/>
      <c r="V571" s="524"/>
    </row>
    <row r="572" spans="2:22" ht="15" customHeight="1" x14ac:dyDescent="0.25">
      <c r="B572" s="271"/>
      <c r="C572" s="271"/>
      <c r="D572" s="540"/>
      <c r="E572" s="540"/>
      <c r="F572" s="543"/>
      <c r="G572" s="495"/>
      <c r="H572" s="82">
        <v>4</v>
      </c>
      <c r="I572" s="546"/>
      <c r="J572" s="465"/>
      <c r="K572" s="424"/>
      <c r="L572" s="220"/>
      <c r="M572" s="220"/>
      <c r="N572" s="5">
        <v>4</v>
      </c>
      <c r="O572" s="291"/>
      <c r="P572" s="530"/>
      <c r="Q572" s="527"/>
      <c r="R572" s="517"/>
      <c r="S572" s="517"/>
      <c r="T572" s="517"/>
      <c r="U572" s="521"/>
      <c r="V572" s="524"/>
    </row>
    <row r="573" spans="2:22" ht="15" customHeight="1" x14ac:dyDescent="0.25">
      <c r="B573" s="271"/>
      <c r="C573" s="271"/>
      <c r="D573" s="540"/>
      <c r="E573" s="540"/>
      <c r="F573" s="543"/>
      <c r="G573" s="495"/>
      <c r="H573" s="82">
        <v>5</v>
      </c>
      <c r="I573" s="546"/>
      <c r="J573" s="465"/>
      <c r="K573" s="424"/>
      <c r="L573" s="220"/>
      <c r="M573" s="220"/>
      <c r="N573" s="5">
        <v>5</v>
      </c>
      <c r="O573" s="291"/>
      <c r="P573" s="530"/>
      <c r="Q573" s="527"/>
      <c r="R573" s="517"/>
      <c r="S573" s="517"/>
      <c r="T573" s="517"/>
      <c r="U573" s="521"/>
      <c r="V573" s="524"/>
    </row>
    <row r="574" spans="2:22" ht="15.75" customHeight="1" x14ac:dyDescent="0.25">
      <c r="B574" s="271"/>
      <c r="C574" s="271"/>
      <c r="D574" s="540"/>
      <c r="E574" s="540"/>
      <c r="F574" s="543"/>
      <c r="G574" s="495"/>
      <c r="H574" s="82">
        <v>6</v>
      </c>
      <c r="I574" s="546"/>
      <c r="J574" s="465"/>
      <c r="K574" s="424"/>
      <c r="L574" s="220"/>
      <c r="M574" s="220"/>
      <c r="N574" s="5">
        <v>6</v>
      </c>
      <c r="O574" s="291"/>
      <c r="P574" s="530"/>
      <c r="Q574" s="527"/>
      <c r="R574" s="517"/>
      <c r="S574" s="517"/>
      <c r="T574" s="517"/>
      <c r="U574" s="521"/>
      <c r="V574" s="524"/>
    </row>
    <row r="575" spans="2:22" ht="15" customHeight="1" thickBot="1" x14ac:dyDescent="0.3">
      <c r="B575" s="271"/>
      <c r="C575" s="271"/>
      <c r="D575" s="540"/>
      <c r="E575" s="540"/>
      <c r="F575" s="544"/>
      <c r="G575" s="496"/>
      <c r="H575" s="82">
        <v>7</v>
      </c>
      <c r="I575" s="546"/>
      <c r="J575" s="465"/>
      <c r="K575" s="424"/>
      <c r="L575" s="221"/>
      <c r="M575" s="221"/>
      <c r="N575" s="5">
        <v>7</v>
      </c>
      <c r="O575" s="292"/>
      <c r="P575" s="531"/>
      <c r="Q575" s="527"/>
      <c r="R575" s="517"/>
      <c r="S575" s="517"/>
      <c r="T575" s="517"/>
      <c r="U575" s="521"/>
      <c r="V575" s="524"/>
    </row>
    <row r="576" spans="2:22" x14ac:dyDescent="0.25">
      <c r="B576" s="271"/>
      <c r="C576" s="271"/>
      <c r="D576" s="540"/>
      <c r="E576" s="540"/>
      <c r="F576" s="542" t="str">
        <f>DEC2HEX(G576,2)</f>
        <v>67</v>
      </c>
      <c r="G576" s="494">
        <f>G568+1</f>
        <v>103</v>
      </c>
      <c r="H576" s="82">
        <v>0</v>
      </c>
      <c r="I576" s="546"/>
      <c r="J576" s="465"/>
      <c r="K576" s="424"/>
      <c r="L576" s="219">
        <f>L568+1</f>
        <v>1109</v>
      </c>
      <c r="M576" s="219" t="str">
        <f>DEC2HEX(L576,4)</f>
        <v>0455</v>
      </c>
      <c r="N576" s="5">
        <v>8</v>
      </c>
      <c r="O576" s="290" t="str">
        <f>HEX2BIN(P576,8)</f>
        <v>00000000</v>
      </c>
      <c r="P576" s="529" t="s">
        <v>136</v>
      </c>
      <c r="Q576" s="527"/>
      <c r="R576" s="517"/>
      <c r="S576" s="517"/>
      <c r="T576" s="517"/>
      <c r="U576" s="521"/>
      <c r="V576" s="524"/>
    </row>
    <row r="577" spans="2:22" x14ac:dyDescent="0.25">
      <c r="B577" s="271"/>
      <c r="C577" s="271"/>
      <c r="D577" s="540"/>
      <c r="E577" s="540"/>
      <c r="F577" s="543"/>
      <c r="G577" s="495"/>
      <c r="H577" s="82">
        <v>1</v>
      </c>
      <c r="I577" s="546"/>
      <c r="J577" s="465"/>
      <c r="K577" s="424"/>
      <c r="L577" s="220"/>
      <c r="M577" s="220"/>
      <c r="N577" s="5">
        <v>9</v>
      </c>
      <c r="O577" s="291"/>
      <c r="P577" s="530"/>
      <c r="Q577" s="527"/>
      <c r="R577" s="517"/>
      <c r="S577" s="517"/>
      <c r="T577" s="517"/>
      <c r="U577" s="521"/>
      <c r="V577" s="524"/>
    </row>
    <row r="578" spans="2:22" x14ac:dyDescent="0.25">
      <c r="B578" s="271"/>
      <c r="C578" s="271"/>
      <c r="D578" s="540"/>
      <c r="E578" s="540"/>
      <c r="F578" s="543"/>
      <c r="G578" s="495"/>
      <c r="H578" s="82">
        <v>2</v>
      </c>
      <c r="I578" s="546"/>
      <c r="J578" s="465"/>
      <c r="K578" s="424"/>
      <c r="L578" s="220"/>
      <c r="M578" s="220"/>
      <c r="N578" s="5">
        <v>10</v>
      </c>
      <c r="O578" s="291"/>
      <c r="P578" s="530"/>
      <c r="Q578" s="527"/>
      <c r="R578" s="517"/>
      <c r="S578" s="517"/>
      <c r="T578" s="517"/>
      <c r="U578" s="521"/>
      <c r="V578" s="524"/>
    </row>
    <row r="579" spans="2:22" x14ac:dyDescent="0.25">
      <c r="B579" s="271"/>
      <c r="C579" s="271"/>
      <c r="D579" s="540"/>
      <c r="E579" s="540"/>
      <c r="F579" s="543"/>
      <c r="G579" s="495"/>
      <c r="H579" s="82">
        <v>3</v>
      </c>
      <c r="I579" s="546"/>
      <c r="J579" s="465"/>
      <c r="K579" s="424"/>
      <c r="L579" s="220"/>
      <c r="M579" s="220"/>
      <c r="N579" s="5">
        <v>11</v>
      </c>
      <c r="O579" s="291"/>
      <c r="P579" s="530"/>
      <c r="Q579" s="527"/>
      <c r="R579" s="517"/>
      <c r="S579" s="517"/>
      <c r="T579" s="517"/>
      <c r="U579" s="521"/>
      <c r="V579" s="524"/>
    </row>
    <row r="580" spans="2:22" x14ac:dyDescent="0.25">
      <c r="B580" s="271"/>
      <c r="C580" s="271"/>
      <c r="D580" s="540"/>
      <c r="E580" s="540"/>
      <c r="F580" s="543"/>
      <c r="G580" s="495"/>
      <c r="H580" s="82">
        <v>4</v>
      </c>
      <c r="I580" s="546"/>
      <c r="J580" s="465"/>
      <c r="K580" s="424"/>
      <c r="L580" s="220"/>
      <c r="M580" s="220"/>
      <c r="N580" s="5">
        <v>12</v>
      </c>
      <c r="O580" s="291"/>
      <c r="P580" s="530"/>
      <c r="Q580" s="527"/>
      <c r="R580" s="517"/>
      <c r="S580" s="517"/>
      <c r="T580" s="517"/>
      <c r="U580" s="521"/>
      <c r="V580" s="524"/>
    </row>
    <row r="581" spans="2:22" x14ac:dyDescent="0.25">
      <c r="B581" s="271"/>
      <c r="C581" s="271"/>
      <c r="D581" s="540"/>
      <c r="E581" s="540"/>
      <c r="F581" s="543"/>
      <c r="G581" s="495"/>
      <c r="H581" s="82">
        <v>5</v>
      </c>
      <c r="I581" s="546"/>
      <c r="J581" s="465"/>
      <c r="K581" s="424"/>
      <c r="L581" s="220"/>
      <c r="M581" s="220"/>
      <c r="N581" s="5">
        <v>13</v>
      </c>
      <c r="O581" s="291"/>
      <c r="P581" s="530"/>
      <c r="Q581" s="527"/>
      <c r="R581" s="517"/>
      <c r="S581" s="517"/>
      <c r="T581" s="517"/>
      <c r="U581" s="521"/>
      <c r="V581" s="524"/>
    </row>
    <row r="582" spans="2:22" x14ac:dyDescent="0.25">
      <c r="B582" s="271"/>
      <c r="C582" s="271"/>
      <c r="D582" s="540"/>
      <c r="E582" s="540"/>
      <c r="F582" s="543"/>
      <c r="G582" s="495"/>
      <c r="H582" s="82">
        <v>6</v>
      </c>
      <c r="I582" s="546"/>
      <c r="J582" s="465"/>
      <c r="K582" s="424"/>
      <c r="L582" s="220"/>
      <c r="M582" s="220"/>
      <c r="N582" s="5">
        <v>14</v>
      </c>
      <c r="O582" s="291"/>
      <c r="P582" s="530"/>
      <c r="Q582" s="527"/>
      <c r="R582" s="517"/>
      <c r="S582" s="517"/>
      <c r="T582" s="517"/>
      <c r="U582" s="521"/>
      <c r="V582" s="524"/>
    </row>
    <row r="583" spans="2:22" ht="15.75" thickBot="1" x14ac:dyDescent="0.3">
      <c r="B583" s="258"/>
      <c r="C583" s="258"/>
      <c r="D583" s="541"/>
      <c r="E583" s="541"/>
      <c r="F583" s="548"/>
      <c r="G583" s="496"/>
      <c r="H583" s="86">
        <v>7</v>
      </c>
      <c r="I583" s="332"/>
      <c r="J583" s="466"/>
      <c r="K583" s="199"/>
      <c r="L583" s="221"/>
      <c r="M583" s="221"/>
      <c r="N583" s="84">
        <v>15</v>
      </c>
      <c r="O583" s="292"/>
      <c r="P583" s="531"/>
      <c r="Q583" s="528"/>
      <c r="R583" s="518"/>
      <c r="S583" s="518"/>
      <c r="T583" s="518"/>
      <c r="U583" s="522"/>
      <c r="V583" s="525"/>
    </row>
    <row r="591" spans="2:22" ht="15" customHeight="1" x14ac:dyDescent="0.25"/>
    <row r="607" ht="15" customHeight="1" x14ac:dyDescent="0.25"/>
    <row r="615" ht="15" customHeight="1" x14ac:dyDescent="0.25"/>
    <row r="623" ht="15" customHeight="1" x14ac:dyDescent="0.25"/>
    <row r="631" ht="15" customHeight="1" x14ac:dyDescent="0.25"/>
    <row r="639" ht="15" customHeight="1" x14ac:dyDescent="0.25"/>
    <row r="647" ht="15" customHeight="1" x14ac:dyDescent="0.25"/>
  </sheetData>
  <mergeCells count="1263">
    <mergeCell ref="L536:L543"/>
    <mergeCell ref="M536:M543"/>
    <mergeCell ref="L544:L551"/>
    <mergeCell ref="M544:M551"/>
    <mergeCell ref="L552:L559"/>
    <mergeCell ref="M552:M559"/>
    <mergeCell ref="L560:L567"/>
    <mergeCell ref="M560:M567"/>
    <mergeCell ref="L568:L575"/>
    <mergeCell ref="M568:M575"/>
    <mergeCell ref="L576:L583"/>
    <mergeCell ref="M576:M583"/>
    <mergeCell ref="L440:L447"/>
    <mergeCell ref="M440:M447"/>
    <mergeCell ref="L448:L455"/>
    <mergeCell ref="M448:M455"/>
    <mergeCell ref="L456:L463"/>
    <mergeCell ref="M456:M463"/>
    <mergeCell ref="L464:L471"/>
    <mergeCell ref="M464:M471"/>
    <mergeCell ref="L472:L479"/>
    <mergeCell ref="M472:M479"/>
    <mergeCell ref="L480:L487"/>
    <mergeCell ref="M480:M487"/>
    <mergeCell ref="L488:L495"/>
    <mergeCell ref="M488:M495"/>
    <mergeCell ref="L496:L503"/>
    <mergeCell ref="M496:M503"/>
    <mergeCell ref="L504:L511"/>
    <mergeCell ref="M504:M511"/>
    <mergeCell ref="L368:L375"/>
    <mergeCell ref="M368:M375"/>
    <mergeCell ref="L376:L383"/>
    <mergeCell ref="M376:M383"/>
    <mergeCell ref="L384:L391"/>
    <mergeCell ref="M384:M391"/>
    <mergeCell ref="L392:L399"/>
    <mergeCell ref="M392:M399"/>
    <mergeCell ref="L400:L407"/>
    <mergeCell ref="M400:M407"/>
    <mergeCell ref="L408:L415"/>
    <mergeCell ref="M408:M415"/>
    <mergeCell ref="L416:L423"/>
    <mergeCell ref="M416:M423"/>
    <mergeCell ref="L424:L431"/>
    <mergeCell ref="M424:M431"/>
    <mergeCell ref="L432:L439"/>
    <mergeCell ref="M432:M439"/>
    <mergeCell ref="AH265:AH272"/>
    <mergeCell ref="AI265:AI272"/>
    <mergeCell ref="L240:L247"/>
    <mergeCell ref="M240:M247"/>
    <mergeCell ref="L248:L255"/>
    <mergeCell ref="M248:M255"/>
    <mergeCell ref="L256:L263"/>
    <mergeCell ref="M256:M263"/>
    <mergeCell ref="L264:L271"/>
    <mergeCell ref="M264:M271"/>
    <mergeCell ref="L272:L279"/>
    <mergeCell ref="M272:M279"/>
    <mergeCell ref="U264:U295"/>
    <mergeCell ref="V264:V295"/>
    <mergeCell ref="O272:O279"/>
    <mergeCell ref="P272:P279"/>
    <mergeCell ref="AF257:AF272"/>
    <mergeCell ref="AC265:AC272"/>
    <mergeCell ref="AG257:AG272"/>
    <mergeCell ref="AE257:AE272"/>
    <mergeCell ref="AH169:AH176"/>
    <mergeCell ref="AI169:AI176"/>
    <mergeCell ref="AH177:AH184"/>
    <mergeCell ref="AI177:AI184"/>
    <mergeCell ref="AH185:AH192"/>
    <mergeCell ref="AI185:AI192"/>
    <mergeCell ref="AH193:AH200"/>
    <mergeCell ref="AI193:AI200"/>
    <mergeCell ref="AH201:AH208"/>
    <mergeCell ref="AI201:AI208"/>
    <mergeCell ref="AH209:AH216"/>
    <mergeCell ref="AI209:AI216"/>
    <mergeCell ref="AH217:AH224"/>
    <mergeCell ref="AI217:AI224"/>
    <mergeCell ref="AH225:AH232"/>
    <mergeCell ref="AI225:AI232"/>
    <mergeCell ref="AH233:AH240"/>
    <mergeCell ref="AI233:AI240"/>
    <mergeCell ref="AH97:AH104"/>
    <mergeCell ref="AI97:AI104"/>
    <mergeCell ref="AH105:AH112"/>
    <mergeCell ref="AI105:AI112"/>
    <mergeCell ref="AH113:AH120"/>
    <mergeCell ref="AI113:AI120"/>
    <mergeCell ref="AH121:AH128"/>
    <mergeCell ref="AI121:AI128"/>
    <mergeCell ref="AH129:AH136"/>
    <mergeCell ref="AI129:AI136"/>
    <mergeCell ref="AH137:AH144"/>
    <mergeCell ref="AI137:AI144"/>
    <mergeCell ref="AH145:AH152"/>
    <mergeCell ref="AI145:AI152"/>
    <mergeCell ref="AH153:AH160"/>
    <mergeCell ref="AI153:AI160"/>
    <mergeCell ref="AH161:AH168"/>
    <mergeCell ref="AI161:AI168"/>
    <mergeCell ref="AF3:AG3"/>
    <mergeCell ref="L104:L111"/>
    <mergeCell ref="M104:M111"/>
    <mergeCell ref="L112:L119"/>
    <mergeCell ref="M112:M119"/>
    <mergeCell ref="L120:L127"/>
    <mergeCell ref="M120:M127"/>
    <mergeCell ref="L128:L135"/>
    <mergeCell ref="M128:M135"/>
    <mergeCell ref="L136:L143"/>
    <mergeCell ref="M136:M143"/>
    <mergeCell ref="L144:L151"/>
    <mergeCell ref="M144:M151"/>
    <mergeCell ref="L152:L159"/>
    <mergeCell ref="M152:M159"/>
    <mergeCell ref="L160:L167"/>
    <mergeCell ref="AH3:AI3"/>
    <mergeCell ref="AH5:AH12"/>
    <mergeCell ref="AH13:AH20"/>
    <mergeCell ref="AI5:AI12"/>
    <mergeCell ref="AI13:AI20"/>
    <mergeCell ref="AI25:AI32"/>
    <mergeCell ref="AI33:AI40"/>
    <mergeCell ref="AH65:AH72"/>
    <mergeCell ref="AH73:AH80"/>
    <mergeCell ref="AI65:AI72"/>
    <mergeCell ref="AI73:AI80"/>
    <mergeCell ref="AH25:AH32"/>
    <mergeCell ref="AH33:AH40"/>
    <mergeCell ref="AH81:AH88"/>
    <mergeCell ref="AH89:AH96"/>
    <mergeCell ref="AI81:AI88"/>
    <mergeCell ref="L64:L71"/>
    <mergeCell ref="M64:M71"/>
    <mergeCell ref="L72:L79"/>
    <mergeCell ref="M72:M79"/>
    <mergeCell ref="L80:L87"/>
    <mergeCell ref="M80:M87"/>
    <mergeCell ref="L88:L95"/>
    <mergeCell ref="M88:M95"/>
    <mergeCell ref="L96:L103"/>
    <mergeCell ref="M96:M103"/>
    <mergeCell ref="L176:L183"/>
    <mergeCell ref="M176:M183"/>
    <mergeCell ref="L184:L191"/>
    <mergeCell ref="M184:M191"/>
    <mergeCell ref="L192:L199"/>
    <mergeCell ref="M192:M199"/>
    <mergeCell ref="L200:L207"/>
    <mergeCell ref="M200:M207"/>
    <mergeCell ref="AO5:AO20"/>
    <mergeCell ref="AP5:AP20"/>
    <mergeCell ref="AL13:AL20"/>
    <mergeCell ref="Q504:Q535"/>
    <mergeCell ref="B536:B551"/>
    <mergeCell ref="B552:B583"/>
    <mergeCell ref="AR2:AR4"/>
    <mergeCell ref="R488:R503"/>
    <mergeCell ref="S488:S503"/>
    <mergeCell ref="T488:T503"/>
    <mergeCell ref="F496:F503"/>
    <mergeCell ref="G496:G503"/>
    <mergeCell ref="O496:O503"/>
    <mergeCell ref="P496:P503"/>
    <mergeCell ref="I488:I503"/>
    <mergeCell ref="J488:J503"/>
    <mergeCell ref="K488:K503"/>
    <mergeCell ref="O488:O495"/>
    <mergeCell ref="P488:P495"/>
    <mergeCell ref="Q488:Q503"/>
    <mergeCell ref="F528:F535"/>
    <mergeCell ref="G528:G535"/>
    <mergeCell ref="O528:O535"/>
    <mergeCell ref="P528:P535"/>
    <mergeCell ref="R504:R535"/>
    <mergeCell ref="S504:S535"/>
    <mergeCell ref="T504:T535"/>
    <mergeCell ref="F512:F519"/>
    <mergeCell ref="G512:G519"/>
    <mergeCell ref="O512:O519"/>
    <mergeCell ref="P512:P519"/>
    <mergeCell ref="M160:M167"/>
    <mergeCell ref="F520:F527"/>
    <mergeCell ref="I504:I535"/>
    <mergeCell ref="J504:J519"/>
    <mergeCell ref="K504:K519"/>
    <mergeCell ref="O504:O511"/>
    <mergeCell ref="J520:J535"/>
    <mergeCell ref="B488:B503"/>
    <mergeCell ref="C488:C503"/>
    <mergeCell ref="D488:D503"/>
    <mergeCell ref="E488:E503"/>
    <mergeCell ref="F488:F495"/>
    <mergeCell ref="G488:G495"/>
    <mergeCell ref="K520:K535"/>
    <mergeCell ref="O520:O527"/>
    <mergeCell ref="P520:P527"/>
    <mergeCell ref="B504:B535"/>
    <mergeCell ref="C504:C519"/>
    <mergeCell ref="D504:D519"/>
    <mergeCell ref="E504:E519"/>
    <mergeCell ref="F504:F511"/>
    <mergeCell ref="G504:G511"/>
    <mergeCell ref="C520:C535"/>
    <mergeCell ref="D520:D535"/>
    <mergeCell ref="E520:E535"/>
    <mergeCell ref="G520:G527"/>
    <mergeCell ref="P504:P511"/>
    <mergeCell ref="L512:L519"/>
    <mergeCell ref="M512:M519"/>
    <mergeCell ref="L520:L527"/>
    <mergeCell ref="M520:M527"/>
    <mergeCell ref="L528:L535"/>
    <mergeCell ref="M528:M535"/>
    <mergeCell ref="R456:R487"/>
    <mergeCell ref="S456:S487"/>
    <mergeCell ref="T456:T487"/>
    <mergeCell ref="U456:U487"/>
    <mergeCell ref="V456:V487"/>
    <mergeCell ref="F464:F471"/>
    <mergeCell ref="G464:G471"/>
    <mergeCell ref="O464:O471"/>
    <mergeCell ref="P464:P471"/>
    <mergeCell ref="F472:F479"/>
    <mergeCell ref="I456:I487"/>
    <mergeCell ref="J456:J471"/>
    <mergeCell ref="K456:K471"/>
    <mergeCell ref="O456:O463"/>
    <mergeCell ref="P456:P463"/>
    <mergeCell ref="Q456:Q487"/>
    <mergeCell ref="J472:J487"/>
    <mergeCell ref="K472:K487"/>
    <mergeCell ref="O472:O479"/>
    <mergeCell ref="P472:P479"/>
    <mergeCell ref="B456:B487"/>
    <mergeCell ref="C456:C471"/>
    <mergeCell ref="D456:D471"/>
    <mergeCell ref="E456:E471"/>
    <mergeCell ref="F456:F463"/>
    <mergeCell ref="G456:G463"/>
    <mergeCell ref="C472:C487"/>
    <mergeCell ref="D472:D487"/>
    <mergeCell ref="E472:E487"/>
    <mergeCell ref="G472:G479"/>
    <mergeCell ref="R440:R455"/>
    <mergeCell ref="S440:S455"/>
    <mergeCell ref="T440:T455"/>
    <mergeCell ref="F448:F455"/>
    <mergeCell ref="G448:G455"/>
    <mergeCell ref="O448:O455"/>
    <mergeCell ref="P448:P455"/>
    <mergeCell ref="I440:I455"/>
    <mergeCell ref="J440:J455"/>
    <mergeCell ref="K440:K455"/>
    <mergeCell ref="O440:O447"/>
    <mergeCell ref="P440:P447"/>
    <mergeCell ref="Q440:Q455"/>
    <mergeCell ref="F480:F487"/>
    <mergeCell ref="G480:G487"/>
    <mergeCell ref="O480:O487"/>
    <mergeCell ref="P480:P487"/>
    <mergeCell ref="B440:B455"/>
    <mergeCell ref="C440:C455"/>
    <mergeCell ref="D440:D455"/>
    <mergeCell ref="E440:E455"/>
    <mergeCell ref="F440:F447"/>
    <mergeCell ref="G440:G447"/>
    <mergeCell ref="K424:K439"/>
    <mergeCell ref="O424:O431"/>
    <mergeCell ref="P424:P431"/>
    <mergeCell ref="F432:F439"/>
    <mergeCell ref="G432:G439"/>
    <mergeCell ref="O432:O439"/>
    <mergeCell ref="P432:P439"/>
    <mergeCell ref="C424:C439"/>
    <mergeCell ref="D424:D439"/>
    <mergeCell ref="E424:E439"/>
    <mergeCell ref="F424:F431"/>
    <mergeCell ref="G424:G431"/>
    <mergeCell ref="J424:J439"/>
    <mergeCell ref="R360:R391"/>
    <mergeCell ref="S360:S391"/>
    <mergeCell ref="T360:T391"/>
    <mergeCell ref="P360:P367"/>
    <mergeCell ref="Q360:Q391"/>
    <mergeCell ref="J376:J391"/>
    <mergeCell ref="K376:K391"/>
    <mergeCell ref="O376:O383"/>
    <mergeCell ref="P376:P383"/>
    <mergeCell ref="O416:O423"/>
    <mergeCell ref="P416:P423"/>
    <mergeCell ref="F384:F391"/>
    <mergeCell ref="G384:G391"/>
    <mergeCell ref="O384:O391"/>
    <mergeCell ref="P384:P391"/>
    <mergeCell ref="C392:C407"/>
    <mergeCell ref="D392:D407"/>
    <mergeCell ref="E392:E407"/>
    <mergeCell ref="B408:B439"/>
    <mergeCell ref="I408:I439"/>
    <mergeCell ref="Q408:Q439"/>
    <mergeCell ref="R408:R439"/>
    <mergeCell ref="S408:S439"/>
    <mergeCell ref="T408:T439"/>
    <mergeCell ref="U408:U439"/>
    <mergeCell ref="V408:V439"/>
    <mergeCell ref="B392:B407"/>
    <mergeCell ref="I392:I407"/>
    <mergeCell ref="Q392:Q407"/>
    <mergeCell ref="R392:R407"/>
    <mergeCell ref="S392:S407"/>
    <mergeCell ref="T392:T407"/>
    <mergeCell ref="C408:C423"/>
    <mergeCell ref="D408:D423"/>
    <mergeCell ref="E408:E423"/>
    <mergeCell ref="F408:F415"/>
    <mergeCell ref="G408:G415"/>
    <mergeCell ref="J408:J423"/>
    <mergeCell ref="F416:F423"/>
    <mergeCell ref="G416:G423"/>
    <mergeCell ref="F400:F407"/>
    <mergeCell ref="G400:G407"/>
    <mergeCell ref="O400:O407"/>
    <mergeCell ref="P400:P407"/>
    <mergeCell ref="K408:K423"/>
    <mergeCell ref="J392:J407"/>
    <mergeCell ref="K392:K407"/>
    <mergeCell ref="P392:P399"/>
    <mergeCell ref="O408:O415"/>
    <mergeCell ref="P408:P415"/>
    <mergeCell ref="F392:F399"/>
    <mergeCell ref="G392:G399"/>
    <mergeCell ref="O392:O399"/>
    <mergeCell ref="B360:B391"/>
    <mergeCell ref="C360:C375"/>
    <mergeCell ref="D360:D375"/>
    <mergeCell ref="E360:E375"/>
    <mergeCell ref="F360:F367"/>
    <mergeCell ref="G360:G367"/>
    <mergeCell ref="C376:C391"/>
    <mergeCell ref="D376:D391"/>
    <mergeCell ref="E376:E391"/>
    <mergeCell ref="G376:G383"/>
    <mergeCell ref="R344:R359"/>
    <mergeCell ref="S344:S359"/>
    <mergeCell ref="T344:T359"/>
    <mergeCell ref="F352:F359"/>
    <mergeCell ref="G352:G359"/>
    <mergeCell ref="O352:O359"/>
    <mergeCell ref="P352:P359"/>
    <mergeCell ref="I344:I359"/>
    <mergeCell ref="J344:J359"/>
    <mergeCell ref="K344:K359"/>
    <mergeCell ref="O344:O351"/>
    <mergeCell ref="P344:P351"/>
    <mergeCell ref="Q344:Q359"/>
    <mergeCell ref="F368:F375"/>
    <mergeCell ref="G368:G375"/>
    <mergeCell ref="O368:O375"/>
    <mergeCell ref="P368:P375"/>
    <mergeCell ref="F376:F383"/>
    <mergeCell ref="I360:I391"/>
    <mergeCell ref="V312:V343"/>
    <mergeCell ref="F320:F327"/>
    <mergeCell ref="G320:G327"/>
    <mergeCell ref="O320:O327"/>
    <mergeCell ref="P320:P327"/>
    <mergeCell ref="F328:F335"/>
    <mergeCell ref="I312:I343"/>
    <mergeCell ref="J312:J327"/>
    <mergeCell ref="K312:K327"/>
    <mergeCell ref="O312:O319"/>
    <mergeCell ref="P312:P319"/>
    <mergeCell ref="Q312:Q343"/>
    <mergeCell ref="J328:J343"/>
    <mergeCell ref="K328:K343"/>
    <mergeCell ref="O328:O335"/>
    <mergeCell ref="P328:P335"/>
    <mergeCell ref="K296:K311"/>
    <mergeCell ref="O296:O303"/>
    <mergeCell ref="P296:P303"/>
    <mergeCell ref="Q296:Q311"/>
    <mergeCell ref="L296:L303"/>
    <mergeCell ref="M296:M303"/>
    <mergeCell ref="L304:L311"/>
    <mergeCell ref="M304:M311"/>
    <mergeCell ref="L312:L319"/>
    <mergeCell ref="M312:M319"/>
    <mergeCell ref="L320:L327"/>
    <mergeCell ref="M320:M327"/>
    <mergeCell ref="L328:L335"/>
    <mergeCell ref="M328:M335"/>
    <mergeCell ref="L336:L343"/>
    <mergeCell ref="M336:M343"/>
    <mergeCell ref="J360:J375"/>
    <mergeCell ref="K360:K375"/>
    <mergeCell ref="O360:O367"/>
    <mergeCell ref="B344:B359"/>
    <mergeCell ref="C344:C359"/>
    <mergeCell ref="D344:D359"/>
    <mergeCell ref="E344:E359"/>
    <mergeCell ref="F344:F351"/>
    <mergeCell ref="G344:G351"/>
    <mergeCell ref="R312:R343"/>
    <mergeCell ref="S312:S343"/>
    <mergeCell ref="T312:T343"/>
    <mergeCell ref="U312:U343"/>
    <mergeCell ref="F312:F319"/>
    <mergeCell ref="G312:G319"/>
    <mergeCell ref="C328:C343"/>
    <mergeCell ref="D328:D343"/>
    <mergeCell ref="E328:E343"/>
    <mergeCell ref="G328:G335"/>
    <mergeCell ref="B312:B343"/>
    <mergeCell ref="C312:C327"/>
    <mergeCell ref="D312:D327"/>
    <mergeCell ref="F336:F343"/>
    <mergeCell ref="G336:G343"/>
    <mergeCell ref="O336:O343"/>
    <mergeCell ref="P336:P343"/>
    <mergeCell ref="L344:L351"/>
    <mergeCell ref="M344:M351"/>
    <mergeCell ref="L352:L359"/>
    <mergeCell ref="M352:M359"/>
    <mergeCell ref="L360:L367"/>
    <mergeCell ref="M360:M367"/>
    <mergeCell ref="B296:B311"/>
    <mergeCell ref="C296:C311"/>
    <mergeCell ref="D296:D311"/>
    <mergeCell ref="E296:E311"/>
    <mergeCell ref="F296:F303"/>
    <mergeCell ref="G296:G303"/>
    <mergeCell ref="R264:R295"/>
    <mergeCell ref="S264:S295"/>
    <mergeCell ref="T264:T295"/>
    <mergeCell ref="B264:B295"/>
    <mergeCell ref="C264:C279"/>
    <mergeCell ref="D264:D279"/>
    <mergeCell ref="E264:E279"/>
    <mergeCell ref="F288:F295"/>
    <mergeCell ref="G288:G295"/>
    <mergeCell ref="O288:O295"/>
    <mergeCell ref="P288:P295"/>
    <mergeCell ref="R296:R311"/>
    <mergeCell ref="S296:S311"/>
    <mergeCell ref="T296:T311"/>
    <mergeCell ref="F304:F311"/>
    <mergeCell ref="G304:G311"/>
    <mergeCell ref="O304:O311"/>
    <mergeCell ref="P304:P311"/>
    <mergeCell ref="I296:I311"/>
    <mergeCell ref="J296:J311"/>
    <mergeCell ref="L280:L287"/>
    <mergeCell ref="M280:M287"/>
    <mergeCell ref="L288:L295"/>
    <mergeCell ref="M288:M295"/>
    <mergeCell ref="F272:F279"/>
    <mergeCell ref="G272:G279"/>
    <mergeCell ref="F280:F287"/>
    <mergeCell ref="I264:I295"/>
    <mergeCell ref="J264:J279"/>
    <mergeCell ref="K264:K279"/>
    <mergeCell ref="O264:O271"/>
    <mergeCell ref="P264:P271"/>
    <mergeCell ref="Q264:Q295"/>
    <mergeCell ref="J280:J295"/>
    <mergeCell ref="K280:K295"/>
    <mergeCell ref="O280:O287"/>
    <mergeCell ref="P280:P287"/>
    <mergeCell ref="F264:F271"/>
    <mergeCell ref="G264:G271"/>
    <mergeCell ref="G224:G231"/>
    <mergeCell ref="O224:O231"/>
    <mergeCell ref="P224:P231"/>
    <mergeCell ref="F232:F239"/>
    <mergeCell ref="I216:I247"/>
    <mergeCell ref="J216:J231"/>
    <mergeCell ref="K216:K231"/>
    <mergeCell ref="O216:O223"/>
    <mergeCell ref="P216:P223"/>
    <mergeCell ref="Q216:Q247"/>
    <mergeCell ref="J232:J247"/>
    <mergeCell ref="K232:K247"/>
    <mergeCell ref="O232:O239"/>
    <mergeCell ref="P232:P239"/>
    <mergeCell ref="L216:L223"/>
    <mergeCell ref="M216:M223"/>
    <mergeCell ref="L224:L231"/>
    <mergeCell ref="M224:M231"/>
    <mergeCell ref="L232:L239"/>
    <mergeCell ref="K184:K199"/>
    <mergeCell ref="O184:O191"/>
    <mergeCell ref="B168:B199"/>
    <mergeCell ref="I168:I199"/>
    <mergeCell ref="F192:F199"/>
    <mergeCell ref="B200:B215"/>
    <mergeCell ref="D168:D183"/>
    <mergeCell ref="E168:E183"/>
    <mergeCell ref="G168:G175"/>
    <mergeCell ref="G192:G199"/>
    <mergeCell ref="O192:O199"/>
    <mergeCell ref="L168:L175"/>
    <mergeCell ref="M168:M175"/>
    <mergeCell ref="L208:L215"/>
    <mergeCell ref="M208:M215"/>
    <mergeCell ref="M232:M239"/>
    <mergeCell ref="C232:C247"/>
    <mergeCell ref="D232:D247"/>
    <mergeCell ref="E232:E247"/>
    <mergeCell ref="G232:G239"/>
    <mergeCell ref="C200:C215"/>
    <mergeCell ref="D200:D215"/>
    <mergeCell ref="E200:E215"/>
    <mergeCell ref="F200:F207"/>
    <mergeCell ref="G200:G207"/>
    <mergeCell ref="B216:B247"/>
    <mergeCell ref="C216:C231"/>
    <mergeCell ref="D216:D231"/>
    <mergeCell ref="E216:E231"/>
    <mergeCell ref="F216:F223"/>
    <mergeCell ref="G216:G223"/>
    <mergeCell ref="C184:C199"/>
    <mergeCell ref="D184:D199"/>
    <mergeCell ref="E184:E199"/>
    <mergeCell ref="F184:F191"/>
    <mergeCell ref="G184:G191"/>
    <mergeCell ref="J184:J199"/>
    <mergeCell ref="AN225:AN240"/>
    <mergeCell ref="AO225:AO240"/>
    <mergeCell ref="AM209:AM224"/>
    <mergeCell ref="R200:R215"/>
    <mergeCell ref="S200:S215"/>
    <mergeCell ref="T200:T215"/>
    <mergeCell ref="F208:F215"/>
    <mergeCell ref="G208:G215"/>
    <mergeCell ref="O208:O215"/>
    <mergeCell ref="P208:P215"/>
    <mergeCell ref="I200:I215"/>
    <mergeCell ref="J200:J215"/>
    <mergeCell ref="K200:K215"/>
    <mergeCell ref="O200:O207"/>
    <mergeCell ref="P200:P207"/>
    <mergeCell ref="Q200:Q215"/>
    <mergeCell ref="F240:F247"/>
    <mergeCell ref="G240:G247"/>
    <mergeCell ref="AH241:AH248"/>
    <mergeCell ref="AI241:AI248"/>
    <mergeCell ref="AN241:AN256"/>
    <mergeCell ref="AO241:AO256"/>
    <mergeCell ref="P192:P199"/>
    <mergeCell ref="Q168:Q199"/>
    <mergeCell ref="R168:R199"/>
    <mergeCell ref="P184:P191"/>
    <mergeCell ref="AN209:AN224"/>
    <mergeCell ref="AE145:AE160"/>
    <mergeCell ref="AE193:AE208"/>
    <mergeCell ref="AO177:AO192"/>
    <mergeCell ref="AK249:AK256"/>
    <mergeCell ref="AL249:AL256"/>
    <mergeCell ref="AE241:AE256"/>
    <mergeCell ref="AF241:AF256"/>
    <mergeCell ref="AG241:AG256"/>
    <mergeCell ref="AK241:AK248"/>
    <mergeCell ref="AL241:AL248"/>
    <mergeCell ref="AM241:AM256"/>
    <mergeCell ref="O240:O247"/>
    <mergeCell ref="P240:P247"/>
    <mergeCell ref="B248:B263"/>
    <mergeCell ref="C248:C263"/>
    <mergeCell ref="D248:D263"/>
    <mergeCell ref="E248:E263"/>
    <mergeCell ref="F248:F255"/>
    <mergeCell ref="G248:G255"/>
    <mergeCell ref="R216:R247"/>
    <mergeCell ref="S216:S247"/>
    <mergeCell ref="T216:T247"/>
    <mergeCell ref="U216:U247"/>
    <mergeCell ref="V216:V247"/>
    <mergeCell ref="F224:F231"/>
    <mergeCell ref="AK225:AK232"/>
    <mergeCell ref="AL225:AL232"/>
    <mergeCell ref="AM225:AM240"/>
    <mergeCell ref="AH249:AH256"/>
    <mergeCell ref="AI249:AI256"/>
    <mergeCell ref="AH257:AH264"/>
    <mergeCell ref="AI257:AI264"/>
    <mergeCell ref="AO209:AO224"/>
    <mergeCell ref="AB233:AB240"/>
    <mergeCell ref="AC233:AC240"/>
    <mergeCell ref="AF209:AF224"/>
    <mergeCell ref="AG209:AG224"/>
    <mergeCell ref="AK209:AK216"/>
    <mergeCell ref="AL209:AL216"/>
    <mergeCell ref="AK217:AK224"/>
    <mergeCell ref="AL217:AL224"/>
    <mergeCell ref="AF225:AF240"/>
    <mergeCell ref="AG225:AG240"/>
    <mergeCell ref="AB225:AB232"/>
    <mergeCell ref="AC225:AC232"/>
    <mergeCell ref="AE225:AE240"/>
    <mergeCell ref="X209:X224"/>
    <mergeCell ref="Y209:Y224"/>
    <mergeCell ref="AE209:AE224"/>
    <mergeCell ref="AK233:AK240"/>
    <mergeCell ref="AL233:AL240"/>
    <mergeCell ref="Z209:Z224"/>
    <mergeCell ref="AA209:AA224"/>
    <mergeCell ref="AB209:AB216"/>
    <mergeCell ref="AC209:AC216"/>
    <mergeCell ref="AB217:AB224"/>
    <mergeCell ref="AC217:AC224"/>
    <mergeCell ref="S8:S23"/>
    <mergeCell ref="X241:X256"/>
    <mergeCell ref="Y241:Y256"/>
    <mergeCell ref="Z241:Z256"/>
    <mergeCell ref="AA241:AA256"/>
    <mergeCell ref="AB241:AB248"/>
    <mergeCell ref="AC241:AC248"/>
    <mergeCell ref="Y225:Y240"/>
    <mergeCell ref="Z225:Z240"/>
    <mergeCell ref="AA225:AA240"/>
    <mergeCell ref="S248:S263"/>
    <mergeCell ref="T248:T263"/>
    <mergeCell ref="X225:X240"/>
    <mergeCell ref="Y61:Y62"/>
    <mergeCell ref="Z61:AA62"/>
    <mergeCell ref="AC13:AC20"/>
    <mergeCell ref="X5:X20"/>
    <mergeCell ref="Y5:Y12"/>
    <mergeCell ref="AB249:AB256"/>
    <mergeCell ref="AC249:AC256"/>
    <mergeCell ref="Y65:Y80"/>
    <mergeCell ref="Y81:Y96"/>
    <mergeCell ref="Y97:Y112"/>
    <mergeCell ref="Y113:Y128"/>
    <mergeCell ref="Y129:Y144"/>
    <mergeCell ref="Y145:Y160"/>
    <mergeCell ref="Y161:Y176"/>
    <mergeCell ref="U168:U199"/>
    <mergeCell ref="V168:V199"/>
    <mergeCell ref="S168:S199"/>
    <mergeCell ref="T168:T199"/>
    <mergeCell ref="AB185:AB192"/>
    <mergeCell ref="P104:P111"/>
    <mergeCell ref="Q104:Q119"/>
    <mergeCell ref="R104:R119"/>
    <mergeCell ref="S104:S119"/>
    <mergeCell ref="T104:T119"/>
    <mergeCell ref="Y193:Y208"/>
    <mergeCell ref="AA81:AA96"/>
    <mergeCell ref="U120:U151"/>
    <mergeCell ref="V120:V151"/>
    <mergeCell ref="Q120:Q151"/>
    <mergeCell ref="R120:R151"/>
    <mergeCell ref="X161:X176"/>
    <mergeCell ref="AA177:AA192"/>
    <mergeCell ref="Y177:Y192"/>
    <mergeCell ref="AC65:AC72"/>
    <mergeCell ref="B104:B119"/>
    <mergeCell ref="C104:C119"/>
    <mergeCell ref="D104:D119"/>
    <mergeCell ref="E104:E119"/>
    <mergeCell ref="F104:F111"/>
    <mergeCell ref="G104:G111"/>
    <mergeCell ref="F176:F183"/>
    <mergeCell ref="G176:G183"/>
    <mergeCell ref="O176:O183"/>
    <mergeCell ref="P176:P183"/>
    <mergeCell ref="S120:S151"/>
    <mergeCell ref="T120:T151"/>
    <mergeCell ref="F128:F135"/>
    <mergeCell ref="G160:G167"/>
    <mergeCell ref="O160:O167"/>
    <mergeCell ref="P160:P167"/>
    <mergeCell ref="F168:F175"/>
    <mergeCell ref="J152:J167"/>
    <mergeCell ref="K152:K167"/>
    <mergeCell ref="G112:G119"/>
    <mergeCell ref="O112:O119"/>
    <mergeCell ref="P112:P119"/>
    <mergeCell ref="F160:F167"/>
    <mergeCell ref="F112:F119"/>
    <mergeCell ref="J168:J183"/>
    <mergeCell ref="K168:K183"/>
    <mergeCell ref="O168:O175"/>
    <mergeCell ref="P168:P175"/>
    <mergeCell ref="B120:B151"/>
    <mergeCell ref="G120:G127"/>
    <mergeCell ref="I120:I151"/>
    <mergeCell ref="C168:C183"/>
    <mergeCell ref="B72:B103"/>
    <mergeCell ref="I72:I103"/>
    <mergeCell ref="C152:C167"/>
    <mergeCell ref="D152:D167"/>
    <mergeCell ref="E152:E167"/>
    <mergeCell ref="F152:F159"/>
    <mergeCell ref="G152:G159"/>
    <mergeCell ref="C136:C151"/>
    <mergeCell ref="D136:D151"/>
    <mergeCell ref="E136:E151"/>
    <mergeCell ref="F136:F143"/>
    <mergeCell ref="G136:G143"/>
    <mergeCell ref="J136:J151"/>
    <mergeCell ref="F144:F151"/>
    <mergeCell ref="G144:G151"/>
    <mergeCell ref="P136:P143"/>
    <mergeCell ref="O144:O151"/>
    <mergeCell ref="Q72:Q103"/>
    <mergeCell ref="R72:R103"/>
    <mergeCell ref="S72:S103"/>
    <mergeCell ref="T72:T103"/>
    <mergeCell ref="U72:U103"/>
    <mergeCell ref="V72:V103"/>
    <mergeCell ref="B56:B71"/>
    <mergeCell ref="I56:I71"/>
    <mergeCell ref="Q56:Q71"/>
    <mergeCell ref="R56:R71"/>
    <mergeCell ref="S56:S71"/>
    <mergeCell ref="T56:T71"/>
    <mergeCell ref="V24:V55"/>
    <mergeCell ref="Q24:Q55"/>
    <mergeCell ref="F80:F87"/>
    <mergeCell ref="G80:G87"/>
    <mergeCell ref="O80:O87"/>
    <mergeCell ref="P80:P87"/>
    <mergeCell ref="F64:F71"/>
    <mergeCell ref="G64:G71"/>
    <mergeCell ref="O64:O71"/>
    <mergeCell ref="P64:P71"/>
    <mergeCell ref="F72:F79"/>
    <mergeCell ref="J56:J71"/>
    <mergeCell ref="F96:F103"/>
    <mergeCell ref="G96:G103"/>
    <mergeCell ref="O96:O103"/>
    <mergeCell ref="P96:P103"/>
    <mergeCell ref="J88:J103"/>
    <mergeCell ref="K88:K103"/>
    <mergeCell ref="F56:F63"/>
    <mergeCell ref="G56:G63"/>
    <mergeCell ref="AK185:AK192"/>
    <mergeCell ref="AL185:AL192"/>
    <mergeCell ref="Z177:Z192"/>
    <mergeCell ref="AF177:AF192"/>
    <mergeCell ref="AG177:AG192"/>
    <mergeCell ref="AK177:AK184"/>
    <mergeCell ref="AL177:AL184"/>
    <mergeCell ref="AM177:AM192"/>
    <mergeCell ref="AN177:AN192"/>
    <mergeCell ref="X177:X192"/>
    <mergeCell ref="AB177:AB184"/>
    <mergeCell ref="AC177:AC184"/>
    <mergeCell ref="AO193:AO208"/>
    <mergeCell ref="AB201:AB208"/>
    <mergeCell ref="AC201:AC208"/>
    <mergeCell ref="AK201:AK208"/>
    <mergeCell ref="AL201:AL208"/>
    <mergeCell ref="Z193:Z208"/>
    <mergeCell ref="AF193:AF208"/>
    <mergeCell ref="AG193:AG208"/>
    <mergeCell ref="AK193:AK200"/>
    <mergeCell ref="AL193:AL200"/>
    <mergeCell ref="AM193:AM208"/>
    <mergeCell ref="AN193:AN208"/>
    <mergeCell ref="X193:X208"/>
    <mergeCell ref="AC185:AC192"/>
    <mergeCell ref="AO129:AO144"/>
    <mergeCell ref="AB137:AB144"/>
    <mergeCell ref="AC137:AC144"/>
    <mergeCell ref="AK137:AK144"/>
    <mergeCell ref="AO161:AO176"/>
    <mergeCell ref="AB169:AB176"/>
    <mergeCell ref="AC169:AC176"/>
    <mergeCell ref="AK169:AK176"/>
    <mergeCell ref="AL169:AL176"/>
    <mergeCell ref="Z161:Z176"/>
    <mergeCell ref="AF161:AF176"/>
    <mergeCell ref="AG161:AG176"/>
    <mergeCell ref="AK161:AK168"/>
    <mergeCell ref="AL161:AL168"/>
    <mergeCell ref="AM161:AM176"/>
    <mergeCell ref="AN161:AN176"/>
    <mergeCell ref="AB193:AB200"/>
    <mergeCell ref="AC193:AC200"/>
    <mergeCell ref="AA193:AA208"/>
    <mergeCell ref="AB161:AB168"/>
    <mergeCell ref="AC161:AC168"/>
    <mergeCell ref="AE177:AE192"/>
    <mergeCell ref="AA161:AA176"/>
    <mergeCell ref="AO145:AO160"/>
    <mergeCell ref="AB153:AB160"/>
    <mergeCell ref="AC153:AC160"/>
    <mergeCell ref="AK153:AK160"/>
    <mergeCell ref="AL153:AL160"/>
    <mergeCell ref="Z145:Z160"/>
    <mergeCell ref="AF145:AF160"/>
    <mergeCell ref="AG145:AG160"/>
    <mergeCell ref="AK145:AK152"/>
    <mergeCell ref="AL145:AL152"/>
    <mergeCell ref="AM145:AM160"/>
    <mergeCell ref="AN145:AN160"/>
    <mergeCell ref="X145:X160"/>
    <mergeCell ref="AB145:AB152"/>
    <mergeCell ref="AC145:AC152"/>
    <mergeCell ref="AE161:AE176"/>
    <mergeCell ref="AA145:AA160"/>
    <mergeCell ref="X97:X112"/>
    <mergeCell ref="AB97:AB104"/>
    <mergeCell ref="AC97:AC104"/>
    <mergeCell ref="AE97:AE112"/>
    <mergeCell ref="AA97:AA112"/>
    <mergeCell ref="AL137:AL144"/>
    <mergeCell ref="Z129:Z144"/>
    <mergeCell ref="AF129:AF144"/>
    <mergeCell ref="AG129:AG144"/>
    <mergeCell ref="AK129:AK136"/>
    <mergeCell ref="AL129:AL136"/>
    <mergeCell ref="AM129:AM144"/>
    <mergeCell ref="AN129:AN144"/>
    <mergeCell ref="X129:X144"/>
    <mergeCell ref="AB129:AB136"/>
    <mergeCell ref="AC129:AC136"/>
    <mergeCell ref="AE129:AE144"/>
    <mergeCell ref="AA129:AA144"/>
    <mergeCell ref="AB121:AB128"/>
    <mergeCell ref="AC121:AC128"/>
    <mergeCell ref="AK121:AK128"/>
    <mergeCell ref="AL121:AL128"/>
    <mergeCell ref="Z113:Z128"/>
    <mergeCell ref="AF113:AF128"/>
    <mergeCell ref="AG113:AG128"/>
    <mergeCell ref="AK113:AK120"/>
    <mergeCell ref="AL113:AL120"/>
    <mergeCell ref="AM113:AM128"/>
    <mergeCell ref="AN113:AN128"/>
    <mergeCell ref="X113:X128"/>
    <mergeCell ref="AB113:AB120"/>
    <mergeCell ref="AC113:AC120"/>
    <mergeCell ref="AO65:AO80"/>
    <mergeCell ref="AB65:AB72"/>
    <mergeCell ref="AO97:AO112"/>
    <mergeCell ref="AB105:AB112"/>
    <mergeCell ref="AC105:AC112"/>
    <mergeCell ref="AK105:AK112"/>
    <mergeCell ref="AL105:AL112"/>
    <mergeCell ref="Z97:Z112"/>
    <mergeCell ref="AF97:AF112"/>
    <mergeCell ref="AG97:AG112"/>
    <mergeCell ref="AK97:AK104"/>
    <mergeCell ref="AL97:AL104"/>
    <mergeCell ref="AM97:AM112"/>
    <mergeCell ref="AN97:AN112"/>
    <mergeCell ref="AO113:AO128"/>
    <mergeCell ref="AE113:AE128"/>
    <mergeCell ref="AA113:AA128"/>
    <mergeCell ref="X65:X80"/>
    <mergeCell ref="X81:X96"/>
    <mergeCell ref="AB89:AB96"/>
    <mergeCell ref="AC89:AC96"/>
    <mergeCell ref="AK89:AK96"/>
    <mergeCell ref="AL89:AL96"/>
    <mergeCell ref="Z81:Z96"/>
    <mergeCell ref="AK81:AK88"/>
    <mergeCell ref="AL81:AL88"/>
    <mergeCell ref="AM81:AM96"/>
    <mergeCell ref="AN81:AN96"/>
    <mergeCell ref="AO81:AO96"/>
    <mergeCell ref="AB81:AB88"/>
    <mergeCell ref="AC81:AC88"/>
    <mergeCell ref="AE81:AE96"/>
    <mergeCell ref="AF81:AF96"/>
    <mergeCell ref="AG81:AG96"/>
    <mergeCell ref="AB73:AB80"/>
    <mergeCell ref="AC73:AC80"/>
    <mergeCell ref="AK73:AK80"/>
    <mergeCell ref="AL73:AL80"/>
    <mergeCell ref="Z65:Z80"/>
    <mergeCell ref="AA65:AA80"/>
    <mergeCell ref="AK65:AK72"/>
    <mergeCell ref="AL65:AL72"/>
    <mergeCell ref="AM65:AM80"/>
    <mergeCell ref="AN65:AN80"/>
    <mergeCell ref="AI89:AI96"/>
    <mergeCell ref="AE65:AE80"/>
    <mergeCell ref="P144:P151"/>
    <mergeCell ref="P120:P127"/>
    <mergeCell ref="O152:O159"/>
    <mergeCell ref="P152:P159"/>
    <mergeCell ref="C120:C135"/>
    <mergeCell ref="D120:D135"/>
    <mergeCell ref="E120:E135"/>
    <mergeCell ref="F120:F127"/>
    <mergeCell ref="B152:B167"/>
    <mergeCell ref="I152:I167"/>
    <mergeCell ref="Q152:Q167"/>
    <mergeCell ref="R152:R167"/>
    <mergeCell ref="S152:S167"/>
    <mergeCell ref="T152:T167"/>
    <mergeCell ref="O24:O31"/>
    <mergeCell ref="P24:P31"/>
    <mergeCell ref="D24:D39"/>
    <mergeCell ref="E24:E39"/>
    <mergeCell ref="F24:F31"/>
    <mergeCell ref="G24:G31"/>
    <mergeCell ref="F88:F95"/>
    <mergeCell ref="G88:G95"/>
    <mergeCell ref="G128:G135"/>
    <mergeCell ref="O128:O135"/>
    <mergeCell ref="P128:P135"/>
    <mergeCell ref="K136:K151"/>
    <mergeCell ref="O136:O143"/>
    <mergeCell ref="J120:J135"/>
    <mergeCell ref="K120:K135"/>
    <mergeCell ref="C56:C71"/>
    <mergeCell ref="D56:D71"/>
    <mergeCell ref="E56:E71"/>
    <mergeCell ref="C72:C87"/>
    <mergeCell ref="D72:D87"/>
    <mergeCell ref="E72:E87"/>
    <mergeCell ref="G72:G79"/>
    <mergeCell ref="K56:K71"/>
    <mergeCell ref="O56:O63"/>
    <mergeCell ref="P56:P63"/>
    <mergeCell ref="J72:J87"/>
    <mergeCell ref="K72:K87"/>
    <mergeCell ref="O72:O79"/>
    <mergeCell ref="P72:P79"/>
    <mergeCell ref="O120:O127"/>
    <mergeCell ref="D5:V7"/>
    <mergeCell ref="C8:C23"/>
    <mergeCell ref="J8:J23"/>
    <mergeCell ref="K8:K23"/>
    <mergeCell ref="O8:O15"/>
    <mergeCell ref="P8:P15"/>
    <mergeCell ref="Q8:Q23"/>
    <mergeCell ref="R8:R23"/>
    <mergeCell ref="O88:O95"/>
    <mergeCell ref="P88:P95"/>
    <mergeCell ref="I104:I119"/>
    <mergeCell ref="J104:J119"/>
    <mergeCell ref="K104:K119"/>
    <mergeCell ref="O104:O111"/>
    <mergeCell ref="C88:C103"/>
    <mergeCell ref="D88:D103"/>
    <mergeCell ref="E88:E103"/>
    <mergeCell ref="L8:L15"/>
    <mergeCell ref="L32:L39"/>
    <mergeCell ref="M32:M39"/>
    <mergeCell ref="L40:L47"/>
    <mergeCell ref="M40:M47"/>
    <mergeCell ref="L48:L55"/>
    <mergeCell ref="M48:M55"/>
    <mergeCell ref="L56:L63"/>
    <mergeCell ref="M56:M63"/>
    <mergeCell ref="B24:B55"/>
    <mergeCell ref="C24:C39"/>
    <mergeCell ref="C40:C55"/>
    <mergeCell ref="R24:R55"/>
    <mergeCell ref="S24:S55"/>
    <mergeCell ref="T24:T55"/>
    <mergeCell ref="B8:B23"/>
    <mergeCell ref="D8:D23"/>
    <mergeCell ref="E8:E23"/>
    <mergeCell ref="G8:G15"/>
    <mergeCell ref="I8:I23"/>
    <mergeCell ref="F48:F55"/>
    <mergeCell ref="G48:G55"/>
    <mergeCell ref="O48:O55"/>
    <mergeCell ref="P48:P55"/>
    <mergeCell ref="J40:J55"/>
    <mergeCell ref="K40:K55"/>
    <mergeCell ref="O40:O47"/>
    <mergeCell ref="P40:P47"/>
    <mergeCell ref="I24:I55"/>
    <mergeCell ref="D40:D55"/>
    <mergeCell ref="E40:E55"/>
    <mergeCell ref="F40:F47"/>
    <mergeCell ref="G40:G47"/>
    <mergeCell ref="P32:P39"/>
    <mergeCell ref="J24:J39"/>
    <mergeCell ref="K24:K39"/>
    <mergeCell ref="M8:M15"/>
    <mergeCell ref="L16:L23"/>
    <mergeCell ref="M16:M23"/>
    <mergeCell ref="L24:L31"/>
    <mergeCell ref="M24:M31"/>
    <mergeCell ref="AF57:AF58"/>
    <mergeCell ref="AG57:AG58"/>
    <mergeCell ref="X59:X60"/>
    <mergeCell ref="Y59:Y60"/>
    <mergeCell ref="AG63:AG64"/>
    <mergeCell ref="AF65:AF80"/>
    <mergeCell ref="AG65:AG80"/>
    <mergeCell ref="T8:T23"/>
    <mergeCell ref="U24:U55"/>
    <mergeCell ref="AF53:AF54"/>
    <mergeCell ref="AG53:AG54"/>
    <mergeCell ref="X55:X56"/>
    <mergeCell ref="Y55:Y56"/>
    <mergeCell ref="Z55:AA56"/>
    <mergeCell ref="AF55:AF56"/>
    <mergeCell ref="AG55:AG56"/>
    <mergeCell ref="AF61:AF62"/>
    <mergeCell ref="AG61:AG62"/>
    <mergeCell ref="X63:X64"/>
    <mergeCell ref="Y63:Y64"/>
    <mergeCell ref="Z63:AA64"/>
    <mergeCell ref="AF63:AF64"/>
    <mergeCell ref="X61:X62"/>
    <mergeCell ref="AG59:AG60"/>
    <mergeCell ref="AF23:AF24"/>
    <mergeCell ref="AG23:AG24"/>
    <mergeCell ref="AK25:AK32"/>
    <mergeCell ref="AL25:AL32"/>
    <mergeCell ref="AM25:AM40"/>
    <mergeCell ref="AN25:AN40"/>
    <mergeCell ref="AO25:AO40"/>
    <mergeCell ref="AP25:AP40"/>
    <mergeCell ref="AK41:AR64"/>
    <mergeCell ref="AF43:AF44"/>
    <mergeCell ref="AG43:AG44"/>
    <mergeCell ref="X49:X50"/>
    <mergeCell ref="Y49:Y50"/>
    <mergeCell ref="Z49:AA50"/>
    <mergeCell ref="AF49:AF50"/>
    <mergeCell ref="AE41:AE42"/>
    <mergeCell ref="AF41:AF42"/>
    <mergeCell ref="AG41:AG42"/>
    <mergeCell ref="X43:X44"/>
    <mergeCell ref="Y43:Y44"/>
    <mergeCell ref="Z43:AA44"/>
    <mergeCell ref="AE43:AE44"/>
    <mergeCell ref="X41:X42"/>
    <mergeCell ref="Y41:Y42"/>
    <mergeCell ref="Z41:AA42"/>
    <mergeCell ref="X51:X52"/>
    <mergeCell ref="Y51:Y52"/>
    <mergeCell ref="Z51:AA52"/>
    <mergeCell ref="X57:X58"/>
    <mergeCell ref="Y57:Y58"/>
    <mergeCell ref="Z57:AA58"/>
    <mergeCell ref="AF51:AF52"/>
    <mergeCell ref="AG51:AG52"/>
    <mergeCell ref="AG47:AG48"/>
    <mergeCell ref="Z59:AA60"/>
    <mergeCell ref="AF59:AF60"/>
    <mergeCell ref="AF45:AF46"/>
    <mergeCell ref="AF25:AF40"/>
    <mergeCell ref="AG25:AG40"/>
    <mergeCell ref="X21:X22"/>
    <mergeCell ref="Y21:Y22"/>
    <mergeCell ref="Z21:AA22"/>
    <mergeCell ref="AF21:AF22"/>
    <mergeCell ref="AG21:AG22"/>
    <mergeCell ref="X23:X24"/>
    <mergeCell ref="Y23:Y24"/>
    <mergeCell ref="Z23:AA24"/>
    <mergeCell ref="AE23:AE24"/>
    <mergeCell ref="Y33:Y40"/>
    <mergeCell ref="AB33:AB40"/>
    <mergeCell ref="AC33:AC40"/>
    <mergeCell ref="AG49:AG50"/>
    <mergeCell ref="AG45:AG46"/>
    <mergeCell ref="X47:X48"/>
    <mergeCell ref="Y47:Y48"/>
    <mergeCell ref="Z47:AA48"/>
    <mergeCell ref="AF47:AF48"/>
    <mergeCell ref="X25:X40"/>
    <mergeCell ref="Y25:Y32"/>
    <mergeCell ref="Z25:AA40"/>
    <mergeCell ref="AB25:AB32"/>
    <mergeCell ref="AC25:AC32"/>
    <mergeCell ref="AE25:AE40"/>
    <mergeCell ref="AB3:AC3"/>
    <mergeCell ref="AT4:AU4"/>
    <mergeCell ref="F8:F15"/>
    <mergeCell ref="AP2:AP4"/>
    <mergeCell ref="AQ2:AQ4"/>
    <mergeCell ref="AS2:AS4"/>
    <mergeCell ref="D3:E3"/>
    <mergeCell ref="F3:G3"/>
    <mergeCell ref="J3:N3"/>
    <mergeCell ref="P3:P4"/>
    <mergeCell ref="Q3:Q4"/>
    <mergeCell ref="R3:R4"/>
    <mergeCell ref="S3:S4"/>
    <mergeCell ref="D2:H2"/>
    <mergeCell ref="Z2:AD2"/>
    <mergeCell ref="AL2:AL4"/>
    <mergeCell ref="AM2:AM4"/>
    <mergeCell ref="AN2:AN4"/>
    <mergeCell ref="AO2:AO4"/>
    <mergeCell ref="T3:T4"/>
    <mergeCell ref="U3:U4"/>
    <mergeCell ref="V3:V4"/>
    <mergeCell ref="Z3:AA3"/>
    <mergeCell ref="AG5:AG20"/>
    <mergeCell ref="Z5:AA20"/>
    <mergeCell ref="AB5:AB12"/>
    <mergeCell ref="AC5:AC12"/>
    <mergeCell ref="AF5:AF20"/>
    <mergeCell ref="AK2:AK4"/>
    <mergeCell ref="AL5:AL12"/>
    <mergeCell ref="AM5:AM20"/>
    <mergeCell ref="AN5:AN20"/>
    <mergeCell ref="AK33:AK40"/>
    <mergeCell ref="AL33:AL40"/>
    <mergeCell ref="A8:A535"/>
    <mergeCell ref="U8:V23"/>
    <mergeCell ref="U56:V71"/>
    <mergeCell ref="U104:V119"/>
    <mergeCell ref="U152:V167"/>
    <mergeCell ref="U200:V215"/>
    <mergeCell ref="U248:V263"/>
    <mergeCell ref="U296:V311"/>
    <mergeCell ref="U344:V359"/>
    <mergeCell ref="U360:V391"/>
    <mergeCell ref="U392:V407"/>
    <mergeCell ref="U440:V455"/>
    <mergeCell ref="U488:V503"/>
    <mergeCell ref="U504:V535"/>
    <mergeCell ref="F16:F23"/>
    <mergeCell ref="Y13:Y20"/>
    <mergeCell ref="AB13:AB20"/>
    <mergeCell ref="X53:X54"/>
    <mergeCell ref="Y53:Y54"/>
    <mergeCell ref="Z53:AA54"/>
    <mergeCell ref="X45:X46"/>
    <mergeCell ref="Y45:Y46"/>
    <mergeCell ref="Z45:AA46"/>
    <mergeCell ref="G16:G23"/>
    <mergeCell ref="O16:O23"/>
    <mergeCell ref="P16:P23"/>
    <mergeCell ref="F32:F39"/>
    <mergeCell ref="G32:G39"/>
    <mergeCell ref="O32:O39"/>
    <mergeCell ref="AB265:AB272"/>
    <mergeCell ref="AS145:AS160"/>
    <mergeCell ref="AS161:AS176"/>
    <mergeCell ref="AP113:AQ128"/>
    <mergeCell ref="AR113:AR128"/>
    <mergeCell ref="AP129:AQ144"/>
    <mergeCell ref="AR129:AR144"/>
    <mergeCell ref="AP145:AQ160"/>
    <mergeCell ref="AR145:AR160"/>
    <mergeCell ref="AP161:AQ176"/>
    <mergeCell ref="AR161:AR176"/>
    <mergeCell ref="AP177:AQ192"/>
    <mergeCell ref="AR177:AR192"/>
    <mergeCell ref="AS177:AS192"/>
    <mergeCell ref="AS25:AS40"/>
    <mergeCell ref="AR65:AR80"/>
    <mergeCell ref="AS65:AS80"/>
    <mergeCell ref="AP65:AQ80"/>
    <mergeCell ref="AP81:AQ96"/>
    <mergeCell ref="AR81:AR96"/>
    <mergeCell ref="AS81:AS96"/>
    <mergeCell ref="AP97:AQ112"/>
    <mergeCell ref="AR97:AR112"/>
    <mergeCell ref="AS97:AS112"/>
    <mergeCell ref="AS113:AS128"/>
    <mergeCell ref="AS129:AS144"/>
    <mergeCell ref="AQ25:AQ40"/>
    <mergeCell ref="AR25:AR40"/>
    <mergeCell ref="J536:J551"/>
    <mergeCell ref="K536:K551"/>
    <mergeCell ref="O536:O543"/>
    <mergeCell ref="P536:P543"/>
    <mergeCell ref="F544:F551"/>
    <mergeCell ref="AR193:AR208"/>
    <mergeCell ref="AS193:AS208"/>
    <mergeCell ref="AP209:AQ224"/>
    <mergeCell ref="AR209:AR224"/>
    <mergeCell ref="AS209:AS224"/>
    <mergeCell ref="AP225:AQ240"/>
    <mergeCell ref="AR225:AR240"/>
    <mergeCell ref="AS225:AS240"/>
    <mergeCell ref="AP241:AQ256"/>
    <mergeCell ref="AR241:AR256"/>
    <mergeCell ref="AS241:AS256"/>
    <mergeCell ref="AK257:AK264"/>
    <mergeCell ref="AL257:AL264"/>
    <mergeCell ref="AM257:AM272"/>
    <mergeCell ref="AN257:AN272"/>
    <mergeCell ref="AO257:AO272"/>
    <mergeCell ref="AP257:AQ272"/>
    <mergeCell ref="AR257:AR272"/>
    <mergeCell ref="Q536:Q551"/>
    <mergeCell ref="R536:R551"/>
    <mergeCell ref="S536:S551"/>
    <mergeCell ref="T536:T551"/>
    <mergeCell ref="U536:V551"/>
    <mergeCell ref="AS257:AS272"/>
    <mergeCell ref="AK265:AK272"/>
    <mergeCell ref="AL265:AL272"/>
    <mergeCell ref="AP193:AQ208"/>
    <mergeCell ref="G560:G567"/>
    <mergeCell ref="O560:O567"/>
    <mergeCell ref="P560:P567"/>
    <mergeCell ref="C536:C551"/>
    <mergeCell ref="C552:C567"/>
    <mergeCell ref="I536:I551"/>
    <mergeCell ref="X257:X272"/>
    <mergeCell ref="Y257:Y272"/>
    <mergeCell ref="Z257:Z272"/>
    <mergeCell ref="AA257:AA272"/>
    <mergeCell ref="AB257:AB264"/>
    <mergeCell ref="AC257:AC264"/>
    <mergeCell ref="C280:C295"/>
    <mergeCell ref="D280:D295"/>
    <mergeCell ref="E280:E295"/>
    <mergeCell ref="G280:G287"/>
    <mergeCell ref="R248:R263"/>
    <mergeCell ref="F256:F263"/>
    <mergeCell ref="G256:G263"/>
    <mergeCell ref="O256:O263"/>
    <mergeCell ref="P256:P263"/>
    <mergeCell ref="I248:I263"/>
    <mergeCell ref="J248:J263"/>
    <mergeCell ref="K248:K263"/>
    <mergeCell ref="O248:O255"/>
    <mergeCell ref="P248:P255"/>
    <mergeCell ref="Q248:Q263"/>
    <mergeCell ref="E312:E327"/>
    <mergeCell ref="D536:D551"/>
    <mergeCell ref="E536:E551"/>
    <mergeCell ref="F536:F543"/>
    <mergeCell ref="G536:G543"/>
    <mergeCell ref="U552:U583"/>
    <mergeCell ref="V552:V583"/>
    <mergeCell ref="G544:G551"/>
    <mergeCell ref="O544:O551"/>
    <mergeCell ref="P544:P551"/>
    <mergeCell ref="D552:D567"/>
    <mergeCell ref="E552:E567"/>
    <mergeCell ref="F552:F559"/>
    <mergeCell ref="G552:G559"/>
    <mergeCell ref="J552:J567"/>
    <mergeCell ref="I552:I583"/>
    <mergeCell ref="Q552:Q583"/>
    <mergeCell ref="R552:R583"/>
    <mergeCell ref="S552:S583"/>
    <mergeCell ref="T552:T583"/>
    <mergeCell ref="C568:C583"/>
    <mergeCell ref="D568:D583"/>
    <mergeCell ref="E568:E583"/>
    <mergeCell ref="F568:F575"/>
    <mergeCell ref="G568:G575"/>
    <mergeCell ref="J568:J583"/>
    <mergeCell ref="K568:K583"/>
    <mergeCell ref="O568:O575"/>
    <mergeCell ref="P568:P575"/>
    <mergeCell ref="F576:F583"/>
    <mergeCell ref="G576:G583"/>
    <mergeCell ref="O576:O583"/>
    <mergeCell ref="P576:P583"/>
    <mergeCell ref="K552:K567"/>
    <mergeCell ref="O552:O559"/>
    <mergeCell ref="P552:P559"/>
    <mergeCell ref="F560:F567"/>
  </mergeCells>
  <hyperlinks>
    <hyperlink ref="D5:V7" location="'LIVE Real Time Control'!D5" display="Go To LIVE Real Time Control Tab ATEQ Address 00 to 1F"/>
  </hyperlinks>
  <pageMargins left="0.7" right="0.7" top="0.75" bottom="0.75" header="0.3" footer="0.3"/>
  <pageSetup orientation="portrait" r:id="rId1"/>
  <ignoredErrors>
    <ignoredError sqref="P9:P23 P25:P31 P33:P39 P249:P263 P273:P535 P265:P271 P41:P71 P73:P79 P81:P24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599"/>
  <sheetViews>
    <sheetView topLeftCell="W2" zoomScale="85" zoomScaleNormal="85" workbookViewId="0">
      <pane ySplit="3" topLeftCell="A44" activePane="bottomLeft" state="frozen"/>
      <selection activeCell="A2" sqref="A2"/>
      <selection pane="bottomLeft" activeCell="AE81" sqref="AE81:AE96"/>
    </sheetView>
  </sheetViews>
  <sheetFormatPr defaultColWidth="9.140625" defaultRowHeight="15" x14ac:dyDescent="0.25"/>
  <cols>
    <col min="1" max="1" width="9.140625" style="1"/>
    <col min="2" max="3" width="3.7109375" style="1" bestFit="1" customWidth="1"/>
    <col min="4" max="5" width="4.5703125" style="1" bestFit="1" customWidth="1"/>
    <col min="6" max="6" width="4.42578125" style="33" bestFit="1" customWidth="1"/>
    <col min="7" max="7" width="4.28515625" style="1" bestFit="1" customWidth="1"/>
    <col min="8" max="8" width="4.28515625" style="1" customWidth="1"/>
    <col min="9" max="9" width="41.5703125" style="1" bestFit="1" customWidth="1"/>
    <col min="10" max="10" width="8.140625" style="1" customWidth="1"/>
    <col min="11" max="11" width="8.42578125" style="1" bestFit="1" customWidth="1"/>
    <col min="12" max="12" width="9.5703125" style="1" customWidth="1"/>
    <col min="13" max="13" width="7.28515625" style="1" customWidth="1"/>
    <col min="14" max="14" width="4.28515625" style="1" bestFit="1" customWidth="1"/>
    <col min="15" max="15" width="5.85546875" style="1" customWidth="1"/>
    <col min="16" max="16" width="5.28515625" style="1" customWidth="1"/>
    <col min="17" max="17" width="9.42578125" style="1" customWidth="1"/>
    <col min="18" max="18" width="6.140625" style="1" customWidth="1"/>
    <col min="19" max="19" width="10.5703125" style="1" customWidth="1"/>
    <col min="20" max="21" width="7.85546875" style="1" customWidth="1"/>
    <col min="22" max="22" width="6.85546875" style="1" customWidth="1"/>
    <col min="23" max="23" width="5.42578125" style="1" customWidth="1"/>
    <col min="24" max="25" width="3.7109375" style="1" bestFit="1" customWidth="1"/>
    <col min="26" max="27" width="4.5703125" style="1" bestFit="1" customWidth="1"/>
    <col min="28" max="28" width="4.42578125" style="1" bestFit="1" customWidth="1"/>
    <col min="29" max="30" width="4.28515625" style="1" bestFit="1" customWidth="1"/>
    <col min="31" max="31" width="60.7109375" style="1" customWidth="1"/>
    <col min="32" max="32" width="7.7109375" style="1" customWidth="1"/>
    <col min="33" max="33" width="7.140625" style="1" customWidth="1"/>
    <col min="34" max="34" width="5.85546875" style="1" customWidth="1"/>
    <col min="35" max="35" width="6.7109375" style="1" customWidth="1"/>
    <col min="36" max="36" width="5.42578125" style="1" customWidth="1"/>
    <col min="37" max="37" width="6.7109375" style="1" customWidth="1"/>
    <col min="38" max="40" width="7" style="1" customWidth="1"/>
    <col min="41" max="41" width="10" style="1" customWidth="1"/>
    <col min="42" max="43" width="11.5703125" style="1" customWidth="1"/>
    <col min="44" max="44" width="12.7109375" style="1" customWidth="1"/>
    <col min="45" max="45" width="10.85546875" style="1" customWidth="1"/>
    <col min="46" max="46" width="21.42578125" style="1" customWidth="1"/>
    <col min="47" max="16384" width="9.140625" style="1"/>
  </cols>
  <sheetData>
    <row r="1" spans="1:47" ht="15.75" thickBot="1" x14ac:dyDescent="0.3"/>
    <row r="2" spans="1:47" ht="23.25" customHeight="1" thickBot="1" x14ac:dyDescent="0.3">
      <c r="D2" s="401" t="s">
        <v>98</v>
      </c>
      <c r="E2" s="402"/>
      <c r="F2" s="402"/>
      <c r="G2" s="402"/>
      <c r="H2" s="403"/>
      <c r="I2" s="44" t="s">
        <v>192</v>
      </c>
      <c r="Z2" s="401" t="s">
        <v>126</v>
      </c>
      <c r="AA2" s="402"/>
      <c r="AB2" s="402"/>
      <c r="AC2" s="402"/>
      <c r="AD2" s="402"/>
      <c r="AE2" s="42" t="s">
        <v>127</v>
      </c>
      <c r="AK2" s="300" t="s">
        <v>472</v>
      </c>
      <c r="AL2" s="300" t="s">
        <v>260</v>
      </c>
      <c r="AM2" s="299" t="s">
        <v>473</v>
      </c>
      <c r="AN2" s="299" t="s">
        <v>397</v>
      </c>
      <c r="AO2" s="299" t="s">
        <v>142</v>
      </c>
      <c r="AP2" s="299" t="s">
        <v>143</v>
      </c>
      <c r="AQ2" s="274" t="s">
        <v>262</v>
      </c>
      <c r="AR2" s="274" t="s">
        <v>475</v>
      </c>
      <c r="AS2" s="456"/>
      <c r="AT2" s="37"/>
    </row>
    <row r="3" spans="1:47" ht="15.75" customHeight="1" thickBot="1" x14ac:dyDescent="0.3">
      <c r="D3" s="275" t="s">
        <v>97</v>
      </c>
      <c r="E3" s="277"/>
      <c r="F3" s="401" t="s">
        <v>1</v>
      </c>
      <c r="G3" s="410"/>
      <c r="H3" s="11"/>
      <c r="I3" s="12"/>
      <c r="J3" s="481" t="s">
        <v>99</v>
      </c>
      <c r="K3" s="482"/>
      <c r="L3" s="482"/>
      <c r="M3" s="482"/>
      <c r="N3" s="482"/>
      <c r="O3" s="23"/>
      <c r="P3" s="274" t="s">
        <v>146</v>
      </c>
      <c r="Q3" s="439" t="s">
        <v>147</v>
      </c>
      <c r="R3" s="439" t="s">
        <v>137</v>
      </c>
      <c r="S3" s="439" t="s">
        <v>138</v>
      </c>
      <c r="T3" s="439" t="s">
        <v>139</v>
      </c>
      <c r="U3" s="439" t="s">
        <v>140</v>
      </c>
      <c r="V3" s="299" t="s">
        <v>145</v>
      </c>
      <c r="W3" s="37"/>
      <c r="Z3" s="435" t="s">
        <v>97</v>
      </c>
      <c r="AA3" s="436"/>
      <c r="AB3" s="435" t="s">
        <v>1</v>
      </c>
      <c r="AC3" s="436"/>
      <c r="AD3" s="71"/>
      <c r="AE3" s="72"/>
      <c r="AF3" s="447" t="s">
        <v>99</v>
      </c>
      <c r="AG3" s="448"/>
      <c r="AH3" s="448" t="s">
        <v>488</v>
      </c>
      <c r="AI3" s="448"/>
      <c r="AJ3" s="187"/>
      <c r="AK3" s="300"/>
      <c r="AL3" s="300"/>
      <c r="AM3" s="299"/>
      <c r="AN3" s="299"/>
      <c r="AO3" s="299"/>
      <c r="AP3" s="299"/>
      <c r="AQ3" s="274"/>
      <c r="AR3" s="274"/>
      <c r="AS3" s="456"/>
      <c r="AT3" s="37"/>
    </row>
    <row r="4" spans="1:47" ht="16.5" thickBot="1" x14ac:dyDescent="0.3">
      <c r="D4" s="13" t="s">
        <v>2</v>
      </c>
      <c r="E4" s="14" t="s">
        <v>3</v>
      </c>
      <c r="F4" s="15" t="s">
        <v>2</v>
      </c>
      <c r="G4" s="16" t="s">
        <v>3</v>
      </c>
      <c r="H4" s="11" t="s">
        <v>4</v>
      </c>
      <c r="I4" s="12" t="s">
        <v>5</v>
      </c>
      <c r="J4" s="13" t="s">
        <v>2</v>
      </c>
      <c r="K4" s="17" t="s">
        <v>3</v>
      </c>
      <c r="L4" s="175" t="s">
        <v>138</v>
      </c>
      <c r="M4" s="175" t="s">
        <v>325</v>
      </c>
      <c r="N4" s="13" t="s">
        <v>4</v>
      </c>
      <c r="P4" s="638"/>
      <c r="Q4" s="440"/>
      <c r="R4" s="440"/>
      <c r="S4" s="440"/>
      <c r="T4" s="440"/>
      <c r="U4" s="440"/>
      <c r="V4" s="637"/>
      <c r="W4" s="37"/>
      <c r="Z4" s="13" t="s">
        <v>2</v>
      </c>
      <c r="AA4" s="17" t="s">
        <v>3</v>
      </c>
      <c r="AB4" s="20" t="s">
        <v>2</v>
      </c>
      <c r="AC4" s="17" t="s">
        <v>3</v>
      </c>
      <c r="AD4" s="13" t="s">
        <v>4</v>
      </c>
      <c r="AE4" s="14" t="s">
        <v>6</v>
      </c>
      <c r="AF4" s="21" t="s">
        <v>2</v>
      </c>
      <c r="AG4" s="11" t="s">
        <v>3</v>
      </c>
      <c r="AH4" s="185" t="s">
        <v>138</v>
      </c>
      <c r="AI4" s="185" t="s">
        <v>325</v>
      </c>
      <c r="AJ4" s="22" t="s">
        <v>4</v>
      </c>
      <c r="AK4" s="300"/>
      <c r="AL4" s="300"/>
      <c r="AM4" s="299"/>
      <c r="AN4" s="299"/>
      <c r="AO4" s="299"/>
      <c r="AP4" s="299"/>
      <c r="AQ4" s="274"/>
      <c r="AR4" s="274"/>
      <c r="AS4" s="456"/>
      <c r="AT4" s="446"/>
      <c r="AU4" s="446"/>
    </row>
    <row r="5" spans="1:47" ht="15" customHeight="1" x14ac:dyDescent="0.25">
      <c r="A5" s="566" t="s">
        <v>111</v>
      </c>
      <c r="B5" s="257" t="s">
        <v>7</v>
      </c>
      <c r="C5" s="398" t="s">
        <v>7</v>
      </c>
      <c r="D5" s="378"/>
      <c r="E5" s="433"/>
      <c r="F5" s="404" t="s">
        <v>136</v>
      </c>
      <c r="G5" s="317">
        <f>HEX2DEC(F5)</f>
        <v>0</v>
      </c>
      <c r="H5" s="73">
        <v>0</v>
      </c>
      <c r="I5" s="53" t="s">
        <v>8</v>
      </c>
      <c r="J5" s="387" t="str">
        <f>DEC2HEX(K5,4)</f>
        <v>03EE</v>
      </c>
      <c r="K5" s="627">
        <f>'LIVE Real Time Control'!K5</f>
        <v>1006</v>
      </c>
      <c r="L5" s="219">
        <f>K5</f>
        <v>1006</v>
      </c>
      <c r="M5" s="219" t="str">
        <f>DEC2HEX(L5,4)</f>
        <v>03EE</v>
      </c>
      <c r="N5" s="74">
        <v>0</v>
      </c>
      <c r="O5" s="628" t="s">
        <v>280</v>
      </c>
      <c r="P5" s="629"/>
      <c r="Q5" s="629"/>
      <c r="R5" s="629"/>
      <c r="S5" s="629"/>
      <c r="T5" s="629"/>
      <c r="U5" s="629"/>
      <c r="V5" s="630"/>
      <c r="X5" s="340" t="s">
        <v>9</v>
      </c>
      <c r="Y5" s="340" t="str">
        <f>+X5</f>
        <v>Commands</v>
      </c>
      <c r="Z5" s="343"/>
      <c r="AA5" s="344"/>
      <c r="AB5" s="414" t="str">
        <f>DEC2HEX(AC5)</f>
        <v>0</v>
      </c>
      <c r="AC5" s="374">
        <v>0</v>
      </c>
      <c r="AD5" s="75">
        <v>0</v>
      </c>
      <c r="AE5" s="58" t="s">
        <v>10</v>
      </c>
      <c r="AF5" s="301" t="str">
        <f>DEC2HEX(AG5,4)</f>
        <v>0858</v>
      </c>
      <c r="AG5" s="301">
        <f>'LIVE Real Time Control'!AG5</f>
        <v>2136</v>
      </c>
      <c r="AH5" s="219">
        <f>AG5</f>
        <v>2136</v>
      </c>
      <c r="AI5" s="219" t="str">
        <f>DEC2HEX(AH5,4)</f>
        <v>0858</v>
      </c>
      <c r="AJ5" s="76">
        <v>0</v>
      </c>
      <c r="AK5" s="160">
        <v>0</v>
      </c>
      <c r="AL5" s="308" t="str">
        <f>BIN2HEX(CONCATENATE(AK12,AK11,AK10,AK9,AK8,AK7,AK6,AK5))</f>
        <v>40</v>
      </c>
      <c r="AM5" s="464" t="str">
        <f>CONCATENATE(AL5,AL13)</f>
        <v>400</v>
      </c>
      <c r="AN5" s="317" t="str">
        <f>CONCATENATE(AL13,AL5)</f>
        <v>040</v>
      </c>
      <c r="AO5" s="314">
        <f>MOD(HEX2DEC(AM5)+2^15,2^16)-2^15</f>
        <v>1024</v>
      </c>
      <c r="AP5" s="314">
        <f>MOD(HEX2DEC(AN5)+2^15,2^16)-2^15</f>
        <v>64</v>
      </c>
      <c r="AQ5" s="53"/>
      <c r="AR5" s="79"/>
      <c r="AS5" s="23"/>
      <c r="AT5" s="80"/>
    </row>
    <row r="6" spans="1:47" ht="18.75" x14ac:dyDescent="0.25">
      <c r="A6" s="566"/>
      <c r="B6" s="271"/>
      <c r="C6" s="399"/>
      <c r="D6" s="192"/>
      <c r="E6" s="434"/>
      <c r="F6" s="405"/>
      <c r="G6" s="424"/>
      <c r="H6" s="5">
        <v>1</v>
      </c>
      <c r="I6" s="54" t="s">
        <v>11</v>
      </c>
      <c r="J6" s="387"/>
      <c r="K6" s="627"/>
      <c r="L6" s="220"/>
      <c r="M6" s="220"/>
      <c r="N6" s="81">
        <v>1</v>
      </c>
      <c r="O6" s="631"/>
      <c r="P6" s="632"/>
      <c r="Q6" s="632"/>
      <c r="R6" s="632"/>
      <c r="S6" s="632"/>
      <c r="T6" s="632"/>
      <c r="U6" s="632"/>
      <c r="V6" s="633"/>
      <c r="X6" s="341"/>
      <c r="Y6" s="341"/>
      <c r="Z6" s="345"/>
      <c r="AA6" s="346"/>
      <c r="AB6" s="337"/>
      <c r="AC6" s="196"/>
      <c r="AD6" s="82">
        <v>1</v>
      </c>
      <c r="AE6" s="59" t="s">
        <v>76</v>
      </c>
      <c r="AF6" s="302"/>
      <c r="AG6" s="302"/>
      <c r="AH6" s="220"/>
      <c r="AI6" s="220"/>
      <c r="AJ6" s="83">
        <v>1</v>
      </c>
      <c r="AK6" s="160">
        <v>0</v>
      </c>
      <c r="AL6" s="309"/>
      <c r="AM6" s="465"/>
      <c r="AN6" s="424"/>
      <c r="AO6" s="315"/>
      <c r="AP6" s="315"/>
      <c r="AQ6" s="54"/>
      <c r="AR6" s="79"/>
      <c r="AS6" s="23"/>
      <c r="AT6" s="80"/>
    </row>
    <row r="7" spans="1:47" ht="15.75" customHeight="1" x14ac:dyDescent="0.25">
      <c r="A7" s="566"/>
      <c r="B7" s="271"/>
      <c r="C7" s="399"/>
      <c r="D7" s="192"/>
      <c r="E7" s="434"/>
      <c r="F7" s="405"/>
      <c r="G7" s="424"/>
      <c r="H7" s="5">
        <v>2</v>
      </c>
      <c r="I7" s="54" t="s">
        <v>12</v>
      </c>
      <c r="J7" s="387"/>
      <c r="K7" s="627"/>
      <c r="L7" s="220"/>
      <c r="M7" s="220"/>
      <c r="N7" s="81">
        <v>2</v>
      </c>
      <c r="O7" s="631"/>
      <c r="P7" s="632"/>
      <c r="Q7" s="632"/>
      <c r="R7" s="632"/>
      <c r="S7" s="632"/>
      <c r="T7" s="632"/>
      <c r="U7" s="632"/>
      <c r="V7" s="633"/>
      <c r="X7" s="341"/>
      <c r="Y7" s="341"/>
      <c r="Z7" s="345"/>
      <c r="AA7" s="346"/>
      <c r="AB7" s="337"/>
      <c r="AC7" s="196"/>
      <c r="AD7" s="82">
        <v>2</v>
      </c>
      <c r="AE7" s="59" t="s">
        <v>154</v>
      </c>
      <c r="AF7" s="302"/>
      <c r="AG7" s="302"/>
      <c r="AH7" s="220"/>
      <c r="AI7" s="220"/>
      <c r="AJ7" s="83">
        <v>2</v>
      </c>
      <c r="AK7" s="160">
        <v>0</v>
      </c>
      <c r="AL7" s="309"/>
      <c r="AM7" s="465"/>
      <c r="AN7" s="424"/>
      <c r="AO7" s="315"/>
      <c r="AP7" s="315"/>
      <c r="AQ7" s="54"/>
      <c r="AR7" s="79"/>
      <c r="AS7" s="23"/>
      <c r="AT7" s="80"/>
    </row>
    <row r="8" spans="1:47" ht="18.75" x14ac:dyDescent="0.25">
      <c r="A8" s="566"/>
      <c r="B8" s="271"/>
      <c r="C8" s="399"/>
      <c r="D8" s="192"/>
      <c r="E8" s="434"/>
      <c r="F8" s="405"/>
      <c r="G8" s="424"/>
      <c r="H8" s="5">
        <v>3</v>
      </c>
      <c r="I8" s="54" t="s">
        <v>13</v>
      </c>
      <c r="J8" s="387"/>
      <c r="K8" s="627"/>
      <c r="L8" s="220"/>
      <c r="M8" s="220"/>
      <c r="N8" s="81">
        <v>3</v>
      </c>
      <c r="O8" s="631"/>
      <c r="P8" s="632"/>
      <c r="Q8" s="632"/>
      <c r="R8" s="632"/>
      <c r="S8" s="632"/>
      <c r="T8" s="632"/>
      <c r="U8" s="632"/>
      <c r="V8" s="633"/>
      <c r="X8" s="341"/>
      <c r="Y8" s="341"/>
      <c r="Z8" s="345"/>
      <c r="AA8" s="346"/>
      <c r="AB8" s="337"/>
      <c r="AC8" s="196"/>
      <c r="AD8" s="82">
        <v>3</v>
      </c>
      <c r="AE8" s="59" t="s">
        <v>75</v>
      </c>
      <c r="AF8" s="302"/>
      <c r="AG8" s="302"/>
      <c r="AH8" s="220"/>
      <c r="AI8" s="220"/>
      <c r="AJ8" s="83">
        <v>3</v>
      </c>
      <c r="AK8" s="160">
        <v>0</v>
      </c>
      <c r="AL8" s="309"/>
      <c r="AM8" s="465"/>
      <c r="AN8" s="424"/>
      <c r="AO8" s="315"/>
      <c r="AP8" s="315"/>
      <c r="AQ8" s="54"/>
      <c r="AR8" s="79"/>
      <c r="AS8" s="23"/>
      <c r="AT8" s="80"/>
    </row>
    <row r="9" spans="1:47" ht="18.75" x14ac:dyDescent="0.25">
      <c r="A9" s="566"/>
      <c r="B9" s="271"/>
      <c r="C9" s="399"/>
      <c r="D9" s="192"/>
      <c r="E9" s="434"/>
      <c r="F9" s="405"/>
      <c r="G9" s="424"/>
      <c r="H9" s="5">
        <v>4</v>
      </c>
      <c r="I9" s="54" t="s">
        <v>15</v>
      </c>
      <c r="J9" s="387"/>
      <c r="K9" s="627"/>
      <c r="L9" s="220"/>
      <c r="M9" s="220"/>
      <c r="N9" s="81">
        <v>4</v>
      </c>
      <c r="O9" s="631"/>
      <c r="P9" s="632"/>
      <c r="Q9" s="632"/>
      <c r="R9" s="632"/>
      <c r="S9" s="632"/>
      <c r="T9" s="632"/>
      <c r="U9" s="632"/>
      <c r="V9" s="633"/>
      <c r="X9" s="341"/>
      <c r="Y9" s="341"/>
      <c r="Z9" s="345"/>
      <c r="AA9" s="346"/>
      <c r="AB9" s="337"/>
      <c r="AC9" s="196"/>
      <c r="AD9" s="82">
        <v>4</v>
      </c>
      <c r="AE9" s="59" t="s">
        <v>16</v>
      </c>
      <c r="AF9" s="302"/>
      <c r="AG9" s="302"/>
      <c r="AH9" s="220"/>
      <c r="AI9" s="220"/>
      <c r="AJ9" s="83">
        <v>4</v>
      </c>
      <c r="AK9" s="160">
        <v>0</v>
      </c>
      <c r="AL9" s="309"/>
      <c r="AM9" s="465"/>
      <c r="AN9" s="424"/>
      <c r="AO9" s="315"/>
      <c r="AP9" s="315"/>
      <c r="AQ9" s="54"/>
      <c r="AR9" s="79"/>
      <c r="AS9" s="23"/>
    </row>
    <row r="10" spans="1:47" ht="18.75" x14ac:dyDescent="0.25">
      <c r="A10" s="566"/>
      <c r="B10" s="271"/>
      <c r="C10" s="399"/>
      <c r="D10" s="192"/>
      <c r="E10" s="434"/>
      <c r="F10" s="405"/>
      <c r="G10" s="424"/>
      <c r="H10" s="5">
        <v>5</v>
      </c>
      <c r="I10" s="54" t="s">
        <v>17</v>
      </c>
      <c r="J10" s="387"/>
      <c r="K10" s="627"/>
      <c r="L10" s="220"/>
      <c r="M10" s="220"/>
      <c r="N10" s="81">
        <v>5</v>
      </c>
      <c r="O10" s="631"/>
      <c r="P10" s="632"/>
      <c r="Q10" s="632"/>
      <c r="R10" s="632"/>
      <c r="S10" s="632"/>
      <c r="T10" s="632"/>
      <c r="U10" s="632"/>
      <c r="V10" s="633"/>
      <c r="X10" s="341"/>
      <c r="Y10" s="341"/>
      <c r="Z10" s="345"/>
      <c r="AA10" s="346"/>
      <c r="AB10" s="337"/>
      <c r="AC10" s="196"/>
      <c r="AD10" s="82">
        <v>5</v>
      </c>
      <c r="AE10" s="59" t="s">
        <v>18</v>
      </c>
      <c r="AF10" s="302"/>
      <c r="AG10" s="302"/>
      <c r="AH10" s="220"/>
      <c r="AI10" s="220"/>
      <c r="AJ10" s="83">
        <v>5</v>
      </c>
      <c r="AK10" s="160">
        <v>0</v>
      </c>
      <c r="AL10" s="309"/>
      <c r="AM10" s="465"/>
      <c r="AN10" s="424"/>
      <c r="AO10" s="315"/>
      <c r="AP10" s="315"/>
      <c r="AQ10" s="54"/>
      <c r="AR10" s="79"/>
      <c r="AS10" s="23"/>
      <c r="AT10" s="80"/>
    </row>
    <row r="11" spans="1:47" ht="18.75" x14ac:dyDescent="0.25">
      <c r="A11" s="566"/>
      <c r="B11" s="271"/>
      <c r="C11" s="399"/>
      <c r="D11" s="192"/>
      <c r="E11" s="434"/>
      <c r="F11" s="405"/>
      <c r="G11" s="424"/>
      <c r="H11" s="5">
        <v>6</v>
      </c>
      <c r="I11" s="54" t="s">
        <v>19</v>
      </c>
      <c r="J11" s="387"/>
      <c r="K11" s="627"/>
      <c r="L11" s="220"/>
      <c r="M11" s="220"/>
      <c r="N11" s="81">
        <v>6</v>
      </c>
      <c r="O11" s="631"/>
      <c r="P11" s="632"/>
      <c r="Q11" s="632"/>
      <c r="R11" s="632"/>
      <c r="S11" s="632"/>
      <c r="T11" s="632"/>
      <c r="U11" s="632"/>
      <c r="V11" s="633"/>
      <c r="X11" s="341"/>
      <c r="Y11" s="341"/>
      <c r="Z11" s="345"/>
      <c r="AA11" s="346"/>
      <c r="AB11" s="337"/>
      <c r="AC11" s="196"/>
      <c r="AD11" s="82">
        <v>6</v>
      </c>
      <c r="AE11" s="142" t="s">
        <v>20</v>
      </c>
      <c r="AF11" s="302"/>
      <c r="AG11" s="302"/>
      <c r="AH11" s="220"/>
      <c r="AI11" s="220"/>
      <c r="AJ11" s="143">
        <v>6</v>
      </c>
      <c r="AK11" s="160">
        <v>1</v>
      </c>
      <c r="AL11" s="309"/>
      <c r="AM11" s="465"/>
      <c r="AN11" s="424"/>
      <c r="AO11" s="315"/>
      <c r="AP11" s="315"/>
      <c r="AQ11" s="54"/>
      <c r="AR11" s="79"/>
      <c r="AS11" s="23"/>
      <c r="AT11" s="80"/>
    </row>
    <row r="12" spans="1:47" ht="15" customHeight="1" thickBot="1" x14ac:dyDescent="0.3">
      <c r="A12" s="566"/>
      <c r="B12" s="271"/>
      <c r="C12" s="400"/>
      <c r="D12" s="192"/>
      <c r="E12" s="434"/>
      <c r="F12" s="423"/>
      <c r="G12" s="429"/>
      <c r="H12" s="84">
        <v>7</v>
      </c>
      <c r="I12" s="55" t="s">
        <v>21</v>
      </c>
      <c r="J12" s="387"/>
      <c r="K12" s="627"/>
      <c r="L12" s="221"/>
      <c r="M12" s="221"/>
      <c r="N12" s="85">
        <v>7</v>
      </c>
      <c r="O12" s="631"/>
      <c r="P12" s="632"/>
      <c r="Q12" s="632"/>
      <c r="R12" s="632"/>
      <c r="S12" s="632"/>
      <c r="T12" s="632"/>
      <c r="U12" s="632"/>
      <c r="V12" s="633"/>
      <c r="X12" s="341"/>
      <c r="Y12" s="342"/>
      <c r="Z12" s="345"/>
      <c r="AA12" s="346"/>
      <c r="AB12" s="338"/>
      <c r="AC12" s="202"/>
      <c r="AD12" s="86">
        <v>7</v>
      </c>
      <c r="AE12" s="87" t="s">
        <v>96</v>
      </c>
      <c r="AF12" s="302"/>
      <c r="AG12" s="302"/>
      <c r="AH12" s="471"/>
      <c r="AI12" s="471"/>
      <c r="AJ12" s="83">
        <v>7</v>
      </c>
      <c r="AK12" s="160">
        <v>0</v>
      </c>
      <c r="AL12" s="310"/>
      <c r="AM12" s="465"/>
      <c r="AN12" s="424"/>
      <c r="AO12" s="315"/>
      <c r="AP12" s="315"/>
      <c r="AQ12" s="57"/>
      <c r="AR12" s="79"/>
      <c r="AS12" s="23"/>
      <c r="AT12" s="80"/>
    </row>
    <row r="13" spans="1:47" ht="15" customHeight="1" x14ac:dyDescent="0.25">
      <c r="A13" s="566"/>
      <c r="B13" s="271"/>
      <c r="C13" s="398" t="s">
        <v>7</v>
      </c>
      <c r="D13" s="192"/>
      <c r="E13" s="385"/>
      <c r="F13" s="404" t="s">
        <v>135</v>
      </c>
      <c r="G13" s="201">
        <f>HEX2DEC(F13)</f>
        <v>1</v>
      </c>
      <c r="H13" s="89">
        <v>0</v>
      </c>
      <c r="I13" s="56" t="s">
        <v>22</v>
      </c>
      <c r="J13" s="387"/>
      <c r="K13" s="627"/>
      <c r="L13" s="219">
        <f>L5+1</f>
        <v>1007</v>
      </c>
      <c r="M13" s="219" t="str">
        <f>DEC2HEX(L13,4)</f>
        <v>03EF</v>
      </c>
      <c r="N13" s="77">
        <v>8</v>
      </c>
      <c r="O13" s="631"/>
      <c r="P13" s="632"/>
      <c r="Q13" s="632"/>
      <c r="R13" s="632"/>
      <c r="S13" s="632"/>
      <c r="T13" s="632"/>
      <c r="U13" s="632"/>
      <c r="V13" s="633"/>
      <c r="X13" s="341"/>
      <c r="Y13" s="340" t="str">
        <f>+X5</f>
        <v>Commands</v>
      </c>
      <c r="Z13" s="345"/>
      <c r="AA13" s="346"/>
      <c r="AB13" s="414" t="str">
        <f>DEC2HEX(AC13)</f>
        <v>1</v>
      </c>
      <c r="AC13" s="374">
        <f>AC5+1</f>
        <v>1</v>
      </c>
      <c r="AD13" s="75">
        <v>0</v>
      </c>
      <c r="AE13" s="58" t="s">
        <v>23</v>
      </c>
      <c r="AF13" s="302"/>
      <c r="AG13" s="302"/>
      <c r="AH13" s="307">
        <f>AH5+1</f>
        <v>2137</v>
      </c>
      <c r="AI13" s="219" t="str">
        <f>DEC2HEX(AH13,4)</f>
        <v>0859</v>
      </c>
      <c r="AJ13" s="83">
        <v>8</v>
      </c>
      <c r="AK13" s="160">
        <v>0</v>
      </c>
      <c r="AL13" s="308" t="str">
        <f>BIN2HEX(CONCATENATE(AK20,AK19,AK18,AK17,AK16,AK15,AK14,AK13))</f>
        <v>0</v>
      </c>
      <c r="AM13" s="465"/>
      <c r="AN13" s="424"/>
      <c r="AO13" s="315"/>
      <c r="AP13" s="315"/>
      <c r="AQ13" s="53"/>
      <c r="AR13" s="79"/>
      <c r="AS13" s="23"/>
      <c r="AT13" s="80"/>
    </row>
    <row r="14" spans="1:47" ht="18.75" x14ac:dyDescent="0.25">
      <c r="A14" s="566"/>
      <c r="B14" s="271"/>
      <c r="C14" s="399"/>
      <c r="D14" s="192"/>
      <c r="E14" s="385"/>
      <c r="F14" s="405"/>
      <c r="G14" s="424"/>
      <c r="H14" s="59">
        <v>1</v>
      </c>
      <c r="I14" s="54" t="s">
        <v>24</v>
      </c>
      <c r="J14" s="387"/>
      <c r="K14" s="627"/>
      <c r="L14" s="220"/>
      <c r="M14" s="220"/>
      <c r="N14" s="81">
        <v>9</v>
      </c>
      <c r="O14" s="631"/>
      <c r="P14" s="632"/>
      <c r="Q14" s="632"/>
      <c r="R14" s="632"/>
      <c r="S14" s="632"/>
      <c r="T14" s="632"/>
      <c r="U14" s="632"/>
      <c r="V14" s="633"/>
      <c r="X14" s="341"/>
      <c r="Y14" s="341"/>
      <c r="Z14" s="345"/>
      <c r="AA14" s="346"/>
      <c r="AB14" s="337"/>
      <c r="AC14" s="196"/>
      <c r="AD14" s="82">
        <v>1</v>
      </c>
      <c r="AE14" s="59" t="s">
        <v>25</v>
      </c>
      <c r="AF14" s="302"/>
      <c r="AG14" s="302"/>
      <c r="AH14" s="220"/>
      <c r="AI14" s="220"/>
      <c r="AJ14" s="83">
        <v>9</v>
      </c>
      <c r="AK14" s="160">
        <v>0</v>
      </c>
      <c r="AL14" s="309"/>
      <c r="AM14" s="465"/>
      <c r="AN14" s="424"/>
      <c r="AO14" s="315"/>
      <c r="AP14" s="315"/>
      <c r="AQ14" s="54"/>
      <c r="AR14" s="79"/>
      <c r="AS14" s="23"/>
      <c r="AT14" s="80"/>
    </row>
    <row r="15" spans="1:47" ht="18.75" x14ac:dyDescent="0.25">
      <c r="A15" s="566"/>
      <c r="B15" s="271"/>
      <c r="C15" s="399"/>
      <c r="D15" s="192"/>
      <c r="E15" s="385"/>
      <c r="F15" s="405"/>
      <c r="G15" s="424"/>
      <c r="H15" s="59">
        <v>2</v>
      </c>
      <c r="I15" s="54" t="s">
        <v>26</v>
      </c>
      <c r="J15" s="387"/>
      <c r="K15" s="627"/>
      <c r="L15" s="220"/>
      <c r="M15" s="220"/>
      <c r="N15" s="81">
        <v>10</v>
      </c>
      <c r="O15" s="631"/>
      <c r="P15" s="632"/>
      <c r="Q15" s="632"/>
      <c r="R15" s="632"/>
      <c r="S15" s="632"/>
      <c r="T15" s="632"/>
      <c r="U15" s="632"/>
      <c r="V15" s="633"/>
      <c r="X15" s="341"/>
      <c r="Y15" s="341"/>
      <c r="Z15" s="345"/>
      <c r="AA15" s="346"/>
      <c r="AB15" s="337"/>
      <c r="AC15" s="196"/>
      <c r="AD15" s="82">
        <v>2</v>
      </c>
      <c r="AE15" s="59" t="s">
        <v>27</v>
      </c>
      <c r="AF15" s="302"/>
      <c r="AG15" s="302"/>
      <c r="AH15" s="220"/>
      <c r="AI15" s="220"/>
      <c r="AJ15" s="83">
        <v>10</v>
      </c>
      <c r="AK15" s="160">
        <v>0</v>
      </c>
      <c r="AL15" s="309"/>
      <c r="AM15" s="465"/>
      <c r="AN15" s="424"/>
      <c r="AO15" s="315"/>
      <c r="AP15" s="315"/>
      <c r="AQ15" s="54"/>
      <c r="AR15" s="79"/>
      <c r="AS15" s="23"/>
      <c r="AT15" s="80"/>
    </row>
    <row r="16" spans="1:47" ht="18.75" x14ac:dyDescent="0.25">
      <c r="A16" s="566"/>
      <c r="B16" s="271"/>
      <c r="C16" s="399"/>
      <c r="D16" s="192"/>
      <c r="E16" s="385"/>
      <c r="F16" s="405"/>
      <c r="G16" s="424"/>
      <c r="H16" s="59">
        <v>3</v>
      </c>
      <c r="I16" s="54" t="s">
        <v>28</v>
      </c>
      <c r="J16" s="387"/>
      <c r="K16" s="627"/>
      <c r="L16" s="220"/>
      <c r="M16" s="220"/>
      <c r="N16" s="81">
        <v>11</v>
      </c>
      <c r="O16" s="631"/>
      <c r="P16" s="632"/>
      <c r="Q16" s="632"/>
      <c r="R16" s="632"/>
      <c r="S16" s="632"/>
      <c r="T16" s="632"/>
      <c r="U16" s="632"/>
      <c r="V16" s="633"/>
      <c r="X16" s="341"/>
      <c r="Y16" s="341"/>
      <c r="Z16" s="345"/>
      <c r="AA16" s="346"/>
      <c r="AB16" s="337"/>
      <c r="AC16" s="196"/>
      <c r="AD16" s="82">
        <v>3</v>
      </c>
      <c r="AE16" s="59" t="s">
        <v>29</v>
      </c>
      <c r="AF16" s="302"/>
      <c r="AG16" s="302"/>
      <c r="AH16" s="220"/>
      <c r="AI16" s="220"/>
      <c r="AJ16" s="83">
        <v>11</v>
      </c>
      <c r="AK16" s="160">
        <v>0</v>
      </c>
      <c r="AL16" s="309"/>
      <c r="AM16" s="465"/>
      <c r="AN16" s="424"/>
      <c r="AO16" s="315"/>
      <c r="AP16" s="315"/>
      <c r="AQ16" s="54"/>
      <c r="AR16" s="79"/>
      <c r="AS16" s="23"/>
      <c r="AT16" s="80"/>
    </row>
    <row r="17" spans="1:46" ht="18.75" x14ac:dyDescent="0.25">
      <c r="A17" s="566"/>
      <c r="B17" s="271"/>
      <c r="C17" s="399"/>
      <c r="D17" s="192"/>
      <c r="E17" s="385"/>
      <c r="F17" s="405"/>
      <c r="G17" s="424"/>
      <c r="H17" s="59">
        <v>4</v>
      </c>
      <c r="I17" s="54" t="s">
        <v>30</v>
      </c>
      <c r="J17" s="387"/>
      <c r="K17" s="627"/>
      <c r="L17" s="220"/>
      <c r="M17" s="220"/>
      <c r="N17" s="81">
        <v>12</v>
      </c>
      <c r="O17" s="631"/>
      <c r="P17" s="632"/>
      <c r="Q17" s="632"/>
      <c r="R17" s="632"/>
      <c r="S17" s="632"/>
      <c r="T17" s="632"/>
      <c r="U17" s="632"/>
      <c r="V17" s="633"/>
      <c r="X17" s="341"/>
      <c r="Y17" s="341"/>
      <c r="Z17" s="345"/>
      <c r="AA17" s="346"/>
      <c r="AB17" s="337"/>
      <c r="AC17" s="196"/>
      <c r="AD17" s="82">
        <v>4</v>
      </c>
      <c r="AE17" s="59" t="s">
        <v>31</v>
      </c>
      <c r="AF17" s="302"/>
      <c r="AG17" s="302"/>
      <c r="AH17" s="220"/>
      <c r="AI17" s="220"/>
      <c r="AJ17" s="83">
        <v>12</v>
      </c>
      <c r="AK17" s="160">
        <v>0</v>
      </c>
      <c r="AL17" s="309"/>
      <c r="AM17" s="465"/>
      <c r="AN17" s="424"/>
      <c r="AO17" s="315"/>
      <c r="AP17" s="315"/>
      <c r="AQ17" s="54"/>
      <c r="AR17" s="79"/>
      <c r="AS17" s="23"/>
      <c r="AT17" s="80"/>
    </row>
    <row r="18" spans="1:46" ht="18.75" x14ac:dyDescent="0.25">
      <c r="A18" s="566"/>
      <c r="B18" s="271"/>
      <c r="C18" s="399"/>
      <c r="D18" s="192"/>
      <c r="E18" s="385"/>
      <c r="F18" s="405"/>
      <c r="G18" s="424"/>
      <c r="H18" s="59">
        <v>5</v>
      </c>
      <c r="I18" s="54" t="s">
        <v>32</v>
      </c>
      <c r="J18" s="387"/>
      <c r="K18" s="627"/>
      <c r="L18" s="220"/>
      <c r="M18" s="220"/>
      <c r="N18" s="81">
        <v>13</v>
      </c>
      <c r="O18" s="631"/>
      <c r="P18" s="632"/>
      <c r="Q18" s="632"/>
      <c r="R18" s="632"/>
      <c r="S18" s="632"/>
      <c r="T18" s="632"/>
      <c r="U18" s="632"/>
      <c r="V18" s="633"/>
      <c r="X18" s="341"/>
      <c r="Y18" s="341"/>
      <c r="Z18" s="345"/>
      <c r="AA18" s="346"/>
      <c r="AB18" s="337"/>
      <c r="AC18" s="196"/>
      <c r="AD18" s="82">
        <v>5</v>
      </c>
      <c r="AE18" s="59" t="s">
        <v>33</v>
      </c>
      <c r="AF18" s="302"/>
      <c r="AG18" s="302"/>
      <c r="AH18" s="220"/>
      <c r="AI18" s="220"/>
      <c r="AJ18" s="83">
        <v>13</v>
      </c>
      <c r="AK18" s="160">
        <v>0</v>
      </c>
      <c r="AL18" s="309"/>
      <c r="AM18" s="465"/>
      <c r="AN18" s="424"/>
      <c r="AO18" s="315"/>
      <c r="AP18" s="315"/>
      <c r="AQ18" s="54"/>
      <c r="AR18" s="79"/>
      <c r="AS18" s="23"/>
      <c r="AT18" s="80"/>
    </row>
    <row r="19" spans="1:46" ht="18.75" x14ac:dyDescent="0.25">
      <c r="A19" s="566"/>
      <c r="B19" s="271"/>
      <c r="C19" s="399"/>
      <c r="D19" s="192"/>
      <c r="E19" s="385"/>
      <c r="F19" s="405"/>
      <c r="G19" s="424"/>
      <c r="H19" s="59">
        <v>6</v>
      </c>
      <c r="I19" s="54" t="s">
        <v>34</v>
      </c>
      <c r="J19" s="387"/>
      <c r="K19" s="627"/>
      <c r="L19" s="220"/>
      <c r="M19" s="220"/>
      <c r="N19" s="81">
        <v>14</v>
      </c>
      <c r="O19" s="631"/>
      <c r="P19" s="632"/>
      <c r="Q19" s="632"/>
      <c r="R19" s="632"/>
      <c r="S19" s="632"/>
      <c r="T19" s="632"/>
      <c r="U19" s="632"/>
      <c r="V19" s="633"/>
      <c r="X19" s="341"/>
      <c r="Y19" s="341"/>
      <c r="Z19" s="345"/>
      <c r="AA19" s="346"/>
      <c r="AB19" s="337"/>
      <c r="AC19" s="196"/>
      <c r="AD19" s="82">
        <v>6</v>
      </c>
      <c r="AE19" s="59" t="s">
        <v>35</v>
      </c>
      <c r="AF19" s="302"/>
      <c r="AG19" s="302"/>
      <c r="AH19" s="220"/>
      <c r="AI19" s="220"/>
      <c r="AJ19" s="83">
        <v>14</v>
      </c>
      <c r="AK19" s="160">
        <v>0</v>
      </c>
      <c r="AL19" s="309"/>
      <c r="AM19" s="465"/>
      <c r="AN19" s="424"/>
      <c r="AO19" s="315"/>
      <c r="AP19" s="315"/>
      <c r="AQ19" s="54"/>
      <c r="AR19" s="79"/>
      <c r="AS19" s="23"/>
      <c r="AT19" s="80"/>
    </row>
    <row r="20" spans="1:46" ht="19.5" thickBot="1" x14ac:dyDescent="0.3">
      <c r="A20" s="566"/>
      <c r="B20" s="258"/>
      <c r="C20" s="400"/>
      <c r="D20" s="194"/>
      <c r="E20" s="386"/>
      <c r="F20" s="423"/>
      <c r="G20" s="199"/>
      <c r="H20" s="60">
        <v>7</v>
      </c>
      <c r="I20" s="57" t="s">
        <v>132</v>
      </c>
      <c r="J20" s="387"/>
      <c r="K20" s="627"/>
      <c r="L20" s="221"/>
      <c r="M20" s="221"/>
      <c r="N20" s="85">
        <v>15</v>
      </c>
      <c r="O20" s="631"/>
      <c r="P20" s="632"/>
      <c r="Q20" s="632"/>
      <c r="R20" s="632"/>
      <c r="S20" s="632"/>
      <c r="T20" s="632"/>
      <c r="U20" s="632"/>
      <c r="V20" s="633"/>
      <c r="X20" s="425"/>
      <c r="Y20" s="425"/>
      <c r="Z20" s="437"/>
      <c r="AA20" s="438"/>
      <c r="AB20" s="338"/>
      <c r="AC20" s="382"/>
      <c r="AD20" s="90">
        <v>7</v>
      </c>
      <c r="AE20" s="60" t="s">
        <v>134</v>
      </c>
      <c r="AF20" s="303"/>
      <c r="AG20" s="303"/>
      <c r="AH20" s="221"/>
      <c r="AI20" s="471"/>
      <c r="AJ20" s="91">
        <v>15</v>
      </c>
      <c r="AK20" s="160">
        <v>0</v>
      </c>
      <c r="AL20" s="310"/>
      <c r="AM20" s="466"/>
      <c r="AN20" s="199"/>
      <c r="AO20" s="316"/>
      <c r="AP20" s="316"/>
      <c r="AQ20" s="57"/>
      <c r="AR20" s="79"/>
      <c r="AS20" s="23"/>
      <c r="AT20" s="80"/>
    </row>
    <row r="21" spans="1:46" ht="15" customHeight="1" thickBot="1" x14ac:dyDescent="0.3">
      <c r="A21" s="566"/>
      <c r="B21" s="257" t="s">
        <v>36</v>
      </c>
      <c r="C21" s="398" t="str">
        <f>+B21</f>
        <v>Error Code</v>
      </c>
      <c r="D21" s="378"/>
      <c r="E21" s="384"/>
      <c r="F21" s="404" t="s">
        <v>148</v>
      </c>
      <c r="G21" s="317">
        <f>HEX2DEC(F21)</f>
        <v>2</v>
      </c>
      <c r="H21" s="73">
        <v>0</v>
      </c>
      <c r="I21" s="58" t="s">
        <v>37</v>
      </c>
      <c r="J21" s="464" t="str">
        <f>DEC2HEX(K21,4)</f>
        <v>03EF</v>
      </c>
      <c r="K21" s="317">
        <f>+K5+1</f>
        <v>1007</v>
      </c>
      <c r="L21" s="219">
        <f>L13+1</f>
        <v>1008</v>
      </c>
      <c r="M21" s="219" t="str">
        <f>DEC2HEX(L21,4)</f>
        <v>03F0</v>
      </c>
      <c r="N21" s="58">
        <v>0</v>
      </c>
      <c r="O21" s="631"/>
      <c r="P21" s="632"/>
      <c r="Q21" s="632"/>
      <c r="R21" s="632"/>
      <c r="S21" s="632"/>
      <c r="T21" s="632"/>
      <c r="U21" s="632"/>
      <c r="V21" s="633"/>
      <c r="X21" s="426" t="s">
        <v>9</v>
      </c>
      <c r="Y21" s="457" t="str">
        <f>+X21</f>
        <v>Commands</v>
      </c>
      <c r="Z21" s="460"/>
      <c r="AA21" s="460"/>
      <c r="AB21" s="34" t="str">
        <f>DEC2HEX(AC21)</f>
        <v>2</v>
      </c>
      <c r="AC21" s="48">
        <f>AC13+1</f>
        <v>2</v>
      </c>
      <c r="AD21" s="73">
        <v>0</v>
      </c>
      <c r="AE21" s="24" t="s">
        <v>128</v>
      </c>
      <c r="AF21" s="301" t="str">
        <f>DEC2HEX(AG21,4)</f>
        <v>0859</v>
      </c>
      <c r="AG21" s="301">
        <f>+AG5+1</f>
        <v>2137</v>
      </c>
      <c r="AH21" s="169">
        <f>AH13+1</f>
        <v>2138</v>
      </c>
      <c r="AI21" s="169" t="str">
        <f>DEC2HEX(AH21,4)</f>
        <v>085A</v>
      </c>
      <c r="AJ21" s="76">
        <v>0</v>
      </c>
      <c r="AK21" s="92"/>
      <c r="AL21" s="93"/>
      <c r="AM21" s="73"/>
      <c r="AN21" s="73"/>
      <c r="AO21" s="73"/>
      <c r="AP21" s="73"/>
      <c r="AQ21" s="53"/>
    </row>
    <row r="22" spans="1:46" ht="15.75" thickBot="1" x14ac:dyDescent="0.3">
      <c r="A22" s="566"/>
      <c r="B22" s="271"/>
      <c r="C22" s="399"/>
      <c r="D22" s="192"/>
      <c r="E22" s="385"/>
      <c r="F22" s="405"/>
      <c r="G22" s="424"/>
      <c r="H22" s="5">
        <v>1</v>
      </c>
      <c r="I22" s="59" t="s">
        <v>39</v>
      </c>
      <c r="J22" s="465"/>
      <c r="K22" s="424"/>
      <c r="L22" s="220"/>
      <c r="M22" s="220"/>
      <c r="N22" s="59">
        <v>1</v>
      </c>
      <c r="O22" s="631"/>
      <c r="P22" s="632"/>
      <c r="Q22" s="632"/>
      <c r="R22" s="632"/>
      <c r="S22" s="632"/>
      <c r="T22" s="632"/>
      <c r="U22" s="632"/>
      <c r="V22" s="633"/>
      <c r="X22" s="427"/>
      <c r="Y22" s="458"/>
      <c r="Z22" s="462"/>
      <c r="AA22" s="462"/>
      <c r="AB22" s="34" t="str">
        <f>DEC2HEX(AC22)</f>
        <v>3</v>
      </c>
      <c r="AC22" s="50">
        <f>AC21+1</f>
        <v>3</v>
      </c>
      <c r="AD22" s="88">
        <v>15</v>
      </c>
      <c r="AE22" s="39" t="s">
        <v>128</v>
      </c>
      <c r="AF22" s="307"/>
      <c r="AG22" s="307"/>
      <c r="AH22" s="172">
        <f>AH21+1</f>
        <v>2139</v>
      </c>
      <c r="AI22" s="169" t="str">
        <f>DEC2HEX(AH22,4)</f>
        <v>085B</v>
      </c>
      <c r="AJ22" s="94">
        <v>15</v>
      </c>
      <c r="AK22" s="95"/>
      <c r="AL22" s="96"/>
      <c r="AM22" s="88"/>
      <c r="AN22" s="88"/>
      <c r="AO22" s="88"/>
      <c r="AP22" s="88"/>
      <c r="AQ22" s="57"/>
    </row>
    <row r="23" spans="1:46" ht="15" customHeight="1" thickBot="1" x14ac:dyDescent="0.3">
      <c r="A23" s="566"/>
      <c r="B23" s="271"/>
      <c r="C23" s="399"/>
      <c r="D23" s="192"/>
      <c r="E23" s="385"/>
      <c r="F23" s="405"/>
      <c r="G23" s="424"/>
      <c r="H23" s="5">
        <v>2</v>
      </c>
      <c r="I23" s="59" t="s">
        <v>40</v>
      </c>
      <c r="J23" s="465"/>
      <c r="K23" s="424"/>
      <c r="L23" s="220"/>
      <c r="M23" s="220"/>
      <c r="N23" s="59">
        <v>2</v>
      </c>
      <c r="O23" s="631"/>
      <c r="P23" s="632"/>
      <c r="Q23" s="632"/>
      <c r="R23" s="632"/>
      <c r="S23" s="632"/>
      <c r="T23" s="632"/>
      <c r="U23" s="632"/>
      <c r="V23" s="633"/>
      <c r="X23" s="426" t="s">
        <v>9</v>
      </c>
      <c r="Y23" s="457" t="str">
        <f>+X23</f>
        <v>Commands</v>
      </c>
      <c r="Z23" s="460"/>
      <c r="AA23" s="460"/>
      <c r="AB23" s="34" t="str">
        <f>DEC2HEX(AC23)</f>
        <v>4</v>
      </c>
      <c r="AC23" s="48">
        <f>AC22+1</f>
        <v>4</v>
      </c>
      <c r="AD23" s="73">
        <v>0</v>
      </c>
      <c r="AE23" s="467" t="s">
        <v>152</v>
      </c>
      <c r="AF23" s="301" t="str">
        <f>DEC2HEX(AG23,4)</f>
        <v>085A</v>
      </c>
      <c r="AG23" s="301">
        <f>+AG21+1</f>
        <v>2138</v>
      </c>
      <c r="AH23" s="169">
        <f>AH22+1</f>
        <v>2140</v>
      </c>
      <c r="AI23" s="169" t="str">
        <f>DEC2HEX(AH23,4)</f>
        <v>085C</v>
      </c>
      <c r="AJ23" s="76">
        <v>0</v>
      </c>
      <c r="AK23" s="77"/>
      <c r="AL23" s="75"/>
      <c r="AM23" s="73"/>
      <c r="AN23" s="73"/>
      <c r="AO23" s="73"/>
      <c r="AP23" s="73"/>
      <c r="AQ23" s="53"/>
    </row>
    <row r="24" spans="1:46" ht="15" customHeight="1" thickBot="1" x14ac:dyDescent="0.3">
      <c r="A24" s="566"/>
      <c r="B24" s="271"/>
      <c r="C24" s="399"/>
      <c r="D24" s="192"/>
      <c r="E24" s="385"/>
      <c r="F24" s="405"/>
      <c r="G24" s="424"/>
      <c r="H24" s="5">
        <v>3</v>
      </c>
      <c r="I24" s="59" t="s">
        <v>41</v>
      </c>
      <c r="J24" s="465"/>
      <c r="K24" s="424"/>
      <c r="L24" s="220"/>
      <c r="M24" s="220"/>
      <c r="N24" s="59">
        <v>3</v>
      </c>
      <c r="O24" s="631"/>
      <c r="P24" s="632"/>
      <c r="Q24" s="632"/>
      <c r="R24" s="632"/>
      <c r="S24" s="632"/>
      <c r="T24" s="632"/>
      <c r="U24" s="632"/>
      <c r="V24" s="633"/>
      <c r="X24" s="428"/>
      <c r="Y24" s="463"/>
      <c r="Z24" s="461"/>
      <c r="AA24" s="461"/>
      <c r="AB24" s="34" t="str">
        <f>DEC2HEX(AC24)</f>
        <v>5</v>
      </c>
      <c r="AC24" s="50">
        <f>AC23+1</f>
        <v>5</v>
      </c>
      <c r="AD24" s="84">
        <v>15</v>
      </c>
      <c r="AE24" s="468"/>
      <c r="AF24" s="303"/>
      <c r="AG24" s="303"/>
      <c r="AH24" s="170">
        <f>AH23+1</f>
        <v>2141</v>
      </c>
      <c r="AI24" s="169" t="str">
        <f>DEC2HEX(AH24,4)</f>
        <v>085D</v>
      </c>
      <c r="AJ24" s="91">
        <v>15</v>
      </c>
      <c r="AK24" s="85"/>
      <c r="AL24" s="86"/>
      <c r="AM24" s="84"/>
      <c r="AN24" s="84"/>
      <c r="AO24" s="84"/>
      <c r="AP24" s="84"/>
      <c r="AQ24" s="55"/>
    </row>
    <row r="25" spans="1:46" ht="15" customHeight="1" x14ac:dyDescent="0.25">
      <c r="A25" s="566"/>
      <c r="B25" s="271"/>
      <c r="C25" s="399"/>
      <c r="D25" s="192"/>
      <c r="E25" s="385"/>
      <c r="F25" s="405"/>
      <c r="G25" s="424"/>
      <c r="H25" s="5">
        <v>4</v>
      </c>
      <c r="I25" s="59" t="s">
        <v>42</v>
      </c>
      <c r="J25" s="465"/>
      <c r="K25" s="424"/>
      <c r="L25" s="220"/>
      <c r="M25" s="220"/>
      <c r="N25" s="59">
        <v>4</v>
      </c>
      <c r="O25" s="631"/>
      <c r="P25" s="632"/>
      <c r="Q25" s="632"/>
      <c r="R25" s="632"/>
      <c r="S25" s="632"/>
      <c r="T25" s="632"/>
      <c r="U25" s="632"/>
      <c r="V25" s="633"/>
      <c r="X25" s="327" t="s">
        <v>9</v>
      </c>
      <c r="Y25" s="327" t="str">
        <f>Y33</f>
        <v>Program to be Loaded</v>
      </c>
      <c r="Z25" s="343"/>
      <c r="AA25" s="344"/>
      <c r="AB25" s="336" t="str">
        <f>DEC2HEX(AC25)</f>
        <v>6</v>
      </c>
      <c r="AC25" s="339">
        <f>AC24+1</f>
        <v>6</v>
      </c>
      <c r="AD25" s="97">
        <v>0</v>
      </c>
      <c r="AE25" s="546" t="s">
        <v>462</v>
      </c>
      <c r="AF25" s="475" t="str">
        <f>DEC2HEX(AG25,4)</f>
        <v>085B</v>
      </c>
      <c r="AG25" s="476">
        <f>+AG23+1</f>
        <v>2139</v>
      </c>
      <c r="AH25" s="476">
        <f>AH24+1</f>
        <v>2142</v>
      </c>
      <c r="AI25" s="609" t="str">
        <f>DEC2HEX(AH25,4)</f>
        <v>085E</v>
      </c>
      <c r="AJ25" s="98">
        <v>0</v>
      </c>
      <c r="AK25" s="290" t="str">
        <f>HEX2BIN(AL25,8)</f>
        <v>00001010</v>
      </c>
      <c r="AL25" s="296" t="str">
        <f>RIGHT(DEC2HEX(AP25,4),2)</f>
        <v>0A</v>
      </c>
      <c r="AM25" s="311" t="str">
        <f>CONCATENATE(AL25,AL33)</f>
        <v>0A00</v>
      </c>
      <c r="AN25" s="314" t="str">
        <f>CONCATENATE(AL33,AL25)</f>
        <v>000A</v>
      </c>
      <c r="AO25" s="314">
        <f>MOD(HEX2DEC(AM25)+2^15,2^16)-2^15</f>
        <v>2560</v>
      </c>
      <c r="AP25" s="314">
        <f>AR25-1</f>
        <v>10</v>
      </c>
      <c r="AQ25" s="317">
        <f>AO25+1</f>
        <v>2561</v>
      </c>
      <c r="AR25" s="293">
        <v>11</v>
      </c>
      <c r="AS25" s="459" t="s">
        <v>447</v>
      </c>
    </row>
    <row r="26" spans="1:46" ht="15" customHeight="1" x14ac:dyDescent="0.25">
      <c r="A26" s="566"/>
      <c r="B26" s="271"/>
      <c r="C26" s="399"/>
      <c r="D26" s="192"/>
      <c r="E26" s="385"/>
      <c r="F26" s="405"/>
      <c r="G26" s="424"/>
      <c r="H26" s="5">
        <v>5</v>
      </c>
      <c r="I26" s="59" t="s">
        <v>44</v>
      </c>
      <c r="J26" s="465"/>
      <c r="K26" s="424"/>
      <c r="L26" s="220"/>
      <c r="M26" s="220"/>
      <c r="N26" s="59">
        <v>5</v>
      </c>
      <c r="O26" s="631"/>
      <c r="P26" s="632"/>
      <c r="Q26" s="632"/>
      <c r="R26" s="632"/>
      <c r="S26" s="632"/>
      <c r="T26" s="632"/>
      <c r="U26" s="632"/>
      <c r="V26" s="633"/>
      <c r="X26" s="341"/>
      <c r="Y26" s="341"/>
      <c r="Z26" s="345"/>
      <c r="AA26" s="346"/>
      <c r="AB26" s="337"/>
      <c r="AC26" s="196"/>
      <c r="AD26" s="82">
        <v>1</v>
      </c>
      <c r="AE26" s="546"/>
      <c r="AF26" s="388"/>
      <c r="AG26" s="387"/>
      <c r="AH26" s="387"/>
      <c r="AI26" s="610"/>
      <c r="AJ26" s="5">
        <v>1</v>
      </c>
      <c r="AK26" s="291"/>
      <c r="AL26" s="297"/>
      <c r="AM26" s="312"/>
      <c r="AN26" s="315"/>
      <c r="AO26" s="315"/>
      <c r="AP26" s="315"/>
      <c r="AQ26" s="315"/>
      <c r="AR26" s="294"/>
      <c r="AS26" s="459"/>
    </row>
    <row r="27" spans="1:46" ht="15" customHeight="1" x14ac:dyDescent="0.25">
      <c r="A27" s="566"/>
      <c r="B27" s="271"/>
      <c r="C27" s="399"/>
      <c r="D27" s="192"/>
      <c r="E27" s="385"/>
      <c r="F27" s="405"/>
      <c r="G27" s="424"/>
      <c r="H27" s="5">
        <v>6</v>
      </c>
      <c r="I27" s="59" t="s">
        <v>45</v>
      </c>
      <c r="J27" s="465"/>
      <c r="K27" s="424"/>
      <c r="L27" s="220"/>
      <c r="M27" s="220"/>
      <c r="N27" s="59">
        <v>6</v>
      </c>
      <c r="O27" s="631"/>
      <c r="P27" s="632"/>
      <c r="Q27" s="632"/>
      <c r="R27" s="632"/>
      <c r="S27" s="632"/>
      <c r="T27" s="632"/>
      <c r="U27" s="632"/>
      <c r="V27" s="633"/>
      <c r="X27" s="341"/>
      <c r="Y27" s="341"/>
      <c r="Z27" s="345"/>
      <c r="AA27" s="346"/>
      <c r="AB27" s="337"/>
      <c r="AC27" s="196"/>
      <c r="AD27" s="82">
        <v>2</v>
      </c>
      <c r="AE27" s="546"/>
      <c r="AF27" s="388"/>
      <c r="AG27" s="387"/>
      <c r="AH27" s="387"/>
      <c r="AI27" s="610"/>
      <c r="AJ27" s="98">
        <v>2</v>
      </c>
      <c r="AK27" s="291"/>
      <c r="AL27" s="297"/>
      <c r="AM27" s="312"/>
      <c r="AN27" s="315"/>
      <c r="AO27" s="315"/>
      <c r="AP27" s="315"/>
      <c r="AQ27" s="315"/>
      <c r="AR27" s="294"/>
      <c r="AS27" s="459"/>
    </row>
    <row r="28" spans="1:46" ht="15.75" customHeight="1" thickBot="1" x14ac:dyDescent="0.3">
      <c r="A28" s="566"/>
      <c r="B28" s="271"/>
      <c r="C28" s="400"/>
      <c r="D28" s="192"/>
      <c r="E28" s="385"/>
      <c r="F28" s="423"/>
      <c r="G28" s="199"/>
      <c r="H28" s="88">
        <v>7</v>
      </c>
      <c r="I28" s="60" t="s">
        <v>46</v>
      </c>
      <c r="J28" s="465"/>
      <c r="K28" s="424"/>
      <c r="L28" s="221"/>
      <c r="M28" s="221"/>
      <c r="N28" s="59">
        <v>7</v>
      </c>
      <c r="O28" s="631"/>
      <c r="P28" s="632"/>
      <c r="Q28" s="632"/>
      <c r="R28" s="632"/>
      <c r="S28" s="632"/>
      <c r="T28" s="632"/>
      <c r="U28" s="632"/>
      <c r="V28" s="633"/>
      <c r="X28" s="341"/>
      <c r="Y28" s="341"/>
      <c r="Z28" s="345"/>
      <c r="AA28" s="346"/>
      <c r="AB28" s="337"/>
      <c r="AC28" s="196"/>
      <c r="AD28" s="82">
        <v>3</v>
      </c>
      <c r="AE28" s="546"/>
      <c r="AF28" s="388"/>
      <c r="AG28" s="387"/>
      <c r="AH28" s="387"/>
      <c r="AI28" s="610"/>
      <c r="AJ28" s="5">
        <v>3</v>
      </c>
      <c r="AK28" s="291"/>
      <c r="AL28" s="297"/>
      <c r="AM28" s="312"/>
      <c r="AN28" s="315"/>
      <c r="AO28" s="315"/>
      <c r="AP28" s="315"/>
      <c r="AQ28" s="315"/>
      <c r="AR28" s="294"/>
      <c r="AS28" s="459"/>
    </row>
    <row r="29" spans="1:46" ht="15" customHeight="1" x14ac:dyDescent="0.25">
      <c r="A29" s="566"/>
      <c r="B29" s="271"/>
      <c r="C29" s="398" t="str">
        <f>+B21</f>
        <v>Error Code</v>
      </c>
      <c r="D29" s="192"/>
      <c r="E29" s="385"/>
      <c r="F29" s="404" t="s">
        <v>149</v>
      </c>
      <c r="G29" s="317">
        <f>HEX2DEC(F29)</f>
        <v>3</v>
      </c>
      <c r="H29" s="73">
        <v>0</v>
      </c>
      <c r="I29" s="58" t="s">
        <v>47</v>
      </c>
      <c r="J29" s="465"/>
      <c r="K29" s="424"/>
      <c r="L29" s="219">
        <f>L21+1</f>
        <v>1009</v>
      </c>
      <c r="M29" s="219" t="str">
        <f>DEC2HEX(L29,4)</f>
        <v>03F1</v>
      </c>
      <c r="N29" s="59">
        <v>8</v>
      </c>
      <c r="O29" s="631"/>
      <c r="P29" s="632"/>
      <c r="Q29" s="632"/>
      <c r="R29" s="632"/>
      <c r="S29" s="632"/>
      <c r="T29" s="632"/>
      <c r="U29" s="632"/>
      <c r="V29" s="633"/>
      <c r="X29" s="341"/>
      <c r="Y29" s="341"/>
      <c r="Z29" s="345"/>
      <c r="AA29" s="346"/>
      <c r="AB29" s="337"/>
      <c r="AC29" s="196"/>
      <c r="AD29" s="82">
        <v>4</v>
      </c>
      <c r="AE29" s="546"/>
      <c r="AF29" s="388"/>
      <c r="AG29" s="387"/>
      <c r="AH29" s="387"/>
      <c r="AI29" s="610"/>
      <c r="AJ29" s="98">
        <v>4</v>
      </c>
      <c r="AK29" s="291"/>
      <c r="AL29" s="297"/>
      <c r="AM29" s="312"/>
      <c r="AN29" s="315"/>
      <c r="AO29" s="315"/>
      <c r="AP29" s="315"/>
      <c r="AQ29" s="315"/>
      <c r="AR29" s="294"/>
      <c r="AS29" s="459"/>
    </row>
    <row r="30" spans="1:46" ht="15" customHeight="1" x14ac:dyDescent="0.25">
      <c r="A30" s="566"/>
      <c r="B30" s="271"/>
      <c r="C30" s="399"/>
      <c r="D30" s="192"/>
      <c r="E30" s="385"/>
      <c r="F30" s="405"/>
      <c r="G30" s="424"/>
      <c r="H30" s="5">
        <v>1</v>
      </c>
      <c r="I30" s="59" t="s">
        <v>48</v>
      </c>
      <c r="J30" s="465"/>
      <c r="K30" s="424"/>
      <c r="L30" s="220"/>
      <c r="M30" s="220"/>
      <c r="N30" s="59">
        <v>9</v>
      </c>
      <c r="O30" s="631"/>
      <c r="P30" s="632"/>
      <c r="Q30" s="632"/>
      <c r="R30" s="632"/>
      <c r="S30" s="632"/>
      <c r="T30" s="632"/>
      <c r="U30" s="632"/>
      <c r="V30" s="633"/>
      <c r="X30" s="341"/>
      <c r="Y30" s="341"/>
      <c r="Z30" s="345"/>
      <c r="AA30" s="346"/>
      <c r="AB30" s="337"/>
      <c r="AC30" s="196"/>
      <c r="AD30" s="82">
        <v>5</v>
      </c>
      <c r="AE30" s="546"/>
      <c r="AF30" s="388"/>
      <c r="AG30" s="387"/>
      <c r="AH30" s="387"/>
      <c r="AI30" s="610"/>
      <c r="AJ30" s="5">
        <v>5</v>
      </c>
      <c r="AK30" s="291"/>
      <c r="AL30" s="297"/>
      <c r="AM30" s="312"/>
      <c r="AN30" s="315"/>
      <c r="AO30" s="315"/>
      <c r="AP30" s="315"/>
      <c r="AQ30" s="315"/>
      <c r="AR30" s="294"/>
      <c r="AS30" s="459"/>
    </row>
    <row r="31" spans="1:46" ht="15" customHeight="1" x14ac:dyDescent="0.25">
      <c r="A31" s="566"/>
      <c r="B31" s="271"/>
      <c r="C31" s="399"/>
      <c r="D31" s="192"/>
      <c r="E31" s="385"/>
      <c r="F31" s="405"/>
      <c r="G31" s="424"/>
      <c r="H31" s="5">
        <v>2</v>
      </c>
      <c r="I31" s="59" t="s">
        <v>49</v>
      </c>
      <c r="J31" s="465"/>
      <c r="K31" s="424"/>
      <c r="L31" s="220"/>
      <c r="M31" s="220"/>
      <c r="N31" s="59">
        <v>10</v>
      </c>
      <c r="O31" s="631"/>
      <c r="P31" s="632"/>
      <c r="Q31" s="632"/>
      <c r="R31" s="632"/>
      <c r="S31" s="632"/>
      <c r="T31" s="632"/>
      <c r="U31" s="632"/>
      <c r="V31" s="633"/>
      <c r="X31" s="341"/>
      <c r="Y31" s="341"/>
      <c r="Z31" s="345"/>
      <c r="AA31" s="346"/>
      <c r="AB31" s="337"/>
      <c r="AC31" s="196"/>
      <c r="AD31" s="82">
        <v>6</v>
      </c>
      <c r="AE31" s="546"/>
      <c r="AF31" s="388"/>
      <c r="AG31" s="387"/>
      <c r="AH31" s="387"/>
      <c r="AI31" s="610"/>
      <c r="AJ31" s="98">
        <v>6</v>
      </c>
      <c r="AK31" s="291"/>
      <c r="AL31" s="297"/>
      <c r="AM31" s="312"/>
      <c r="AN31" s="315"/>
      <c r="AO31" s="315"/>
      <c r="AP31" s="315"/>
      <c r="AQ31" s="315"/>
      <c r="AR31" s="294"/>
      <c r="AS31" s="459"/>
    </row>
    <row r="32" spans="1:46" ht="15.75" customHeight="1" thickBot="1" x14ac:dyDescent="0.3">
      <c r="A32" s="566"/>
      <c r="B32" s="271"/>
      <c r="C32" s="399"/>
      <c r="D32" s="192"/>
      <c r="E32" s="385"/>
      <c r="F32" s="405"/>
      <c r="G32" s="424"/>
      <c r="H32" s="5">
        <v>3</v>
      </c>
      <c r="I32" s="59" t="s">
        <v>50</v>
      </c>
      <c r="J32" s="465"/>
      <c r="K32" s="424"/>
      <c r="L32" s="220"/>
      <c r="M32" s="220"/>
      <c r="N32" s="59">
        <v>11</v>
      </c>
      <c r="O32" s="631"/>
      <c r="P32" s="632"/>
      <c r="Q32" s="632"/>
      <c r="R32" s="632"/>
      <c r="S32" s="632"/>
      <c r="T32" s="632"/>
      <c r="U32" s="632"/>
      <c r="V32" s="633"/>
      <c r="X32" s="341"/>
      <c r="Y32" s="342"/>
      <c r="Z32" s="345"/>
      <c r="AA32" s="346"/>
      <c r="AB32" s="338"/>
      <c r="AC32" s="202"/>
      <c r="AD32" s="86">
        <v>7</v>
      </c>
      <c r="AE32" s="546"/>
      <c r="AF32" s="388"/>
      <c r="AG32" s="387"/>
      <c r="AH32" s="387"/>
      <c r="AI32" s="610"/>
      <c r="AJ32" s="5">
        <v>7</v>
      </c>
      <c r="AK32" s="292"/>
      <c r="AL32" s="298"/>
      <c r="AM32" s="312"/>
      <c r="AN32" s="315"/>
      <c r="AO32" s="315"/>
      <c r="AP32" s="315"/>
      <c r="AQ32" s="315"/>
      <c r="AR32" s="294"/>
      <c r="AS32" s="459"/>
    </row>
    <row r="33" spans="1:45" ht="15" customHeight="1" x14ac:dyDescent="0.25">
      <c r="A33" s="566"/>
      <c r="B33" s="271"/>
      <c r="C33" s="399"/>
      <c r="D33" s="192"/>
      <c r="E33" s="385"/>
      <c r="F33" s="405"/>
      <c r="G33" s="424"/>
      <c r="H33" s="5">
        <v>4</v>
      </c>
      <c r="I33" s="59" t="s">
        <v>51</v>
      </c>
      <c r="J33" s="465"/>
      <c r="K33" s="424"/>
      <c r="L33" s="220"/>
      <c r="M33" s="220"/>
      <c r="N33" s="59">
        <v>12</v>
      </c>
      <c r="O33" s="631"/>
      <c r="P33" s="632"/>
      <c r="Q33" s="632"/>
      <c r="R33" s="632"/>
      <c r="S33" s="632"/>
      <c r="T33" s="632"/>
      <c r="U33" s="632"/>
      <c r="V33" s="633"/>
      <c r="X33" s="341"/>
      <c r="Y33" s="340" t="s">
        <v>129</v>
      </c>
      <c r="Z33" s="345"/>
      <c r="AA33" s="346"/>
      <c r="AB33" s="336" t="str">
        <f>DEC2HEX(AC33)</f>
        <v>7</v>
      </c>
      <c r="AC33" s="374">
        <f>AC25+1</f>
        <v>7</v>
      </c>
      <c r="AD33" s="75">
        <v>0</v>
      </c>
      <c r="AE33" s="546"/>
      <c r="AF33" s="388"/>
      <c r="AG33" s="387"/>
      <c r="AH33" s="387">
        <f>AH25+1</f>
        <v>2143</v>
      </c>
      <c r="AI33" s="609" t="str">
        <f>DEC2HEX(AH33,4)</f>
        <v>085F</v>
      </c>
      <c r="AJ33" s="98">
        <v>8</v>
      </c>
      <c r="AK33" s="290" t="str">
        <f>HEX2BIN(AL33,8)</f>
        <v>00000000</v>
      </c>
      <c r="AL33" s="296" t="str">
        <f>LEFT(DEC2HEX(AP25,4),2)</f>
        <v>00</v>
      </c>
      <c r="AM33" s="312"/>
      <c r="AN33" s="315"/>
      <c r="AO33" s="315"/>
      <c r="AP33" s="315"/>
      <c r="AQ33" s="315"/>
      <c r="AR33" s="294"/>
      <c r="AS33" s="459"/>
    </row>
    <row r="34" spans="1:45" ht="15" customHeight="1" x14ac:dyDescent="0.25">
      <c r="A34" s="566"/>
      <c r="B34" s="271"/>
      <c r="C34" s="399"/>
      <c r="D34" s="192"/>
      <c r="E34" s="385"/>
      <c r="F34" s="405"/>
      <c r="G34" s="424"/>
      <c r="H34" s="5">
        <v>5</v>
      </c>
      <c r="I34" s="59" t="s">
        <v>52</v>
      </c>
      <c r="J34" s="465"/>
      <c r="K34" s="424"/>
      <c r="L34" s="220"/>
      <c r="M34" s="220"/>
      <c r="N34" s="59">
        <v>13</v>
      </c>
      <c r="O34" s="631"/>
      <c r="P34" s="632"/>
      <c r="Q34" s="632"/>
      <c r="R34" s="632"/>
      <c r="S34" s="632"/>
      <c r="T34" s="632"/>
      <c r="U34" s="632"/>
      <c r="V34" s="633"/>
      <c r="X34" s="341"/>
      <c r="Y34" s="341"/>
      <c r="Z34" s="345"/>
      <c r="AA34" s="346"/>
      <c r="AB34" s="337"/>
      <c r="AC34" s="196"/>
      <c r="AD34" s="82">
        <v>1</v>
      </c>
      <c r="AE34" s="546"/>
      <c r="AF34" s="388"/>
      <c r="AG34" s="387"/>
      <c r="AH34" s="387"/>
      <c r="AI34" s="610"/>
      <c r="AJ34" s="5">
        <v>9</v>
      </c>
      <c r="AK34" s="291"/>
      <c r="AL34" s="297"/>
      <c r="AM34" s="312"/>
      <c r="AN34" s="315"/>
      <c r="AO34" s="315"/>
      <c r="AP34" s="315"/>
      <c r="AQ34" s="315"/>
      <c r="AR34" s="294"/>
      <c r="AS34" s="459"/>
    </row>
    <row r="35" spans="1:45" ht="15" customHeight="1" x14ac:dyDescent="0.25">
      <c r="A35" s="566"/>
      <c r="B35" s="271"/>
      <c r="C35" s="399"/>
      <c r="D35" s="192"/>
      <c r="E35" s="385"/>
      <c r="F35" s="405"/>
      <c r="G35" s="424"/>
      <c r="H35" s="5">
        <v>6</v>
      </c>
      <c r="I35" s="59" t="s">
        <v>53</v>
      </c>
      <c r="J35" s="465"/>
      <c r="K35" s="424"/>
      <c r="L35" s="220"/>
      <c r="M35" s="220"/>
      <c r="N35" s="59">
        <v>14</v>
      </c>
      <c r="O35" s="631"/>
      <c r="P35" s="632"/>
      <c r="Q35" s="632"/>
      <c r="R35" s="632"/>
      <c r="S35" s="632"/>
      <c r="T35" s="632"/>
      <c r="U35" s="632"/>
      <c r="V35" s="633"/>
      <c r="X35" s="341"/>
      <c r="Y35" s="341"/>
      <c r="Z35" s="345"/>
      <c r="AA35" s="346"/>
      <c r="AB35" s="337"/>
      <c r="AC35" s="196"/>
      <c r="AD35" s="82">
        <v>2</v>
      </c>
      <c r="AE35" s="546"/>
      <c r="AF35" s="388"/>
      <c r="AG35" s="387"/>
      <c r="AH35" s="387"/>
      <c r="AI35" s="610"/>
      <c r="AJ35" s="98">
        <v>10</v>
      </c>
      <c r="AK35" s="291"/>
      <c r="AL35" s="297"/>
      <c r="AM35" s="312"/>
      <c r="AN35" s="315"/>
      <c r="AO35" s="315"/>
      <c r="AP35" s="315"/>
      <c r="AQ35" s="315"/>
      <c r="AR35" s="294"/>
      <c r="AS35" s="459"/>
    </row>
    <row r="36" spans="1:45" ht="15.75" customHeight="1" thickBot="1" x14ac:dyDescent="0.3">
      <c r="A36" s="566"/>
      <c r="B36" s="258"/>
      <c r="C36" s="400"/>
      <c r="D36" s="194"/>
      <c r="E36" s="386"/>
      <c r="F36" s="422"/>
      <c r="G36" s="199"/>
      <c r="H36" s="88">
        <v>7</v>
      </c>
      <c r="I36" s="60" t="s">
        <v>133</v>
      </c>
      <c r="J36" s="466"/>
      <c r="K36" s="199"/>
      <c r="L36" s="220"/>
      <c r="M36" s="220"/>
      <c r="N36" s="60">
        <v>15</v>
      </c>
      <c r="O36" s="634"/>
      <c r="P36" s="635"/>
      <c r="Q36" s="635"/>
      <c r="R36" s="635"/>
      <c r="S36" s="635"/>
      <c r="T36" s="635"/>
      <c r="U36" s="635"/>
      <c r="V36" s="636"/>
      <c r="X36" s="341"/>
      <c r="Y36" s="341"/>
      <c r="Z36" s="345"/>
      <c r="AA36" s="346"/>
      <c r="AB36" s="337"/>
      <c r="AC36" s="196"/>
      <c r="AD36" s="82">
        <v>3</v>
      </c>
      <c r="AE36" s="546"/>
      <c r="AF36" s="388"/>
      <c r="AG36" s="387"/>
      <c r="AH36" s="387"/>
      <c r="AI36" s="610"/>
      <c r="AJ36" s="5">
        <v>11</v>
      </c>
      <c r="AK36" s="291"/>
      <c r="AL36" s="297"/>
      <c r="AM36" s="312"/>
      <c r="AN36" s="315"/>
      <c r="AO36" s="315"/>
      <c r="AP36" s="315"/>
      <c r="AQ36" s="315"/>
      <c r="AR36" s="294"/>
      <c r="AS36" s="459"/>
    </row>
    <row r="37" spans="1:45" ht="15" customHeight="1" x14ac:dyDescent="0.25">
      <c r="A37" s="566"/>
      <c r="B37" s="398"/>
      <c r="C37" s="206"/>
      <c r="D37" s="620"/>
      <c r="E37" s="621"/>
      <c r="F37" s="65" t="s">
        <v>176</v>
      </c>
      <c r="G37" s="136">
        <f>HEX2DEC(F37)</f>
        <v>4</v>
      </c>
      <c r="H37" s="73">
        <v>0</v>
      </c>
      <c r="I37" s="624" t="s">
        <v>100</v>
      </c>
      <c r="J37" s="317" t="str">
        <f>DEC2HEX(K37,4)</f>
        <v>03F0</v>
      </c>
      <c r="K37" s="415">
        <f>+K21+1</f>
        <v>1008</v>
      </c>
      <c r="L37" s="184">
        <f>L29+1</f>
        <v>1010</v>
      </c>
      <c r="M37" s="134" t="str">
        <f>DEC2HEX(L37,4)</f>
        <v>03F2</v>
      </c>
      <c r="N37" s="92" t="s">
        <v>184</v>
      </c>
      <c r="O37" s="611" t="s">
        <v>187</v>
      </c>
      <c r="P37" s="612"/>
      <c r="Q37" s="612"/>
      <c r="R37" s="612"/>
      <c r="S37" s="612"/>
      <c r="T37" s="612"/>
      <c r="U37" s="612"/>
      <c r="V37" s="613"/>
      <c r="X37" s="341"/>
      <c r="Y37" s="341"/>
      <c r="Z37" s="345"/>
      <c r="AA37" s="346"/>
      <c r="AB37" s="337"/>
      <c r="AC37" s="196"/>
      <c r="AD37" s="82">
        <v>4</v>
      </c>
      <c r="AE37" s="546"/>
      <c r="AF37" s="388"/>
      <c r="AG37" s="387"/>
      <c r="AH37" s="387"/>
      <c r="AI37" s="610"/>
      <c r="AJ37" s="98">
        <v>12</v>
      </c>
      <c r="AK37" s="291"/>
      <c r="AL37" s="297"/>
      <c r="AM37" s="312"/>
      <c r="AN37" s="315"/>
      <c r="AO37" s="315"/>
      <c r="AP37" s="315"/>
      <c r="AQ37" s="315"/>
      <c r="AR37" s="294"/>
      <c r="AS37" s="459"/>
    </row>
    <row r="38" spans="1:45" ht="18.75" customHeight="1" thickBot="1" x14ac:dyDescent="0.3">
      <c r="A38" s="566"/>
      <c r="B38" s="400"/>
      <c r="C38" s="600"/>
      <c r="D38" s="622"/>
      <c r="E38" s="623"/>
      <c r="F38" s="140" t="s">
        <v>211</v>
      </c>
      <c r="G38" s="138">
        <f>HEX2DEC(F38)</f>
        <v>5</v>
      </c>
      <c r="H38" s="88">
        <v>15</v>
      </c>
      <c r="I38" s="625"/>
      <c r="J38" s="199"/>
      <c r="K38" s="413"/>
      <c r="L38" s="139">
        <f t="shared" ref="L38:L45" si="0">L37+1</f>
        <v>1011</v>
      </c>
      <c r="M38" s="135" t="str">
        <f t="shared" ref="M38:M44" si="1">DEC2HEX(L38,4)</f>
        <v>03F3</v>
      </c>
      <c r="N38" s="182" t="s">
        <v>185</v>
      </c>
      <c r="O38" s="614"/>
      <c r="P38" s="615"/>
      <c r="Q38" s="615"/>
      <c r="R38" s="615"/>
      <c r="S38" s="615"/>
      <c r="T38" s="615"/>
      <c r="U38" s="615"/>
      <c r="V38" s="616"/>
      <c r="X38" s="341"/>
      <c r="Y38" s="341"/>
      <c r="Z38" s="345"/>
      <c r="AA38" s="346"/>
      <c r="AB38" s="337"/>
      <c r="AC38" s="196"/>
      <c r="AD38" s="82">
        <v>5</v>
      </c>
      <c r="AE38" s="546"/>
      <c r="AF38" s="388"/>
      <c r="AG38" s="387"/>
      <c r="AH38" s="387"/>
      <c r="AI38" s="610"/>
      <c r="AJ38" s="5">
        <v>13</v>
      </c>
      <c r="AK38" s="291"/>
      <c r="AL38" s="297"/>
      <c r="AM38" s="312"/>
      <c r="AN38" s="315"/>
      <c r="AO38" s="315"/>
      <c r="AP38" s="315"/>
      <c r="AQ38" s="315"/>
      <c r="AR38" s="294"/>
      <c r="AS38" s="459"/>
    </row>
    <row r="39" spans="1:45" ht="15" customHeight="1" x14ac:dyDescent="0.25">
      <c r="A39" s="566"/>
      <c r="B39" s="398"/>
      <c r="C39" s="206"/>
      <c r="D39" s="433"/>
      <c r="E39" s="433"/>
      <c r="F39" s="64" t="s">
        <v>272</v>
      </c>
      <c r="G39" s="136">
        <f t="shared" ref="G39:G44" si="2">HEX2DEC(F39)</f>
        <v>6</v>
      </c>
      <c r="H39" s="73">
        <v>0</v>
      </c>
      <c r="I39" s="602" t="s">
        <v>286</v>
      </c>
      <c r="J39" s="317" t="str">
        <f>DEC2HEX(K39,4)</f>
        <v>03F1</v>
      </c>
      <c r="K39" s="415">
        <f>+K37+1</f>
        <v>1009</v>
      </c>
      <c r="L39" s="184">
        <f t="shared" si="0"/>
        <v>1012</v>
      </c>
      <c r="M39" s="134" t="str">
        <f t="shared" si="1"/>
        <v>03F4</v>
      </c>
      <c r="N39" s="92" t="s">
        <v>184</v>
      </c>
      <c r="O39" s="614"/>
      <c r="P39" s="615"/>
      <c r="Q39" s="615"/>
      <c r="R39" s="615"/>
      <c r="S39" s="615"/>
      <c r="T39" s="615"/>
      <c r="U39" s="615"/>
      <c r="V39" s="616"/>
      <c r="X39" s="341"/>
      <c r="Y39" s="341"/>
      <c r="Z39" s="345"/>
      <c r="AA39" s="346"/>
      <c r="AB39" s="337"/>
      <c r="AC39" s="196"/>
      <c r="AD39" s="82">
        <v>6</v>
      </c>
      <c r="AE39" s="546"/>
      <c r="AF39" s="388"/>
      <c r="AG39" s="387"/>
      <c r="AH39" s="387"/>
      <c r="AI39" s="610"/>
      <c r="AJ39" s="98">
        <v>14</v>
      </c>
      <c r="AK39" s="291"/>
      <c r="AL39" s="297"/>
      <c r="AM39" s="312"/>
      <c r="AN39" s="315"/>
      <c r="AO39" s="315"/>
      <c r="AP39" s="315"/>
      <c r="AQ39" s="315"/>
      <c r="AR39" s="294"/>
      <c r="AS39" s="459"/>
    </row>
    <row r="40" spans="1:45" ht="15.75" customHeight="1" thickBot="1" x14ac:dyDescent="0.3">
      <c r="A40" s="566"/>
      <c r="B40" s="400"/>
      <c r="C40" s="600"/>
      <c r="D40" s="601"/>
      <c r="E40" s="601"/>
      <c r="F40" s="70" t="s">
        <v>153</v>
      </c>
      <c r="G40" s="138">
        <f t="shared" si="2"/>
        <v>7</v>
      </c>
      <c r="H40" s="88">
        <v>0</v>
      </c>
      <c r="I40" s="603"/>
      <c r="J40" s="199"/>
      <c r="K40" s="413"/>
      <c r="L40" s="139">
        <f t="shared" si="0"/>
        <v>1013</v>
      </c>
      <c r="M40" s="135" t="str">
        <f t="shared" si="1"/>
        <v>03F5</v>
      </c>
      <c r="N40" s="182" t="s">
        <v>185</v>
      </c>
      <c r="O40" s="614"/>
      <c r="P40" s="615"/>
      <c r="Q40" s="615"/>
      <c r="R40" s="615"/>
      <c r="S40" s="615"/>
      <c r="T40" s="615"/>
      <c r="U40" s="615"/>
      <c r="V40" s="616"/>
      <c r="X40" s="425"/>
      <c r="Y40" s="425"/>
      <c r="Z40" s="437"/>
      <c r="AA40" s="438"/>
      <c r="AB40" s="411"/>
      <c r="AC40" s="382"/>
      <c r="AD40" s="90">
        <v>7</v>
      </c>
      <c r="AE40" s="546"/>
      <c r="AF40" s="388"/>
      <c r="AG40" s="387"/>
      <c r="AH40" s="477"/>
      <c r="AI40" s="610"/>
      <c r="AJ40" s="88">
        <v>15</v>
      </c>
      <c r="AK40" s="292"/>
      <c r="AL40" s="298"/>
      <c r="AM40" s="313"/>
      <c r="AN40" s="316"/>
      <c r="AO40" s="316"/>
      <c r="AP40" s="316"/>
      <c r="AQ40" s="316"/>
      <c r="AR40" s="295"/>
      <c r="AS40" s="459"/>
    </row>
    <row r="41" spans="1:45" ht="15" customHeight="1" thickBot="1" x14ac:dyDescent="0.3">
      <c r="A41" s="566"/>
      <c r="B41" s="398"/>
      <c r="C41" s="206"/>
      <c r="D41" s="433"/>
      <c r="E41" s="433"/>
      <c r="F41" s="64" t="s">
        <v>177</v>
      </c>
      <c r="G41" s="136">
        <f t="shared" si="2"/>
        <v>8</v>
      </c>
      <c r="H41" s="73">
        <v>0</v>
      </c>
      <c r="I41" s="602" t="s">
        <v>287</v>
      </c>
      <c r="J41" s="317" t="str">
        <f>DEC2HEX(K41,4)</f>
        <v>03F2</v>
      </c>
      <c r="K41" s="415">
        <f>+K39+1</f>
        <v>1010</v>
      </c>
      <c r="L41" s="184">
        <f t="shared" si="0"/>
        <v>1014</v>
      </c>
      <c r="M41" s="134" t="str">
        <f t="shared" si="1"/>
        <v>03F6</v>
      </c>
      <c r="N41" s="92" t="s">
        <v>184</v>
      </c>
      <c r="O41" s="614"/>
      <c r="P41" s="615"/>
      <c r="Q41" s="615"/>
      <c r="R41" s="615"/>
      <c r="S41" s="615"/>
      <c r="T41" s="615"/>
      <c r="U41" s="615"/>
      <c r="V41" s="616"/>
      <c r="X41" s="426" t="s">
        <v>9</v>
      </c>
      <c r="Y41" s="457">
        <f>Y42</f>
        <v>0</v>
      </c>
      <c r="Z41" s="460"/>
      <c r="AA41" s="460"/>
      <c r="AB41" s="46" t="str">
        <f>DEC2HEX(AC41)</f>
        <v>8</v>
      </c>
      <c r="AC41" s="48">
        <f>AC33+1</f>
        <v>8</v>
      </c>
      <c r="AD41" s="78" t="s">
        <v>184</v>
      </c>
      <c r="AE41" s="567" t="s">
        <v>288</v>
      </c>
      <c r="AF41" s="301" t="str">
        <f>DEC2HEX(AG41,4)</f>
        <v>085C</v>
      </c>
      <c r="AG41" s="317">
        <f>+AG25+1</f>
        <v>2140</v>
      </c>
      <c r="AH41" s="36">
        <f>AH33+1</f>
        <v>2144</v>
      </c>
      <c r="AI41" s="169" t="str">
        <f>DEC2HEX(AH41,4)</f>
        <v>0860</v>
      </c>
      <c r="AJ41" s="100" t="s">
        <v>184</v>
      </c>
      <c r="AK41" s="275"/>
      <c r="AL41" s="276"/>
      <c r="AM41" s="276"/>
      <c r="AN41" s="276"/>
      <c r="AO41" s="276"/>
      <c r="AP41" s="276"/>
      <c r="AQ41" s="276"/>
      <c r="AR41" s="277"/>
    </row>
    <row r="42" spans="1:45" ht="15" customHeight="1" thickBot="1" x14ac:dyDescent="0.3">
      <c r="A42" s="566"/>
      <c r="B42" s="400"/>
      <c r="C42" s="600"/>
      <c r="D42" s="601"/>
      <c r="E42" s="601"/>
      <c r="F42" s="70" t="s">
        <v>271</v>
      </c>
      <c r="G42" s="138">
        <f t="shared" si="2"/>
        <v>9</v>
      </c>
      <c r="H42" s="88">
        <v>0</v>
      </c>
      <c r="I42" s="603"/>
      <c r="J42" s="199"/>
      <c r="K42" s="413"/>
      <c r="L42" s="139">
        <f t="shared" si="0"/>
        <v>1015</v>
      </c>
      <c r="M42" s="135" t="str">
        <f t="shared" si="1"/>
        <v>03F7</v>
      </c>
      <c r="N42" s="182" t="s">
        <v>185</v>
      </c>
      <c r="O42" s="614"/>
      <c r="P42" s="615"/>
      <c r="Q42" s="615"/>
      <c r="R42" s="615"/>
      <c r="S42" s="615"/>
      <c r="T42" s="615"/>
      <c r="U42" s="615"/>
      <c r="V42" s="616"/>
      <c r="X42" s="428"/>
      <c r="Y42" s="463"/>
      <c r="Z42" s="461"/>
      <c r="AA42" s="461"/>
      <c r="AB42" s="47" t="str">
        <f>DEC2HEX(AC42)</f>
        <v>9</v>
      </c>
      <c r="AC42" s="49">
        <f>AC41+1</f>
        <v>9</v>
      </c>
      <c r="AD42" s="101" t="s">
        <v>184</v>
      </c>
      <c r="AE42" s="568"/>
      <c r="AF42" s="303"/>
      <c r="AG42" s="429"/>
      <c r="AH42" s="174">
        <f>AH41+1</f>
        <v>2145</v>
      </c>
      <c r="AI42" s="169" t="str">
        <f>DEC2HEX(AH42,4)</f>
        <v>0861</v>
      </c>
      <c r="AJ42" s="102" t="s">
        <v>185</v>
      </c>
      <c r="AK42" s="435"/>
      <c r="AL42" s="472"/>
      <c r="AM42" s="472"/>
      <c r="AN42" s="472"/>
      <c r="AO42" s="472"/>
      <c r="AP42" s="472"/>
      <c r="AQ42" s="472"/>
      <c r="AR42" s="436"/>
    </row>
    <row r="43" spans="1:45" ht="15" customHeight="1" thickBot="1" x14ac:dyDescent="0.3">
      <c r="A43" s="566"/>
      <c r="B43" s="398"/>
      <c r="C43" s="206"/>
      <c r="D43" s="51"/>
      <c r="E43" s="51"/>
      <c r="F43" s="64" t="s">
        <v>194</v>
      </c>
      <c r="G43" s="136">
        <f t="shared" si="2"/>
        <v>10</v>
      </c>
      <c r="H43" s="73">
        <v>0</v>
      </c>
      <c r="I43" s="602" t="s">
        <v>289</v>
      </c>
      <c r="J43" s="317" t="str">
        <f>DEC2HEX(K43,4)</f>
        <v>03F3</v>
      </c>
      <c r="K43" s="415">
        <f>+K41+1</f>
        <v>1011</v>
      </c>
      <c r="L43" s="184">
        <f t="shared" si="0"/>
        <v>1016</v>
      </c>
      <c r="M43" s="134" t="str">
        <f t="shared" si="1"/>
        <v>03F8</v>
      </c>
      <c r="N43" s="92" t="s">
        <v>184</v>
      </c>
      <c r="O43" s="614"/>
      <c r="P43" s="615"/>
      <c r="Q43" s="615"/>
      <c r="R43" s="615"/>
      <c r="S43" s="615"/>
      <c r="T43" s="615"/>
      <c r="U43" s="615"/>
      <c r="V43" s="616"/>
      <c r="X43" s="271" t="s">
        <v>9</v>
      </c>
      <c r="Y43" s="271">
        <f>Y44</f>
        <v>0</v>
      </c>
      <c r="Z43" s="272"/>
      <c r="AA43" s="273"/>
      <c r="AB43" s="45" t="str">
        <f>DEC2HEX(AC43)</f>
        <v>A</v>
      </c>
      <c r="AC43" s="103">
        <f>AC42+1</f>
        <v>10</v>
      </c>
      <c r="AD43" s="97">
        <v>0</v>
      </c>
      <c r="AE43" s="546" t="s">
        <v>290</v>
      </c>
      <c r="AF43" s="301" t="str">
        <f>DEC2HEX(AG43,4)</f>
        <v>085D</v>
      </c>
      <c r="AG43" s="200">
        <f>+AG41+1</f>
        <v>2141</v>
      </c>
      <c r="AH43" s="177">
        <f>AH42+1</f>
        <v>2146</v>
      </c>
      <c r="AI43" s="169" t="str">
        <f>DEC2HEX(AH43,4)</f>
        <v>0862</v>
      </c>
      <c r="AJ43" s="89">
        <v>0</v>
      </c>
      <c r="AK43" s="435"/>
      <c r="AL43" s="472"/>
      <c r="AM43" s="472"/>
      <c r="AN43" s="472"/>
      <c r="AO43" s="472"/>
      <c r="AP43" s="472"/>
      <c r="AQ43" s="472"/>
      <c r="AR43" s="436"/>
    </row>
    <row r="44" spans="1:45" ht="15" customHeight="1" thickBot="1" x14ac:dyDescent="0.3">
      <c r="A44" s="566"/>
      <c r="B44" s="400"/>
      <c r="C44" s="600"/>
      <c r="D44" s="52"/>
      <c r="E44" s="52"/>
      <c r="F44" s="67" t="s">
        <v>230</v>
      </c>
      <c r="G44" s="137">
        <f t="shared" si="2"/>
        <v>11</v>
      </c>
      <c r="H44" s="84">
        <v>0</v>
      </c>
      <c r="I44" s="626"/>
      <c r="J44" s="429"/>
      <c r="K44" s="597"/>
      <c r="L44" s="139">
        <f t="shared" si="0"/>
        <v>1017</v>
      </c>
      <c r="M44" s="135" t="str">
        <f t="shared" si="1"/>
        <v>03F9</v>
      </c>
      <c r="N44" s="183" t="s">
        <v>185</v>
      </c>
      <c r="O44" s="614"/>
      <c r="P44" s="615"/>
      <c r="Q44" s="615"/>
      <c r="R44" s="615"/>
      <c r="S44" s="615"/>
      <c r="T44" s="615"/>
      <c r="U44" s="615"/>
      <c r="V44" s="616"/>
      <c r="X44" s="258"/>
      <c r="Y44" s="258"/>
      <c r="Z44" s="269"/>
      <c r="AA44" s="270"/>
      <c r="AB44" s="30" t="str">
        <f t="shared" ref="AB44:AB64" si="3">DEC2HEX(AC44)</f>
        <v>B</v>
      </c>
      <c r="AC44" s="104">
        <f>AC43+1</f>
        <v>11</v>
      </c>
      <c r="AD44" s="75">
        <v>7</v>
      </c>
      <c r="AE44" s="332"/>
      <c r="AF44" s="303"/>
      <c r="AG44" s="266"/>
      <c r="AH44" s="181">
        <f>AH43+1</f>
        <v>2147</v>
      </c>
      <c r="AI44" s="169" t="str">
        <f>DEC2HEX(AH44,4)</f>
        <v>0863</v>
      </c>
      <c r="AJ44" s="63">
        <v>15</v>
      </c>
      <c r="AK44" s="435"/>
      <c r="AL44" s="472"/>
      <c r="AM44" s="472"/>
      <c r="AN44" s="472"/>
      <c r="AO44" s="472"/>
      <c r="AP44" s="472"/>
      <c r="AQ44" s="472"/>
      <c r="AR44" s="436"/>
    </row>
    <row r="45" spans="1:45" ht="15" customHeight="1" thickBot="1" x14ac:dyDescent="0.3">
      <c r="A45" s="566"/>
      <c r="B45" s="271" t="s">
        <v>58</v>
      </c>
      <c r="C45" s="271" t="str">
        <f>+B45</f>
        <v>Real time test results</v>
      </c>
      <c r="D45" s="192"/>
      <c r="E45" s="385"/>
      <c r="F45" s="604" t="s">
        <v>270</v>
      </c>
      <c r="G45" s="605">
        <f>+HEX2DEC(F45)</f>
        <v>12</v>
      </c>
      <c r="H45" s="97">
        <v>0</v>
      </c>
      <c r="I45" s="105" t="str">
        <f>'LIVE Real Time Control'!I87</f>
        <v>Pass part. (OK)</v>
      </c>
      <c r="J45" s="606" t="str">
        <f>DEC2HEX(K45,4)</f>
        <v>03F4</v>
      </c>
      <c r="K45" s="339">
        <f>+K43+1</f>
        <v>1012</v>
      </c>
      <c r="L45" s="220">
        <f t="shared" si="0"/>
        <v>1018</v>
      </c>
      <c r="M45" s="220" t="str">
        <f>DEC2HEX(L45,4)</f>
        <v>03FA</v>
      </c>
      <c r="N45" s="106">
        <v>0</v>
      </c>
      <c r="O45" s="614"/>
      <c r="P45" s="615"/>
      <c r="Q45" s="615"/>
      <c r="R45" s="615"/>
      <c r="S45" s="615"/>
      <c r="T45" s="615"/>
      <c r="U45" s="615"/>
      <c r="V45" s="616"/>
      <c r="X45" s="257" t="s">
        <v>9</v>
      </c>
      <c r="Y45" s="257" t="str">
        <f>+X45</f>
        <v>Commands</v>
      </c>
      <c r="Z45" s="267"/>
      <c r="AA45" s="268"/>
      <c r="AB45" s="30" t="str">
        <f t="shared" si="3"/>
        <v>C</v>
      </c>
      <c r="AC45" s="104">
        <f t="shared" ref="AC45:AC64" si="4">AC44+1</f>
        <v>12</v>
      </c>
      <c r="AD45" s="75">
        <v>0</v>
      </c>
      <c r="AE45" s="107" t="s">
        <v>128</v>
      </c>
      <c r="AF45" s="301" t="str">
        <f>DEC2HEX(AG45,4)</f>
        <v>085E</v>
      </c>
      <c r="AG45" s="200">
        <f>+AG43+1</f>
        <v>2142</v>
      </c>
      <c r="AH45" s="177">
        <f t="shared" ref="AH45:AH64" si="5">AH44+1</f>
        <v>2148</v>
      </c>
      <c r="AI45" s="169" t="str">
        <f t="shared" ref="AI45:AI64" si="6">DEC2HEX(AH45,4)</f>
        <v>0864</v>
      </c>
      <c r="AJ45" s="89">
        <v>0</v>
      </c>
      <c r="AK45" s="435"/>
      <c r="AL45" s="472"/>
      <c r="AM45" s="472"/>
      <c r="AN45" s="472"/>
      <c r="AO45" s="472"/>
      <c r="AP45" s="472"/>
      <c r="AQ45" s="472"/>
      <c r="AR45" s="436"/>
    </row>
    <row r="46" spans="1:45" ht="15.75" customHeight="1" thickBot="1" x14ac:dyDescent="0.3">
      <c r="A46" s="566"/>
      <c r="B46" s="271"/>
      <c r="C46" s="271"/>
      <c r="D46" s="192"/>
      <c r="E46" s="385"/>
      <c r="F46" s="405"/>
      <c r="G46" s="412"/>
      <c r="H46" s="82">
        <v>1</v>
      </c>
      <c r="I46" s="108" t="str">
        <f>'LIVE Real Time Control'!I88</f>
        <v>Fail test part.(NOK)</v>
      </c>
      <c r="J46" s="607"/>
      <c r="K46" s="196"/>
      <c r="L46" s="220"/>
      <c r="M46" s="220"/>
      <c r="N46" s="109">
        <v>1</v>
      </c>
      <c r="O46" s="614"/>
      <c r="P46" s="615"/>
      <c r="Q46" s="615"/>
      <c r="R46" s="615"/>
      <c r="S46" s="615"/>
      <c r="T46" s="615"/>
      <c r="U46" s="615"/>
      <c r="V46" s="616"/>
      <c r="X46" s="258"/>
      <c r="Y46" s="258"/>
      <c r="Z46" s="269"/>
      <c r="AA46" s="270"/>
      <c r="AB46" s="30" t="str">
        <f t="shared" si="3"/>
        <v>D</v>
      </c>
      <c r="AC46" s="104">
        <f t="shared" si="4"/>
        <v>13</v>
      </c>
      <c r="AD46" s="75">
        <v>7</v>
      </c>
      <c r="AE46" s="107" t="s">
        <v>128</v>
      </c>
      <c r="AF46" s="303"/>
      <c r="AG46" s="266"/>
      <c r="AH46" s="181">
        <f t="shared" si="5"/>
        <v>2149</v>
      </c>
      <c r="AI46" s="169" t="str">
        <f t="shared" si="6"/>
        <v>0865</v>
      </c>
      <c r="AJ46" s="59">
        <v>15</v>
      </c>
      <c r="AK46" s="435"/>
      <c r="AL46" s="472"/>
      <c r="AM46" s="472"/>
      <c r="AN46" s="472"/>
      <c r="AO46" s="472"/>
      <c r="AP46" s="472"/>
      <c r="AQ46" s="472"/>
      <c r="AR46" s="436"/>
    </row>
    <row r="47" spans="1:45" ht="15" customHeight="1" thickBot="1" x14ac:dyDescent="0.3">
      <c r="A47" s="566"/>
      <c r="B47" s="271"/>
      <c r="C47" s="271"/>
      <c r="D47" s="192"/>
      <c r="E47" s="385"/>
      <c r="F47" s="405"/>
      <c r="G47" s="412"/>
      <c r="H47" s="82">
        <v>2</v>
      </c>
      <c r="I47" s="108" t="str">
        <f>'LIVE Real Time Control'!I89</f>
        <v>Fail reference part.(NOK)</v>
      </c>
      <c r="J47" s="607"/>
      <c r="K47" s="196"/>
      <c r="L47" s="220"/>
      <c r="M47" s="220"/>
      <c r="N47" s="109">
        <v>2</v>
      </c>
      <c r="O47" s="614"/>
      <c r="P47" s="615"/>
      <c r="Q47" s="615"/>
      <c r="R47" s="615"/>
      <c r="S47" s="615"/>
      <c r="T47" s="615"/>
      <c r="U47" s="615"/>
      <c r="V47" s="616"/>
      <c r="X47" s="257" t="s">
        <v>9</v>
      </c>
      <c r="Y47" s="257" t="str">
        <f>+X47</f>
        <v>Commands</v>
      </c>
      <c r="Z47" s="267"/>
      <c r="AA47" s="268"/>
      <c r="AB47" s="30" t="str">
        <f t="shared" si="3"/>
        <v>E</v>
      </c>
      <c r="AC47" s="104">
        <f t="shared" si="4"/>
        <v>14</v>
      </c>
      <c r="AD47" s="75">
        <v>0</v>
      </c>
      <c r="AE47" s="107" t="s">
        <v>128</v>
      </c>
      <c r="AF47" s="301" t="str">
        <f>DEC2HEX(AG47,4)</f>
        <v>085F</v>
      </c>
      <c r="AG47" s="200">
        <f>+AG45+1</f>
        <v>2143</v>
      </c>
      <c r="AH47" s="177">
        <f t="shared" si="5"/>
        <v>2150</v>
      </c>
      <c r="AI47" s="169" t="str">
        <f t="shared" si="6"/>
        <v>0866</v>
      </c>
      <c r="AJ47" s="58">
        <v>0</v>
      </c>
      <c r="AK47" s="435"/>
      <c r="AL47" s="472"/>
      <c r="AM47" s="472"/>
      <c r="AN47" s="472"/>
      <c r="AO47" s="472"/>
      <c r="AP47" s="472"/>
      <c r="AQ47" s="472"/>
      <c r="AR47" s="436"/>
    </row>
    <row r="48" spans="1:45" ht="15.75" customHeight="1" thickBot="1" x14ac:dyDescent="0.3">
      <c r="A48" s="566"/>
      <c r="B48" s="271"/>
      <c r="C48" s="271"/>
      <c r="D48" s="192"/>
      <c r="E48" s="385"/>
      <c r="F48" s="405"/>
      <c r="G48" s="412"/>
      <c r="H48" s="82">
        <v>3</v>
      </c>
      <c r="I48" s="108" t="str">
        <f>'LIVE Real Time Control'!I90</f>
        <v>Alarm.</v>
      </c>
      <c r="J48" s="607"/>
      <c r="K48" s="196"/>
      <c r="L48" s="220"/>
      <c r="M48" s="220"/>
      <c r="N48" s="109">
        <v>3</v>
      </c>
      <c r="O48" s="614"/>
      <c r="P48" s="615"/>
      <c r="Q48" s="615"/>
      <c r="R48" s="615"/>
      <c r="S48" s="615"/>
      <c r="T48" s="615"/>
      <c r="U48" s="615"/>
      <c r="V48" s="616"/>
      <c r="X48" s="327"/>
      <c r="Y48" s="327"/>
      <c r="Z48" s="269"/>
      <c r="AA48" s="270"/>
      <c r="AB48" s="30" t="str">
        <f t="shared" si="3"/>
        <v>F</v>
      </c>
      <c r="AC48" s="104">
        <f t="shared" si="4"/>
        <v>15</v>
      </c>
      <c r="AD48" s="75">
        <v>7</v>
      </c>
      <c r="AE48" s="107" t="s">
        <v>128</v>
      </c>
      <c r="AF48" s="303"/>
      <c r="AG48" s="266"/>
      <c r="AH48" s="181">
        <f t="shared" si="5"/>
        <v>2151</v>
      </c>
      <c r="AI48" s="169" t="str">
        <f t="shared" si="6"/>
        <v>0867</v>
      </c>
      <c r="AJ48" s="59">
        <v>15</v>
      </c>
      <c r="AK48" s="435"/>
      <c r="AL48" s="472"/>
      <c r="AM48" s="472"/>
      <c r="AN48" s="472"/>
      <c r="AO48" s="472"/>
      <c r="AP48" s="472"/>
      <c r="AQ48" s="472"/>
      <c r="AR48" s="436"/>
    </row>
    <row r="49" spans="1:44" ht="15" customHeight="1" thickBot="1" x14ac:dyDescent="0.3">
      <c r="A49" s="566"/>
      <c r="B49" s="271"/>
      <c r="C49" s="271"/>
      <c r="D49" s="192"/>
      <c r="E49" s="385"/>
      <c r="F49" s="405"/>
      <c r="G49" s="412"/>
      <c r="H49" s="82">
        <v>4</v>
      </c>
      <c r="I49" s="108" t="str">
        <f>'LIVE Real Time Control'!I91</f>
        <v>Pressure error (Alarm)</v>
      </c>
      <c r="J49" s="607"/>
      <c r="K49" s="196"/>
      <c r="L49" s="220"/>
      <c r="M49" s="220"/>
      <c r="N49" s="109">
        <v>4</v>
      </c>
      <c r="O49" s="614"/>
      <c r="P49" s="615"/>
      <c r="Q49" s="615"/>
      <c r="R49" s="615"/>
      <c r="S49" s="615"/>
      <c r="T49" s="615"/>
      <c r="U49" s="615"/>
      <c r="V49" s="616"/>
      <c r="X49" s="257" t="s">
        <v>9</v>
      </c>
      <c r="Y49" s="257" t="str">
        <f>+X49</f>
        <v>Commands</v>
      </c>
      <c r="Z49" s="267"/>
      <c r="AA49" s="268"/>
      <c r="AB49" s="30" t="str">
        <f t="shared" si="3"/>
        <v>10</v>
      </c>
      <c r="AC49" s="104">
        <f t="shared" si="4"/>
        <v>16</v>
      </c>
      <c r="AD49" s="75">
        <v>0</v>
      </c>
      <c r="AE49" s="107" t="s">
        <v>128</v>
      </c>
      <c r="AF49" s="301" t="str">
        <f>DEC2HEX(AG49,4)</f>
        <v>0860</v>
      </c>
      <c r="AG49" s="200">
        <f>+AG47+1</f>
        <v>2144</v>
      </c>
      <c r="AH49" s="177">
        <f t="shared" si="5"/>
        <v>2152</v>
      </c>
      <c r="AI49" s="169" t="str">
        <f t="shared" si="6"/>
        <v>0868</v>
      </c>
      <c r="AJ49" s="58">
        <v>0</v>
      </c>
      <c r="AK49" s="435"/>
      <c r="AL49" s="472"/>
      <c r="AM49" s="472"/>
      <c r="AN49" s="472"/>
      <c r="AO49" s="472"/>
      <c r="AP49" s="472"/>
      <c r="AQ49" s="472"/>
      <c r="AR49" s="436"/>
    </row>
    <row r="50" spans="1:44" ht="15" customHeight="1" thickBot="1" x14ac:dyDescent="0.3">
      <c r="A50" s="566"/>
      <c r="B50" s="271"/>
      <c r="C50" s="271"/>
      <c r="D50" s="192"/>
      <c r="E50" s="385"/>
      <c r="F50" s="405"/>
      <c r="G50" s="412"/>
      <c r="H50" s="82">
        <v>5</v>
      </c>
      <c r="I50" s="108" t="str">
        <f>'LIVE Real Time Control'!I92</f>
        <v>Cycle end (system ready).</v>
      </c>
      <c r="J50" s="607"/>
      <c r="K50" s="196"/>
      <c r="L50" s="220"/>
      <c r="M50" s="220"/>
      <c r="N50" s="109">
        <v>5</v>
      </c>
      <c r="O50" s="614"/>
      <c r="P50" s="615"/>
      <c r="Q50" s="615"/>
      <c r="R50" s="615"/>
      <c r="S50" s="615"/>
      <c r="T50" s="615"/>
      <c r="U50" s="615"/>
      <c r="V50" s="616"/>
      <c r="X50" s="327"/>
      <c r="Y50" s="327"/>
      <c r="Z50" s="269"/>
      <c r="AA50" s="270"/>
      <c r="AB50" s="30" t="str">
        <f t="shared" si="3"/>
        <v>11</v>
      </c>
      <c r="AC50" s="104">
        <f t="shared" si="4"/>
        <v>17</v>
      </c>
      <c r="AD50" s="75">
        <v>7</v>
      </c>
      <c r="AE50" s="107" t="s">
        <v>128</v>
      </c>
      <c r="AF50" s="303"/>
      <c r="AG50" s="266"/>
      <c r="AH50" s="181">
        <f t="shared" si="5"/>
        <v>2153</v>
      </c>
      <c r="AI50" s="169" t="str">
        <f t="shared" si="6"/>
        <v>0869</v>
      </c>
      <c r="AJ50" s="59">
        <v>15</v>
      </c>
      <c r="AK50" s="435"/>
      <c r="AL50" s="472"/>
      <c r="AM50" s="472"/>
      <c r="AN50" s="472"/>
      <c r="AO50" s="472"/>
      <c r="AP50" s="472"/>
      <c r="AQ50" s="472"/>
      <c r="AR50" s="436"/>
    </row>
    <row r="51" spans="1:44" ht="15" customHeight="1" thickBot="1" x14ac:dyDescent="0.3">
      <c r="A51" s="566"/>
      <c r="B51" s="271"/>
      <c r="C51" s="271"/>
      <c r="D51" s="192"/>
      <c r="E51" s="385"/>
      <c r="F51" s="405"/>
      <c r="G51" s="412"/>
      <c r="H51" s="82">
        <v>6</v>
      </c>
      <c r="I51" s="108" t="str">
        <f>'LIVE Real Time Control'!I93</f>
        <v>Part recoverable.</v>
      </c>
      <c r="J51" s="607"/>
      <c r="K51" s="196"/>
      <c r="L51" s="220"/>
      <c r="M51" s="220"/>
      <c r="N51" s="109">
        <v>6</v>
      </c>
      <c r="O51" s="614"/>
      <c r="P51" s="615"/>
      <c r="Q51" s="615"/>
      <c r="R51" s="615"/>
      <c r="S51" s="615"/>
      <c r="T51" s="615"/>
      <c r="U51" s="615"/>
      <c r="V51" s="616"/>
      <c r="X51" s="257" t="s">
        <v>9</v>
      </c>
      <c r="Y51" s="257" t="str">
        <f>+X51</f>
        <v>Commands</v>
      </c>
      <c r="Z51" s="267"/>
      <c r="AA51" s="268"/>
      <c r="AB51" s="30" t="str">
        <f t="shared" si="3"/>
        <v>12</v>
      </c>
      <c r="AC51" s="104">
        <f t="shared" si="4"/>
        <v>18</v>
      </c>
      <c r="AD51" s="75">
        <v>0</v>
      </c>
      <c r="AE51" s="107" t="s">
        <v>128</v>
      </c>
      <c r="AF51" s="301" t="str">
        <f>DEC2HEX(AG51,4)</f>
        <v>0861</v>
      </c>
      <c r="AG51" s="200">
        <f>+AG49+1</f>
        <v>2145</v>
      </c>
      <c r="AH51" s="177">
        <f t="shared" si="5"/>
        <v>2154</v>
      </c>
      <c r="AI51" s="169" t="str">
        <f t="shared" si="6"/>
        <v>086A</v>
      </c>
      <c r="AJ51" s="58">
        <v>0</v>
      </c>
      <c r="AK51" s="435"/>
      <c r="AL51" s="472"/>
      <c r="AM51" s="472"/>
      <c r="AN51" s="472"/>
      <c r="AO51" s="472"/>
      <c r="AP51" s="472"/>
      <c r="AQ51" s="472"/>
      <c r="AR51" s="436"/>
    </row>
    <row r="52" spans="1:44" ht="15" customHeight="1" thickBot="1" x14ac:dyDescent="0.3">
      <c r="A52" s="566"/>
      <c r="B52" s="271"/>
      <c r="C52" s="258"/>
      <c r="D52" s="192"/>
      <c r="E52" s="385"/>
      <c r="F52" s="405"/>
      <c r="G52" s="412"/>
      <c r="H52" s="90">
        <v>7</v>
      </c>
      <c r="I52" s="108" t="str">
        <f>'LIVE Real Time Control'!I94</f>
        <v>Calibration error.</v>
      </c>
      <c r="J52" s="607"/>
      <c r="K52" s="196"/>
      <c r="L52" s="221"/>
      <c r="M52" s="221"/>
      <c r="N52" s="109">
        <v>7</v>
      </c>
      <c r="O52" s="614"/>
      <c r="P52" s="615"/>
      <c r="Q52" s="615"/>
      <c r="R52" s="615"/>
      <c r="S52" s="615"/>
      <c r="T52" s="615"/>
      <c r="U52" s="615"/>
      <c r="V52" s="616"/>
      <c r="X52" s="327"/>
      <c r="Y52" s="327"/>
      <c r="Z52" s="269"/>
      <c r="AA52" s="270"/>
      <c r="AB52" s="30" t="str">
        <f t="shared" si="3"/>
        <v>13</v>
      </c>
      <c r="AC52" s="104">
        <f t="shared" si="4"/>
        <v>19</v>
      </c>
      <c r="AD52" s="75">
        <v>7</v>
      </c>
      <c r="AE52" s="107" t="s">
        <v>128</v>
      </c>
      <c r="AF52" s="303"/>
      <c r="AG52" s="266"/>
      <c r="AH52" s="181">
        <f t="shared" si="5"/>
        <v>2155</v>
      </c>
      <c r="AI52" s="169" t="str">
        <f t="shared" si="6"/>
        <v>086B</v>
      </c>
      <c r="AJ52" s="59">
        <v>15</v>
      </c>
      <c r="AK52" s="435"/>
      <c r="AL52" s="472"/>
      <c r="AM52" s="472"/>
      <c r="AN52" s="472"/>
      <c r="AO52" s="472"/>
      <c r="AP52" s="472"/>
      <c r="AQ52" s="472"/>
      <c r="AR52" s="436"/>
    </row>
    <row r="53" spans="1:44" ht="15" customHeight="1" thickBot="1" x14ac:dyDescent="0.3">
      <c r="A53" s="566"/>
      <c r="B53" s="271"/>
      <c r="C53" s="257" t="str">
        <f>+B45</f>
        <v>Real time test results</v>
      </c>
      <c r="D53" s="192"/>
      <c r="E53" s="385"/>
      <c r="F53" s="405" t="s">
        <v>269</v>
      </c>
      <c r="G53" s="412">
        <f>+HEX2DEC(F53)</f>
        <v>13</v>
      </c>
      <c r="H53" s="75">
        <v>0</v>
      </c>
      <c r="I53" s="108" t="str">
        <f>'LIVE Real Time Control'!I95</f>
        <v>Calibration check error</v>
      </c>
      <c r="J53" s="607"/>
      <c r="K53" s="196"/>
      <c r="L53" s="219">
        <f>L45+1</f>
        <v>1019</v>
      </c>
      <c r="M53" s="219" t="str">
        <f>DEC2HEX(L53,4)</f>
        <v>03FB</v>
      </c>
      <c r="N53" s="109">
        <v>8</v>
      </c>
      <c r="O53" s="614"/>
      <c r="P53" s="615"/>
      <c r="Q53" s="615"/>
      <c r="R53" s="615"/>
      <c r="S53" s="615"/>
      <c r="T53" s="615"/>
      <c r="U53" s="615"/>
      <c r="V53" s="616"/>
      <c r="W53" s="110"/>
      <c r="X53" s="257" t="s">
        <v>9</v>
      </c>
      <c r="Y53" s="257" t="str">
        <f>+X53</f>
        <v>Commands</v>
      </c>
      <c r="Z53" s="267"/>
      <c r="AA53" s="268"/>
      <c r="AB53" s="30" t="str">
        <f t="shared" si="3"/>
        <v>14</v>
      </c>
      <c r="AC53" s="104">
        <f t="shared" si="4"/>
        <v>20</v>
      </c>
      <c r="AD53" s="75">
        <v>0</v>
      </c>
      <c r="AE53" s="107" t="s">
        <v>128</v>
      </c>
      <c r="AF53" s="301" t="str">
        <f>DEC2HEX(AG53,4)</f>
        <v>0862</v>
      </c>
      <c r="AG53" s="200">
        <f>+AG51+1</f>
        <v>2146</v>
      </c>
      <c r="AH53" s="177">
        <f t="shared" si="5"/>
        <v>2156</v>
      </c>
      <c r="AI53" s="169" t="str">
        <f t="shared" si="6"/>
        <v>086C</v>
      </c>
      <c r="AJ53" s="58">
        <v>0</v>
      </c>
      <c r="AK53" s="435"/>
      <c r="AL53" s="472"/>
      <c r="AM53" s="472"/>
      <c r="AN53" s="472"/>
      <c r="AO53" s="472"/>
      <c r="AP53" s="472"/>
      <c r="AQ53" s="472"/>
      <c r="AR53" s="436"/>
    </row>
    <row r="54" spans="1:44" ht="15.75" customHeight="1" thickBot="1" x14ac:dyDescent="0.3">
      <c r="A54" s="566"/>
      <c r="B54" s="271"/>
      <c r="C54" s="271"/>
      <c r="D54" s="192"/>
      <c r="E54" s="385"/>
      <c r="F54" s="405"/>
      <c r="G54" s="412"/>
      <c r="H54" s="82">
        <v>1</v>
      </c>
      <c r="I54" s="108" t="str">
        <f>'LIVE Real Time Control'!I96</f>
        <v>ATR fault.</v>
      </c>
      <c r="J54" s="607"/>
      <c r="K54" s="196"/>
      <c r="L54" s="220"/>
      <c r="M54" s="220"/>
      <c r="N54" s="109">
        <v>9</v>
      </c>
      <c r="O54" s="614"/>
      <c r="P54" s="615"/>
      <c r="Q54" s="615"/>
      <c r="R54" s="615"/>
      <c r="S54" s="615"/>
      <c r="T54" s="615"/>
      <c r="U54" s="615"/>
      <c r="V54" s="616"/>
      <c r="W54" s="110"/>
      <c r="X54" s="327"/>
      <c r="Y54" s="327"/>
      <c r="Z54" s="269"/>
      <c r="AA54" s="270"/>
      <c r="AB54" s="30" t="str">
        <f t="shared" si="3"/>
        <v>15</v>
      </c>
      <c r="AC54" s="104">
        <f t="shared" si="4"/>
        <v>21</v>
      </c>
      <c r="AD54" s="75">
        <v>7</v>
      </c>
      <c r="AE54" s="107" t="s">
        <v>128</v>
      </c>
      <c r="AF54" s="303"/>
      <c r="AG54" s="266"/>
      <c r="AH54" s="181">
        <f t="shared" si="5"/>
        <v>2157</v>
      </c>
      <c r="AI54" s="169" t="str">
        <f t="shared" si="6"/>
        <v>086D</v>
      </c>
      <c r="AJ54" s="59">
        <v>15</v>
      </c>
      <c r="AK54" s="435"/>
      <c r="AL54" s="472"/>
      <c r="AM54" s="472"/>
      <c r="AN54" s="472"/>
      <c r="AO54" s="472"/>
      <c r="AP54" s="472"/>
      <c r="AQ54" s="472"/>
      <c r="AR54" s="436"/>
    </row>
    <row r="55" spans="1:44" ht="15" customHeight="1" thickBot="1" x14ac:dyDescent="0.3">
      <c r="A55" s="566"/>
      <c r="B55" s="271"/>
      <c r="C55" s="271"/>
      <c r="D55" s="192"/>
      <c r="E55" s="385"/>
      <c r="F55" s="405"/>
      <c r="G55" s="412"/>
      <c r="H55" s="82">
        <v>2</v>
      </c>
      <c r="I55" s="108" t="str">
        <f>'LIVE Real Time Control'!I97</f>
        <v>Not used</v>
      </c>
      <c r="J55" s="607"/>
      <c r="K55" s="196"/>
      <c r="L55" s="220"/>
      <c r="M55" s="220"/>
      <c r="N55" s="109">
        <v>10</v>
      </c>
      <c r="O55" s="614"/>
      <c r="P55" s="615"/>
      <c r="Q55" s="615"/>
      <c r="R55" s="615"/>
      <c r="S55" s="615"/>
      <c r="T55" s="615"/>
      <c r="U55" s="615"/>
      <c r="V55" s="616"/>
      <c r="W55" s="110"/>
      <c r="X55" s="257" t="s">
        <v>9</v>
      </c>
      <c r="Y55" s="257" t="str">
        <f>+X55</f>
        <v>Commands</v>
      </c>
      <c r="Z55" s="267"/>
      <c r="AA55" s="268"/>
      <c r="AB55" s="30" t="str">
        <f t="shared" si="3"/>
        <v>16</v>
      </c>
      <c r="AC55" s="104">
        <f t="shared" si="4"/>
        <v>22</v>
      </c>
      <c r="AD55" s="75">
        <v>0</v>
      </c>
      <c r="AE55" s="107" t="s">
        <v>128</v>
      </c>
      <c r="AF55" s="301" t="str">
        <f>DEC2HEX(AG55,4)</f>
        <v>0863</v>
      </c>
      <c r="AG55" s="200">
        <f>+AG53+1</f>
        <v>2147</v>
      </c>
      <c r="AH55" s="177">
        <f t="shared" si="5"/>
        <v>2158</v>
      </c>
      <c r="AI55" s="169" t="str">
        <f t="shared" si="6"/>
        <v>086E</v>
      </c>
      <c r="AJ55" s="58">
        <v>0</v>
      </c>
      <c r="AK55" s="435"/>
      <c r="AL55" s="472"/>
      <c r="AM55" s="472"/>
      <c r="AN55" s="472"/>
      <c r="AO55" s="472"/>
      <c r="AP55" s="472"/>
      <c r="AQ55" s="472"/>
      <c r="AR55" s="436"/>
    </row>
    <row r="56" spans="1:44" ht="15.75" customHeight="1" thickBot="1" x14ac:dyDescent="0.3">
      <c r="A56" s="566"/>
      <c r="B56" s="271"/>
      <c r="C56" s="271"/>
      <c r="D56" s="192"/>
      <c r="E56" s="385"/>
      <c r="F56" s="405"/>
      <c r="G56" s="412"/>
      <c r="H56" s="82">
        <v>3</v>
      </c>
      <c r="I56" s="108" t="str">
        <f>'LIVE Real Time Control'!I98</f>
        <v>Not used</v>
      </c>
      <c r="J56" s="607"/>
      <c r="K56" s="196"/>
      <c r="L56" s="220"/>
      <c r="M56" s="220"/>
      <c r="N56" s="109">
        <v>11</v>
      </c>
      <c r="O56" s="614"/>
      <c r="P56" s="615"/>
      <c r="Q56" s="615"/>
      <c r="R56" s="615"/>
      <c r="S56" s="615"/>
      <c r="T56" s="615"/>
      <c r="U56" s="615"/>
      <c r="V56" s="616"/>
      <c r="W56" s="110"/>
      <c r="X56" s="327"/>
      <c r="Y56" s="327"/>
      <c r="Z56" s="269"/>
      <c r="AA56" s="270"/>
      <c r="AB56" s="30" t="str">
        <f t="shared" si="3"/>
        <v>17</v>
      </c>
      <c r="AC56" s="104">
        <f t="shared" si="4"/>
        <v>23</v>
      </c>
      <c r="AD56" s="75">
        <v>7</v>
      </c>
      <c r="AE56" s="107" t="s">
        <v>128</v>
      </c>
      <c r="AF56" s="303"/>
      <c r="AG56" s="266"/>
      <c r="AH56" s="181">
        <f t="shared" si="5"/>
        <v>2159</v>
      </c>
      <c r="AI56" s="169" t="str">
        <f t="shared" si="6"/>
        <v>086F</v>
      </c>
      <c r="AJ56" s="59">
        <v>15</v>
      </c>
      <c r="AK56" s="435"/>
      <c r="AL56" s="472"/>
      <c r="AM56" s="472"/>
      <c r="AN56" s="472"/>
      <c r="AO56" s="472"/>
      <c r="AP56" s="472"/>
      <c r="AQ56" s="472"/>
      <c r="AR56" s="436"/>
    </row>
    <row r="57" spans="1:44" ht="15" customHeight="1" thickBot="1" x14ac:dyDescent="0.3">
      <c r="A57" s="566"/>
      <c r="B57" s="271"/>
      <c r="C57" s="271"/>
      <c r="D57" s="192"/>
      <c r="E57" s="385"/>
      <c r="F57" s="405"/>
      <c r="G57" s="412"/>
      <c r="H57" s="82">
        <v>4</v>
      </c>
      <c r="I57" s="108" t="str">
        <f>'LIVE Real Time Control'!I99</f>
        <v>Not used</v>
      </c>
      <c r="J57" s="607"/>
      <c r="K57" s="196"/>
      <c r="L57" s="220"/>
      <c r="M57" s="220"/>
      <c r="N57" s="109">
        <v>12</v>
      </c>
      <c r="O57" s="614"/>
      <c r="P57" s="615"/>
      <c r="Q57" s="615"/>
      <c r="R57" s="615"/>
      <c r="S57" s="615"/>
      <c r="T57" s="615"/>
      <c r="U57" s="615"/>
      <c r="V57" s="616"/>
      <c r="W57" s="110"/>
      <c r="X57" s="257" t="s">
        <v>9</v>
      </c>
      <c r="Y57" s="257" t="str">
        <f>+X57</f>
        <v>Commands</v>
      </c>
      <c r="Z57" s="267"/>
      <c r="AA57" s="268"/>
      <c r="AB57" s="30" t="str">
        <f t="shared" si="3"/>
        <v>18</v>
      </c>
      <c r="AC57" s="104">
        <f t="shared" si="4"/>
        <v>24</v>
      </c>
      <c r="AD57" s="75">
        <v>0</v>
      </c>
      <c r="AE57" s="107" t="s">
        <v>128</v>
      </c>
      <c r="AF57" s="301" t="str">
        <f>DEC2HEX(AG57,4)</f>
        <v>0864</v>
      </c>
      <c r="AG57" s="200">
        <f>+AG55+1</f>
        <v>2148</v>
      </c>
      <c r="AH57" s="177">
        <f t="shared" si="5"/>
        <v>2160</v>
      </c>
      <c r="AI57" s="169" t="str">
        <f t="shared" si="6"/>
        <v>0870</v>
      </c>
      <c r="AJ57" s="58">
        <v>0</v>
      </c>
      <c r="AK57" s="435"/>
      <c r="AL57" s="472"/>
      <c r="AM57" s="472"/>
      <c r="AN57" s="472"/>
      <c r="AO57" s="472"/>
      <c r="AP57" s="472"/>
      <c r="AQ57" s="472"/>
      <c r="AR57" s="436"/>
    </row>
    <row r="58" spans="1:44" ht="15" customHeight="1" thickBot="1" x14ac:dyDescent="0.3">
      <c r="A58" s="566"/>
      <c r="B58" s="271"/>
      <c r="C58" s="271"/>
      <c r="D58" s="192"/>
      <c r="E58" s="385"/>
      <c r="F58" s="405"/>
      <c r="G58" s="412"/>
      <c r="H58" s="82">
        <v>5</v>
      </c>
      <c r="I58" s="108" t="str">
        <f>'LIVE Real Time Control'!I100</f>
        <v>Not used</v>
      </c>
      <c r="J58" s="607"/>
      <c r="K58" s="196"/>
      <c r="L58" s="220"/>
      <c r="M58" s="220"/>
      <c r="N58" s="109">
        <v>13</v>
      </c>
      <c r="O58" s="614"/>
      <c r="P58" s="615"/>
      <c r="Q58" s="615"/>
      <c r="R58" s="615"/>
      <c r="S58" s="615"/>
      <c r="T58" s="615"/>
      <c r="U58" s="615"/>
      <c r="V58" s="616"/>
      <c r="W58" s="110"/>
      <c r="X58" s="327"/>
      <c r="Y58" s="327"/>
      <c r="Z58" s="269"/>
      <c r="AA58" s="270"/>
      <c r="AB58" s="30" t="str">
        <f t="shared" si="3"/>
        <v>19</v>
      </c>
      <c r="AC58" s="104">
        <f t="shared" si="4"/>
        <v>25</v>
      </c>
      <c r="AD58" s="75">
        <v>7</v>
      </c>
      <c r="AE58" s="107" t="s">
        <v>128</v>
      </c>
      <c r="AF58" s="303"/>
      <c r="AG58" s="266"/>
      <c r="AH58" s="181">
        <f t="shared" si="5"/>
        <v>2161</v>
      </c>
      <c r="AI58" s="169" t="str">
        <f t="shared" si="6"/>
        <v>0871</v>
      </c>
      <c r="AJ58" s="59">
        <v>15</v>
      </c>
      <c r="AK58" s="435"/>
      <c r="AL58" s="472"/>
      <c r="AM58" s="472"/>
      <c r="AN58" s="472"/>
      <c r="AO58" s="472"/>
      <c r="AP58" s="472"/>
      <c r="AQ58" s="472"/>
      <c r="AR58" s="436"/>
    </row>
    <row r="59" spans="1:44" ht="15" customHeight="1" thickBot="1" x14ac:dyDescent="0.3">
      <c r="A59" s="566"/>
      <c r="B59" s="271"/>
      <c r="C59" s="271"/>
      <c r="D59" s="192"/>
      <c r="E59" s="385"/>
      <c r="F59" s="405"/>
      <c r="G59" s="412"/>
      <c r="H59" s="82">
        <v>6</v>
      </c>
      <c r="I59" s="108" t="str">
        <f>'LIVE Real Time Control'!I101</f>
        <v>Not used</v>
      </c>
      <c r="J59" s="607"/>
      <c r="K59" s="196"/>
      <c r="L59" s="220"/>
      <c r="M59" s="220"/>
      <c r="N59" s="109">
        <v>14</v>
      </c>
      <c r="O59" s="614"/>
      <c r="P59" s="615"/>
      <c r="Q59" s="615"/>
      <c r="R59" s="615"/>
      <c r="S59" s="615"/>
      <c r="T59" s="615"/>
      <c r="U59" s="615"/>
      <c r="V59" s="616"/>
      <c r="W59" s="110"/>
      <c r="X59" s="257" t="s">
        <v>9</v>
      </c>
      <c r="Y59" s="257" t="str">
        <f>+X59</f>
        <v>Commands</v>
      </c>
      <c r="Z59" s="267"/>
      <c r="AA59" s="268"/>
      <c r="AB59" s="30" t="str">
        <f t="shared" si="3"/>
        <v>1A</v>
      </c>
      <c r="AC59" s="104">
        <f t="shared" si="4"/>
        <v>26</v>
      </c>
      <c r="AD59" s="75">
        <v>0</v>
      </c>
      <c r="AE59" s="107" t="s">
        <v>128</v>
      </c>
      <c r="AF59" s="301" t="str">
        <f>DEC2HEX(AG59,4)</f>
        <v>0865</v>
      </c>
      <c r="AG59" s="200">
        <f>+AG57+1</f>
        <v>2149</v>
      </c>
      <c r="AH59" s="177">
        <f t="shared" si="5"/>
        <v>2162</v>
      </c>
      <c r="AI59" s="169" t="str">
        <f t="shared" si="6"/>
        <v>0872</v>
      </c>
      <c r="AJ59" s="58">
        <v>0</v>
      </c>
      <c r="AK59" s="435"/>
      <c r="AL59" s="472"/>
      <c r="AM59" s="472"/>
      <c r="AN59" s="472"/>
      <c r="AO59" s="472"/>
      <c r="AP59" s="472"/>
      <c r="AQ59" s="472"/>
      <c r="AR59" s="436"/>
    </row>
    <row r="60" spans="1:44" ht="15" customHeight="1" thickBot="1" x14ac:dyDescent="0.3">
      <c r="A60" s="566"/>
      <c r="B60" s="258"/>
      <c r="C60" s="258"/>
      <c r="D60" s="194"/>
      <c r="E60" s="386"/>
      <c r="F60" s="423"/>
      <c r="G60" s="597"/>
      <c r="H60" s="86">
        <v>7</v>
      </c>
      <c r="I60" s="111" t="str">
        <f>'LIVE Real Time Control'!I102</f>
        <v xml:space="preserve">Panel Key switch "On" or "edit position" if applicable </v>
      </c>
      <c r="J60" s="608"/>
      <c r="K60" s="202"/>
      <c r="L60" s="221"/>
      <c r="M60" s="221"/>
      <c r="N60" s="112">
        <v>15</v>
      </c>
      <c r="O60" s="614"/>
      <c r="P60" s="615"/>
      <c r="Q60" s="615"/>
      <c r="R60" s="615"/>
      <c r="S60" s="615"/>
      <c r="T60" s="615"/>
      <c r="U60" s="615"/>
      <c r="V60" s="616"/>
      <c r="W60" s="110"/>
      <c r="X60" s="327"/>
      <c r="Y60" s="327"/>
      <c r="Z60" s="269"/>
      <c r="AA60" s="270"/>
      <c r="AB60" s="30" t="str">
        <f t="shared" si="3"/>
        <v>1B</v>
      </c>
      <c r="AC60" s="104">
        <f t="shared" si="4"/>
        <v>27</v>
      </c>
      <c r="AD60" s="75">
        <v>7</v>
      </c>
      <c r="AE60" s="107" t="s">
        <v>128</v>
      </c>
      <c r="AF60" s="303"/>
      <c r="AG60" s="266"/>
      <c r="AH60" s="181">
        <f t="shared" si="5"/>
        <v>2163</v>
      </c>
      <c r="AI60" s="169" t="str">
        <f t="shared" si="6"/>
        <v>0873</v>
      </c>
      <c r="AJ60" s="59">
        <v>15</v>
      </c>
      <c r="AK60" s="435"/>
      <c r="AL60" s="472"/>
      <c r="AM60" s="472"/>
      <c r="AN60" s="472"/>
      <c r="AO60" s="472"/>
      <c r="AP60" s="472"/>
      <c r="AQ60" s="472"/>
      <c r="AR60" s="436"/>
    </row>
    <row r="61" spans="1:44" ht="15" customHeight="1" thickBot="1" x14ac:dyDescent="0.3">
      <c r="A61" s="566"/>
      <c r="B61" s="257" t="s">
        <v>201</v>
      </c>
      <c r="C61" s="257" t="str">
        <f>+B61</f>
        <v>Live Sensor Data</v>
      </c>
      <c r="D61" s="28"/>
      <c r="E61" s="29"/>
      <c r="F61" s="141" t="s">
        <v>268</v>
      </c>
      <c r="G61" s="40">
        <f>+HEX2DEC(F61)</f>
        <v>14</v>
      </c>
      <c r="H61" s="97">
        <v>0</v>
      </c>
      <c r="I61" s="598" t="s">
        <v>191</v>
      </c>
      <c r="J61" s="317" t="str">
        <f>DEC2HEX(K61,4)</f>
        <v>03F5</v>
      </c>
      <c r="K61" s="415">
        <f>+K45+1</f>
        <v>1013</v>
      </c>
      <c r="L61" s="184">
        <f>L53+1</f>
        <v>1020</v>
      </c>
      <c r="M61" s="134" t="str">
        <f>DEC2HEX(L61,4)</f>
        <v>03FC</v>
      </c>
      <c r="N61" s="100" t="s">
        <v>184</v>
      </c>
      <c r="O61" s="614"/>
      <c r="P61" s="615"/>
      <c r="Q61" s="615"/>
      <c r="R61" s="615"/>
      <c r="S61" s="615"/>
      <c r="T61" s="615"/>
      <c r="U61" s="615"/>
      <c r="V61" s="616"/>
      <c r="W61" s="110"/>
      <c r="X61" s="257" t="s">
        <v>9</v>
      </c>
      <c r="Y61" s="257" t="str">
        <f>+X61</f>
        <v>Commands</v>
      </c>
      <c r="Z61" s="267"/>
      <c r="AA61" s="268"/>
      <c r="AB61" s="30" t="str">
        <f t="shared" si="3"/>
        <v>1C</v>
      </c>
      <c r="AC61" s="104">
        <f t="shared" si="4"/>
        <v>28</v>
      </c>
      <c r="AD61" s="75">
        <v>0</v>
      </c>
      <c r="AE61" s="107" t="s">
        <v>128</v>
      </c>
      <c r="AF61" s="301" t="str">
        <f>DEC2HEX(AG61,4)</f>
        <v>0866</v>
      </c>
      <c r="AG61" s="200">
        <f>+AG59+1</f>
        <v>2150</v>
      </c>
      <c r="AH61" s="177">
        <f t="shared" si="5"/>
        <v>2164</v>
      </c>
      <c r="AI61" s="169" t="str">
        <f t="shared" si="6"/>
        <v>0874</v>
      </c>
      <c r="AJ61" s="58">
        <v>0</v>
      </c>
      <c r="AK61" s="435"/>
      <c r="AL61" s="472"/>
      <c r="AM61" s="472"/>
      <c r="AN61" s="472"/>
      <c r="AO61" s="472"/>
      <c r="AP61" s="472"/>
      <c r="AQ61" s="472"/>
      <c r="AR61" s="436"/>
    </row>
    <row r="62" spans="1:44" ht="15.75" customHeight="1" thickBot="1" x14ac:dyDescent="0.3">
      <c r="A62" s="566"/>
      <c r="B62" s="271"/>
      <c r="C62" s="271"/>
      <c r="D62" s="28"/>
      <c r="E62" s="29"/>
      <c r="F62" s="66" t="s">
        <v>267</v>
      </c>
      <c r="G62" s="25">
        <f>+HEX2DEC(F62)</f>
        <v>15</v>
      </c>
      <c r="H62" s="82">
        <v>0</v>
      </c>
      <c r="I62" s="599"/>
      <c r="J62" s="199"/>
      <c r="K62" s="413"/>
      <c r="L62" s="139">
        <f>L61+1</f>
        <v>1021</v>
      </c>
      <c r="M62" s="135" t="str">
        <f t="shared" ref="M62:M78" si="7">DEC2HEX(L62,4)</f>
        <v>03FD</v>
      </c>
      <c r="N62" s="113" t="s">
        <v>185</v>
      </c>
      <c r="O62" s="614"/>
      <c r="P62" s="615"/>
      <c r="Q62" s="615"/>
      <c r="R62" s="615"/>
      <c r="S62" s="615"/>
      <c r="T62" s="615"/>
      <c r="U62" s="615"/>
      <c r="V62" s="616"/>
      <c r="W62" s="110"/>
      <c r="X62" s="271"/>
      <c r="Y62" s="271"/>
      <c r="Z62" s="272"/>
      <c r="AA62" s="273"/>
      <c r="AB62" s="31" t="str">
        <f t="shared" si="3"/>
        <v>1D</v>
      </c>
      <c r="AC62" s="107">
        <f t="shared" si="4"/>
        <v>29</v>
      </c>
      <c r="AD62" s="22">
        <v>7</v>
      </c>
      <c r="AE62" s="107" t="s">
        <v>128</v>
      </c>
      <c r="AF62" s="303"/>
      <c r="AG62" s="266"/>
      <c r="AH62" s="181">
        <f t="shared" si="5"/>
        <v>2165</v>
      </c>
      <c r="AI62" s="169" t="str">
        <f t="shared" si="6"/>
        <v>0875</v>
      </c>
      <c r="AJ62" s="60">
        <v>15</v>
      </c>
      <c r="AK62" s="435"/>
      <c r="AL62" s="472"/>
      <c r="AM62" s="472"/>
      <c r="AN62" s="472"/>
      <c r="AO62" s="472"/>
      <c r="AP62" s="472"/>
      <c r="AQ62" s="472"/>
      <c r="AR62" s="436"/>
    </row>
    <row r="63" spans="1:44" ht="15" customHeight="1" thickBot="1" x14ac:dyDescent="0.3">
      <c r="A63" s="566"/>
      <c r="B63" s="271"/>
      <c r="C63" s="271"/>
      <c r="D63" s="378"/>
      <c r="E63" s="379"/>
      <c r="F63" s="68" t="str">
        <f>DEC2HEX(G63)</f>
        <v>10</v>
      </c>
      <c r="G63" s="136">
        <f>G62+1</f>
        <v>16</v>
      </c>
      <c r="H63" s="78" t="s">
        <v>184</v>
      </c>
      <c r="I63" s="114" t="s">
        <v>180</v>
      </c>
      <c r="J63" s="317" t="str">
        <f>DEC2HEX(K63,4)</f>
        <v>03F6</v>
      </c>
      <c r="K63" s="415">
        <f>+K61+1</f>
        <v>1014</v>
      </c>
      <c r="L63" s="184">
        <f>L62+1</f>
        <v>1022</v>
      </c>
      <c r="M63" s="134" t="str">
        <f t="shared" si="7"/>
        <v>03FE</v>
      </c>
      <c r="N63" s="100" t="s">
        <v>184</v>
      </c>
      <c r="O63" s="614"/>
      <c r="P63" s="615"/>
      <c r="Q63" s="615"/>
      <c r="R63" s="615"/>
      <c r="S63" s="615"/>
      <c r="T63" s="615"/>
      <c r="U63" s="615"/>
      <c r="V63" s="616"/>
      <c r="W63" s="110"/>
      <c r="X63" s="257" t="s">
        <v>9</v>
      </c>
      <c r="Y63" s="257" t="str">
        <f>+X63</f>
        <v>Commands</v>
      </c>
      <c r="Z63" s="259"/>
      <c r="AA63" s="260"/>
      <c r="AB63" s="30" t="str">
        <f t="shared" si="3"/>
        <v>1E</v>
      </c>
      <c r="AC63" s="104">
        <f t="shared" si="4"/>
        <v>30</v>
      </c>
      <c r="AD63" s="75">
        <v>0</v>
      </c>
      <c r="AE63" s="107" t="s">
        <v>128</v>
      </c>
      <c r="AF63" s="301" t="str">
        <f>DEC2HEX(AG63,4)</f>
        <v>0867</v>
      </c>
      <c r="AG63" s="200">
        <f>+AG61+1</f>
        <v>2151</v>
      </c>
      <c r="AH63" s="177">
        <f t="shared" si="5"/>
        <v>2166</v>
      </c>
      <c r="AI63" s="169" t="str">
        <f t="shared" si="6"/>
        <v>0876</v>
      </c>
      <c r="AJ63" s="58">
        <v>0</v>
      </c>
      <c r="AK63" s="435"/>
      <c r="AL63" s="472"/>
      <c r="AM63" s="472"/>
      <c r="AN63" s="472"/>
      <c r="AO63" s="472"/>
      <c r="AP63" s="472"/>
      <c r="AQ63" s="472"/>
      <c r="AR63" s="436"/>
    </row>
    <row r="64" spans="1:44" ht="15.75" customHeight="1" thickBot="1" x14ac:dyDescent="0.3">
      <c r="A64" s="566"/>
      <c r="B64" s="271"/>
      <c r="C64" s="271"/>
      <c r="D64" s="194"/>
      <c r="E64" s="195"/>
      <c r="F64" s="69" t="str">
        <f t="shared" ref="F64:F78" si="8">DEC2HEX(G64)</f>
        <v>11</v>
      </c>
      <c r="G64" s="137">
        <f>G63+1</f>
        <v>17</v>
      </c>
      <c r="H64" s="101" t="s">
        <v>184</v>
      </c>
      <c r="I64" s="115" t="s">
        <v>180</v>
      </c>
      <c r="J64" s="199"/>
      <c r="K64" s="413"/>
      <c r="L64" s="139">
        <f t="shared" ref="L64:L78" si="9">L63+1</f>
        <v>1023</v>
      </c>
      <c r="M64" s="135" t="str">
        <f t="shared" si="7"/>
        <v>03FF</v>
      </c>
      <c r="N64" s="113" t="s">
        <v>185</v>
      </c>
      <c r="O64" s="614"/>
      <c r="P64" s="615"/>
      <c r="Q64" s="615"/>
      <c r="R64" s="615"/>
      <c r="S64" s="615"/>
      <c r="T64" s="615"/>
      <c r="U64" s="615"/>
      <c r="V64" s="616"/>
      <c r="W64" s="110"/>
      <c r="X64" s="258"/>
      <c r="Y64" s="258"/>
      <c r="Z64" s="261"/>
      <c r="AA64" s="262"/>
      <c r="AB64" s="32" t="str">
        <f t="shared" si="3"/>
        <v>1F</v>
      </c>
      <c r="AC64" s="116">
        <f t="shared" si="4"/>
        <v>31</v>
      </c>
      <c r="AD64" s="13">
        <v>7</v>
      </c>
      <c r="AE64" s="116" t="s">
        <v>128</v>
      </c>
      <c r="AF64" s="303"/>
      <c r="AG64" s="266"/>
      <c r="AH64" s="181">
        <f t="shared" si="5"/>
        <v>2167</v>
      </c>
      <c r="AI64" s="169" t="str">
        <f t="shared" si="6"/>
        <v>0877</v>
      </c>
      <c r="AJ64" s="63">
        <v>15</v>
      </c>
      <c r="AK64" s="278"/>
      <c r="AL64" s="279"/>
      <c r="AM64" s="279"/>
      <c r="AN64" s="279"/>
      <c r="AO64" s="279"/>
      <c r="AP64" s="279"/>
      <c r="AQ64" s="279"/>
      <c r="AR64" s="280"/>
    </row>
    <row r="65" spans="1:45" ht="15" customHeight="1" x14ac:dyDescent="0.25">
      <c r="A65" s="566"/>
      <c r="B65" s="271"/>
      <c r="C65" s="271"/>
      <c r="D65" s="378"/>
      <c r="E65" s="379"/>
      <c r="F65" s="68" t="str">
        <f t="shared" si="8"/>
        <v>12</v>
      </c>
      <c r="G65" s="136">
        <f t="shared" ref="G65:G78" si="10">G64+1</f>
        <v>18</v>
      </c>
      <c r="H65" s="78" t="s">
        <v>184</v>
      </c>
      <c r="I65" s="114" t="s">
        <v>180</v>
      </c>
      <c r="J65" s="317" t="str">
        <f>DEC2HEX(K65,4)</f>
        <v>03F7</v>
      </c>
      <c r="K65" s="415">
        <f>+K63+1</f>
        <v>1015</v>
      </c>
      <c r="L65" s="184">
        <f t="shared" si="9"/>
        <v>1024</v>
      </c>
      <c r="M65" s="134" t="str">
        <f t="shared" si="7"/>
        <v>0400</v>
      </c>
      <c r="N65" s="100" t="s">
        <v>184</v>
      </c>
      <c r="O65" s="614"/>
      <c r="P65" s="615"/>
      <c r="Q65" s="615"/>
      <c r="R65" s="615"/>
      <c r="S65" s="615"/>
      <c r="T65" s="615"/>
      <c r="U65" s="615"/>
      <c r="V65" s="616"/>
      <c r="W65" s="110"/>
      <c r="X65" s="340" t="s">
        <v>9</v>
      </c>
      <c r="Y65" s="257" t="s">
        <v>216</v>
      </c>
      <c r="Z65" s="539" t="str">
        <f>DEC2HEX(AA65)</f>
        <v>20</v>
      </c>
      <c r="AA65" s="539">
        <v>32</v>
      </c>
      <c r="AB65" s="552" t="str">
        <f>DEC2HEX(AC65)</f>
        <v>20</v>
      </c>
      <c r="AC65" s="573">
        <f>AC64+1</f>
        <v>32</v>
      </c>
      <c r="AD65" s="75">
        <v>0</v>
      </c>
      <c r="AE65" s="576" t="s">
        <v>467</v>
      </c>
      <c r="AF65" s="475" t="str">
        <f>DEC2HEX(AG65,4)</f>
        <v>0868</v>
      </c>
      <c r="AG65" s="476">
        <f>+AG63+1</f>
        <v>2152</v>
      </c>
      <c r="AH65" s="476">
        <f>AH64+1</f>
        <v>2168</v>
      </c>
      <c r="AI65" s="609" t="str">
        <f>DEC2HEX(AH65,4)</f>
        <v>0878</v>
      </c>
      <c r="AJ65" s="73">
        <v>0</v>
      </c>
      <c r="AK65" s="290" t="str">
        <f>HEX2BIN(AL65,8)</f>
        <v>00000001</v>
      </c>
      <c r="AL65" s="296" t="str">
        <f>RIGHT(DEC2HEX(AR65,4),2)</f>
        <v>01</v>
      </c>
      <c r="AM65" s="311" t="str">
        <f>CONCATENATE(AL65,AL73)</f>
        <v>0100</v>
      </c>
      <c r="AN65" s="314" t="str">
        <f>CONCATENATE(AL73,AL65)</f>
        <v>0001</v>
      </c>
      <c r="AO65" s="314">
        <f>MOD(HEX2DEC(AM65)+2^15,2^16)-2^15</f>
        <v>256</v>
      </c>
      <c r="AP65" s="236" t="s">
        <v>463</v>
      </c>
      <c r="AQ65" s="562"/>
      <c r="AR65" s="293">
        <v>1</v>
      </c>
      <c r="AS65" s="596" t="s">
        <v>464</v>
      </c>
    </row>
    <row r="66" spans="1:45" ht="15" customHeight="1" thickBot="1" x14ac:dyDescent="0.3">
      <c r="A66" s="566"/>
      <c r="B66" s="271"/>
      <c r="C66" s="271"/>
      <c r="D66" s="194"/>
      <c r="E66" s="195"/>
      <c r="F66" s="69" t="str">
        <f t="shared" si="8"/>
        <v>13</v>
      </c>
      <c r="G66" s="137">
        <f t="shared" si="10"/>
        <v>19</v>
      </c>
      <c r="H66" s="101" t="s">
        <v>184</v>
      </c>
      <c r="I66" s="115" t="s">
        <v>180</v>
      </c>
      <c r="J66" s="199"/>
      <c r="K66" s="413"/>
      <c r="L66" s="139">
        <f t="shared" si="9"/>
        <v>1025</v>
      </c>
      <c r="M66" s="135" t="str">
        <f t="shared" si="7"/>
        <v>0401</v>
      </c>
      <c r="N66" s="113" t="s">
        <v>185</v>
      </c>
      <c r="O66" s="614"/>
      <c r="P66" s="615"/>
      <c r="Q66" s="615"/>
      <c r="R66" s="615"/>
      <c r="S66" s="615"/>
      <c r="T66" s="615"/>
      <c r="U66" s="615"/>
      <c r="V66" s="616"/>
      <c r="W66" s="110"/>
      <c r="X66" s="341"/>
      <c r="Y66" s="271"/>
      <c r="Z66" s="540"/>
      <c r="AA66" s="540"/>
      <c r="AB66" s="553"/>
      <c r="AC66" s="574"/>
      <c r="AD66" s="82">
        <v>1</v>
      </c>
      <c r="AE66" s="473"/>
      <c r="AF66" s="388"/>
      <c r="AG66" s="387"/>
      <c r="AH66" s="387"/>
      <c r="AI66" s="610"/>
      <c r="AJ66" s="5">
        <v>1</v>
      </c>
      <c r="AK66" s="291"/>
      <c r="AL66" s="297"/>
      <c r="AM66" s="312"/>
      <c r="AN66" s="315"/>
      <c r="AO66" s="315"/>
      <c r="AP66" s="237"/>
      <c r="AQ66" s="563"/>
      <c r="AR66" s="294"/>
      <c r="AS66" s="596"/>
    </row>
    <row r="67" spans="1:45" ht="15" customHeight="1" x14ac:dyDescent="0.25">
      <c r="A67" s="566"/>
      <c r="B67" s="271"/>
      <c r="C67" s="271"/>
      <c r="D67" s="378"/>
      <c r="E67" s="379"/>
      <c r="F67" s="68" t="str">
        <f t="shared" si="8"/>
        <v>14</v>
      </c>
      <c r="G67" s="136">
        <f t="shared" si="10"/>
        <v>20</v>
      </c>
      <c r="H67" s="78" t="s">
        <v>184</v>
      </c>
      <c r="I67" s="114" t="s">
        <v>181</v>
      </c>
      <c r="J67" s="317" t="str">
        <f>DEC2HEX(K67,4)</f>
        <v>03F8</v>
      </c>
      <c r="K67" s="415">
        <f>+K65+1</f>
        <v>1016</v>
      </c>
      <c r="L67" s="184">
        <f t="shared" si="9"/>
        <v>1026</v>
      </c>
      <c r="M67" s="134" t="str">
        <f t="shared" si="7"/>
        <v>0402</v>
      </c>
      <c r="N67" s="100" t="s">
        <v>184</v>
      </c>
      <c r="O67" s="614"/>
      <c r="P67" s="615"/>
      <c r="Q67" s="615"/>
      <c r="R67" s="615"/>
      <c r="S67" s="615"/>
      <c r="T67" s="615"/>
      <c r="U67" s="615"/>
      <c r="V67" s="616"/>
      <c r="W67" s="110"/>
      <c r="X67" s="341"/>
      <c r="Y67" s="271"/>
      <c r="Z67" s="540"/>
      <c r="AA67" s="540"/>
      <c r="AB67" s="553"/>
      <c r="AC67" s="574"/>
      <c r="AD67" s="82">
        <v>2</v>
      </c>
      <c r="AE67" s="473"/>
      <c r="AF67" s="388"/>
      <c r="AG67" s="387"/>
      <c r="AH67" s="387"/>
      <c r="AI67" s="610"/>
      <c r="AJ67" s="98">
        <v>2</v>
      </c>
      <c r="AK67" s="291"/>
      <c r="AL67" s="297"/>
      <c r="AM67" s="312"/>
      <c r="AN67" s="315"/>
      <c r="AO67" s="315"/>
      <c r="AP67" s="237"/>
      <c r="AQ67" s="563"/>
      <c r="AR67" s="294"/>
      <c r="AS67" s="596"/>
    </row>
    <row r="68" spans="1:45" ht="15" customHeight="1" thickBot="1" x14ac:dyDescent="0.3">
      <c r="A68" s="566"/>
      <c r="B68" s="271"/>
      <c r="C68" s="271"/>
      <c r="D68" s="194"/>
      <c r="E68" s="195"/>
      <c r="F68" s="69" t="str">
        <f t="shared" si="8"/>
        <v>15</v>
      </c>
      <c r="G68" s="137">
        <f t="shared" si="10"/>
        <v>21</v>
      </c>
      <c r="H68" s="101" t="s">
        <v>184</v>
      </c>
      <c r="I68" s="115" t="s">
        <v>181</v>
      </c>
      <c r="J68" s="429"/>
      <c r="K68" s="597"/>
      <c r="L68" s="139">
        <f t="shared" si="9"/>
        <v>1027</v>
      </c>
      <c r="M68" s="135" t="str">
        <f t="shared" si="7"/>
        <v>0403</v>
      </c>
      <c r="N68" s="113" t="s">
        <v>185</v>
      </c>
      <c r="O68" s="614"/>
      <c r="P68" s="615"/>
      <c r="Q68" s="615"/>
      <c r="R68" s="615"/>
      <c r="S68" s="615"/>
      <c r="T68" s="615"/>
      <c r="U68" s="615"/>
      <c r="V68" s="616"/>
      <c r="W68" s="110"/>
      <c r="X68" s="341"/>
      <c r="Y68" s="271"/>
      <c r="Z68" s="540"/>
      <c r="AA68" s="540"/>
      <c r="AB68" s="553"/>
      <c r="AC68" s="574"/>
      <c r="AD68" s="82">
        <v>3</v>
      </c>
      <c r="AE68" s="473"/>
      <c r="AF68" s="388"/>
      <c r="AG68" s="387"/>
      <c r="AH68" s="387"/>
      <c r="AI68" s="610"/>
      <c r="AJ68" s="5">
        <v>3</v>
      </c>
      <c r="AK68" s="291"/>
      <c r="AL68" s="297"/>
      <c r="AM68" s="312"/>
      <c r="AN68" s="315"/>
      <c r="AO68" s="315"/>
      <c r="AP68" s="237"/>
      <c r="AQ68" s="563"/>
      <c r="AR68" s="294"/>
      <c r="AS68" s="596"/>
    </row>
    <row r="69" spans="1:45" ht="15" customHeight="1" x14ac:dyDescent="0.25">
      <c r="A69" s="566"/>
      <c r="B69" s="271"/>
      <c r="C69" s="271"/>
      <c r="D69" s="378"/>
      <c r="E69" s="379"/>
      <c r="F69" s="68" t="str">
        <f t="shared" si="8"/>
        <v>16</v>
      </c>
      <c r="G69" s="136">
        <f t="shared" si="10"/>
        <v>22</v>
      </c>
      <c r="H69" s="78" t="s">
        <v>184</v>
      </c>
      <c r="I69" s="114" t="s">
        <v>181</v>
      </c>
      <c r="J69" s="317" t="str">
        <f>DEC2HEX(K69,4)</f>
        <v>03F9</v>
      </c>
      <c r="K69" s="415">
        <f>+K67+1</f>
        <v>1017</v>
      </c>
      <c r="L69" s="184">
        <f t="shared" si="9"/>
        <v>1028</v>
      </c>
      <c r="M69" s="134" t="str">
        <f t="shared" si="7"/>
        <v>0404</v>
      </c>
      <c r="N69" s="100" t="s">
        <v>184</v>
      </c>
      <c r="O69" s="614"/>
      <c r="P69" s="615"/>
      <c r="Q69" s="615"/>
      <c r="R69" s="615"/>
      <c r="S69" s="615"/>
      <c r="T69" s="615"/>
      <c r="U69" s="615"/>
      <c r="V69" s="616"/>
      <c r="X69" s="341"/>
      <c r="Y69" s="271"/>
      <c r="Z69" s="540"/>
      <c r="AA69" s="540"/>
      <c r="AB69" s="553"/>
      <c r="AC69" s="574"/>
      <c r="AD69" s="82">
        <v>4</v>
      </c>
      <c r="AE69" s="473"/>
      <c r="AF69" s="388"/>
      <c r="AG69" s="387"/>
      <c r="AH69" s="387"/>
      <c r="AI69" s="610"/>
      <c r="AJ69" s="98">
        <v>4</v>
      </c>
      <c r="AK69" s="291"/>
      <c r="AL69" s="297"/>
      <c r="AM69" s="312"/>
      <c r="AN69" s="315"/>
      <c r="AO69" s="315"/>
      <c r="AP69" s="237"/>
      <c r="AQ69" s="563"/>
      <c r="AR69" s="294"/>
      <c r="AS69" s="596"/>
    </row>
    <row r="70" spans="1:45" ht="15.75" customHeight="1" thickBot="1" x14ac:dyDescent="0.3">
      <c r="A70" s="566"/>
      <c r="B70" s="271"/>
      <c r="C70" s="271"/>
      <c r="D70" s="194"/>
      <c r="E70" s="195"/>
      <c r="F70" s="69" t="str">
        <f t="shared" si="8"/>
        <v>17</v>
      </c>
      <c r="G70" s="137">
        <f t="shared" si="10"/>
        <v>23</v>
      </c>
      <c r="H70" s="101" t="s">
        <v>184</v>
      </c>
      <c r="I70" s="115" t="s">
        <v>181</v>
      </c>
      <c r="J70" s="199"/>
      <c r="K70" s="413"/>
      <c r="L70" s="139">
        <f t="shared" si="9"/>
        <v>1029</v>
      </c>
      <c r="M70" s="135" t="str">
        <f t="shared" si="7"/>
        <v>0405</v>
      </c>
      <c r="N70" s="113" t="s">
        <v>185</v>
      </c>
      <c r="O70" s="614"/>
      <c r="P70" s="615"/>
      <c r="Q70" s="615"/>
      <c r="R70" s="615"/>
      <c r="S70" s="615"/>
      <c r="T70" s="615"/>
      <c r="U70" s="615"/>
      <c r="V70" s="616"/>
      <c r="X70" s="341"/>
      <c r="Y70" s="271"/>
      <c r="Z70" s="540"/>
      <c r="AA70" s="540"/>
      <c r="AB70" s="553"/>
      <c r="AC70" s="574"/>
      <c r="AD70" s="82">
        <v>5</v>
      </c>
      <c r="AE70" s="473"/>
      <c r="AF70" s="388"/>
      <c r="AG70" s="387"/>
      <c r="AH70" s="387"/>
      <c r="AI70" s="610"/>
      <c r="AJ70" s="5">
        <v>5</v>
      </c>
      <c r="AK70" s="291"/>
      <c r="AL70" s="297"/>
      <c r="AM70" s="312"/>
      <c r="AN70" s="315"/>
      <c r="AO70" s="315"/>
      <c r="AP70" s="237"/>
      <c r="AQ70" s="563"/>
      <c r="AR70" s="294"/>
      <c r="AS70" s="596"/>
    </row>
    <row r="71" spans="1:45" ht="15" customHeight="1" x14ac:dyDescent="0.25">
      <c r="A71" s="566"/>
      <c r="B71" s="271"/>
      <c r="C71" s="271"/>
      <c r="D71" s="378"/>
      <c r="E71" s="379"/>
      <c r="F71" s="68" t="str">
        <f t="shared" si="8"/>
        <v>18</v>
      </c>
      <c r="G71" s="136">
        <f t="shared" si="10"/>
        <v>24</v>
      </c>
      <c r="H71" s="78" t="s">
        <v>184</v>
      </c>
      <c r="I71" s="114" t="s">
        <v>182</v>
      </c>
      <c r="J71" s="317" t="str">
        <f>DEC2HEX(K71,4)</f>
        <v>03FA</v>
      </c>
      <c r="K71" s="415">
        <f>+K69+1</f>
        <v>1018</v>
      </c>
      <c r="L71" s="184">
        <f t="shared" si="9"/>
        <v>1030</v>
      </c>
      <c r="M71" s="134" t="str">
        <f t="shared" si="7"/>
        <v>0406</v>
      </c>
      <c r="N71" s="100" t="s">
        <v>184</v>
      </c>
      <c r="O71" s="614"/>
      <c r="P71" s="615"/>
      <c r="Q71" s="615"/>
      <c r="R71" s="615"/>
      <c r="S71" s="615"/>
      <c r="T71" s="615"/>
      <c r="U71" s="615"/>
      <c r="V71" s="616"/>
      <c r="X71" s="341"/>
      <c r="Y71" s="271"/>
      <c r="Z71" s="540"/>
      <c r="AA71" s="540"/>
      <c r="AB71" s="553"/>
      <c r="AC71" s="574"/>
      <c r="AD71" s="82">
        <v>6</v>
      </c>
      <c r="AE71" s="473"/>
      <c r="AF71" s="388"/>
      <c r="AG71" s="387"/>
      <c r="AH71" s="387"/>
      <c r="AI71" s="610"/>
      <c r="AJ71" s="98">
        <v>6</v>
      </c>
      <c r="AK71" s="291"/>
      <c r="AL71" s="297"/>
      <c r="AM71" s="312"/>
      <c r="AN71" s="315"/>
      <c r="AO71" s="315"/>
      <c r="AP71" s="237"/>
      <c r="AQ71" s="563"/>
      <c r="AR71" s="294"/>
      <c r="AS71" s="596"/>
    </row>
    <row r="72" spans="1:45" ht="15.75" customHeight="1" thickBot="1" x14ac:dyDescent="0.3">
      <c r="A72" s="566"/>
      <c r="B72" s="271"/>
      <c r="C72" s="271"/>
      <c r="D72" s="194"/>
      <c r="E72" s="195"/>
      <c r="F72" s="69" t="str">
        <f t="shared" si="8"/>
        <v>19</v>
      </c>
      <c r="G72" s="137">
        <f t="shared" si="10"/>
        <v>25</v>
      </c>
      <c r="H72" s="101" t="s">
        <v>184</v>
      </c>
      <c r="I72" s="115" t="s">
        <v>182</v>
      </c>
      <c r="J72" s="429"/>
      <c r="K72" s="597"/>
      <c r="L72" s="139">
        <f t="shared" si="9"/>
        <v>1031</v>
      </c>
      <c r="M72" s="135" t="str">
        <f t="shared" si="7"/>
        <v>0407</v>
      </c>
      <c r="N72" s="113" t="s">
        <v>185</v>
      </c>
      <c r="O72" s="614"/>
      <c r="P72" s="615"/>
      <c r="Q72" s="615"/>
      <c r="R72" s="615"/>
      <c r="S72" s="615"/>
      <c r="T72" s="615"/>
      <c r="U72" s="615"/>
      <c r="V72" s="616"/>
      <c r="X72" s="341"/>
      <c r="Y72" s="271"/>
      <c r="Z72" s="540"/>
      <c r="AA72" s="540"/>
      <c r="AB72" s="553"/>
      <c r="AC72" s="575"/>
      <c r="AD72" s="86">
        <v>7</v>
      </c>
      <c r="AE72" s="473"/>
      <c r="AF72" s="388"/>
      <c r="AG72" s="387"/>
      <c r="AH72" s="387"/>
      <c r="AI72" s="610"/>
      <c r="AJ72" s="5">
        <v>7</v>
      </c>
      <c r="AK72" s="292"/>
      <c r="AL72" s="298"/>
      <c r="AM72" s="312"/>
      <c r="AN72" s="315"/>
      <c r="AO72" s="315"/>
      <c r="AP72" s="237"/>
      <c r="AQ72" s="563"/>
      <c r="AR72" s="294"/>
      <c r="AS72" s="596"/>
    </row>
    <row r="73" spans="1:45" ht="15.75" customHeight="1" x14ac:dyDescent="0.25">
      <c r="A73" s="566"/>
      <c r="B73" s="271"/>
      <c r="C73" s="271"/>
      <c r="D73" s="378"/>
      <c r="E73" s="379"/>
      <c r="F73" s="68" t="str">
        <f t="shared" si="8"/>
        <v>1A</v>
      </c>
      <c r="G73" s="136">
        <f t="shared" si="10"/>
        <v>26</v>
      </c>
      <c r="H73" s="78" t="s">
        <v>184</v>
      </c>
      <c r="I73" s="114" t="s">
        <v>182</v>
      </c>
      <c r="J73" s="317" t="str">
        <f>DEC2HEX(K73,4)</f>
        <v>03FB</v>
      </c>
      <c r="K73" s="415">
        <f>+K71+1</f>
        <v>1019</v>
      </c>
      <c r="L73" s="184">
        <f t="shared" si="9"/>
        <v>1032</v>
      </c>
      <c r="M73" s="134" t="str">
        <f t="shared" si="7"/>
        <v>0408</v>
      </c>
      <c r="N73" s="100" t="s">
        <v>184</v>
      </c>
      <c r="O73" s="614"/>
      <c r="P73" s="615"/>
      <c r="Q73" s="615"/>
      <c r="R73" s="615"/>
      <c r="S73" s="615"/>
      <c r="T73" s="615"/>
      <c r="U73" s="615"/>
      <c r="V73" s="616"/>
      <c r="X73" s="341"/>
      <c r="Y73" s="271"/>
      <c r="Z73" s="540"/>
      <c r="AA73" s="540"/>
      <c r="AB73" s="552" t="str">
        <f>DEC2HEX(AC73)</f>
        <v>21</v>
      </c>
      <c r="AC73" s="573">
        <f>AC65+1</f>
        <v>33</v>
      </c>
      <c r="AD73" s="75">
        <v>0</v>
      </c>
      <c r="AE73" s="473"/>
      <c r="AF73" s="388"/>
      <c r="AG73" s="387"/>
      <c r="AH73" s="387">
        <f>AH65+1</f>
        <v>2169</v>
      </c>
      <c r="AI73" s="609" t="str">
        <f>DEC2HEX(AH73,4)</f>
        <v>0879</v>
      </c>
      <c r="AJ73" s="98">
        <v>8</v>
      </c>
      <c r="AK73" s="290" t="str">
        <f>HEX2BIN(AL73,8)</f>
        <v>00000000</v>
      </c>
      <c r="AL73" s="296" t="str">
        <f>LEFT(DEC2HEX(AR65,4),2)</f>
        <v>00</v>
      </c>
      <c r="AM73" s="312"/>
      <c r="AN73" s="315"/>
      <c r="AO73" s="315"/>
      <c r="AP73" s="237"/>
      <c r="AQ73" s="563"/>
      <c r="AR73" s="294"/>
      <c r="AS73" s="596"/>
    </row>
    <row r="74" spans="1:45" ht="15.75" customHeight="1" thickBot="1" x14ac:dyDescent="0.3">
      <c r="A74" s="566"/>
      <c r="B74" s="271"/>
      <c r="C74" s="271"/>
      <c r="D74" s="194"/>
      <c r="E74" s="195"/>
      <c r="F74" s="69" t="str">
        <f t="shared" si="8"/>
        <v>1B</v>
      </c>
      <c r="G74" s="137">
        <f t="shared" si="10"/>
        <v>27</v>
      </c>
      <c r="H74" s="101" t="s">
        <v>184</v>
      </c>
      <c r="I74" s="115" t="s">
        <v>182</v>
      </c>
      <c r="J74" s="199"/>
      <c r="K74" s="413"/>
      <c r="L74" s="139">
        <f t="shared" si="9"/>
        <v>1033</v>
      </c>
      <c r="M74" s="135" t="str">
        <f t="shared" si="7"/>
        <v>0409</v>
      </c>
      <c r="N74" s="113" t="s">
        <v>185</v>
      </c>
      <c r="O74" s="614"/>
      <c r="P74" s="615"/>
      <c r="Q74" s="615"/>
      <c r="R74" s="615"/>
      <c r="S74" s="615"/>
      <c r="T74" s="615"/>
      <c r="U74" s="615"/>
      <c r="V74" s="616"/>
      <c r="X74" s="341"/>
      <c r="Y74" s="271"/>
      <c r="Z74" s="540"/>
      <c r="AA74" s="540"/>
      <c r="AB74" s="553"/>
      <c r="AC74" s="574"/>
      <c r="AD74" s="82">
        <v>1</v>
      </c>
      <c r="AE74" s="473"/>
      <c r="AF74" s="388"/>
      <c r="AG74" s="387"/>
      <c r="AH74" s="387"/>
      <c r="AI74" s="610"/>
      <c r="AJ74" s="5">
        <v>9</v>
      </c>
      <c r="AK74" s="291"/>
      <c r="AL74" s="297"/>
      <c r="AM74" s="312"/>
      <c r="AN74" s="315"/>
      <c r="AO74" s="315"/>
      <c r="AP74" s="237"/>
      <c r="AQ74" s="563"/>
      <c r="AR74" s="294"/>
      <c r="AS74" s="596"/>
    </row>
    <row r="75" spans="1:45" ht="15.75" customHeight="1" x14ac:dyDescent="0.25">
      <c r="A75" s="566"/>
      <c r="B75" s="271"/>
      <c r="C75" s="271"/>
      <c r="D75" s="378"/>
      <c r="E75" s="379"/>
      <c r="F75" s="68" t="str">
        <f t="shared" si="8"/>
        <v>1C</v>
      </c>
      <c r="G75" s="136">
        <f t="shared" si="10"/>
        <v>28</v>
      </c>
      <c r="H75" s="78" t="s">
        <v>184</v>
      </c>
      <c r="I75" s="114" t="s">
        <v>183</v>
      </c>
      <c r="J75" s="317" t="str">
        <f>DEC2HEX(K75,4)</f>
        <v>03FC</v>
      </c>
      <c r="K75" s="415">
        <f>+K73+1</f>
        <v>1020</v>
      </c>
      <c r="L75" s="184">
        <f t="shared" si="9"/>
        <v>1034</v>
      </c>
      <c r="M75" s="134" t="str">
        <f t="shared" si="7"/>
        <v>040A</v>
      </c>
      <c r="N75" s="100" t="s">
        <v>184</v>
      </c>
      <c r="O75" s="614"/>
      <c r="P75" s="615"/>
      <c r="Q75" s="615"/>
      <c r="R75" s="615"/>
      <c r="S75" s="615"/>
      <c r="T75" s="615"/>
      <c r="U75" s="615"/>
      <c r="V75" s="616"/>
      <c r="X75" s="341"/>
      <c r="Y75" s="271"/>
      <c r="Z75" s="540"/>
      <c r="AA75" s="540"/>
      <c r="AB75" s="553"/>
      <c r="AC75" s="574"/>
      <c r="AD75" s="82">
        <v>2</v>
      </c>
      <c r="AE75" s="473"/>
      <c r="AF75" s="388"/>
      <c r="AG75" s="387"/>
      <c r="AH75" s="387"/>
      <c r="AI75" s="610"/>
      <c r="AJ75" s="98">
        <v>10</v>
      </c>
      <c r="AK75" s="291"/>
      <c r="AL75" s="297"/>
      <c r="AM75" s="312"/>
      <c r="AN75" s="315"/>
      <c r="AO75" s="315"/>
      <c r="AP75" s="237"/>
      <c r="AQ75" s="563"/>
      <c r="AR75" s="294"/>
      <c r="AS75" s="596"/>
    </row>
    <row r="76" spans="1:45" ht="15.75" customHeight="1" thickBot="1" x14ac:dyDescent="0.3">
      <c r="A76" s="566"/>
      <c r="B76" s="271"/>
      <c r="C76" s="271"/>
      <c r="D76" s="194"/>
      <c r="E76" s="195"/>
      <c r="F76" s="69" t="str">
        <f t="shared" si="8"/>
        <v>1D</v>
      </c>
      <c r="G76" s="137">
        <f t="shared" si="10"/>
        <v>29</v>
      </c>
      <c r="H76" s="101" t="s">
        <v>184</v>
      </c>
      <c r="I76" s="115" t="s">
        <v>183</v>
      </c>
      <c r="J76" s="429"/>
      <c r="K76" s="597"/>
      <c r="L76" s="139">
        <f t="shared" si="9"/>
        <v>1035</v>
      </c>
      <c r="M76" s="135" t="str">
        <f t="shared" si="7"/>
        <v>040B</v>
      </c>
      <c r="N76" s="113" t="s">
        <v>185</v>
      </c>
      <c r="O76" s="614"/>
      <c r="P76" s="615"/>
      <c r="Q76" s="615"/>
      <c r="R76" s="615"/>
      <c r="S76" s="615"/>
      <c r="T76" s="615"/>
      <c r="U76" s="615"/>
      <c r="V76" s="616"/>
      <c r="X76" s="341"/>
      <c r="Y76" s="271"/>
      <c r="Z76" s="540"/>
      <c r="AA76" s="540"/>
      <c r="AB76" s="553"/>
      <c r="AC76" s="574"/>
      <c r="AD76" s="82">
        <v>3</v>
      </c>
      <c r="AE76" s="473"/>
      <c r="AF76" s="388"/>
      <c r="AG76" s="387"/>
      <c r="AH76" s="387"/>
      <c r="AI76" s="610"/>
      <c r="AJ76" s="5">
        <v>11</v>
      </c>
      <c r="AK76" s="291"/>
      <c r="AL76" s="297"/>
      <c r="AM76" s="312"/>
      <c r="AN76" s="315"/>
      <c r="AO76" s="315"/>
      <c r="AP76" s="237"/>
      <c r="AQ76" s="563"/>
      <c r="AR76" s="294"/>
      <c r="AS76" s="596"/>
    </row>
    <row r="77" spans="1:45" ht="15" customHeight="1" x14ac:dyDescent="0.25">
      <c r="A77" s="566"/>
      <c r="B77" s="271"/>
      <c r="C77" s="271"/>
      <c r="D77" s="378"/>
      <c r="E77" s="379"/>
      <c r="F77" s="68" t="str">
        <f t="shared" si="8"/>
        <v>1E</v>
      </c>
      <c r="G77" s="136">
        <f t="shared" si="10"/>
        <v>30</v>
      </c>
      <c r="H77" s="78" t="s">
        <v>184</v>
      </c>
      <c r="I77" s="114" t="s">
        <v>183</v>
      </c>
      <c r="J77" s="317" t="str">
        <f>DEC2HEX(K77,4)</f>
        <v>03FD</v>
      </c>
      <c r="K77" s="415">
        <f>+K75+1</f>
        <v>1021</v>
      </c>
      <c r="L77" s="184">
        <f t="shared" si="9"/>
        <v>1036</v>
      </c>
      <c r="M77" s="134" t="str">
        <f t="shared" si="7"/>
        <v>040C</v>
      </c>
      <c r="N77" s="100" t="s">
        <v>184</v>
      </c>
      <c r="O77" s="614"/>
      <c r="P77" s="615"/>
      <c r="Q77" s="615"/>
      <c r="R77" s="615"/>
      <c r="S77" s="615"/>
      <c r="T77" s="615"/>
      <c r="U77" s="615"/>
      <c r="V77" s="616"/>
      <c r="X77" s="341"/>
      <c r="Y77" s="271"/>
      <c r="Z77" s="540"/>
      <c r="AA77" s="540"/>
      <c r="AB77" s="553"/>
      <c r="AC77" s="574"/>
      <c r="AD77" s="82">
        <v>4</v>
      </c>
      <c r="AE77" s="473"/>
      <c r="AF77" s="388"/>
      <c r="AG77" s="387"/>
      <c r="AH77" s="387"/>
      <c r="AI77" s="610"/>
      <c r="AJ77" s="98">
        <v>12</v>
      </c>
      <c r="AK77" s="291"/>
      <c r="AL77" s="297"/>
      <c r="AM77" s="312"/>
      <c r="AN77" s="315"/>
      <c r="AO77" s="315"/>
      <c r="AP77" s="237"/>
      <c r="AQ77" s="563"/>
      <c r="AR77" s="294"/>
      <c r="AS77" s="596"/>
    </row>
    <row r="78" spans="1:45" ht="15.75" customHeight="1" thickBot="1" x14ac:dyDescent="0.3">
      <c r="A78" s="566"/>
      <c r="B78" s="258"/>
      <c r="C78" s="258"/>
      <c r="D78" s="194"/>
      <c r="E78" s="195"/>
      <c r="F78" s="69" t="str">
        <f t="shared" si="8"/>
        <v>1F</v>
      </c>
      <c r="G78" s="137">
        <f t="shared" si="10"/>
        <v>31</v>
      </c>
      <c r="H78" s="101" t="s">
        <v>184</v>
      </c>
      <c r="I78" s="115" t="s">
        <v>183</v>
      </c>
      <c r="J78" s="199"/>
      <c r="K78" s="413"/>
      <c r="L78" s="139">
        <f t="shared" si="9"/>
        <v>1037</v>
      </c>
      <c r="M78" s="135" t="str">
        <f t="shared" si="7"/>
        <v>040D</v>
      </c>
      <c r="N78" s="113" t="s">
        <v>185</v>
      </c>
      <c r="O78" s="617"/>
      <c r="P78" s="618"/>
      <c r="Q78" s="618"/>
      <c r="R78" s="618"/>
      <c r="S78" s="618"/>
      <c r="T78" s="618"/>
      <c r="U78" s="618"/>
      <c r="V78" s="619"/>
      <c r="X78" s="341"/>
      <c r="Y78" s="271"/>
      <c r="Z78" s="540"/>
      <c r="AA78" s="540"/>
      <c r="AB78" s="553"/>
      <c r="AC78" s="574"/>
      <c r="AD78" s="82">
        <v>5</v>
      </c>
      <c r="AE78" s="473"/>
      <c r="AF78" s="388"/>
      <c r="AG78" s="387"/>
      <c r="AH78" s="387"/>
      <c r="AI78" s="610"/>
      <c r="AJ78" s="5">
        <v>13</v>
      </c>
      <c r="AK78" s="291"/>
      <c r="AL78" s="297"/>
      <c r="AM78" s="312"/>
      <c r="AN78" s="315"/>
      <c r="AO78" s="315"/>
      <c r="AP78" s="237"/>
      <c r="AQ78" s="563"/>
      <c r="AR78" s="294"/>
      <c r="AS78" s="596"/>
    </row>
    <row r="79" spans="1:45" ht="15.75" customHeight="1" x14ac:dyDescent="0.25">
      <c r="X79" s="341"/>
      <c r="Y79" s="271"/>
      <c r="Z79" s="540"/>
      <c r="AA79" s="540"/>
      <c r="AB79" s="553"/>
      <c r="AC79" s="574"/>
      <c r="AD79" s="82">
        <v>6</v>
      </c>
      <c r="AE79" s="473"/>
      <c r="AF79" s="388"/>
      <c r="AG79" s="387"/>
      <c r="AH79" s="387"/>
      <c r="AI79" s="610"/>
      <c r="AJ79" s="98">
        <v>14</v>
      </c>
      <c r="AK79" s="291"/>
      <c r="AL79" s="297"/>
      <c r="AM79" s="312"/>
      <c r="AN79" s="315"/>
      <c r="AO79" s="315"/>
      <c r="AP79" s="237"/>
      <c r="AQ79" s="563"/>
      <c r="AR79" s="294"/>
      <c r="AS79" s="596"/>
    </row>
    <row r="80" spans="1:45" ht="15.75" customHeight="1" thickBot="1" x14ac:dyDescent="0.3">
      <c r="X80" s="342"/>
      <c r="Y80" s="258"/>
      <c r="Z80" s="541"/>
      <c r="AA80" s="541"/>
      <c r="AB80" s="553"/>
      <c r="AC80" s="575"/>
      <c r="AD80" s="86">
        <v>7</v>
      </c>
      <c r="AE80" s="474"/>
      <c r="AF80" s="394"/>
      <c r="AG80" s="477"/>
      <c r="AH80" s="477"/>
      <c r="AI80" s="610"/>
      <c r="AJ80" s="84">
        <v>15</v>
      </c>
      <c r="AK80" s="292"/>
      <c r="AL80" s="298"/>
      <c r="AM80" s="313"/>
      <c r="AN80" s="316"/>
      <c r="AO80" s="316"/>
      <c r="AP80" s="238"/>
      <c r="AQ80" s="564"/>
      <c r="AR80" s="295"/>
      <c r="AS80" s="596"/>
    </row>
    <row r="81" spans="23:45" ht="15" customHeight="1" x14ac:dyDescent="0.25">
      <c r="X81" s="340" t="s">
        <v>9</v>
      </c>
      <c r="Y81" s="257" t="s">
        <v>217</v>
      </c>
      <c r="Z81" s="539" t="str">
        <f>DEC2HEX(AA81)</f>
        <v>21</v>
      </c>
      <c r="AA81" s="539">
        <f>AA65+1</f>
        <v>33</v>
      </c>
      <c r="AB81" s="552" t="str">
        <f>DEC2HEX(AC81)</f>
        <v>22</v>
      </c>
      <c r="AC81" s="573">
        <f>AC73+1</f>
        <v>34</v>
      </c>
      <c r="AD81" s="75">
        <v>0</v>
      </c>
      <c r="AE81" s="576" t="s">
        <v>482</v>
      </c>
      <c r="AF81" s="219" t="str">
        <f>DEC2HEX(AG81,4)</f>
        <v>0869</v>
      </c>
      <c r="AG81" s="476">
        <f>+AG65+1</f>
        <v>2153</v>
      </c>
      <c r="AH81" s="219">
        <f>AH73+1</f>
        <v>2170</v>
      </c>
      <c r="AI81" s="219" t="str">
        <f>DEC2HEX(AH81,4)</f>
        <v>087A</v>
      </c>
      <c r="AJ81" s="93">
        <v>0</v>
      </c>
      <c r="AK81" s="290" t="str">
        <f>HEX2BIN(AL81,8)</f>
        <v>10010111</v>
      </c>
      <c r="AL81" s="296" t="str">
        <f>RIGHT(DEC2HEX(AR81,4),2)</f>
        <v>97</v>
      </c>
      <c r="AM81" s="311" t="str">
        <f>CONCATENATE(AL81,AL89)</f>
        <v>9700</v>
      </c>
      <c r="AN81" s="314" t="str">
        <f>CONCATENATE(AL89,AL81)</f>
        <v>0097</v>
      </c>
      <c r="AO81" s="314">
        <f>MOD(HEX2DEC(AM81)+2^15,2^16)-2^15</f>
        <v>-26880</v>
      </c>
      <c r="AP81" s="236" t="s">
        <v>463</v>
      </c>
      <c r="AQ81" s="562"/>
      <c r="AR81" s="293">
        <v>151</v>
      </c>
      <c r="AS81" s="584" t="s">
        <v>465</v>
      </c>
    </row>
    <row r="82" spans="23:45" ht="15.75" customHeight="1" x14ac:dyDescent="0.25">
      <c r="X82" s="341"/>
      <c r="Y82" s="271"/>
      <c r="Z82" s="540"/>
      <c r="AA82" s="540"/>
      <c r="AB82" s="553"/>
      <c r="AC82" s="574"/>
      <c r="AD82" s="82">
        <v>1</v>
      </c>
      <c r="AE82" s="473"/>
      <c r="AF82" s="220"/>
      <c r="AG82" s="387"/>
      <c r="AH82" s="220"/>
      <c r="AI82" s="220"/>
      <c r="AJ82" s="123">
        <v>1</v>
      </c>
      <c r="AK82" s="291"/>
      <c r="AL82" s="297"/>
      <c r="AM82" s="312"/>
      <c r="AN82" s="315"/>
      <c r="AO82" s="315"/>
      <c r="AP82" s="237"/>
      <c r="AQ82" s="563"/>
      <c r="AR82" s="294"/>
      <c r="AS82" s="585"/>
    </row>
    <row r="83" spans="23:45" ht="15" customHeight="1" x14ac:dyDescent="0.25">
      <c r="X83" s="341"/>
      <c r="Y83" s="271"/>
      <c r="Z83" s="540"/>
      <c r="AA83" s="540"/>
      <c r="AB83" s="553"/>
      <c r="AC83" s="574"/>
      <c r="AD83" s="82">
        <v>2</v>
      </c>
      <c r="AE83" s="473"/>
      <c r="AF83" s="220"/>
      <c r="AG83" s="387"/>
      <c r="AH83" s="220"/>
      <c r="AI83" s="220"/>
      <c r="AJ83" s="122">
        <v>2</v>
      </c>
      <c r="AK83" s="291"/>
      <c r="AL83" s="297"/>
      <c r="AM83" s="312"/>
      <c r="AN83" s="315"/>
      <c r="AO83" s="315"/>
      <c r="AP83" s="237"/>
      <c r="AQ83" s="563"/>
      <c r="AR83" s="294"/>
      <c r="AS83" s="585"/>
    </row>
    <row r="84" spans="23:45" ht="15.75" customHeight="1" x14ac:dyDescent="0.25">
      <c r="X84" s="341"/>
      <c r="Y84" s="271"/>
      <c r="Z84" s="540"/>
      <c r="AA84" s="540"/>
      <c r="AB84" s="553"/>
      <c r="AC84" s="574"/>
      <c r="AD84" s="82">
        <v>3</v>
      </c>
      <c r="AE84" s="473"/>
      <c r="AF84" s="220"/>
      <c r="AG84" s="387"/>
      <c r="AH84" s="220"/>
      <c r="AI84" s="220"/>
      <c r="AJ84" s="123">
        <v>3</v>
      </c>
      <c r="AK84" s="291"/>
      <c r="AL84" s="297"/>
      <c r="AM84" s="312"/>
      <c r="AN84" s="315"/>
      <c r="AO84" s="315"/>
      <c r="AP84" s="237"/>
      <c r="AQ84" s="563"/>
      <c r="AR84" s="294"/>
      <c r="AS84" s="585"/>
    </row>
    <row r="85" spans="23:45" ht="15" customHeight="1" x14ac:dyDescent="0.25">
      <c r="W85" s="33"/>
      <c r="X85" s="341"/>
      <c r="Y85" s="271"/>
      <c r="Z85" s="540"/>
      <c r="AA85" s="540"/>
      <c r="AB85" s="553"/>
      <c r="AC85" s="574"/>
      <c r="AD85" s="82">
        <v>4</v>
      </c>
      <c r="AE85" s="473"/>
      <c r="AF85" s="220"/>
      <c r="AG85" s="387"/>
      <c r="AH85" s="220"/>
      <c r="AI85" s="220"/>
      <c r="AJ85" s="122">
        <v>4</v>
      </c>
      <c r="AK85" s="291"/>
      <c r="AL85" s="297"/>
      <c r="AM85" s="312"/>
      <c r="AN85" s="315"/>
      <c r="AO85" s="315"/>
      <c r="AP85" s="237"/>
      <c r="AQ85" s="563"/>
      <c r="AR85" s="294"/>
      <c r="AS85" s="585"/>
    </row>
    <row r="86" spans="23:45" ht="15.75" customHeight="1" x14ac:dyDescent="0.25">
      <c r="W86" s="33"/>
      <c r="X86" s="341"/>
      <c r="Y86" s="271"/>
      <c r="Z86" s="540"/>
      <c r="AA86" s="540"/>
      <c r="AB86" s="553"/>
      <c r="AC86" s="574"/>
      <c r="AD86" s="82">
        <v>5</v>
      </c>
      <c r="AE86" s="473"/>
      <c r="AF86" s="220"/>
      <c r="AG86" s="387"/>
      <c r="AH86" s="220"/>
      <c r="AI86" s="220"/>
      <c r="AJ86" s="123">
        <v>5</v>
      </c>
      <c r="AK86" s="291"/>
      <c r="AL86" s="297"/>
      <c r="AM86" s="312"/>
      <c r="AN86" s="315"/>
      <c r="AO86" s="315"/>
      <c r="AP86" s="237"/>
      <c r="AQ86" s="563"/>
      <c r="AR86" s="294"/>
      <c r="AS86" s="585"/>
    </row>
    <row r="87" spans="23:45" ht="15" customHeight="1" x14ac:dyDescent="0.25">
      <c r="W87" s="33"/>
      <c r="X87" s="341"/>
      <c r="Y87" s="271"/>
      <c r="Z87" s="540"/>
      <c r="AA87" s="540"/>
      <c r="AB87" s="553"/>
      <c r="AC87" s="574"/>
      <c r="AD87" s="82">
        <v>6</v>
      </c>
      <c r="AE87" s="473"/>
      <c r="AF87" s="220"/>
      <c r="AG87" s="387"/>
      <c r="AH87" s="220"/>
      <c r="AI87" s="220"/>
      <c r="AJ87" s="122">
        <v>6</v>
      </c>
      <c r="AK87" s="291"/>
      <c r="AL87" s="297"/>
      <c r="AM87" s="312"/>
      <c r="AN87" s="315"/>
      <c r="AO87" s="315"/>
      <c r="AP87" s="237"/>
      <c r="AQ87" s="563"/>
      <c r="AR87" s="294"/>
      <c r="AS87" s="585"/>
    </row>
    <row r="88" spans="23:45" ht="15.75" customHeight="1" thickBot="1" x14ac:dyDescent="0.3">
      <c r="W88" s="33"/>
      <c r="X88" s="341"/>
      <c r="Y88" s="271"/>
      <c r="Z88" s="540"/>
      <c r="AA88" s="540"/>
      <c r="AB88" s="553"/>
      <c r="AC88" s="575"/>
      <c r="AD88" s="86">
        <v>7</v>
      </c>
      <c r="AE88" s="473"/>
      <c r="AF88" s="220"/>
      <c r="AG88" s="387"/>
      <c r="AH88" s="221"/>
      <c r="AI88" s="221"/>
      <c r="AJ88" s="123">
        <v>7</v>
      </c>
      <c r="AK88" s="292"/>
      <c r="AL88" s="298"/>
      <c r="AM88" s="312"/>
      <c r="AN88" s="315"/>
      <c r="AO88" s="315"/>
      <c r="AP88" s="237"/>
      <c r="AQ88" s="563"/>
      <c r="AR88" s="294"/>
      <c r="AS88" s="585"/>
    </row>
    <row r="89" spans="23:45" ht="15" customHeight="1" x14ac:dyDescent="0.25">
      <c r="W89" s="33"/>
      <c r="X89" s="341"/>
      <c r="Y89" s="271"/>
      <c r="Z89" s="540"/>
      <c r="AA89" s="540"/>
      <c r="AB89" s="552" t="str">
        <f>DEC2HEX(AC89)</f>
        <v>23</v>
      </c>
      <c r="AC89" s="573">
        <f>AC81+1</f>
        <v>35</v>
      </c>
      <c r="AD89" s="75">
        <v>0</v>
      </c>
      <c r="AE89" s="473"/>
      <c r="AF89" s="220"/>
      <c r="AG89" s="387"/>
      <c r="AH89" s="219">
        <f>AH81+1</f>
        <v>2171</v>
      </c>
      <c r="AI89" s="219" t="str">
        <f>DEC2HEX(AH89,4)</f>
        <v>087B</v>
      </c>
      <c r="AJ89" s="122">
        <v>8</v>
      </c>
      <c r="AK89" s="290" t="str">
        <f>HEX2BIN(AL89,8)</f>
        <v>00000000</v>
      </c>
      <c r="AL89" s="296" t="str">
        <f>LEFT(DEC2HEX(AR81,4),2)</f>
        <v>00</v>
      </c>
      <c r="AM89" s="312"/>
      <c r="AN89" s="315"/>
      <c r="AO89" s="315"/>
      <c r="AP89" s="237"/>
      <c r="AQ89" s="563"/>
      <c r="AR89" s="294"/>
      <c r="AS89" s="585"/>
    </row>
    <row r="90" spans="23:45" ht="15.75" customHeight="1" x14ac:dyDescent="0.25">
      <c r="W90" s="33"/>
      <c r="X90" s="341"/>
      <c r="Y90" s="271"/>
      <c r="Z90" s="540"/>
      <c r="AA90" s="540"/>
      <c r="AB90" s="553"/>
      <c r="AC90" s="574"/>
      <c r="AD90" s="82">
        <v>1</v>
      </c>
      <c r="AE90" s="473"/>
      <c r="AF90" s="220"/>
      <c r="AG90" s="387"/>
      <c r="AH90" s="220"/>
      <c r="AI90" s="220"/>
      <c r="AJ90" s="123">
        <v>9</v>
      </c>
      <c r="AK90" s="291"/>
      <c r="AL90" s="297"/>
      <c r="AM90" s="312"/>
      <c r="AN90" s="315"/>
      <c r="AO90" s="315"/>
      <c r="AP90" s="237"/>
      <c r="AQ90" s="563"/>
      <c r="AR90" s="294"/>
      <c r="AS90" s="585"/>
    </row>
    <row r="91" spans="23:45" ht="15" customHeight="1" x14ac:dyDescent="0.25">
      <c r="W91" s="33"/>
      <c r="X91" s="341"/>
      <c r="Y91" s="271"/>
      <c r="Z91" s="540"/>
      <c r="AA91" s="540"/>
      <c r="AB91" s="553"/>
      <c r="AC91" s="574"/>
      <c r="AD91" s="82">
        <v>2</v>
      </c>
      <c r="AE91" s="473"/>
      <c r="AF91" s="220"/>
      <c r="AG91" s="387"/>
      <c r="AH91" s="220"/>
      <c r="AI91" s="220"/>
      <c r="AJ91" s="122">
        <v>10</v>
      </c>
      <c r="AK91" s="291"/>
      <c r="AL91" s="297"/>
      <c r="AM91" s="312"/>
      <c r="AN91" s="315"/>
      <c r="AO91" s="315"/>
      <c r="AP91" s="237"/>
      <c r="AQ91" s="563"/>
      <c r="AR91" s="294"/>
      <c r="AS91" s="585"/>
    </row>
    <row r="92" spans="23:45" ht="15.75" customHeight="1" x14ac:dyDescent="0.25">
      <c r="W92" s="33"/>
      <c r="X92" s="341"/>
      <c r="Y92" s="271"/>
      <c r="Z92" s="540"/>
      <c r="AA92" s="540"/>
      <c r="AB92" s="553"/>
      <c r="AC92" s="574"/>
      <c r="AD92" s="82">
        <v>3</v>
      </c>
      <c r="AE92" s="473"/>
      <c r="AF92" s="220"/>
      <c r="AG92" s="387"/>
      <c r="AH92" s="220"/>
      <c r="AI92" s="220"/>
      <c r="AJ92" s="123">
        <v>11</v>
      </c>
      <c r="AK92" s="291"/>
      <c r="AL92" s="297"/>
      <c r="AM92" s="312"/>
      <c r="AN92" s="315"/>
      <c r="AO92" s="315"/>
      <c r="AP92" s="237"/>
      <c r="AQ92" s="563"/>
      <c r="AR92" s="294"/>
      <c r="AS92" s="585"/>
    </row>
    <row r="93" spans="23:45" ht="15" customHeight="1" x14ac:dyDescent="0.25">
      <c r="W93" s="33"/>
      <c r="X93" s="341"/>
      <c r="Y93" s="271"/>
      <c r="Z93" s="540"/>
      <c r="AA93" s="540"/>
      <c r="AB93" s="553"/>
      <c r="AC93" s="574"/>
      <c r="AD93" s="82">
        <v>4</v>
      </c>
      <c r="AE93" s="473"/>
      <c r="AF93" s="220"/>
      <c r="AG93" s="387"/>
      <c r="AH93" s="220"/>
      <c r="AI93" s="220"/>
      <c r="AJ93" s="122">
        <v>12</v>
      </c>
      <c r="AK93" s="291"/>
      <c r="AL93" s="297"/>
      <c r="AM93" s="312"/>
      <c r="AN93" s="315"/>
      <c r="AO93" s="315"/>
      <c r="AP93" s="237"/>
      <c r="AQ93" s="563"/>
      <c r="AR93" s="294"/>
      <c r="AS93" s="585"/>
    </row>
    <row r="94" spans="23:45" ht="15.75" customHeight="1" x14ac:dyDescent="0.25">
      <c r="W94" s="33"/>
      <c r="X94" s="341"/>
      <c r="Y94" s="271"/>
      <c r="Z94" s="540"/>
      <c r="AA94" s="540"/>
      <c r="AB94" s="553"/>
      <c r="AC94" s="574"/>
      <c r="AD94" s="82">
        <v>5</v>
      </c>
      <c r="AE94" s="473"/>
      <c r="AF94" s="220"/>
      <c r="AG94" s="387"/>
      <c r="AH94" s="220"/>
      <c r="AI94" s="220"/>
      <c r="AJ94" s="123">
        <v>13</v>
      </c>
      <c r="AK94" s="291"/>
      <c r="AL94" s="297"/>
      <c r="AM94" s="312"/>
      <c r="AN94" s="315"/>
      <c r="AO94" s="315"/>
      <c r="AP94" s="237"/>
      <c r="AQ94" s="563"/>
      <c r="AR94" s="294"/>
      <c r="AS94" s="585"/>
    </row>
    <row r="95" spans="23:45" ht="15" customHeight="1" x14ac:dyDescent="0.25">
      <c r="W95" s="33"/>
      <c r="X95" s="341"/>
      <c r="Y95" s="271"/>
      <c r="Z95" s="540"/>
      <c r="AA95" s="540"/>
      <c r="AB95" s="553"/>
      <c r="AC95" s="574"/>
      <c r="AD95" s="82">
        <v>6</v>
      </c>
      <c r="AE95" s="473"/>
      <c r="AF95" s="220"/>
      <c r="AG95" s="387"/>
      <c r="AH95" s="220"/>
      <c r="AI95" s="220"/>
      <c r="AJ95" s="122">
        <v>14</v>
      </c>
      <c r="AK95" s="291"/>
      <c r="AL95" s="297"/>
      <c r="AM95" s="312"/>
      <c r="AN95" s="315"/>
      <c r="AO95" s="315"/>
      <c r="AP95" s="237"/>
      <c r="AQ95" s="563"/>
      <c r="AR95" s="294"/>
      <c r="AS95" s="585"/>
    </row>
    <row r="96" spans="23:45" ht="15.75" customHeight="1" thickBot="1" x14ac:dyDescent="0.3">
      <c r="W96" s="33"/>
      <c r="X96" s="342"/>
      <c r="Y96" s="258"/>
      <c r="Z96" s="541"/>
      <c r="AA96" s="541"/>
      <c r="AB96" s="553"/>
      <c r="AC96" s="575"/>
      <c r="AD96" s="86">
        <v>7</v>
      </c>
      <c r="AE96" s="474"/>
      <c r="AF96" s="221"/>
      <c r="AG96" s="477"/>
      <c r="AH96" s="221"/>
      <c r="AI96" s="221"/>
      <c r="AJ96" s="188">
        <v>15</v>
      </c>
      <c r="AK96" s="292"/>
      <c r="AL96" s="298"/>
      <c r="AM96" s="313"/>
      <c r="AN96" s="316"/>
      <c r="AO96" s="316"/>
      <c r="AP96" s="238"/>
      <c r="AQ96" s="564"/>
      <c r="AR96" s="295"/>
      <c r="AS96" s="586"/>
    </row>
    <row r="97" spans="23:53" ht="15" customHeight="1" x14ac:dyDescent="0.25">
      <c r="W97" s="33"/>
      <c r="X97" s="340" t="s">
        <v>9</v>
      </c>
      <c r="Y97" s="257" t="s">
        <v>468</v>
      </c>
      <c r="Z97" s="539" t="str">
        <f>DEC2HEX(AA97)</f>
        <v>22</v>
      </c>
      <c r="AA97" s="539">
        <f>AA81+1</f>
        <v>34</v>
      </c>
      <c r="AB97" s="552" t="str">
        <f>DEC2HEX(AC97)</f>
        <v>24</v>
      </c>
      <c r="AC97" s="573">
        <f>AC89+1</f>
        <v>36</v>
      </c>
      <c r="AD97" s="75">
        <v>0</v>
      </c>
      <c r="AE97" s="576" t="s">
        <v>483</v>
      </c>
      <c r="AF97" s="219" t="str">
        <f>DEC2HEX(AG97,4)</f>
        <v>086A</v>
      </c>
      <c r="AG97" s="476">
        <f>+AG81+1</f>
        <v>2154</v>
      </c>
      <c r="AH97" s="219">
        <f>AH89+1</f>
        <v>2172</v>
      </c>
      <c r="AI97" s="219" t="str">
        <f>DEC2HEX(AH97,4)</f>
        <v>087C</v>
      </c>
      <c r="AJ97" s="73">
        <v>0</v>
      </c>
      <c r="AK97" s="290" t="str">
        <f>HEX2BIN(AL97,8)</f>
        <v>00010000</v>
      </c>
      <c r="AL97" s="296" t="str">
        <f>RIGHT(AM97,2)</f>
        <v>10</v>
      </c>
      <c r="AM97" s="587" t="str">
        <f>RIGHT(DEC2HEX(AO97,8),8)</f>
        <v>00002710</v>
      </c>
      <c r="AN97" s="587" t="str">
        <f>RIGHT(DEC2HEX(AP97,8),8)</f>
        <v>10270000</v>
      </c>
      <c r="AO97" s="587">
        <f>AR97*1000</f>
        <v>10000</v>
      </c>
      <c r="AP97" s="593">
        <f>MOD(HEX2DEC((CONCATENATE(AL97,AL105,AL113,AL121)))+2^31,2^32)-2^31</f>
        <v>270991360</v>
      </c>
      <c r="AQ97" s="639">
        <f>AP97/1000</f>
        <v>270991.35999999999</v>
      </c>
      <c r="AR97" s="590">
        <v>10</v>
      </c>
      <c r="AS97" s="584" t="s">
        <v>466</v>
      </c>
      <c r="AT97" s="157"/>
    </row>
    <row r="98" spans="23:53" ht="15" customHeight="1" x14ac:dyDescent="0.25">
      <c r="W98" s="33"/>
      <c r="X98" s="341"/>
      <c r="Y98" s="271"/>
      <c r="Z98" s="540"/>
      <c r="AA98" s="540"/>
      <c r="AB98" s="553"/>
      <c r="AC98" s="574"/>
      <c r="AD98" s="82">
        <v>1</v>
      </c>
      <c r="AE98" s="473"/>
      <c r="AF98" s="220"/>
      <c r="AG98" s="387"/>
      <c r="AH98" s="220"/>
      <c r="AI98" s="220"/>
      <c r="AJ98" s="5">
        <v>1</v>
      </c>
      <c r="AK98" s="291"/>
      <c r="AL98" s="297"/>
      <c r="AM98" s="594"/>
      <c r="AN98" s="594"/>
      <c r="AO98" s="588"/>
      <c r="AP98" s="594"/>
      <c r="AQ98" s="640"/>
      <c r="AR98" s="591"/>
      <c r="AS98" s="585"/>
      <c r="AT98" s="157"/>
    </row>
    <row r="99" spans="23:53" ht="15" customHeight="1" x14ac:dyDescent="0.25">
      <c r="W99" s="33"/>
      <c r="X99" s="341"/>
      <c r="Y99" s="271"/>
      <c r="Z99" s="540"/>
      <c r="AA99" s="540"/>
      <c r="AB99" s="553"/>
      <c r="AC99" s="574"/>
      <c r="AD99" s="82">
        <v>2</v>
      </c>
      <c r="AE99" s="473"/>
      <c r="AF99" s="220"/>
      <c r="AG99" s="387"/>
      <c r="AH99" s="220"/>
      <c r="AI99" s="220"/>
      <c r="AJ99" s="98">
        <v>2</v>
      </c>
      <c r="AK99" s="291"/>
      <c r="AL99" s="297"/>
      <c r="AM99" s="594"/>
      <c r="AN99" s="594"/>
      <c r="AO99" s="588"/>
      <c r="AP99" s="594"/>
      <c r="AQ99" s="640"/>
      <c r="AR99" s="591"/>
      <c r="AS99" s="585"/>
      <c r="AT99" s="157"/>
    </row>
    <row r="100" spans="23:53" ht="15" customHeight="1" x14ac:dyDescent="0.25">
      <c r="W100" s="33"/>
      <c r="X100" s="341"/>
      <c r="Y100" s="271"/>
      <c r="Z100" s="540"/>
      <c r="AA100" s="540"/>
      <c r="AB100" s="553"/>
      <c r="AC100" s="574"/>
      <c r="AD100" s="82">
        <v>3</v>
      </c>
      <c r="AE100" s="473"/>
      <c r="AF100" s="220"/>
      <c r="AG100" s="387"/>
      <c r="AH100" s="220"/>
      <c r="AI100" s="220"/>
      <c r="AJ100" s="5">
        <v>3</v>
      </c>
      <c r="AK100" s="291"/>
      <c r="AL100" s="297"/>
      <c r="AM100" s="594"/>
      <c r="AN100" s="594"/>
      <c r="AO100" s="588"/>
      <c r="AP100" s="594"/>
      <c r="AQ100" s="640"/>
      <c r="AR100" s="591"/>
      <c r="AS100" s="585"/>
      <c r="AT100" s="157"/>
    </row>
    <row r="101" spans="23:53" ht="15" customHeight="1" x14ac:dyDescent="0.25">
      <c r="X101" s="341"/>
      <c r="Y101" s="271"/>
      <c r="Z101" s="540"/>
      <c r="AA101" s="540"/>
      <c r="AB101" s="553"/>
      <c r="AC101" s="574"/>
      <c r="AD101" s="82">
        <v>4</v>
      </c>
      <c r="AE101" s="473"/>
      <c r="AF101" s="220"/>
      <c r="AG101" s="387"/>
      <c r="AH101" s="220"/>
      <c r="AI101" s="220"/>
      <c r="AJ101" s="98">
        <v>4</v>
      </c>
      <c r="AK101" s="291"/>
      <c r="AL101" s="297"/>
      <c r="AM101" s="594"/>
      <c r="AN101" s="594"/>
      <c r="AO101" s="588"/>
      <c r="AP101" s="594"/>
      <c r="AQ101" s="640"/>
      <c r="AR101" s="591"/>
      <c r="AS101" s="585"/>
      <c r="AT101" s="157"/>
    </row>
    <row r="102" spans="23:53" ht="15" customHeight="1" x14ac:dyDescent="0.25">
      <c r="X102" s="341"/>
      <c r="Y102" s="271"/>
      <c r="Z102" s="540"/>
      <c r="AA102" s="540"/>
      <c r="AB102" s="553"/>
      <c r="AC102" s="574"/>
      <c r="AD102" s="82">
        <v>5</v>
      </c>
      <c r="AE102" s="473"/>
      <c r="AF102" s="220"/>
      <c r="AG102" s="387"/>
      <c r="AH102" s="220"/>
      <c r="AI102" s="220"/>
      <c r="AJ102" s="5">
        <v>5</v>
      </c>
      <c r="AK102" s="291"/>
      <c r="AL102" s="297"/>
      <c r="AM102" s="594"/>
      <c r="AN102" s="594"/>
      <c r="AO102" s="588"/>
      <c r="AP102" s="594"/>
      <c r="AQ102" s="640"/>
      <c r="AR102" s="591"/>
      <c r="AS102" s="585"/>
      <c r="AT102" s="157"/>
    </row>
    <row r="103" spans="23:53" ht="15" customHeight="1" x14ac:dyDescent="0.25">
      <c r="X103" s="341"/>
      <c r="Y103" s="271"/>
      <c r="Z103" s="540"/>
      <c r="AA103" s="540"/>
      <c r="AB103" s="553"/>
      <c r="AC103" s="574"/>
      <c r="AD103" s="82">
        <v>6</v>
      </c>
      <c r="AE103" s="473"/>
      <c r="AF103" s="220"/>
      <c r="AG103" s="387"/>
      <c r="AH103" s="220"/>
      <c r="AI103" s="220"/>
      <c r="AJ103" s="98">
        <v>6</v>
      </c>
      <c r="AK103" s="291"/>
      <c r="AL103" s="297"/>
      <c r="AM103" s="594"/>
      <c r="AN103" s="594"/>
      <c r="AO103" s="588"/>
      <c r="AP103" s="594"/>
      <c r="AQ103" s="640"/>
      <c r="AR103" s="591"/>
      <c r="AS103" s="585"/>
      <c r="AT103" s="157"/>
    </row>
    <row r="104" spans="23:53" ht="15" customHeight="1" thickBot="1" x14ac:dyDescent="0.3">
      <c r="X104" s="341"/>
      <c r="Y104" s="271"/>
      <c r="Z104" s="540"/>
      <c r="AA104" s="540"/>
      <c r="AB104" s="553"/>
      <c r="AC104" s="575"/>
      <c r="AD104" s="86">
        <v>7</v>
      </c>
      <c r="AE104" s="473"/>
      <c r="AF104" s="220"/>
      <c r="AG104" s="387"/>
      <c r="AH104" s="221"/>
      <c r="AI104" s="221"/>
      <c r="AJ104" s="5">
        <v>7</v>
      </c>
      <c r="AK104" s="292"/>
      <c r="AL104" s="298"/>
      <c r="AM104" s="594"/>
      <c r="AN104" s="594"/>
      <c r="AO104" s="588"/>
      <c r="AP104" s="594"/>
      <c r="AQ104" s="640"/>
      <c r="AR104" s="591"/>
      <c r="AS104" s="585"/>
      <c r="AT104" s="157"/>
      <c r="AZ104" s="1" t="s">
        <v>469</v>
      </c>
      <c r="BA104" s="1" t="str">
        <f>LEFT(DEC2HEX(AR97,10))</f>
        <v>0</v>
      </c>
    </row>
    <row r="105" spans="23:53" ht="15" customHeight="1" x14ac:dyDescent="0.25">
      <c r="X105" s="341"/>
      <c r="Y105" s="271"/>
      <c r="Z105" s="540"/>
      <c r="AA105" s="540"/>
      <c r="AB105" s="552" t="str">
        <f>DEC2HEX(AC105)</f>
        <v>25</v>
      </c>
      <c r="AC105" s="573">
        <f>AC97+1</f>
        <v>37</v>
      </c>
      <c r="AD105" s="75">
        <v>0</v>
      </c>
      <c r="AE105" s="473"/>
      <c r="AF105" s="220"/>
      <c r="AG105" s="387"/>
      <c r="AH105" s="219">
        <f>AH97+1</f>
        <v>2173</v>
      </c>
      <c r="AI105" s="219" t="str">
        <f>DEC2HEX(AH105,4)</f>
        <v>087D</v>
      </c>
      <c r="AJ105" s="98">
        <v>8</v>
      </c>
      <c r="AK105" s="290" t="str">
        <f>HEX2BIN(AL105,8)</f>
        <v>00100111</v>
      </c>
      <c r="AL105" s="296" t="str">
        <f>MID(AM97,5,2)</f>
        <v>27</v>
      </c>
      <c r="AM105" s="594"/>
      <c r="AN105" s="594"/>
      <c r="AO105" s="588"/>
      <c r="AP105" s="594"/>
      <c r="AQ105" s="640"/>
      <c r="AR105" s="591"/>
      <c r="AS105" s="585"/>
      <c r="AT105" s="157"/>
    </row>
    <row r="106" spans="23:53" ht="15" customHeight="1" x14ac:dyDescent="0.25">
      <c r="X106" s="341"/>
      <c r="Y106" s="271"/>
      <c r="Z106" s="540"/>
      <c r="AA106" s="540"/>
      <c r="AB106" s="553"/>
      <c r="AC106" s="574"/>
      <c r="AD106" s="82">
        <v>1</v>
      </c>
      <c r="AE106" s="473"/>
      <c r="AF106" s="220"/>
      <c r="AG106" s="387"/>
      <c r="AH106" s="220"/>
      <c r="AI106" s="220"/>
      <c r="AJ106" s="5">
        <v>9</v>
      </c>
      <c r="AK106" s="291"/>
      <c r="AL106" s="297"/>
      <c r="AM106" s="594"/>
      <c r="AN106" s="594"/>
      <c r="AO106" s="588"/>
      <c r="AP106" s="594"/>
      <c r="AQ106" s="640"/>
      <c r="AR106" s="591"/>
      <c r="AS106" s="585"/>
      <c r="AT106" s="157"/>
    </row>
    <row r="107" spans="23:53" ht="15" customHeight="1" x14ac:dyDescent="0.25">
      <c r="X107" s="341"/>
      <c r="Y107" s="271"/>
      <c r="Z107" s="540"/>
      <c r="AA107" s="540"/>
      <c r="AB107" s="553"/>
      <c r="AC107" s="574"/>
      <c r="AD107" s="82">
        <v>2</v>
      </c>
      <c r="AE107" s="473"/>
      <c r="AF107" s="220"/>
      <c r="AG107" s="387"/>
      <c r="AH107" s="220"/>
      <c r="AI107" s="220"/>
      <c r="AJ107" s="98">
        <v>10</v>
      </c>
      <c r="AK107" s="291"/>
      <c r="AL107" s="297"/>
      <c r="AM107" s="594"/>
      <c r="AN107" s="594"/>
      <c r="AO107" s="588"/>
      <c r="AP107" s="594"/>
      <c r="AQ107" s="640"/>
      <c r="AR107" s="591"/>
      <c r="AS107" s="585"/>
      <c r="AT107" s="157"/>
    </row>
    <row r="108" spans="23:53" ht="15.75" customHeight="1" x14ac:dyDescent="0.25">
      <c r="X108" s="341"/>
      <c r="Y108" s="271"/>
      <c r="Z108" s="540"/>
      <c r="AA108" s="540"/>
      <c r="AB108" s="553"/>
      <c r="AC108" s="574"/>
      <c r="AD108" s="82">
        <v>3</v>
      </c>
      <c r="AE108" s="473"/>
      <c r="AF108" s="220"/>
      <c r="AG108" s="387"/>
      <c r="AH108" s="220"/>
      <c r="AI108" s="220"/>
      <c r="AJ108" s="5">
        <v>11</v>
      </c>
      <c r="AK108" s="291"/>
      <c r="AL108" s="297"/>
      <c r="AM108" s="594"/>
      <c r="AN108" s="594"/>
      <c r="AO108" s="588"/>
      <c r="AP108" s="594"/>
      <c r="AQ108" s="640"/>
      <c r="AR108" s="591"/>
      <c r="AS108" s="585"/>
      <c r="AT108" s="157"/>
    </row>
    <row r="109" spans="23:53" ht="15" customHeight="1" x14ac:dyDescent="0.25">
      <c r="X109" s="341"/>
      <c r="Y109" s="271"/>
      <c r="Z109" s="540"/>
      <c r="AA109" s="540"/>
      <c r="AB109" s="553"/>
      <c r="AC109" s="574"/>
      <c r="AD109" s="82">
        <v>4</v>
      </c>
      <c r="AE109" s="473"/>
      <c r="AF109" s="220"/>
      <c r="AG109" s="387"/>
      <c r="AH109" s="220"/>
      <c r="AI109" s="220"/>
      <c r="AJ109" s="98">
        <v>12</v>
      </c>
      <c r="AK109" s="291"/>
      <c r="AL109" s="297"/>
      <c r="AM109" s="594"/>
      <c r="AN109" s="594"/>
      <c r="AO109" s="588"/>
      <c r="AP109" s="594"/>
      <c r="AQ109" s="640"/>
      <c r="AR109" s="591"/>
      <c r="AS109" s="585"/>
      <c r="AT109" s="157"/>
    </row>
    <row r="110" spans="23:53" ht="15" customHeight="1" x14ac:dyDescent="0.25">
      <c r="X110" s="341"/>
      <c r="Y110" s="271"/>
      <c r="Z110" s="540"/>
      <c r="AA110" s="540"/>
      <c r="AB110" s="553"/>
      <c r="AC110" s="574"/>
      <c r="AD110" s="82">
        <v>5</v>
      </c>
      <c r="AE110" s="473"/>
      <c r="AF110" s="220"/>
      <c r="AG110" s="387"/>
      <c r="AH110" s="220"/>
      <c r="AI110" s="220"/>
      <c r="AJ110" s="5">
        <v>13</v>
      </c>
      <c r="AK110" s="291"/>
      <c r="AL110" s="297"/>
      <c r="AM110" s="594"/>
      <c r="AN110" s="594"/>
      <c r="AO110" s="588"/>
      <c r="AP110" s="594"/>
      <c r="AQ110" s="640"/>
      <c r="AR110" s="591"/>
      <c r="AS110" s="585"/>
      <c r="AT110" s="157"/>
    </row>
    <row r="111" spans="23:53" ht="15" customHeight="1" x14ac:dyDescent="0.25">
      <c r="X111" s="341"/>
      <c r="Y111" s="271"/>
      <c r="Z111" s="540"/>
      <c r="AA111" s="540"/>
      <c r="AB111" s="553"/>
      <c r="AC111" s="574"/>
      <c r="AD111" s="82">
        <v>6</v>
      </c>
      <c r="AE111" s="473"/>
      <c r="AF111" s="220"/>
      <c r="AG111" s="387"/>
      <c r="AH111" s="220"/>
      <c r="AI111" s="220"/>
      <c r="AJ111" s="98">
        <v>14</v>
      </c>
      <c r="AK111" s="291"/>
      <c r="AL111" s="297"/>
      <c r="AM111" s="594"/>
      <c r="AN111" s="594"/>
      <c r="AO111" s="588"/>
      <c r="AP111" s="594"/>
      <c r="AQ111" s="640"/>
      <c r="AR111" s="591"/>
      <c r="AS111" s="585"/>
      <c r="AT111" s="157"/>
    </row>
    <row r="112" spans="23:53" ht="15" customHeight="1" thickBot="1" x14ac:dyDescent="0.3">
      <c r="X112" s="342"/>
      <c r="Y112" s="271"/>
      <c r="Z112" s="541"/>
      <c r="AA112" s="541"/>
      <c r="AB112" s="553"/>
      <c r="AC112" s="575"/>
      <c r="AD112" s="86">
        <v>7</v>
      </c>
      <c r="AE112" s="473"/>
      <c r="AF112" s="221"/>
      <c r="AG112" s="477"/>
      <c r="AH112" s="221"/>
      <c r="AI112" s="221"/>
      <c r="AJ112" s="84">
        <v>15</v>
      </c>
      <c r="AK112" s="292"/>
      <c r="AL112" s="298"/>
      <c r="AM112" s="594"/>
      <c r="AN112" s="594"/>
      <c r="AO112" s="588"/>
      <c r="AP112" s="594"/>
      <c r="AQ112" s="640"/>
      <c r="AR112" s="591"/>
      <c r="AS112" s="585"/>
      <c r="AT112" s="157"/>
    </row>
    <row r="113" spans="24:46" ht="15" customHeight="1" x14ac:dyDescent="0.25">
      <c r="X113" s="340" t="s">
        <v>9</v>
      </c>
      <c r="Y113" s="271"/>
      <c r="Z113" s="539" t="str">
        <f>DEC2HEX(AA113)</f>
        <v>23</v>
      </c>
      <c r="AA113" s="539">
        <f>AA97+1</f>
        <v>35</v>
      </c>
      <c r="AB113" s="552" t="str">
        <f>DEC2HEX(AC113)</f>
        <v>26</v>
      </c>
      <c r="AC113" s="573">
        <f>AC105+1</f>
        <v>38</v>
      </c>
      <c r="AD113" s="75">
        <v>0</v>
      </c>
      <c r="AE113" s="473"/>
      <c r="AF113" s="219" t="str">
        <f>DEC2HEX(AG113,4)</f>
        <v>086B</v>
      </c>
      <c r="AG113" s="476">
        <f>+AG97+1</f>
        <v>2155</v>
      </c>
      <c r="AH113" s="219">
        <f>AH105+1</f>
        <v>2174</v>
      </c>
      <c r="AI113" s="219" t="str">
        <f>DEC2HEX(AH113,4)</f>
        <v>087E</v>
      </c>
      <c r="AJ113" s="73">
        <v>0</v>
      </c>
      <c r="AK113" s="290" t="str">
        <f>HEX2BIN(AL113,8)</f>
        <v>00000000</v>
      </c>
      <c r="AL113" s="296" t="str">
        <f>MID(AM97,3,2)</f>
        <v>00</v>
      </c>
      <c r="AM113" s="594"/>
      <c r="AN113" s="594"/>
      <c r="AO113" s="588"/>
      <c r="AP113" s="594"/>
      <c r="AQ113" s="640"/>
      <c r="AR113" s="591"/>
      <c r="AS113" s="585"/>
      <c r="AT113" s="157"/>
    </row>
    <row r="114" spans="24:46" ht="15" customHeight="1" x14ac:dyDescent="0.25">
      <c r="X114" s="341"/>
      <c r="Y114" s="271"/>
      <c r="Z114" s="540"/>
      <c r="AA114" s="540"/>
      <c r="AB114" s="553"/>
      <c r="AC114" s="574"/>
      <c r="AD114" s="82">
        <v>1</v>
      </c>
      <c r="AE114" s="473"/>
      <c r="AF114" s="220"/>
      <c r="AG114" s="387"/>
      <c r="AH114" s="220"/>
      <c r="AI114" s="220"/>
      <c r="AJ114" s="5">
        <v>1</v>
      </c>
      <c r="AK114" s="291"/>
      <c r="AL114" s="297"/>
      <c r="AM114" s="594"/>
      <c r="AN114" s="594"/>
      <c r="AO114" s="588"/>
      <c r="AP114" s="594"/>
      <c r="AQ114" s="640"/>
      <c r="AR114" s="591"/>
      <c r="AS114" s="585"/>
      <c r="AT114" s="157"/>
    </row>
    <row r="115" spans="24:46" ht="15" customHeight="1" x14ac:dyDescent="0.25">
      <c r="X115" s="341"/>
      <c r="Y115" s="271"/>
      <c r="Z115" s="540"/>
      <c r="AA115" s="540"/>
      <c r="AB115" s="553"/>
      <c r="AC115" s="574"/>
      <c r="AD115" s="82">
        <v>2</v>
      </c>
      <c r="AE115" s="473"/>
      <c r="AF115" s="220"/>
      <c r="AG115" s="387"/>
      <c r="AH115" s="220"/>
      <c r="AI115" s="220"/>
      <c r="AJ115" s="98">
        <v>2</v>
      </c>
      <c r="AK115" s="291"/>
      <c r="AL115" s="297"/>
      <c r="AM115" s="594"/>
      <c r="AN115" s="594"/>
      <c r="AO115" s="588"/>
      <c r="AP115" s="594"/>
      <c r="AQ115" s="640"/>
      <c r="AR115" s="591"/>
      <c r="AS115" s="585"/>
      <c r="AT115" s="157"/>
    </row>
    <row r="116" spans="24:46" ht="15.75" customHeight="1" x14ac:dyDescent="0.25">
      <c r="X116" s="341"/>
      <c r="Y116" s="271"/>
      <c r="Z116" s="540"/>
      <c r="AA116" s="540"/>
      <c r="AB116" s="553"/>
      <c r="AC116" s="574"/>
      <c r="AD116" s="82">
        <v>3</v>
      </c>
      <c r="AE116" s="473"/>
      <c r="AF116" s="220"/>
      <c r="AG116" s="387"/>
      <c r="AH116" s="220"/>
      <c r="AI116" s="220"/>
      <c r="AJ116" s="5">
        <v>3</v>
      </c>
      <c r="AK116" s="291"/>
      <c r="AL116" s="297"/>
      <c r="AM116" s="594"/>
      <c r="AN116" s="594"/>
      <c r="AO116" s="588"/>
      <c r="AP116" s="594"/>
      <c r="AQ116" s="640"/>
      <c r="AR116" s="591"/>
      <c r="AS116" s="585"/>
      <c r="AT116" s="157"/>
    </row>
    <row r="117" spans="24:46" ht="15" customHeight="1" x14ac:dyDescent="0.25">
      <c r="X117" s="341"/>
      <c r="Y117" s="271"/>
      <c r="Z117" s="540"/>
      <c r="AA117" s="540"/>
      <c r="AB117" s="553"/>
      <c r="AC117" s="574"/>
      <c r="AD117" s="82">
        <v>4</v>
      </c>
      <c r="AE117" s="473"/>
      <c r="AF117" s="220"/>
      <c r="AG117" s="387"/>
      <c r="AH117" s="220"/>
      <c r="AI117" s="220"/>
      <c r="AJ117" s="98">
        <v>4</v>
      </c>
      <c r="AK117" s="291"/>
      <c r="AL117" s="297"/>
      <c r="AM117" s="594"/>
      <c r="AN117" s="594"/>
      <c r="AO117" s="588"/>
      <c r="AP117" s="594"/>
      <c r="AQ117" s="640"/>
      <c r="AR117" s="591"/>
      <c r="AS117" s="585"/>
      <c r="AT117" s="157"/>
    </row>
    <row r="118" spans="24:46" ht="15.75" customHeight="1" x14ac:dyDescent="0.25">
      <c r="X118" s="341"/>
      <c r="Y118" s="271"/>
      <c r="Z118" s="540"/>
      <c r="AA118" s="540"/>
      <c r="AB118" s="553"/>
      <c r="AC118" s="574"/>
      <c r="AD118" s="82">
        <v>5</v>
      </c>
      <c r="AE118" s="473"/>
      <c r="AF118" s="220"/>
      <c r="AG118" s="387"/>
      <c r="AH118" s="220"/>
      <c r="AI118" s="220"/>
      <c r="AJ118" s="5">
        <v>5</v>
      </c>
      <c r="AK118" s="291"/>
      <c r="AL118" s="297"/>
      <c r="AM118" s="594"/>
      <c r="AN118" s="594"/>
      <c r="AO118" s="588"/>
      <c r="AP118" s="594"/>
      <c r="AQ118" s="640"/>
      <c r="AR118" s="591"/>
      <c r="AS118" s="585"/>
      <c r="AT118" s="157"/>
    </row>
    <row r="119" spans="24:46" ht="15.75" customHeight="1" x14ac:dyDescent="0.25">
      <c r="X119" s="341"/>
      <c r="Y119" s="271"/>
      <c r="Z119" s="540"/>
      <c r="AA119" s="540"/>
      <c r="AB119" s="553"/>
      <c r="AC119" s="574"/>
      <c r="AD119" s="82">
        <v>6</v>
      </c>
      <c r="AE119" s="473"/>
      <c r="AF119" s="220"/>
      <c r="AG119" s="387"/>
      <c r="AH119" s="220"/>
      <c r="AI119" s="220"/>
      <c r="AJ119" s="98">
        <v>6</v>
      </c>
      <c r="AK119" s="291"/>
      <c r="AL119" s="297"/>
      <c r="AM119" s="594"/>
      <c r="AN119" s="594"/>
      <c r="AO119" s="588"/>
      <c r="AP119" s="594"/>
      <c r="AQ119" s="640"/>
      <c r="AR119" s="591"/>
      <c r="AS119" s="585"/>
      <c r="AT119" s="157"/>
    </row>
    <row r="120" spans="24:46" ht="16.5" customHeight="1" thickBot="1" x14ac:dyDescent="0.3">
      <c r="X120" s="341"/>
      <c r="Y120" s="271"/>
      <c r="Z120" s="540"/>
      <c r="AA120" s="540"/>
      <c r="AB120" s="553"/>
      <c r="AC120" s="575"/>
      <c r="AD120" s="86">
        <v>7</v>
      </c>
      <c r="AE120" s="473"/>
      <c r="AF120" s="220"/>
      <c r="AG120" s="387"/>
      <c r="AH120" s="221"/>
      <c r="AI120" s="221"/>
      <c r="AJ120" s="5">
        <v>7</v>
      </c>
      <c r="AK120" s="292"/>
      <c r="AL120" s="298"/>
      <c r="AM120" s="594"/>
      <c r="AN120" s="594"/>
      <c r="AO120" s="588"/>
      <c r="AP120" s="594"/>
      <c r="AQ120" s="640"/>
      <c r="AR120" s="591"/>
      <c r="AS120" s="585"/>
      <c r="AT120" s="157"/>
    </row>
    <row r="121" spans="24:46" ht="15.75" customHeight="1" x14ac:dyDescent="0.25">
      <c r="X121" s="341"/>
      <c r="Y121" s="271"/>
      <c r="Z121" s="540"/>
      <c r="AA121" s="540"/>
      <c r="AB121" s="552" t="str">
        <f>DEC2HEX(AC121)</f>
        <v>27</v>
      </c>
      <c r="AC121" s="573">
        <f>AC113+1</f>
        <v>39</v>
      </c>
      <c r="AD121" s="75">
        <v>0</v>
      </c>
      <c r="AE121" s="473"/>
      <c r="AF121" s="220"/>
      <c r="AG121" s="387"/>
      <c r="AH121" s="219">
        <f>AH113+1</f>
        <v>2175</v>
      </c>
      <c r="AI121" s="219" t="str">
        <f>DEC2HEX(AH121,4)</f>
        <v>087F</v>
      </c>
      <c r="AJ121" s="98">
        <v>8</v>
      </c>
      <c r="AK121" s="290" t="str">
        <f>HEX2BIN(AL121,8)</f>
        <v>00000000</v>
      </c>
      <c r="AL121" s="296" t="str">
        <f>LEFT(AM97,2)</f>
        <v>00</v>
      </c>
      <c r="AM121" s="594"/>
      <c r="AN121" s="594"/>
      <c r="AO121" s="588"/>
      <c r="AP121" s="594"/>
      <c r="AQ121" s="640"/>
      <c r="AR121" s="591"/>
      <c r="AS121" s="585"/>
      <c r="AT121" s="157"/>
    </row>
    <row r="122" spans="24:46" ht="16.5" customHeight="1" x14ac:dyDescent="0.25">
      <c r="X122" s="341"/>
      <c r="Y122" s="271"/>
      <c r="Z122" s="540"/>
      <c r="AA122" s="540"/>
      <c r="AB122" s="553"/>
      <c r="AC122" s="574"/>
      <c r="AD122" s="82">
        <v>1</v>
      </c>
      <c r="AE122" s="473"/>
      <c r="AF122" s="220"/>
      <c r="AG122" s="387"/>
      <c r="AH122" s="220"/>
      <c r="AI122" s="220"/>
      <c r="AJ122" s="5">
        <v>9</v>
      </c>
      <c r="AK122" s="291"/>
      <c r="AL122" s="297"/>
      <c r="AM122" s="594"/>
      <c r="AN122" s="594"/>
      <c r="AO122" s="588"/>
      <c r="AP122" s="594"/>
      <c r="AQ122" s="640"/>
      <c r="AR122" s="591"/>
      <c r="AS122" s="585"/>
      <c r="AT122" s="157"/>
    </row>
    <row r="123" spans="24:46" ht="15.75" customHeight="1" x14ac:dyDescent="0.25">
      <c r="X123" s="341"/>
      <c r="Y123" s="271"/>
      <c r="Z123" s="540"/>
      <c r="AA123" s="540"/>
      <c r="AB123" s="553"/>
      <c r="AC123" s="574"/>
      <c r="AD123" s="82">
        <v>2</v>
      </c>
      <c r="AE123" s="473"/>
      <c r="AF123" s="220"/>
      <c r="AG123" s="387"/>
      <c r="AH123" s="220"/>
      <c r="AI123" s="220"/>
      <c r="AJ123" s="98">
        <v>10</v>
      </c>
      <c r="AK123" s="291"/>
      <c r="AL123" s="297"/>
      <c r="AM123" s="594"/>
      <c r="AN123" s="594"/>
      <c r="AO123" s="588"/>
      <c r="AP123" s="594"/>
      <c r="AQ123" s="640"/>
      <c r="AR123" s="591"/>
      <c r="AS123" s="585"/>
      <c r="AT123" s="157"/>
    </row>
    <row r="124" spans="24:46" ht="16.5" customHeight="1" x14ac:dyDescent="0.25">
      <c r="X124" s="341"/>
      <c r="Y124" s="271"/>
      <c r="Z124" s="540"/>
      <c r="AA124" s="540"/>
      <c r="AB124" s="553"/>
      <c r="AC124" s="574"/>
      <c r="AD124" s="82">
        <v>3</v>
      </c>
      <c r="AE124" s="473"/>
      <c r="AF124" s="220"/>
      <c r="AG124" s="387"/>
      <c r="AH124" s="220"/>
      <c r="AI124" s="220"/>
      <c r="AJ124" s="5">
        <v>11</v>
      </c>
      <c r="AK124" s="291"/>
      <c r="AL124" s="297"/>
      <c r="AM124" s="594"/>
      <c r="AN124" s="594"/>
      <c r="AO124" s="588"/>
      <c r="AP124" s="594"/>
      <c r="AQ124" s="640"/>
      <c r="AR124" s="591"/>
      <c r="AS124" s="585"/>
      <c r="AT124" s="157"/>
    </row>
    <row r="125" spans="24:46" ht="15.75" customHeight="1" x14ac:dyDescent="0.25">
      <c r="X125" s="341"/>
      <c r="Y125" s="271"/>
      <c r="Z125" s="540"/>
      <c r="AA125" s="540"/>
      <c r="AB125" s="553"/>
      <c r="AC125" s="574"/>
      <c r="AD125" s="82">
        <v>4</v>
      </c>
      <c r="AE125" s="473"/>
      <c r="AF125" s="220"/>
      <c r="AG125" s="387"/>
      <c r="AH125" s="220"/>
      <c r="AI125" s="220"/>
      <c r="AJ125" s="98">
        <v>12</v>
      </c>
      <c r="AK125" s="291"/>
      <c r="AL125" s="297"/>
      <c r="AM125" s="594"/>
      <c r="AN125" s="594"/>
      <c r="AO125" s="588"/>
      <c r="AP125" s="594"/>
      <c r="AQ125" s="640"/>
      <c r="AR125" s="591"/>
      <c r="AS125" s="585"/>
      <c r="AT125" s="157"/>
    </row>
    <row r="126" spans="24:46" ht="16.5" customHeight="1" x14ac:dyDescent="0.25">
      <c r="X126" s="341"/>
      <c r="Y126" s="271"/>
      <c r="Z126" s="540"/>
      <c r="AA126" s="540"/>
      <c r="AB126" s="553"/>
      <c r="AC126" s="574"/>
      <c r="AD126" s="82">
        <v>5</v>
      </c>
      <c r="AE126" s="473"/>
      <c r="AF126" s="220"/>
      <c r="AG126" s="387"/>
      <c r="AH126" s="220"/>
      <c r="AI126" s="220"/>
      <c r="AJ126" s="5">
        <v>13</v>
      </c>
      <c r="AK126" s="291"/>
      <c r="AL126" s="297"/>
      <c r="AM126" s="594"/>
      <c r="AN126" s="594"/>
      <c r="AO126" s="588"/>
      <c r="AP126" s="594"/>
      <c r="AQ126" s="640"/>
      <c r="AR126" s="591"/>
      <c r="AS126" s="585"/>
      <c r="AT126" s="157"/>
    </row>
    <row r="127" spans="24:46" ht="15.75" customHeight="1" x14ac:dyDescent="0.25">
      <c r="X127" s="341"/>
      <c r="Y127" s="271"/>
      <c r="Z127" s="540"/>
      <c r="AA127" s="540"/>
      <c r="AB127" s="553"/>
      <c r="AC127" s="574"/>
      <c r="AD127" s="82">
        <v>6</v>
      </c>
      <c r="AE127" s="473"/>
      <c r="AF127" s="220"/>
      <c r="AG127" s="387"/>
      <c r="AH127" s="220"/>
      <c r="AI127" s="220"/>
      <c r="AJ127" s="98">
        <v>14</v>
      </c>
      <c r="AK127" s="291"/>
      <c r="AL127" s="297"/>
      <c r="AM127" s="594"/>
      <c r="AN127" s="594"/>
      <c r="AO127" s="588"/>
      <c r="AP127" s="594"/>
      <c r="AQ127" s="640"/>
      <c r="AR127" s="591"/>
      <c r="AS127" s="585"/>
      <c r="AT127" s="157"/>
    </row>
    <row r="128" spans="24:46" ht="16.5" customHeight="1" thickBot="1" x14ac:dyDescent="0.3">
      <c r="X128" s="342"/>
      <c r="Y128" s="258"/>
      <c r="Z128" s="541"/>
      <c r="AA128" s="541"/>
      <c r="AB128" s="553"/>
      <c r="AC128" s="575"/>
      <c r="AD128" s="86">
        <v>7</v>
      </c>
      <c r="AE128" s="474"/>
      <c r="AF128" s="221"/>
      <c r="AG128" s="477"/>
      <c r="AH128" s="221"/>
      <c r="AI128" s="221"/>
      <c r="AJ128" s="84">
        <v>15</v>
      </c>
      <c r="AK128" s="292"/>
      <c r="AL128" s="298"/>
      <c r="AM128" s="595"/>
      <c r="AN128" s="595"/>
      <c r="AO128" s="589"/>
      <c r="AP128" s="595"/>
      <c r="AQ128" s="641"/>
      <c r="AR128" s="592"/>
      <c r="AS128" s="586"/>
      <c r="AT128" s="157"/>
    </row>
    <row r="129" spans="23:45" ht="15.75" customHeight="1" x14ac:dyDescent="0.25">
      <c r="X129" s="340" t="s">
        <v>9</v>
      </c>
      <c r="Y129" s="257" t="s">
        <v>480</v>
      </c>
      <c r="Z129" s="539" t="str">
        <f>DEC2HEX(AA129)</f>
        <v>24</v>
      </c>
      <c r="AA129" s="539">
        <f>AA113+1</f>
        <v>36</v>
      </c>
      <c r="AB129" s="552" t="str">
        <f>DEC2HEX(AC129)</f>
        <v>28</v>
      </c>
      <c r="AC129" s="573">
        <f>AC121+1</f>
        <v>40</v>
      </c>
      <c r="AD129" s="75">
        <v>0</v>
      </c>
      <c r="AE129" s="576" t="s">
        <v>470</v>
      </c>
      <c r="AF129" s="219" t="str">
        <f>DEC2HEX(AG129,4)</f>
        <v>086C</v>
      </c>
      <c r="AG129" s="476">
        <f>+AG113+1</f>
        <v>2156</v>
      </c>
      <c r="AH129" s="219">
        <f>AH121+1</f>
        <v>2176</v>
      </c>
      <c r="AI129" s="219" t="str">
        <f>DEC2HEX(AH129,4)</f>
        <v>0880</v>
      </c>
      <c r="AJ129" s="73">
        <v>0</v>
      </c>
      <c r="AK129" s="290" t="str">
        <f>HEX2BIN(AL129,8)</f>
        <v>00000001</v>
      </c>
      <c r="AL129" s="296" t="str">
        <f>RIGHT(DEC2HEX(AR129,4),2)</f>
        <v>01</v>
      </c>
      <c r="AM129" s="311" t="str">
        <f>CONCATENATE(AL129,AL137)</f>
        <v>0100</v>
      </c>
      <c r="AN129" s="314" t="str">
        <f>CONCATENATE(AL137,AL129)</f>
        <v>0001</v>
      </c>
      <c r="AO129" s="314">
        <f>MOD(HEX2DEC(AM129)+2^15,2^16)-2^15</f>
        <v>256</v>
      </c>
      <c r="AP129" s="236" t="s">
        <v>463</v>
      </c>
      <c r="AQ129" s="562"/>
      <c r="AR129" s="642">
        <v>1</v>
      </c>
      <c r="AS129" s="584" t="s">
        <v>465</v>
      </c>
    </row>
    <row r="130" spans="23:45" ht="16.5" customHeight="1" x14ac:dyDescent="0.25">
      <c r="X130" s="341"/>
      <c r="Y130" s="271"/>
      <c r="Z130" s="540"/>
      <c r="AA130" s="540"/>
      <c r="AB130" s="553"/>
      <c r="AC130" s="574"/>
      <c r="AD130" s="82">
        <v>1</v>
      </c>
      <c r="AE130" s="473"/>
      <c r="AF130" s="220"/>
      <c r="AG130" s="387"/>
      <c r="AH130" s="220"/>
      <c r="AI130" s="220"/>
      <c r="AJ130" s="5">
        <v>1</v>
      </c>
      <c r="AK130" s="291"/>
      <c r="AL130" s="297"/>
      <c r="AM130" s="312"/>
      <c r="AN130" s="315"/>
      <c r="AO130" s="315"/>
      <c r="AP130" s="237"/>
      <c r="AQ130" s="563"/>
      <c r="AR130" s="643"/>
      <c r="AS130" s="585"/>
    </row>
    <row r="131" spans="23:45" ht="15.75" customHeight="1" x14ac:dyDescent="0.25">
      <c r="X131" s="341"/>
      <c r="Y131" s="271"/>
      <c r="Z131" s="540"/>
      <c r="AA131" s="540"/>
      <c r="AB131" s="553"/>
      <c r="AC131" s="574"/>
      <c r="AD131" s="82">
        <v>2</v>
      </c>
      <c r="AE131" s="473"/>
      <c r="AF131" s="220"/>
      <c r="AG131" s="387"/>
      <c r="AH131" s="220"/>
      <c r="AI131" s="220"/>
      <c r="AJ131" s="98">
        <v>2</v>
      </c>
      <c r="AK131" s="291"/>
      <c r="AL131" s="297"/>
      <c r="AM131" s="312"/>
      <c r="AN131" s="315"/>
      <c r="AO131" s="315"/>
      <c r="AP131" s="237"/>
      <c r="AQ131" s="563"/>
      <c r="AR131" s="643"/>
      <c r="AS131" s="585"/>
    </row>
    <row r="132" spans="23:45" ht="16.5" customHeight="1" x14ac:dyDescent="0.25">
      <c r="X132" s="341"/>
      <c r="Y132" s="271"/>
      <c r="Z132" s="540"/>
      <c r="AA132" s="540"/>
      <c r="AB132" s="553"/>
      <c r="AC132" s="574"/>
      <c r="AD132" s="82">
        <v>3</v>
      </c>
      <c r="AE132" s="473"/>
      <c r="AF132" s="220"/>
      <c r="AG132" s="387"/>
      <c r="AH132" s="220"/>
      <c r="AI132" s="220"/>
      <c r="AJ132" s="5">
        <v>3</v>
      </c>
      <c r="AK132" s="291"/>
      <c r="AL132" s="297"/>
      <c r="AM132" s="312"/>
      <c r="AN132" s="315"/>
      <c r="AO132" s="315"/>
      <c r="AP132" s="237"/>
      <c r="AQ132" s="563"/>
      <c r="AR132" s="643"/>
      <c r="AS132" s="585"/>
    </row>
    <row r="133" spans="23:45" ht="15.75" customHeight="1" x14ac:dyDescent="0.25">
      <c r="X133" s="341"/>
      <c r="Y133" s="271"/>
      <c r="Z133" s="540"/>
      <c r="AA133" s="540"/>
      <c r="AB133" s="553"/>
      <c r="AC133" s="574"/>
      <c r="AD133" s="82">
        <v>4</v>
      </c>
      <c r="AE133" s="473"/>
      <c r="AF133" s="220"/>
      <c r="AG133" s="387"/>
      <c r="AH133" s="220"/>
      <c r="AI133" s="220"/>
      <c r="AJ133" s="98">
        <v>4</v>
      </c>
      <c r="AK133" s="291"/>
      <c r="AL133" s="297"/>
      <c r="AM133" s="312"/>
      <c r="AN133" s="315"/>
      <c r="AO133" s="315"/>
      <c r="AP133" s="237"/>
      <c r="AQ133" s="563"/>
      <c r="AR133" s="643"/>
      <c r="AS133" s="585"/>
    </row>
    <row r="134" spans="23:45" ht="16.5" customHeight="1" x14ac:dyDescent="0.25">
      <c r="X134" s="341"/>
      <c r="Y134" s="271"/>
      <c r="Z134" s="540"/>
      <c r="AA134" s="540"/>
      <c r="AB134" s="553"/>
      <c r="AC134" s="574"/>
      <c r="AD134" s="82">
        <v>5</v>
      </c>
      <c r="AE134" s="473"/>
      <c r="AF134" s="220"/>
      <c r="AG134" s="387"/>
      <c r="AH134" s="220"/>
      <c r="AI134" s="220"/>
      <c r="AJ134" s="5">
        <v>5</v>
      </c>
      <c r="AK134" s="291"/>
      <c r="AL134" s="297"/>
      <c r="AM134" s="312"/>
      <c r="AN134" s="315"/>
      <c r="AO134" s="315"/>
      <c r="AP134" s="237"/>
      <c r="AQ134" s="563"/>
      <c r="AR134" s="643"/>
      <c r="AS134" s="585"/>
    </row>
    <row r="135" spans="23:45" ht="15" customHeight="1" x14ac:dyDescent="0.25">
      <c r="W135" s="18"/>
      <c r="X135" s="341"/>
      <c r="Y135" s="271"/>
      <c r="Z135" s="540"/>
      <c r="AA135" s="540"/>
      <c r="AB135" s="553"/>
      <c r="AC135" s="574"/>
      <c r="AD135" s="82">
        <v>6</v>
      </c>
      <c r="AE135" s="473"/>
      <c r="AF135" s="220"/>
      <c r="AG135" s="387"/>
      <c r="AH135" s="220"/>
      <c r="AI135" s="220"/>
      <c r="AJ135" s="98">
        <v>6</v>
      </c>
      <c r="AK135" s="291"/>
      <c r="AL135" s="297"/>
      <c r="AM135" s="312"/>
      <c r="AN135" s="315"/>
      <c r="AO135" s="315"/>
      <c r="AP135" s="237"/>
      <c r="AQ135" s="563"/>
      <c r="AR135" s="643"/>
      <c r="AS135" s="585"/>
    </row>
    <row r="136" spans="23:45" ht="15.75" customHeight="1" thickBot="1" x14ac:dyDescent="0.3">
      <c r="W136" s="18"/>
      <c r="X136" s="341"/>
      <c r="Y136" s="271"/>
      <c r="Z136" s="540"/>
      <c r="AA136" s="540"/>
      <c r="AB136" s="553"/>
      <c r="AC136" s="575"/>
      <c r="AD136" s="86">
        <v>7</v>
      </c>
      <c r="AE136" s="473"/>
      <c r="AF136" s="220"/>
      <c r="AG136" s="387"/>
      <c r="AH136" s="221"/>
      <c r="AI136" s="221"/>
      <c r="AJ136" s="5">
        <v>7</v>
      </c>
      <c r="AK136" s="292"/>
      <c r="AL136" s="298"/>
      <c r="AM136" s="312"/>
      <c r="AN136" s="315"/>
      <c r="AO136" s="315"/>
      <c r="AP136" s="237"/>
      <c r="AQ136" s="563"/>
      <c r="AR136" s="643"/>
      <c r="AS136" s="585"/>
    </row>
    <row r="137" spans="23:45" ht="15" customHeight="1" x14ac:dyDescent="0.25">
      <c r="W137" s="18"/>
      <c r="X137" s="341"/>
      <c r="Y137" s="271"/>
      <c r="Z137" s="540"/>
      <c r="AA137" s="540"/>
      <c r="AB137" s="552" t="str">
        <f>DEC2HEX(AC137)</f>
        <v>29</v>
      </c>
      <c r="AC137" s="573">
        <f>AC129+1</f>
        <v>41</v>
      </c>
      <c r="AD137" s="75">
        <v>0</v>
      </c>
      <c r="AE137" s="473"/>
      <c r="AF137" s="220"/>
      <c r="AG137" s="387"/>
      <c r="AH137" s="219">
        <f>AH129+1</f>
        <v>2177</v>
      </c>
      <c r="AI137" s="219" t="str">
        <f>DEC2HEX(AH137,4)</f>
        <v>0881</v>
      </c>
      <c r="AJ137" s="98">
        <v>8</v>
      </c>
      <c r="AK137" s="290" t="str">
        <f>HEX2BIN(AL137,8)</f>
        <v>00000000</v>
      </c>
      <c r="AL137" s="296" t="str">
        <f>LEFT(DEC2HEX(AR129,4),2)</f>
        <v>00</v>
      </c>
      <c r="AM137" s="312"/>
      <c r="AN137" s="315"/>
      <c r="AO137" s="315"/>
      <c r="AP137" s="237"/>
      <c r="AQ137" s="563"/>
      <c r="AR137" s="643"/>
      <c r="AS137" s="585"/>
    </row>
    <row r="138" spans="23:45" ht="15.75" customHeight="1" x14ac:dyDescent="0.25">
      <c r="W138" s="18"/>
      <c r="X138" s="341"/>
      <c r="Y138" s="271"/>
      <c r="Z138" s="540"/>
      <c r="AA138" s="540"/>
      <c r="AB138" s="553"/>
      <c r="AC138" s="574"/>
      <c r="AD138" s="82">
        <v>1</v>
      </c>
      <c r="AE138" s="473"/>
      <c r="AF138" s="220"/>
      <c r="AG138" s="387"/>
      <c r="AH138" s="220"/>
      <c r="AI138" s="220"/>
      <c r="AJ138" s="5">
        <v>9</v>
      </c>
      <c r="AK138" s="291"/>
      <c r="AL138" s="297"/>
      <c r="AM138" s="312"/>
      <c r="AN138" s="315"/>
      <c r="AO138" s="315"/>
      <c r="AP138" s="237"/>
      <c r="AQ138" s="563"/>
      <c r="AR138" s="643"/>
      <c r="AS138" s="585"/>
    </row>
    <row r="139" spans="23:45" ht="15" customHeight="1" x14ac:dyDescent="0.25">
      <c r="W139" s="18"/>
      <c r="X139" s="341"/>
      <c r="Y139" s="271"/>
      <c r="Z139" s="540"/>
      <c r="AA139" s="540"/>
      <c r="AB139" s="553"/>
      <c r="AC139" s="574"/>
      <c r="AD139" s="82">
        <v>2</v>
      </c>
      <c r="AE139" s="473"/>
      <c r="AF139" s="220"/>
      <c r="AG139" s="387"/>
      <c r="AH139" s="220"/>
      <c r="AI139" s="220"/>
      <c r="AJ139" s="98">
        <v>10</v>
      </c>
      <c r="AK139" s="291"/>
      <c r="AL139" s="297"/>
      <c r="AM139" s="312"/>
      <c r="AN139" s="315"/>
      <c r="AO139" s="315"/>
      <c r="AP139" s="237"/>
      <c r="AQ139" s="563"/>
      <c r="AR139" s="643"/>
      <c r="AS139" s="585"/>
    </row>
    <row r="140" spans="23:45" ht="15.75" customHeight="1" x14ac:dyDescent="0.25">
      <c r="W140" s="18"/>
      <c r="X140" s="341"/>
      <c r="Y140" s="271"/>
      <c r="Z140" s="540"/>
      <c r="AA140" s="540"/>
      <c r="AB140" s="553"/>
      <c r="AC140" s="574"/>
      <c r="AD140" s="82">
        <v>3</v>
      </c>
      <c r="AE140" s="473"/>
      <c r="AF140" s="220"/>
      <c r="AG140" s="387"/>
      <c r="AH140" s="220"/>
      <c r="AI140" s="220"/>
      <c r="AJ140" s="5">
        <v>11</v>
      </c>
      <c r="AK140" s="291"/>
      <c r="AL140" s="297"/>
      <c r="AM140" s="312"/>
      <c r="AN140" s="315"/>
      <c r="AO140" s="315"/>
      <c r="AP140" s="237"/>
      <c r="AQ140" s="563"/>
      <c r="AR140" s="643"/>
      <c r="AS140" s="585"/>
    </row>
    <row r="141" spans="23:45" ht="15" customHeight="1" x14ac:dyDescent="0.25">
      <c r="W141" s="18"/>
      <c r="X141" s="341"/>
      <c r="Y141" s="271"/>
      <c r="Z141" s="540"/>
      <c r="AA141" s="540"/>
      <c r="AB141" s="553"/>
      <c r="AC141" s="574"/>
      <c r="AD141" s="82">
        <v>4</v>
      </c>
      <c r="AE141" s="473"/>
      <c r="AF141" s="220"/>
      <c r="AG141" s="387"/>
      <c r="AH141" s="220"/>
      <c r="AI141" s="220"/>
      <c r="AJ141" s="98">
        <v>12</v>
      </c>
      <c r="AK141" s="291"/>
      <c r="AL141" s="297"/>
      <c r="AM141" s="312"/>
      <c r="AN141" s="315"/>
      <c r="AO141" s="315"/>
      <c r="AP141" s="237"/>
      <c r="AQ141" s="563"/>
      <c r="AR141" s="643"/>
      <c r="AS141" s="585"/>
    </row>
    <row r="142" spans="23:45" ht="15.75" customHeight="1" x14ac:dyDescent="0.25">
      <c r="W142" s="18"/>
      <c r="X142" s="341"/>
      <c r="Y142" s="271"/>
      <c r="Z142" s="540"/>
      <c r="AA142" s="540"/>
      <c r="AB142" s="553"/>
      <c r="AC142" s="574"/>
      <c r="AD142" s="82">
        <v>5</v>
      </c>
      <c r="AE142" s="473"/>
      <c r="AF142" s="220"/>
      <c r="AG142" s="387"/>
      <c r="AH142" s="220"/>
      <c r="AI142" s="220"/>
      <c r="AJ142" s="5">
        <v>13</v>
      </c>
      <c r="AK142" s="291"/>
      <c r="AL142" s="297"/>
      <c r="AM142" s="312"/>
      <c r="AN142" s="315"/>
      <c r="AO142" s="315"/>
      <c r="AP142" s="237"/>
      <c r="AQ142" s="563"/>
      <c r="AR142" s="643"/>
      <c r="AS142" s="585"/>
    </row>
    <row r="143" spans="23:45" ht="15" customHeight="1" x14ac:dyDescent="0.25">
      <c r="W143" s="18"/>
      <c r="X143" s="341"/>
      <c r="Y143" s="271"/>
      <c r="Z143" s="540"/>
      <c r="AA143" s="540"/>
      <c r="AB143" s="553"/>
      <c r="AC143" s="574"/>
      <c r="AD143" s="82">
        <v>6</v>
      </c>
      <c r="AE143" s="473"/>
      <c r="AF143" s="220"/>
      <c r="AG143" s="387"/>
      <c r="AH143" s="220"/>
      <c r="AI143" s="220"/>
      <c r="AJ143" s="98">
        <v>14</v>
      </c>
      <c r="AK143" s="291"/>
      <c r="AL143" s="297"/>
      <c r="AM143" s="312"/>
      <c r="AN143" s="315"/>
      <c r="AO143" s="315"/>
      <c r="AP143" s="237"/>
      <c r="AQ143" s="563"/>
      <c r="AR143" s="643"/>
      <c r="AS143" s="585"/>
    </row>
    <row r="144" spans="23:45" ht="15.75" customHeight="1" thickBot="1" x14ac:dyDescent="0.3">
      <c r="W144" s="18"/>
      <c r="X144" s="342"/>
      <c r="Y144" s="258"/>
      <c r="Z144" s="541"/>
      <c r="AA144" s="541"/>
      <c r="AB144" s="553"/>
      <c r="AC144" s="575"/>
      <c r="AD144" s="86">
        <v>7</v>
      </c>
      <c r="AE144" s="474"/>
      <c r="AF144" s="221"/>
      <c r="AG144" s="477"/>
      <c r="AH144" s="221"/>
      <c r="AI144" s="221"/>
      <c r="AJ144" s="84">
        <v>15</v>
      </c>
      <c r="AK144" s="292"/>
      <c r="AL144" s="298"/>
      <c r="AM144" s="313"/>
      <c r="AN144" s="316"/>
      <c r="AO144" s="316"/>
      <c r="AP144" s="238"/>
      <c r="AQ144" s="564"/>
      <c r="AR144" s="643"/>
      <c r="AS144" s="586"/>
    </row>
    <row r="145" spans="23:45" ht="15" customHeight="1" x14ac:dyDescent="0.25">
      <c r="W145" s="18"/>
      <c r="X145" s="340" t="s">
        <v>9</v>
      </c>
      <c r="Y145" s="257" t="s">
        <v>468</v>
      </c>
      <c r="Z145" s="539" t="str">
        <f>DEC2HEX(AA145)</f>
        <v>25</v>
      </c>
      <c r="AA145" s="539">
        <f>AA129+1</f>
        <v>37</v>
      </c>
      <c r="AB145" s="552" t="str">
        <f>DEC2HEX(AC145)</f>
        <v>2A</v>
      </c>
      <c r="AC145" s="573">
        <f>AC137+1</f>
        <v>42</v>
      </c>
      <c r="AD145" s="75">
        <v>0</v>
      </c>
      <c r="AE145" s="576" t="s">
        <v>476</v>
      </c>
      <c r="AF145" s="219" t="str">
        <f>DEC2HEX(AG145,4)</f>
        <v>086D</v>
      </c>
      <c r="AG145" s="476">
        <f>+AG129+1</f>
        <v>2157</v>
      </c>
      <c r="AH145" s="219">
        <f>AH137+1</f>
        <v>2178</v>
      </c>
      <c r="AI145" s="219" t="str">
        <f>DEC2HEX(AH145,4)</f>
        <v>0882</v>
      </c>
      <c r="AJ145" s="73">
        <v>0</v>
      </c>
      <c r="AK145" s="290" t="str">
        <f>HEX2BIN(AL145,8)</f>
        <v>11010000</v>
      </c>
      <c r="AL145" s="296" t="str">
        <f>RIGHT(AM145,2)</f>
        <v>D0</v>
      </c>
      <c r="AM145" s="587" t="str">
        <f>RIGHT(DEC2HEX(AO145,8),8)</f>
        <v>000007D0</v>
      </c>
      <c r="AN145" s="587" t="str">
        <f>RIGHT(DEC2HEX(AP145,8),8)</f>
        <v>D0070000</v>
      </c>
      <c r="AO145" s="587">
        <f>AR145*1000</f>
        <v>2000</v>
      </c>
      <c r="AP145" s="593">
        <f>MOD(HEX2DEC((CONCATENATE(AL145,AL153,AL161,AL169)))+2^31,2^32)-2^31</f>
        <v>-804847616</v>
      </c>
      <c r="AQ145" s="639">
        <f>AP145/1000</f>
        <v>-804847.61600000004</v>
      </c>
      <c r="AR145" s="590">
        <v>2</v>
      </c>
      <c r="AS145" s="584" t="s">
        <v>466</v>
      </c>
    </row>
    <row r="146" spans="23:45" ht="15.75" customHeight="1" x14ac:dyDescent="0.25">
      <c r="W146" s="18"/>
      <c r="X146" s="341"/>
      <c r="Y146" s="271"/>
      <c r="Z146" s="540"/>
      <c r="AA146" s="540"/>
      <c r="AB146" s="553"/>
      <c r="AC146" s="574"/>
      <c r="AD146" s="82">
        <v>1</v>
      </c>
      <c r="AE146" s="473"/>
      <c r="AF146" s="220"/>
      <c r="AG146" s="387"/>
      <c r="AH146" s="220"/>
      <c r="AI146" s="220"/>
      <c r="AJ146" s="5">
        <v>1</v>
      </c>
      <c r="AK146" s="291"/>
      <c r="AL146" s="297"/>
      <c r="AM146" s="594"/>
      <c r="AN146" s="594"/>
      <c r="AO146" s="588"/>
      <c r="AP146" s="594"/>
      <c r="AQ146" s="640"/>
      <c r="AR146" s="591"/>
      <c r="AS146" s="585"/>
    </row>
    <row r="147" spans="23:45" ht="15" customHeight="1" x14ac:dyDescent="0.25">
      <c r="W147" s="18"/>
      <c r="X147" s="341"/>
      <c r="Y147" s="271"/>
      <c r="Z147" s="540"/>
      <c r="AA147" s="540"/>
      <c r="AB147" s="553"/>
      <c r="AC147" s="574"/>
      <c r="AD147" s="82">
        <v>2</v>
      </c>
      <c r="AE147" s="473"/>
      <c r="AF147" s="220"/>
      <c r="AG147" s="387"/>
      <c r="AH147" s="220"/>
      <c r="AI147" s="220"/>
      <c r="AJ147" s="98">
        <v>2</v>
      </c>
      <c r="AK147" s="291"/>
      <c r="AL147" s="297"/>
      <c r="AM147" s="594"/>
      <c r="AN147" s="594"/>
      <c r="AO147" s="588"/>
      <c r="AP147" s="594"/>
      <c r="AQ147" s="640"/>
      <c r="AR147" s="591"/>
      <c r="AS147" s="585"/>
    </row>
    <row r="148" spans="23:45" ht="15.75" customHeight="1" x14ac:dyDescent="0.25">
      <c r="W148" s="18"/>
      <c r="X148" s="341"/>
      <c r="Y148" s="271"/>
      <c r="Z148" s="540"/>
      <c r="AA148" s="540"/>
      <c r="AB148" s="553"/>
      <c r="AC148" s="574"/>
      <c r="AD148" s="82">
        <v>3</v>
      </c>
      <c r="AE148" s="473"/>
      <c r="AF148" s="220"/>
      <c r="AG148" s="387"/>
      <c r="AH148" s="220"/>
      <c r="AI148" s="220"/>
      <c r="AJ148" s="5">
        <v>3</v>
      </c>
      <c r="AK148" s="291"/>
      <c r="AL148" s="297"/>
      <c r="AM148" s="594"/>
      <c r="AN148" s="594"/>
      <c r="AO148" s="588"/>
      <c r="AP148" s="594"/>
      <c r="AQ148" s="640"/>
      <c r="AR148" s="591"/>
      <c r="AS148" s="585"/>
    </row>
    <row r="149" spans="23:45" ht="15" customHeight="1" x14ac:dyDescent="0.25">
      <c r="W149" s="18"/>
      <c r="X149" s="341"/>
      <c r="Y149" s="271"/>
      <c r="Z149" s="540"/>
      <c r="AA149" s="540"/>
      <c r="AB149" s="553"/>
      <c r="AC149" s="574"/>
      <c r="AD149" s="82">
        <v>4</v>
      </c>
      <c r="AE149" s="473"/>
      <c r="AF149" s="220"/>
      <c r="AG149" s="387"/>
      <c r="AH149" s="220"/>
      <c r="AI149" s="220"/>
      <c r="AJ149" s="98">
        <v>4</v>
      </c>
      <c r="AK149" s="291"/>
      <c r="AL149" s="297"/>
      <c r="AM149" s="594"/>
      <c r="AN149" s="594"/>
      <c r="AO149" s="588"/>
      <c r="AP149" s="594"/>
      <c r="AQ149" s="640"/>
      <c r="AR149" s="591"/>
      <c r="AS149" s="585"/>
    </row>
    <row r="150" spans="23:45" ht="15.75" customHeight="1" x14ac:dyDescent="0.25">
      <c r="W150" s="18"/>
      <c r="X150" s="341"/>
      <c r="Y150" s="271"/>
      <c r="Z150" s="540"/>
      <c r="AA150" s="540"/>
      <c r="AB150" s="553"/>
      <c r="AC150" s="574"/>
      <c r="AD150" s="82">
        <v>5</v>
      </c>
      <c r="AE150" s="473"/>
      <c r="AF150" s="220"/>
      <c r="AG150" s="387"/>
      <c r="AH150" s="220"/>
      <c r="AI150" s="220"/>
      <c r="AJ150" s="5">
        <v>5</v>
      </c>
      <c r="AK150" s="291"/>
      <c r="AL150" s="297"/>
      <c r="AM150" s="594"/>
      <c r="AN150" s="594"/>
      <c r="AO150" s="588"/>
      <c r="AP150" s="594"/>
      <c r="AQ150" s="640"/>
      <c r="AR150" s="591"/>
      <c r="AS150" s="585"/>
    </row>
    <row r="151" spans="23:45" ht="15" customHeight="1" x14ac:dyDescent="0.25">
      <c r="X151" s="341"/>
      <c r="Y151" s="271"/>
      <c r="Z151" s="540"/>
      <c r="AA151" s="540"/>
      <c r="AB151" s="553"/>
      <c r="AC151" s="574"/>
      <c r="AD151" s="82">
        <v>6</v>
      </c>
      <c r="AE151" s="473"/>
      <c r="AF151" s="220"/>
      <c r="AG151" s="387"/>
      <c r="AH151" s="220"/>
      <c r="AI151" s="220"/>
      <c r="AJ151" s="98">
        <v>6</v>
      </c>
      <c r="AK151" s="291"/>
      <c r="AL151" s="297"/>
      <c r="AM151" s="594"/>
      <c r="AN151" s="594"/>
      <c r="AO151" s="588"/>
      <c r="AP151" s="594"/>
      <c r="AQ151" s="640"/>
      <c r="AR151" s="591"/>
      <c r="AS151" s="585"/>
    </row>
    <row r="152" spans="23:45" ht="15" customHeight="1" thickBot="1" x14ac:dyDescent="0.3">
      <c r="X152" s="341"/>
      <c r="Y152" s="271"/>
      <c r="Z152" s="540"/>
      <c r="AA152" s="540"/>
      <c r="AB152" s="553"/>
      <c r="AC152" s="575"/>
      <c r="AD152" s="86">
        <v>7</v>
      </c>
      <c r="AE152" s="473"/>
      <c r="AF152" s="220"/>
      <c r="AG152" s="387"/>
      <c r="AH152" s="221"/>
      <c r="AI152" s="221"/>
      <c r="AJ152" s="5">
        <v>7</v>
      </c>
      <c r="AK152" s="292"/>
      <c r="AL152" s="298"/>
      <c r="AM152" s="594"/>
      <c r="AN152" s="594"/>
      <c r="AO152" s="588"/>
      <c r="AP152" s="594"/>
      <c r="AQ152" s="640"/>
      <c r="AR152" s="591"/>
      <c r="AS152" s="585"/>
    </row>
    <row r="153" spans="23:45" ht="15" customHeight="1" x14ac:dyDescent="0.25">
      <c r="X153" s="341"/>
      <c r="Y153" s="271"/>
      <c r="Z153" s="540"/>
      <c r="AA153" s="540"/>
      <c r="AB153" s="552" t="str">
        <f>DEC2HEX(AC153)</f>
        <v>2B</v>
      </c>
      <c r="AC153" s="573">
        <f>AC145+1</f>
        <v>43</v>
      </c>
      <c r="AD153" s="75">
        <v>0</v>
      </c>
      <c r="AE153" s="473"/>
      <c r="AF153" s="220"/>
      <c r="AG153" s="387"/>
      <c r="AH153" s="219">
        <f>AH145+1</f>
        <v>2179</v>
      </c>
      <c r="AI153" s="219" t="str">
        <f>DEC2HEX(AH153,4)</f>
        <v>0883</v>
      </c>
      <c r="AJ153" s="98">
        <v>8</v>
      </c>
      <c r="AK153" s="290" t="str">
        <f>HEX2BIN(AL153,8)</f>
        <v>00000111</v>
      </c>
      <c r="AL153" s="296" t="str">
        <f>MID(AM145,5,2)</f>
        <v>07</v>
      </c>
      <c r="AM153" s="594"/>
      <c r="AN153" s="594"/>
      <c r="AO153" s="588"/>
      <c r="AP153" s="594"/>
      <c r="AQ153" s="640"/>
      <c r="AR153" s="591"/>
      <c r="AS153" s="585"/>
    </row>
    <row r="154" spans="23:45" ht="15" customHeight="1" x14ac:dyDescent="0.25">
      <c r="X154" s="341"/>
      <c r="Y154" s="271"/>
      <c r="Z154" s="540"/>
      <c r="AA154" s="540"/>
      <c r="AB154" s="553"/>
      <c r="AC154" s="574"/>
      <c r="AD154" s="82">
        <v>1</v>
      </c>
      <c r="AE154" s="473"/>
      <c r="AF154" s="220"/>
      <c r="AG154" s="387"/>
      <c r="AH154" s="220"/>
      <c r="AI154" s="220"/>
      <c r="AJ154" s="5">
        <v>9</v>
      </c>
      <c r="AK154" s="291"/>
      <c r="AL154" s="297"/>
      <c r="AM154" s="594"/>
      <c r="AN154" s="594"/>
      <c r="AO154" s="588"/>
      <c r="AP154" s="594"/>
      <c r="AQ154" s="640"/>
      <c r="AR154" s="591"/>
      <c r="AS154" s="585"/>
    </row>
    <row r="155" spans="23:45" ht="15" customHeight="1" x14ac:dyDescent="0.25">
      <c r="X155" s="341"/>
      <c r="Y155" s="271"/>
      <c r="Z155" s="540"/>
      <c r="AA155" s="540"/>
      <c r="AB155" s="553"/>
      <c r="AC155" s="574"/>
      <c r="AD155" s="82">
        <v>2</v>
      </c>
      <c r="AE155" s="473"/>
      <c r="AF155" s="220"/>
      <c r="AG155" s="387"/>
      <c r="AH155" s="220"/>
      <c r="AI155" s="220"/>
      <c r="AJ155" s="98">
        <v>10</v>
      </c>
      <c r="AK155" s="291"/>
      <c r="AL155" s="297"/>
      <c r="AM155" s="594"/>
      <c r="AN155" s="594"/>
      <c r="AO155" s="588"/>
      <c r="AP155" s="594"/>
      <c r="AQ155" s="640"/>
      <c r="AR155" s="591"/>
      <c r="AS155" s="585"/>
    </row>
    <row r="156" spans="23:45" ht="15" customHeight="1" x14ac:dyDescent="0.25">
      <c r="X156" s="341"/>
      <c r="Y156" s="271"/>
      <c r="Z156" s="540"/>
      <c r="AA156" s="540"/>
      <c r="AB156" s="553"/>
      <c r="AC156" s="574"/>
      <c r="AD156" s="82">
        <v>3</v>
      </c>
      <c r="AE156" s="473"/>
      <c r="AF156" s="220"/>
      <c r="AG156" s="387"/>
      <c r="AH156" s="220"/>
      <c r="AI156" s="220"/>
      <c r="AJ156" s="5">
        <v>11</v>
      </c>
      <c r="AK156" s="291"/>
      <c r="AL156" s="297"/>
      <c r="AM156" s="594"/>
      <c r="AN156" s="594"/>
      <c r="AO156" s="588"/>
      <c r="AP156" s="594"/>
      <c r="AQ156" s="640"/>
      <c r="AR156" s="591"/>
      <c r="AS156" s="585"/>
    </row>
    <row r="157" spans="23:45" ht="15" customHeight="1" x14ac:dyDescent="0.25">
      <c r="X157" s="341"/>
      <c r="Y157" s="271"/>
      <c r="Z157" s="540"/>
      <c r="AA157" s="540"/>
      <c r="AB157" s="553"/>
      <c r="AC157" s="574"/>
      <c r="AD157" s="82">
        <v>4</v>
      </c>
      <c r="AE157" s="473"/>
      <c r="AF157" s="220"/>
      <c r="AG157" s="387"/>
      <c r="AH157" s="220"/>
      <c r="AI157" s="220"/>
      <c r="AJ157" s="98">
        <v>12</v>
      </c>
      <c r="AK157" s="291"/>
      <c r="AL157" s="297"/>
      <c r="AM157" s="594"/>
      <c r="AN157" s="594"/>
      <c r="AO157" s="588"/>
      <c r="AP157" s="594"/>
      <c r="AQ157" s="640"/>
      <c r="AR157" s="591"/>
      <c r="AS157" s="585"/>
    </row>
    <row r="158" spans="23:45" ht="15.75" customHeight="1" x14ac:dyDescent="0.25">
      <c r="X158" s="341"/>
      <c r="Y158" s="271"/>
      <c r="Z158" s="540"/>
      <c r="AA158" s="540"/>
      <c r="AB158" s="553"/>
      <c r="AC158" s="574"/>
      <c r="AD158" s="82">
        <v>5</v>
      </c>
      <c r="AE158" s="473"/>
      <c r="AF158" s="220"/>
      <c r="AG158" s="387"/>
      <c r="AH158" s="220"/>
      <c r="AI158" s="220"/>
      <c r="AJ158" s="5">
        <v>13</v>
      </c>
      <c r="AK158" s="291"/>
      <c r="AL158" s="297"/>
      <c r="AM158" s="594"/>
      <c r="AN158" s="594"/>
      <c r="AO158" s="588"/>
      <c r="AP158" s="594"/>
      <c r="AQ158" s="640"/>
      <c r="AR158" s="591"/>
      <c r="AS158" s="585"/>
    </row>
    <row r="159" spans="23:45" ht="15" customHeight="1" x14ac:dyDescent="0.25">
      <c r="X159" s="341"/>
      <c r="Y159" s="271"/>
      <c r="Z159" s="540"/>
      <c r="AA159" s="540"/>
      <c r="AB159" s="553"/>
      <c r="AC159" s="574"/>
      <c r="AD159" s="82">
        <v>6</v>
      </c>
      <c r="AE159" s="473"/>
      <c r="AF159" s="220"/>
      <c r="AG159" s="387"/>
      <c r="AH159" s="220"/>
      <c r="AI159" s="220"/>
      <c r="AJ159" s="98">
        <v>14</v>
      </c>
      <c r="AK159" s="291"/>
      <c r="AL159" s="297"/>
      <c r="AM159" s="594"/>
      <c r="AN159" s="594"/>
      <c r="AO159" s="588"/>
      <c r="AP159" s="594"/>
      <c r="AQ159" s="640"/>
      <c r="AR159" s="591"/>
      <c r="AS159" s="585"/>
    </row>
    <row r="160" spans="23:45" ht="15" customHeight="1" thickBot="1" x14ac:dyDescent="0.3">
      <c r="X160" s="342"/>
      <c r="Y160" s="271"/>
      <c r="Z160" s="541"/>
      <c r="AA160" s="541"/>
      <c r="AB160" s="553"/>
      <c r="AC160" s="575"/>
      <c r="AD160" s="86">
        <v>7</v>
      </c>
      <c r="AE160" s="473"/>
      <c r="AF160" s="221"/>
      <c r="AG160" s="477"/>
      <c r="AH160" s="221"/>
      <c r="AI160" s="221"/>
      <c r="AJ160" s="84">
        <v>15</v>
      </c>
      <c r="AK160" s="292"/>
      <c r="AL160" s="298"/>
      <c r="AM160" s="594"/>
      <c r="AN160" s="594"/>
      <c r="AO160" s="588"/>
      <c r="AP160" s="594"/>
      <c r="AQ160" s="640"/>
      <c r="AR160" s="591"/>
      <c r="AS160" s="585"/>
    </row>
    <row r="161" spans="24:45" ht="15" customHeight="1" x14ac:dyDescent="0.25">
      <c r="X161" s="340" t="s">
        <v>9</v>
      </c>
      <c r="Y161" s="271"/>
      <c r="Z161" s="539" t="str">
        <f>DEC2HEX(AA161)</f>
        <v>26</v>
      </c>
      <c r="AA161" s="539">
        <f>AA145+1</f>
        <v>38</v>
      </c>
      <c r="AB161" s="552" t="str">
        <f>DEC2HEX(AC161)</f>
        <v>2C</v>
      </c>
      <c r="AC161" s="573">
        <f>AC153+1</f>
        <v>44</v>
      </c>
      <c r="AD161" s="75">
        <v>0</v>
      </c>
      <c r="AE161" s="473"/>
      <c r="AF161" s="219" t="str">
        <f>DEC2HEX(AG161,4)</f>
        <v>086E</v>
      </c>
      <c r="AG161" s="476">
        <f>+AG145+1</f>
        <v>2158</v>
      </c>
      <c r="AH161" s="219">
        <f>AH153+1</f>
        <v>2180</v>
      </c>
      <c r="AI161" s="219" t="str">
        <f>DEC2HEX(AH161,4)</f>
        <v>0884</v>
      </c>
      <c r="AJ161" s="73">
        <v>0</v>
      </c>
      <c r="AK161" s="290" t="str">
        <f>HEX2BIN(AL161,8)</f>
        <v>00000000</v>
      </c>
      <c r="AL161" s="296" t="str">
        <f>MID(AM145,3,2)</f>
        <v>00</v>
      </c>
      <c r="AM161" s="594"/>
      <c r="AN161" s="594"/>
      <c r="AO161" s="588"/>
      <c r="AP161" s="594"/>
      <c r="AQ161" s="640"/>
      <c r="AR161" s="591"/>
      <c r="AS161" s="585"/>
    </row>
    <row r="162" spans="24:45" ht="15.75" customHeight="1" x14ac:dyDescent="0.25">
      <c r="X162" s="341"/>
      <c r="Y162" s="271"/>
      <c r="Z162" s="540"/>
      <c r="AA162" s="540"/>
      <c r="AB162" s="553"/>
      <c r="AC162" s="574"/>
      <c r="AD162" s="82">
        <v>1</v>
      </c>
      <c r="AE162" s="473"/>
      <c r="AF162" s="220"/>
      <c r="AG162" s="387"/>
      <c r="AH162" s="220"/>
      <c r="AI162" s="220"/>
      <c r="AJ162" s="5">
        <v>1</v>
      </c>
      <c r="AK162" s="291"/>
      <c r="AL162" s="297"/>
      <c r="AM162" s="594"/>
      <c r="AN162" s="594"/>
      <c r="AO162" s="588"/>
      <c r="AP162" s="594"/>
      <c r="AQ162" s="640"/>
      <c r="AR162" s="591"/>
      <c r="AS162" s="585"/>
    </row>
    <row r="163" spans="24:45" ht="15" customHeight="1" x14ac:dyDescent="0.25">
      <c r="X163" s="341"/>
      <c r="Y163" s="271"/>
      <c r="Z163" s="540"/>
      <c r="AA163" s="540"/>
      <c r="AB163" s="553"/>
      <c r="AC163" s="574"/>
      <c r="AD163" s="82">
        <v>2</v>
      </c>
      <c r="AE163" s="473"/>
      <c r="AF163" s="220"/>
      <c r="AG163" s="387"/>
      <c r="AH163" s="220"/>
      <c r="AI163" s="220"/>
      <c r="AJ163" s="98">
        <v>2</v>
      </c>
      <c r="AK163" s="291"/>
      <c r="AL163" s="297"/>
      <c r="AM163" s="594"/>
      <c r="AN163" s="594"/>
      <c r="AO163" s="588"/>
      <c r="AP163" s="594"/>
      <c r="AQ163" s="640"/>
      <c r="AR163" s="591"/>
      <c r="AS163" s="585"/>
    </row>
    <row r="164" spans="24:45" ht="15" customHeight="1" x14ac:dyDescent="0.25">
      <c r="X164" s="341"/>
      <c r="Y164" s="271"/>
      <c r="Z164" s="540"/>
      <c r="AA164" s="540"/>
      <c r="AB164" s="553"/>
      <c r="AC164" s="574"/>
      <c r="AD164" s="82">
        <v>3</v>
      </c>
      <c r="AE164" s="473"/>
      <c r="AF164" s="220"/>
      <c r="AG164" s="387"/>
      <c r="AH164" s="220"/>
      <c r="AI164" s="220"/>
      <c r="AJ164" s="5">
        <v>3</v>
      </c>
      <c r="AK164" s="291"/>
      <c r="AL164" s="297"/>
      <c r="AM164" s="594"/>
      <c r="AN164" s="594"/>
      <c r="AO164" s="588"/>
      <c r="AP164" s="594"/>
      <c r="AQ164" s="640"/>
      <c r="AR164" s="591"/>
      <c r="AS164" s="585"/>
    </row>
    <row r="165" spans="24:45" ht="15" customHeight="1" x14ac:dyDescent="0.25">
      <c r="X165" s="341"/>
      <c r="Y165" s="271"/>
      <c r="Z165" s="540"/>
      <c r="AA165" s="540"/>
      <c r="AB165" s="553"/>
      <c r="AC165" s="574"/>
      <c r="AD165" s="82">
        <v>4</v>
      </c>
      <c r="AE165" s="473"/>
      <c r="AF165" s="220"/>
      <c r="AG165" s="387"/>
      <c r="AH165" s="220"/>
      <c r="AI165" s="220"/>
      <c r="AJ165" s="98">
        <v>4</v>
      </c>
      <c r="AK165" s="291"/>
      <c r="AL165" s="297"/>
      <c r="AM165" s="594"/>
      <c r="AN165" s="594"/>
      <c r="AO165" s="588"/>
      <c r="AP165" s="594"/>
      <c r="AQ165" s="640"/>
      <c r="AR165" s="591"/>
      <c r="AS165" s="585"/>
    </row>
    <row r="166" spans="24:45" ht="15.75" customHeight="1" x14ac:dyDescent="0.25">
      <c r="X166" s="341"/>
      <c r="Y166" s="271"/>
      <c r="Z166" s="540"/>
      <c r="AA166" s="540"/>
      <c r="AB166" s="553"/>
      <c r="AC166" s="574"/>
      <c r="AD166" s="82">
        <v>5</v>
      </c>
      <c r="AE166" s="473"/>
      <c r="AF166" s="220"/>
      <c r="AG166" s="387"/>
      <c r="AH166" s="220"/>
      <c r="AI166" s="220"/>
      <c r="AJ166" s="5">
        <v>5</v>
      </c>
      <c r="AK166" s="291"/>
      <c r="AL166" s="297"/>
      <c r="AM166" s="594"/>
      <c r="AN166" s="594"/>
      <c r="AO166" s="588"/>
      <c r="AP166" s="594"/>
      <c r="AQ166" s="640"/>
      <c r="AR166" s="591"/>
      <c r="AS166" s="585"/>
    </row>
    <row r="167" spans="24:45" ht="15" customHeight="1" x14ac:dyDescent="0.25">
      <c r="X167" s="341"/>
      <c r="Y167" s="271"/>
      <c r="Z167" s="540"/>
      <c r="AA167" s="540"/>
      <c r="AB167" s="553"/>
      <c r="AC167" s="574"/>
      <c r="AD167" s="82">
        <v>6</v>
      </c>
      <c r="AE167" s="473"/>
      <c r="AF167" s="220"/>
      <c r="AG167" s="387"/>
      <c r="AH167" s="220"/>
      <c r="AI167" s="220"/>
      <c r="AJ167" s="98">
        <v>6</v>
      </c>
      <c r="AK167" s="291"/>
      <c r="AL167" s="297"/>
      <c r="AM167" s="594"/>
      <c r="AN167" s="594"/>
      <c r="AO167" s="588"/>
      <c r="AP167" s="594"/>
      <c r="AQ167" s="640"/>
      <c r="AR167" s="591"/>
      <c r="AS167" s="585"/>
    </row>
    <row r="168" spans="24:45" ht="15.75" customHeight="1" thickBot="1" x14ac:dyDescent="0.3">
      <c r="X168" s="341"/>
      <c r="Y168" s="271"/>
      <c r="Z168" s="540"/>
      <c r="AA168" s="540"/>
      <c r="AB168" s="553"/>
      <c r="AC168" s="575"/>
      <c r="AD168" s="86">
        <v>7</v>
      </c>
      <c r="AE168" s="473"/>
      <c r="AF168" s="220"/>
      <c r="AG168" s="387"/>
      <c r="AH168" s="221"/>
      <c r="AI168" s="221"/>
      <c r="AJ168" s="5">
        <v>7</v>
      </c>
      <c r="AK168" s="292"/>
      <c r="AL168" s="298"/>
      <c r="AM168" s="594"/>
      <c r="AN168" s="594"/>
      <c r="AO168" s="588"/>
      <c r="AP168" s="594"/>
      <c r="AQ168" s="640"/>
      <c r="AR168" s="591"/>
      <c r="AS168" s="585"/>
    </row>
    <row r="169" spans="24:45" ht="15" customHeight="1" x14ac:dyDescent="0.25">
      <c r="X169" s="341"/>
      <c r="Y169" s="271"/>
      <c r="Z169" s="540"/>
      <c r="AA169" s="540"/>
      <c r="AB169" s="552" t="str">
        <f>DEC2HEX(AC169)</f>
        <v>2D</v>
      </c>
      <c r="AC169" s="573">
        <f>AC161+1</f>
        <v>45</v>
      </c>
      <c r="AD169" s="75">
        <v>0</v>
      </c>
      <c r="AE169" s="473"/>
      <c r="AF169" s="220"/>
      <c r="AG169" s="387"/>
      <c r="AH169" s="219">
        <f>AH161+1</f>
        <v>2181</v>
      </c>
      <c r="AI169" s="219" t="str">
        <f>DEC2HEX(AH169,4)</f>
        <v>0885</v>
      </c>
      <c r="AJ169" s="98">
        <v>8</v>
      </c>
      <c r="AK169" s="290" t="str">
        <f>HEX2BIN(AL169,8)</f>
        <v>00000000</v>
      </c>
      <c r="AL169" s="296" t="str">
        <f>LEFT(AM145,2)</f>
        <v>00</v>
      </c>
      <c r="AM169" s="594"/>
      <c r="AN169" s="594"/>
      <c r="AO169" s="588"/>
      <c r="AP169" s="594"/>
      <c r="AQ169" s="640"/>
      <c r="AR169" s="591"/>
      <c r="AS169" s="585"/>
    </row>
    <row r="170" spans="24:45" ht="15" customHeight="1" x14ac:dyDescent="0.25">
      <c r="X170" s="341"/>
      <c r="Y170" s="271"/>
      <c r="Z170" s="540"/>
      <c r="AA170" s="540"/>
      <c r="AB170" s="553"/>
      <c r="AC170" s="574"/>
      <c r="AD170" s="82">
        <v>1</v>
      </c>
      <c r="AE170" s="473"/>
      <c r="AF170" s="220"/>
      <c r="AG170" s="387"/>
      <c r="AH170" s="220"/>
      <c r="AI170" s="220"/>
      <c r="AJ170" s="5">
        <v>9</v>
      </c>
      <c r="AK170" s="291"/>
      <c r="AL170" s="297"/>
      <c r="AM170" s="594"/>
      <c r="AN170" s="594"/>
      <c r="AO170" s="588"/>
      <c r="AP170" s="594"/>
      <c r="AQ170" s="640"/>
      <c r="AR170" s="591"/>
      <c r="AS170" s="585"/>
    </row>
    <row r="171" spans="24:45" ht="15" customHeight="1" x14ac:dyDescent="0.25">
      <c r="X171" s="341"/>
      <c r="Y171" s="271"/>
      <c r="Z171" s="540"/>
      <c r="AA171" s="540"/>
      <c r="AB171" s="553"/>
      <c r="AC171" s="574"/>
      <c r="AD171" s="82">
        <v>2</v>
      </c>
      <c r="AE171" s="473"/>
      <c r="AF171" s="220"/>
      <c r="AG171" s="387"/>
      <c r="AH171" s="220"/>
      <c r="AI171" s="220"/>
      <c r="AJ171" s="98">
        <v>10</v>
      </c>
      <c r="AK171" s="291"/>
      <c r="AL171" s="297"/>
      <c r="AM171" s="594"/>
      <c r="AN171" s="594"/>
      <c r="AO171" s="588"/>
      <c r="AP171" s="594"/>
      <c r="AQ171" s="640"/>
      <c r="AR171" s="591"/>
      <c r="AS171" s="585"/>
    </row>
    <row r="172" spans="24:45" ht="15" customHeight="1" x14ac:dyDescent="0.25">
      <c r="X172" s="341"/>
      <c r="Y172" s="271"/>
      <c r="Z172" s="540"/>
      <c r="AA172" s="540"/>
      <c r="AB172" s="553"/>
      <c r="AC172" s="574"/>
      <c r="AD172" s="82">
        <v>3</v>
      </c>
      <c r="AE172" s="473"/>
      <c r="AF172" s="220"/>
      <c r="AG172" s="387"/>
      <c r="AH172" s="220"/>
      <c r="AI172" s="220"/>
      <c r="AJ172" s="5">
        <v>11</v>
      </c>
      <c r="AK172" s="291"/>
      <c r="AL172" s="297"/>
      <c r="AM172" s="594"/>
      <c r="AN172" s="594"/>
      <c r="AO172" s="588"/>
      <c r="AP172" s="594"/>
      <c r="AQ172" s="640"/>
      <c r="AR172" s="591"/>
      <c r="AS172" s="585"/>
    </row>
    <row r="173" spans="24:45" ht="15" customHeight="1" x14ac:dyDescent="0.25">
      <c r="X173" s="341"/>
      <c r="Y173" s="271"/>
      <c r="Z173" s="540"/>
      <c r="AA173" s="540"/>
      <c r="AB173" s="553"/>
      <c r="AC173" s="574"/>
      <c r="AD173" s="82">
        <v>4</v>
      </c>
      <c r="AE173" s="473"/>
      <c r="AF173" s="220"/>
      <c r="AG173" s="387"/>
      <c r="AH173" s="220"/>
      <c r="AI173" s="220"/>
      <c r="AJ173" s="98">
        <v>12</v>
      </c>
      <c r="AK173" s="291"/>
      <c r="AL173" s="297"/>
      <c r="AM173" s="594"/>
      <c r="AN173" s="594"/>
      <c r="AO173" s="588"/>
      <c r="AP173" s="594"/>
      <c r="AQ173" s="640"/>
      <c r="AR173" s="591"/>
      <c r="AS173" s="585"/>
    </row>
    <row r="174" spans="24:45" ht="15.75" customHeight="1" x14ac:dyDescent="0.25">
      <c r="X174" s="341"/>
      <c r="Y174" s="271"/>
      <c r="Z174" s="540"/>
      <c r="AA174" s="540"/>
      <c r="AB174" s="553"/>
      <c r="AC174" s="574"/>
      <c r="AD174" s="82">
        <v>5</v>
      </c>
      <c r="AE174" s="473"/>
      <c r="AF174" s="220"/>
      <c r="AG174" s="387"/>
      <c r="AH174" s="220"/>
      <c r="AI174" s="220"/>
      <c r="AJ174" s="5">
        <v>13</v>
      </c>
      <c r="AK174" s="291"/>
      <c r="AL174" s="297"/>
      <c r="AM174" s="594"/>
      <c r="AN174" s="594"/>
      <c r="AO174" s="588"/>
      <c r="AP174" s="594"/>
      <c r="AQ174" s="640"/>
      <c r="AR174" s="591"/>
      <c r="AS174" s="585"/>
    </row>
    <row r="175" spans="24:45" ht="15" customHeight="1" x14ac:dyDescent="0.25">
      <c r="X175" s="341"/>
      <c r="Y175" s="271"/>
      <c r="Z175" s="540"/>
      <c r="AA175" s="540"/>
      <c r="AB175" s="553"/>
      <c r="AC175" s="574"/>
      <c r="AD175" s="82">
        <v>6</v>
      </c>
      <c r="AE175" s="473"/>
      <c r="AF175" s="220"/>
      <c r="AG175" s="387"/>
      <c r="AH175" s="220"/>
      <c r="AI175" s="220"/>
      <c r="AJ175" s="98">
        <v>14</v>
      </c>
      <c r="AK175" s="291"/>
      <c r="AL175" s="297"/>
      <c r="AM175" s="594"/>
      <c r="AN175" s="594"/>
      <c r="AO175" s="588"/>
      <c r="AP175" s="594"/>
      <c r="AQ175" s="640"/>
      <c r="AR175" s="591"/>
      <c r="AS175" s="585"/>
    </row>
    <row r="176" spans="24:45" ht="15.75" customHeight="1" thickBot="1" x14ac:dyDescent="0.3">
      <c r="X176" s="342"/>
      <c r="Y176" s="258"/>
      <c r="Z176" s="541"/>
      <c r="AA176" s="541"/>
      <c r="AB176" s="553"/>
      <c r="AC176" s="575"/>
      <c r="AD176" s="86">
        <v>7</v>
      </c>
      <c r="AE176" s="474"/>
      <c r="AF176" s="221"/>
      <c r="AG176" s="477"/>
      <c r="AH176" s="221"/>
      <c r="AI176" s="221"/>
      <c r="AJ176" s="84">
        <v>15</v>
      </c>
      <c r="AK176" s="292"/>
      <c r="AL176" s="298"/>
      <c r="AM176" s="595"/>
      <c r="AN176" s="595"/>
      <c r="AO176" s="589"/>
      <c r="AP176" s="595"/>
      <c r="AQ176" s="641"/>
      <c r="AR176" s="592"/>
      <c r="AS176" s="586"/>
    </row>
    <row r="177" spans="23:45" ht="15" customHeight="1" x14ac:dyDescent="0.25">
      <c r="X177" s="340" t="s">
        <v>9</v>
      </c>
      <c r="Y177" s="257" t="s">
        <v>481</v>
      </c>
      <c r="Z177" s="539" t="str">
        <f>DEC2HEX(AA177)</f>
        <v>27</v>
      </c>
      <c r="AA177" s="539">
        <f>AA161+1</f>
        <v>39</v>
      </c>
      <c r="AB177" s="552" t="str">
        <f>DEC2HEX(AC177)</f>
        <v>2E</v>
      </c>
      <c r="AC177" s="573">
        <f>AC169+1</f>
        <v>46</v>
      </c>
      <c r="AD177" s="75">
        <v>0</v>
      </c>
      <c r="AE177" s="576" t="s">
        <v>474</v>
      </c>
      <c r="AF177" s="219" t="str">
        <f>DEC2HEX(AG177,4)</f>
        <v>086F</v>
      </c>
      <c r="AG177" s="476">
        <f>+AG161+1</f>
        <v>2159</v>
      </c>
      <c r="AH177" s="219">
        <f>AH169+1</f>
        <v>2182</v>
      </c>
      <c r="AI177" s="219" t="str">
        <f>DEC2HEX(AH177,4)</f>
        <v>0886</v>
      </c>
      <c r="AJ177" s="73">
        <v>0</v>
      </c>
      <c r="AK177" s="290" t="str">
        <f>HEX2BIN(AL177,8)</f>
        <v>00000010</v>
      </c>
      <c r="AL177" s="296" t="str">
        <f>RIGHT(DEC2HEX(AR177,4),2)</f>
        <v>02</v>
      </c>
      <c r="AM177" s="311" t="str">
        <f>CONCATENATE(AL177,AL185)</f>
        <v>0200</v>
      </c>
      <c r="AN177" s="314" t="str">
        <f>CONCATENATE(AL185,AL177)</f>
        <v>0002</v>
      </c>
      <c r="AO177" s="314">
        <f>MOD(HEX2DEC(AM177)+2^15,2^16)-2^15</f>
        <v>512</v>
      </c>
      <c r="AP177" s="236" t="s">
        <v>463</v>
      </c>
      <c r="AQ177" s="562"/>
      <c r="AR177" s="642">
        <v>2</v>
      </c>
      <c r="AS177" s="584" t="s">
        <v>465</v>
      </c>
    </row>
    <row r="178" spans="23:45" ht="15" customHeight="1" x14ac:dyDescent="0.25">
      <c r="X178" s="341"/>
      <c r="Y178" s="271"/>
      <c r="Z178" s="540"/>
      <c r="AA178" s="540"/>
      <c r="AB178" s="553"/>
      <c r="AC178" s="574"/>
      <c r="AD178" s="82">
        <v>1</v>
      </c>
      <c r="AE178" s="473"/>
      <c r="AF178" s="220"/>
      <c r="AG178" s="387"/>
      <c r="AH178" s="220"/>
      <c r="AI178" s="220"/>
      <c r="AJ178" s="5">
        <v>1</v>
      </c>
      <c r="AK178" s="291"/>
      <c r="AL178" s="297"/>
      <c r="AM178" s="312"/>
      <c r="AN178" s="315"/>
      <c r="AO178" s="315"/>
      <c r="AP178" s="237"/>
      <c r="AQ178" s="563"/>
      <c r="AR178" s="643"/>
      <c r="AS178" s="585"/>
    </row>
    <row r="179" spans="23:45" ht="15" customHeight="1" x14ac:dyDescent="0.25">
      <c r="X179" s="341"/>
      <c r="Y179" s="271"/>
      <c r="Z179" s="540"/>
      <c r="AA179" s="540"/>
      <c r="AB179" s="553"/>
      <c r="AC179" s="574"/>
      <c r="AD179" s="82">
        <v>2</v>
      </c>
      <c r="AE179" s="473"/>
      <c r="AF179" s="220"/>
      <c r="AG179" s="387"/>
      <c r="AH179" s="220"/>
      <c r="AI179" s="220"/>
      <c r="AJ179" s="98">
        <v>2</v>
      </c>
      <c r="AK179" s="291"/>
      <c r="AL179" s="297"/>
      <c r="AM179" s="312"/>
      <c r="AN179" s="315"/>
      <c r="AO179" s="315"/>
      <c r="AP179" s="237"/>
      <c r="AQ179" s="563"/>
      <c r="AR179" s="643"/>
      <c r="AS179" s="585"/>
    </row>
    <row r="180" spans="23:45" ht="15" customHeight="1" x14ac:dyDescent="0.25">
      <c r="X180" s="341"/>
      <c r="Y180" s="271"/>
      <c r="Z180" s="540"/>
      <c r="AA180" s="540"/>
      <c r="AB180" s="553"/>
      <c r="AC180" s="574"/>
      <c r="AD180" s="82">
        <v>3</v>
      </c>
      <c r="AE180" s="473"/>
      <c r="AF180" s="220"/>
      <c r="AG180" s="387"/>
      <c r="AH180" s="220"/>
      <c r="AI180" s="220"/>
      <c r="AJ180" s="5">
        <v>3</v>
      </c>
      <c r="AK180" s="291"/>
      <c r="AL180" s="297"/>
      <c r="AM180" s="312"/>
      <c r="AN180" s="315"/>
      <c r="AO180" s="315"/>
      <c r="AP180" s="237"/>
      <c r="AQ180" s="563"/>
      <c r="AR180" s="643"/>
      <c r="AS180" s="585"/>
    </row>
    <row r="181" spans="23:45" ht="15" customHeight="1" x14ac:dyDescent="0.25">
      <c r="X181" s="341"/>
      <c r="Y181" s="271"/>
      <c r="Z181" s="540"/>
      <c r="AA181" s="540"/>
      <c r="AB181" s="553"/>
      <c r="AC181" s="574"/>
      <c r="AD181" s="82">
        <v>4</v>
      </c>
      <c r="AE181" s="473"/>
      <c r="AF181" s="220"/>
      <c r="AG181" s="387"/>
      <c r="AH181" s="220"/>
      <c r="AI181" s="220"/>
      <c r="AJ181" s="98">
        <v>4</v>
      </c>
      <c r="AK181" s="291"/>
      <c r="AL181" s="297"/>
      <c r="AM181" s="312"/>
      <c r="AN181" s="315"/>
      <c r="AO181" s="315"/>
      <c r="AP181" s="237"/>
      <c r="AQ181" s="563"/>
      <c r="AR181" s="643"/>
      <c r="AS181" s="585"/>
    </row>
    <row r="182" spans="23:45" ht="15" customHeight="1" x14ac:dyDescent="0.25">
      <c r="X182" s="341"/>
      <c r="Y182" s="271"/>
      <c r="Z182" s="540"/>
      <c r="AA182" s="540"/>
      <c r="AB182" s="553"/>
      <c r="AC182" s="574"/>
      <c r="AD182" s="82">
        <v>5</v>
      </c>
      <c r="AE182" s="473"/>
      <c r="AF182" s="220"/>
      <c r="AG182" s="387"/>
      <c r="AH182" s="220"/>
      <c r="AI182" s="220"/>
      <c r="AJ182" s="5">
        <v>5</v>
      </c>
      <c r="AK182" s="291"/>
      <c r="AL182" s="297"/>
      <c r="AM182" s="312"/>
      <c r="AN182" s="315"/>
      <c r="AO182" s="315"/>
      <c r="AP182" s="237"/>
      <c r="AQ182" s="563"/>
      <c r="AR182" s="643"/>
      <c r="AS182" s="585"/>
    </row>
    <row r="183" spans="23:45" ht="15" customHeight="1" x14ac:dyDescent="0.25">
      <c r="W183" s="117"/>
      <c r="X183" s="341"/>
      <c r="Y183" s="271"/>
      <c r="Z183" s="540"/>
      <c r="AA183" s="540"/>
      <c r="AB183" s="553"/>
      <c r="AC183" s="574"/>
      <c r="AD183" s="82">
        <v>6</v>
      </c>
      <c r="AE183" s="473"/>
      <c r="AF183" s="220"/>
      <c r="AG183" s="387"/>
      <c r="AH183" s="220"/>
      <c r="AI183" s="220"/>
      <c r="AJ183" s="98">
        <v>6</v>
      </c>
      <c r="AK183" s="291"/>
      <c r="AL183" s="297"/>
      <c r="AM183" s="312"/>
      <c r="AN183" s="315"/>
      <c r="AO183" s="315"/>
      <c r="AP183" s="237"/>
      <c r="AQ183" s="563"/>
      <c r="AR183" s="643"/>
      <c r="AS183" s="585"/>
    </row>
    <row r="184" spans="23:45" ht="15.75" customHeight="1" thickBot="1" x14ac:dyDescent="0.3">
      <c r="X184" s="341"/>
      <c r="Y184" s="271"/>
      <c r="Z184" s="540"/>
      <c r="AA184" s="540"/>
      <c r="AB184" s="553"/>
      <c r="AC184" s="575"/>
      <c r="AD184" s="86">
        <v>7</v>
      </c>
      <c r="AE184" s="473"/>
      <c r="AF184" s="220"/>
      <c r="AG184" s="387"/>
      <c r="AH184" s="221"/>
      <c r="AI184" s="221"/>
      <c r="AJ184" s="5">
        <v>7</v>
      </c>
      <c r="AK184" s="292"/>
      <c r="AL184" s="298"/>
      <c r="AM184" s="312"/>
      <c r="AN184" s="315"/>
      <c r="AO184" s="315"/>
      <c r="AP184" s="237"/>
      <c r="AQ184" s="563"/>
      <c r="AR184" s="643"/>
      <c r="AS184" s="585"/>
    </row>
    <row r="185" spans="23:45" ht="15" customHeight="1" x14ac:dyDescent="0.25">
      <c r="X185" s="341"/>
      <c r="Y185" s="271"/>
      <c r="Z185" s="540"/>
      <c r="AA185" s="540"/>
      <c r="AB185" s="552" t="str">
        <f>DEC2HEX(AC185)</f>
        <v>2F</v>
      </c>
      <c r="AC185" s="573">
        <f>AC177+1</f>
        <v>47</v>
      </c>
      <c r="AD185" s="75">
        <v>0</v>
      </c>
      <c r="AE185" s="473"/>
      <c r="AF185" s="220"/>
      <c r="AG185" s="387"/>
      <c r="AH185" s="219">
        <f>AH177+1</f>
        <v>2183</v>
      </c>
      <c r="AI185" s="219" t="str">
        <f>DEC2HEX(AH185,4)</f>
        <v>0887</v>
      </c>
      <c r="AJ185" s="98">
        <v>8</v>
      </c>
      <c r="AK185" s="290" t="str">
        <f>HEX2BIN(AL185,8)</f>
        <v>00000000</v>
      </c>
      <c r="AL185" s="296" t="str">
        <f>LEFT(DEC2HEX(AR177,4),2)</f>
        <v>00</v>
      </c>
      <c r="AM185" s="312"/>
      <c r="AN185" s="315"/>
      <c r="AO185" s="315"/>
      <c r="AP185" s="237"/>
      <c r="AQ185" s="563"/>
      <c r="AR185" s="643"/>
      <c r="AS185" s="585"/>
    </row>
    <row r="186" spans="23:45" ht="15" customHeight="1" x14ac:dyDescent="0.25">
      <c r="X186" s="341"/>
      <c r="Y186" s="271"/>
      <c r="Z186" s="540"/>
      <c r="AA186" s="540"/>
      <c r="AB186" s="553"/>
      <c r="AC186" s="574"/>
      <c r="AD186" s="82">
        <v>1</v>
      </c>
      <c r="AE186" s="473"/>
      <c r="AF186" s="220"/>
      <c r="AG186" s="387"/>
      <c r="AH186" s="220"/>
      <c r="AI186" s="220"/>
      <c r="AJ186" s="5">
        <v>9</v>
      </c>
      <c r="AK186" s="291"/>
      <c r="AL186" s="297"/>
      <c r="AM186" s="312"/>
      <c r="AN186" s="315"/>
      <c r="AO186" s="315"/>
      <c r="AP186" s="237"/>
      <c r="AQ186" s="563"/>
      <c r="AR186" s="643"/>
      <c r="AS186" s="585"/>
    </row>
    <row r="187" spans="23:45" ht="15" customHeight="1" x14ac:dyDescent="0.25">
      <c r="X187" s="341"/>
      <c r="Y187" s="271"/>
      <c r="Z187" s="540"/>
      <c r="AA187" s="540"/>
      <c r="AB187" s="553"/>
      <c r="AC187" s="574"/>
      <c r="AD187" s="82">
        <v>2</v>
      </c>
      <c r="AE187" s="473"/>
      <c r="AF187" s="220"/>
      <c r="AG187" s="387"/>
      <c r="AH187" s="220"/>
      <c r="AI187" s="220"/>
      <c r="AJ187" s="98">
        <v>10</v>
      </c>
      <c r="AK187" s="291"/>
      <c r="AL187" s="297"/>
      <c r="AM187" s="312"/>
      <c r="AN187" s="315"/>
      <c r="AO187" s="315"/>
      <c r="AP187" s="237"/>
      <c r="AQ187" s="563"/>
      <c r="AR187" s="643"/>
      <c r="AS187" s="585"/>
    </row>
    <row r="188" spans="23:45" ht="15" customHeight="1" x14ac:dyDescent="0.25">
      <c r="X188" s="341"/>
      <c r="Y188" s="271"/>
      <c r="Z188" s="540"/>
      <c r="AA188" s="540"/>
      <c r="AB188" s="553"/>
      <c r="AC188" s="574"/>
      <c r="AD188" s="82">
        <v>3</v>
      </c>
      <c r="AE188" s="473"/>
      <c r="AF188" s="220"/>
      <c r="AG188" s="387"/>
      <c r="AH188" s="220"/>
      <c r="AI188" s="220"/>
      <c r="AJ188" s="5">
        <v>11</v>
      </c>
      <c r="AK188" s="291"/>
      <c r="AL188" s="297"/>
      <c r="AM188" s="312"/>
      <c r="AN188" s="315"/>
      <c r="AO188" s="315"/>
      <c r="AP188" s="237"/>
      <c r="AQ188" s="563"/>
      <c r="AR188" s="643"/>
      <c r="AS188" s="585"/>
    </row>
    <row r="189" spans="23:45" ht="15" customHeight="1" x14ac:dyDescent="0.25">
      <c r="X189" s="341"/>
      <c r="Y189" s="271"/>
      <c r="Z189" s="540"/>
      <c r="AA189" s="540"/>
      <c r="AB189" s="553"/>
      <c r="AC189" s="574"/>
      <c r="AD189" s="82">
        <v>4</v>
      </c>
      <c r="AE189" s="473"/>
      <c r="AF189" s="220"/>
      <c r="AG189" s="387"/>
      <c r="AH189" s="220"/>
      <c r="AI189" s="220"/>
      <c r="AJ189" s="98">
        <v>12</v>
      </c>
      <c r="AK189" s="291"/>
      <c r="AL189" s="297"/>
      <c r="AM189" s="312"/>
      <c r="AN189" s="315"/>
      <c r="AO189" s="315"/>
      <c r="AP189" s="237"/>
      <c r="AQ189" s="563"/>
      <c r="AR189" s="643"/>
      <c r="AS189" s="585"/>
    </row>
    <row r="190" spans="23:45" ht="15.75" customHeight="1" x14ac:dyDescent="0.25">
      <c r="X190" s="341"/>
      <c r="Y190" s="271"/>
      <c r="Z190" s="540"/>
      <c r="AA190" s="540"/>
      <c r="AB190" s="553"/>
      <c r="AC190" s="574"/>
      <c r="AD190" s="82">
        <v>5</v>
      </c>
      <c r="AE190" s="473"/>
      <c r="AF190" s="220"/>
      <c r="AG190" s="387"/>
      <c r="AH190" s="220"/>
      <c r="AI190" s="220"/>
      <c r="AJ190" s="5">
        <v>13</v>
      </c>
      <c r="AK190" s="291"/>
      <c r="AL190" s="297"/>
      <c r="AM190" s="312"/>
      <c r="AN190" s="315"/>
      <c r="AO190" s="315"/>
      <c r="AP190" s="237"/>
      <c r="AQ190" s="563"/>
      <c r="AR190" s="643"/>
      <c r="AS190" s="585"/>
    </row>
    <row r="191" spans="23:45" ht="15" customHeight="1" x14ac:dyDescent="0.25">
      <c r="X191" s="341"/>
      <c r="Y191" s="271"/>
      <c r="Z191" s="540"/>
      <c r="AA191" s="540"/>
      <c r="AB191" s="553"/>
      <c r="AC191" s="574"/>
      <c r="AD191" s="82">
        <v>6</v>
      </c>
      <c r="AE191" s="473"/>
      <c r="AF191" s="220"/>
      <c r="AG191" s="387"/>
      <c r="AH191" s="220"/>
      <c r="AI191" s="220"/>
      <c r="AJ191" s="98">
        <v>14</v>
      </c>
      <c r="AK191" s="291"/>
      <c r="AL191" s="297"/>
      <c r="AM191" s="312"/>
      <c r="AN191" s="315"/>
      <c r="AO191" s="315"/>
      <c r="AP191" s="237"/>
      <c r="AQ191" s="563"/>
      <c r="AR191" s="643"/>
      <c r="AS191" s="585"/>
    </row>
    <row r="192" spans="23:45" ht="15.75" customHeight="1" thickBot="1" x14ac:dyDescent="0.3">
      <c r="X192" s="342"/>
      <c r="Y192" s="258"/>
      <c r="Z192" s="541"/>
      <c r="AA192" s="541"/>
      <c r="AB192" s="553"/>
      <c r="AC192" s="575"/>
      <c r="AD192" s="86">
        <v>7</v>
      </c>
      <c r="AE192" s="474"/>
      <c r="AF192" s="221"/>
      <c r="AG192" s="477"/>
      <c r="AH192" s="221"/>
      <c r="AI192" s="221"/>
      <c r="AJ192" s="84">
        <v>15</v>
      </c>
      <c r="AK192" s="292"/>
      <c r="AL192" s="298"/>
      <c r="AM192" s="313"/>
      <c r="AN192" s="316"/>
      <c r="AO192" s="316"/>
      <c r="AP192" s="238"/>
      <c r="AQ192" s="564"/>
      <c r="AR192" s="643"/>
      <c r="AS192" s="586"/>
    </row>
    <row r="193" spans="24:45" ht="15" customHeight="1" x14ac:dyDescent="0.25">
      <c r="X193" s="340" t="s">
        <v>9</v>
      </c>
      <c r="Y193" s="257" t="s">
        <v>468</v>
      </c>
      <c r="Z193" s="539" t="str">
        <f>DEC2HEX(AA193)</f>
        <v>28</v>
      </c>
      <c r="AA193" s="539">
        <f>AA177+1</f>
        <v>40</v>
      </c>
      <c r="AB193" s="552" t="str">
        <f>DEC2HEX(AC193)</f>
        <v>30</v>
      </c>
      <c r="AC193" s="573">
        <f>AC185+1</f>
        <v>48</v>
      </c>
      <c r="AD193" s="75">
        <v>0</v>
      </c>
      <c r="AE193" s="576" t="s">
        <v>477</v>
      </c>
      <c r="AF193" s="219" t="str">
        <f>DEC2HEX(AG193,4)</f>
        <v>0870</v>
      </c>
      <c r="AG193" s="476">
        <f>+AG177+1</f>
        <v>2160</v>
      </c>
      <c r="AH193" s="219">
        <f>AH185+1</f>
        <v>2184</v>
      </c>
      <c r="AI193" s="219" t="str">
        <f>DEC2HEX(AH193,4)</f>
        <v>0888</v>
      </c>
      <c r="AJ193" s="73">
        <v>0</v>
      </c>
      <c r="AK193" s="290" t="str">
        <f>HEX2BIN(AL193,8)</f>
        <v>10100000</v>
      </c>
      <c r="AL193" s="296" t="str">
        <f>RIGHT(AM193,2)</f>
        <v>A0</v>
      </c>
      <c r="AM193" s="587" t="str">
        <f>RIGHT(DEC2HEX(AO193,8),8)</f>
        <v>00000FA0</v>
      </c>
      <c r="AN193" s="587" t="str">
        <f>RIGHT(DEC2HEX(AP193,8),8)</f>
        <v>A00F0000</v>
      </c>
      <c r="AO193" s="587">
        <f>AR193*1000</f>
        <v>4000</v>
      </c>
      <c r="AP193" s="593">
        <f>MOD(HEX2DEC((CONCATENATE(AL193,AL201,AL209,AL217)))+2^31,2^32)-2^31</f>
        <v>-1609629696</v>
      </c>
      <c r="AQ193" s="639">
        <f>AP193/1000</f>
        <v>-1609629.696</v>
      </c>
      <c r="AR193" s="590">
        <v>4</v>
      </c>
      <c r="AS193" s="584" t="s">
        <v>466</v>
      </c>
    </row>
    <row r="194" spans="24:45" ht="15" customHeight="1" x14ac:dyDescent="0.25">
      <c r="X194" s="341"/>
      <c r="Y194" s="271"/>
      <c r="Z194" s="540"/>
      <c r="AA194" s="540"/>
      <c r="AB194" s="553"/>
      <c r="AC194" s="574"/>
      <c r="AD194" s="82">
        <v>1</v>
      </c>
      <c r="AE194" s="473"/>
      <c r="AF194" s="220"/>
      <c r="AG194" s="387"/>
      <c r="AH194" s="220"/>
      <c r="AI194" s="220"/>
      <c r="AJ194" s="5">
        <v>1</v>
      </c>
      <c r="AK194" s="291"/>
      <c r="AL194" s="297"/>
      <c r="AM194" s="594"/>
      <c r="AN194" s="594"/>
      <c r="AO194" s="588"/>
      <c r="AP194" s="594"/>
      <c r="AQ194" s="640"/>
      <c r="AR194" s="591"/>
      <c r="AS194" s="585"/>
    </row>
    <row r="195" spans="24:45" ht="15" customHeight="1" x14ac:dyDescent="0.25">
      <c r="X195" s="341"/>
      <c r="Y195" s="271"/>
      <c r="Z195" s="540"/>
      <c r="AA195" s="540"/>
      <c r="AB195" s="553"/>
      <c r="AC195" s="574"/>
      <c r="AD195" s="82">
        <v>2</v>
      </c>
      <c r="AE195" s="473"/>
      <c r="AF195" s="220"/>
      <c r="AG195" s="387"/>
      <c r="AH195" s="220"/>
      <c r="AI195" s="220"/>
      <c r="AJ195" s="98">
        <v>2</v>
      </c>
      <c r="AK195" s="291"/>
      <c r="AL195" s="297"/>
      <c r="AM195" s="594"/>
      <c r="AN195" s="594"/>
      <c r="AO195" s="588"/>
      <c r="AP195" s="594"/>
      <c r="AQ195" s="640"/>
      <c r="AR195" s="591"/>
      <c r="AS195" s="585"/>
    </row>
    <row r="196" spans="24:45" ht="15" customHeight="1" x14ac:dyDescent="0.25">
      <c r="X196" s="341"/>
      <c r="Y196" s="271"/>
      <c r="Z196" s="540"/>
      <c r="AA196" s="540"/>
      <c r="AB196" s="553"/>
      <c r="AC196" s="574"/>
      <c r="AD196" s="82">
        <v>3</v>
      </c>
      <c r="AE196" s="473"/>
      <c r="AF196" s="220"/>
      <c r="AG196" s="387"/>
      <c r="AH196" s="220"/>
      <c r="AI196" s="220"/>
      <c r="AJ196" s="5">
        <v>3</v>
      </c>
      <c r="AK196" s="291"/>
      <c r="AL196" s="297"/>
      <c r="AM196" s="594"/>
      <c r="AN196" s="594"/>
      <c r="AO196" s="588"/>
      <c r="AP196" s="594"/>
      <c r="AQ196" s="640"/>
      <c r="AR196" s="591"/>
      <c r="AS196" s="585"/>
    </row>
    <row r="197" spans="24:45" ht="15" customHeight="1" x14ac:dyDescent="0.25">
      <c r="X197" s="341"/>
      <c r="Y197" s="271"/>
      <c r="Z197" s="540"/>
      <c r="AA197" s="540"/>
      <c r="AB197" s="553"/>
      <c r="AC197" s="574"/>
      <c r="AD197" s="82">
        <v>4</v>
      </c>
      <c r="AE197" s="473"/>
      <c r="AF197" s="220"/>
      <c r="AG197" s="387"/>
      <c r="AH197" s="220"/>
      <c r="AI197" s="220"/>
      <c r="AJ197" s="98">
        <v>4</v>
      </c>
      <c r="AK197" s="291"/>
      <c r="AL197" s="297"/>
      <c r="AM197" s="594"/>
      <c r="AN197" s="594"/>
      <c r="AO197" s="588"/>
      <c r="AP197" s="594"/>
      <c r="AQ197" s="640"/>
      <c r="AR197" s="591"/>
      <c r="AS197" s="585"/>
    </row>
    <row r="198" spans="24:45" ht="15.75" customHeight="1" x14ac:dyDescent="0.25">
      <c r="X198" s="341"/>
      <c r="Y198" s="271"/>
      <c r="Z198" s="540"/>
      <c r="AA198" s="540"/>
      <c r="AB198" s="553"/>
      <c r="AC198" s="574"/>
      <c r="AD198" s="82">
        <v>5</v>
      </c>
      <c r="AE198" s="473"/>
      <c r="AF198" s="220"/>
      <c r="AG198" s="387"/>
      <c r="AH198" s="220"/>
      <c r="AI198" s="220"/>
      <c r="AJ198" s="5">
        <v>5</v>
      </c>
      <c r="AK198" s="291"/>
      <c r="AL198" s="297"/>
      <c r="AM198" s="594"/>
      <c r="AN198" s="594"/>
      <c r="AO198" s="588"/>
      <c r="AP198" s="594"/>
      <c r="AQ198" s="640"/>
      <c r="AR198" s="591"/>
      <c r="AS198" s="585"/>
    </row>
    <row r="199" spans="24:45" ht="15" customHeight="1" x14ac:dyDescent="0.25">
      <c r="X199" s="341"/>
      <c r="Y199" s="271"/>
      <c r="Z199" s="540"/>
      <c r="AA199" s="540"/>
      <c r="AB199" s="553"/>
      <c r="AC199" s="574"/>
      <c r="AD199" s="82">
        <v>6</v>
      </c>
      <c r="AE199" s="473"/>
      <c r="AF199" s="220"/>
      <c r="AG199" s="387"/>
      <c r="AH199" s="220"/>
      <c r="AI199" s="220"/>
      <c r="AJ199" s="98">
        <v>6</v>
      </c>
      <c r="AK199" s="291"/>
      <c r="AL199" s="297"/>
      <c r="AM199" s="594"/>
      <c r="AN199" s="594"/>
      <c r="AO199" s="588"/>
      <c r="AP199" s="594"/>
      <c r="AQ199" s="640"/>
      <c r="AR199" s="591"/>
      <c r="AS199" s="585"/>
    </row>
    <row r="200" spans="24:45" ht="15.75" customHeight="1" thickBot="1" x14ac:dyDescent="0.3">
      <c r="X200" s="341"/>
      <c r="Y200" s="271"/>
      <c r="Z200" s="540"/>
      <c r="AA200" s="540"/>
      <c r="AB200" s="553"/>
      <c r="AC200" s="575"/>
      <c r="AD200" s="86">
        <v>7</v>
      </c>
      <c r="AE200" s="473"/>
      <c r="AF200" s="220"/>
      <c r="AG200" s="387"/>
      <c r="AH200" s="221"/>
      <c r="AI200" s="221"/>
      <c r="AJ200" s="5">
        <v>7</v>
      </c>
      <c r="AK200" s="292"/>
      <c r="AL200" s="298"/>
      <c r="AM200" s="594"/>
      <c r="AN200" s="594"/>
      <c r="AO200" s="588"/>
      <c r="AP200" s="594"/>
      <c r="AQ200" s="640"/>
      <c r="AR200" s="591"/>
      <c r="AS200" s="585"/>
    </row>
    <row r="201" spans="24:45" ht="15" customHeight="1" x14ac:dyDescent="0.25">
      <c r="X201" s="341"/>
      <c r="Y201" s="271"/>
      <c r="Z201" s="540"/>
      <c r="AA201" s="540"/>
      <c r="AB201" s="552" t="str">
        <f>DEC2HEX(AC201)</f>
        <v>31</v>
      </c>
      <c r="AC201" s="573">
        <f>AC193+1</f>
        <v>49</v>
      </c>
      <c r="AD201" s="75">
        <v>0</v>
      </c>
      <c r="AE201" s="473"/>
      <c r="AF201" s="220"/>
      <c r="AG201" s="387"/>
      <c r="AH201" s="219">
        <f>AH193+1</f>
        <v>2185</v>
      </c>
      <c r="AI201" s="219" t="str">
        <f>DEC2HEX(AH201,4)</f>
        <v>0889</v>
      </c>
      <c r="AJ201" s="98">
        <v>8</v>
      </c>
      <c r="AK201" s="290" t="str">
        <f>HEX2BIN(AL201,8)</f>
        <v>00001111</v>
      </c>
      <c r="AL201" s="296" t="str">
        <f>MID(AM193,5,2)</f>
        <v>0F</v>
      </c>
      <c r="AM201" s="594"/>
      <c r="AN201" s="594"/>
      <c r="AO201" s="588"/>
      <c r="AP201" s="594"/>
      <c r="AQ201" s="640"/>
      <c r="AR201" s="591"/>
      <c r="AS201" s="585"/>
    </row>
    <row r="202" spans="24:45" ht="15" customHeight="1" x14ac:dyDescent="0.25">
      <c r="X202" s="341"/>
      <c r="Y202" s="271"/>
      <c r="Z202" s="540"/>
      <c r="AA202" s="540"/>
      <c r="AB202" s="553"/>
      <c r="AC202" s="574"/>
      <c r="AD202" s="82">
        <v>1</v>
      </c>
      <c r="AE202" s="473"/>
      <c r="AF202" s="220"/>
      <c r="AG202" s="387"/>
      <c r="AH202" s="220"/>
      <c r="AI202" s="220"/>
      <c r="AJ202" s="5">
        <v>9</v>
      </c>
      <c r="AK202" s="291"/>
      <c r="AL202" s="297"/>
      <c r="AM202" s="594"/>
      <c r="AN202" s="594"/>
      <c r="AO202" s="588"/>
      <c r="AP202" s="594"/>
      <c r="AQ202" s="640"/>
      <c r="AR202" s="591"/>
      <c r="AS202" s="585"/>
    </row>
    <row r="203" spans="24:45" ht="15" customHeight="1" x14ac:dyDescent="0.25">
      <c r="X203" s="341"/>
      <c r="Y203" s="271"/>
      <c r="Z203" s="540"/>
      <c r="AA203" s="540"/>
      <c r="AB203" s="553"/>
      <c r="AC203" s="574"/>
      <c r="AD203" s="82">
        <v>2</v>
      </c>
      <c r="AE203" s="473"/>
      <c r="AF203" s="220"/>
      <c r="AG203" s="387"/>
      <c r="AH203" s="220"/>
      <c r="AI203" s="220"/>
      <c r="AJ203" s="98">
        <v>10</v>
      </c>
      <c r="AK203" s="291"/>
      <c r="AL203" s="297"/>
      <c r="AM203" s="594"/>
      <c r="AN203" s="594"/>
      <c r="AO203" s="588"/>
      <c r="AP203" s="594"/>
      <c r="AQ203" s="640"/>
      <c r="AR203" s="591"/>
      <c r="AS203" s="585"/>
    </row>
    <row r="204" spans="24:45" ht="15" customHeight="1" x14ac:dyDescent="0.25">
      <c r="X204" s="341"/>
      <c r="Y204" s="271"/>
      <c r="Z204" s="540"/>
      <c r="AA204" s="540"/>
      <c r="AB204" s="553"/>
      <c r="AC204" s="574"/>
      <c r="AD204" s="82">
        <v>3</v>
      </c>
      <c r="AE204" s="473"/>
      <c r="AF204" s="220"/>
      <c r="AG204" s="387"/>
      <c r="AH204" s="220"/>
      <c r="AI204" s="220"/>
      <c r="AJ204" s="5">
        <v>11</v>
      </c>
      <c r="AK204" s="291"/>
      <c r="AL204" s="297"/>
      <c r="AM204" s="594"/>
      <c r="AN204" s="594"/>
      <c r="AO204" s="588"/>
      <c r="AP204" s="594"/>
      <c r="AQ204" s="640"/>
      <c r="AR204" s="591"/>
      <c r="AS204" s="585"/>
    </row>
    <row r="205" spans="24:45" ht="15" customHeight="1" x14ac:dyDescent="0.25">
      <c r="X205" s="341"/>
      <c r="Y205" s="271"/>
      <c r="Z205" s="540"/>
      <c r="AA205" s="540"/>
      <c r="AB205" s="553"/>
      <c r="AC205" s="574"/>
      <c r="AD205" s="82">
        <v>4</v>
      </c>
      <c r="AE205" s="473"/>
      <c r="AF205" s="220"/>
      <c r="AG205" s="387"/>
      <c r="AH205" s="220"/>
      <c r="AI205" s="220"/>
      <c r="AJ205" s="98">
        <v>12</v>
      </c>
      <c r="AK205" s="291"/>
      <c r="AL205" s="297"/>
      <c r="AM205" s="594"/>
      <c r="AN205" s="594"/>
      <c r="AO205" s="588"/>
      <c r="AP205" s="594"/>
      <c r="AQ205" s="640"/>
      <c r="AR205" s="591"/>
      <c r="AS205" s="585"/>
    </row>
    <row r="206" spans="24:45" ht="15.75" customHeight="1" x14ac:dyDescent="0.25">
      <c r="X206" s="341"/>
      <c r="Y206" s="271"/>
      <c r="Z206" s="540"/>
      <c r="AA206" s="540"/>
      <c r="AB206" s="553"/>
      <c r="AC206" s="574"/>
      <c r="AD206" s="82">
        <v>5</v>
      </c>
      <c r="AE206" s="473"/>
      <c r="AF206" s="220"/>
      <c r="AG206" s="387"/>
      <c r="AH206" s="220"/>
      <c r="AI206" s="220"/>
      <c r="AJ206" s="5">
        <v>13</v>
      </c>
      <c r="AK206" s="291"/>
      <c r="AL206" s="297"/>
      <c r="AM206" s="594"/>
      <c r="AN206" s="594"/>
      <c r="AO206" s="588"/>
      <c r="AP206" s="594"/>
      <c r="AQ206" s="640"/>
      <c r="AR206" s="591"/>
      <c r="AS206" s="585"/>
    </row>
    <row r="207" spans="24:45" ht="15" customHeight="1" x14ac:dyDescent="0.25">
      <c r="X207" s="341"/>
      <c r="Y207" s="271"/>
      <c r="Z207" s="540"/>
      <c r="AA207" s="540"/>
      <c r="AB207" s="553"/>
      <c r="AC207" s="574"/>
      <c r="AD207" s="82">
        <v>6</v>
      </c>
      <c r="AE207" s="473"/>
      <c r="AF207" s="220"/>
      <c r="AG207" s="387"/>
      <c r="AH207" s="220"/>
      <c r="AI207" s="220"/>
      <c r="AJ207" s="98">
        <v>14</v>
      </c>
      <c r="AK207" s="291"/>
      <c r="AL207" s="297"/>
      <c r="AM207" s="594"/>
      <c r="AN207" s="594"/>
      <c r="AO207" s="588"/>
      <c r="AP207" s="594"/>
      <c r="AQ207" s="640"/>
      <c r="AR207" s="591"/>
      <c r="AS207" s="585"/>
    </row>
    <row r="208" spans="24:45" ht="15.75" customHeight="1" thickBot="1" x14ac:dyDescent="0.3">
      <c r="X208" s="342"/>
      <c r="Y208" s="271"/>
      <c r="Z208" s="541"/>
      <c r="AA208" s="541"/>
      <c r="AB208" s="553"/>
      <c r="AC208" s="575"/>
      <c r="AD208" s="86">
        <v>7</v>
      </c>
      <c r="AE208" s="473"/>
      <c r="AF208" s="221"/>
      <c r="AG208" s="477"/>
      <c r="AH208" s="221"/>
      <c r="AI208" s="221"/>
      <c r="AJ208" s="84">
        <v>15</v>
      </c>
      <c r="AK208" s="292"/>
      <c r="AL208" s="298"/>
      <c r="AM208" s="594"/>
      <c r="AN208" s="594"/>
      <c r="AO208" s="588"/>
      <c r="AP208" s="594"/>
      <c r="AQ208" s="640"/>
      <c r="AR208" s="591"/>
      <c r="AS208" s="585"/>
    </row>
    <row r="209" spans="24:45" ht="15" customHeight="1" x14ac:dyDescent="0.25">
      <c r="X209" s="340" t="s">
        <v>9</v>
      </c>
      <c r="Y209" s="271"/>
      <c r="Z209" s="539" t="str">
        <f>DEC2HEX(AA209)</f>
        <v>29</v>
      </c>
      <c r="AA209" s="539">
        <f>AA193+1</f>
        <v>41</v>
      </c>
      <c r="AB209" s="552" t="str">
        <f>DEC2HEX(AC209)</f>
        <v>32</v>
      </c>
      <c r="AC209" s="573">
        <f>AC201+1</f>
        <v>50</v>
      </c>
      <c r="AD209" s="75">
        <v>0</v>
      </c>
      <c r="AE209" s="473"/>
      <c r="AF209" s="219" t="str">
        <f>DEC2HEX(AG209,4)</f>
        <v>0871</v>
      </c>
      <c r="AG209" s="476">
        <f>+AG193+1</f>
        <v>2161</v>
      </c>
      <c r="AH209" s="219">
        <f>AH201+1</f>
        <v>2186</v>
      </c>
      <c r="AI209" s="219" t="str">
        <f>DEC2HEX(AH209,4)</f>
        <v>088A</v>
      </c>
      <c r="AJ209" s="73">
        <v>0</v>
      </c>
      <c r="AK209" s="290" t="str">
        <f>HEX2BIN(AL209,8)</f>
        <v>00000000</v>
      </c>
      <c r="AL209" s="296" t="str">
        <f>MID(AM193,3,2)</f>
        <v>00</v>
      </c>
      <c r="AM209" s="594"/>
      <c r="AN209" s="594"/>
      <c r="AO209" s="588"/>
      <c r="AP209" s="594"/>
      <c r="AQ209" s="640"/>
      <c r="AR209" s="591"/>
      <c r="AS209" s="585"/>
    </row>
    <row r="210" spans="24:45" ht="15" customHeight="1" x14ac:dyDescent="0.25">
      <c r="X210" s="341"/>
      <c r="Y210" s="271"/>
      <c r="Z210" s="540"/>
      <c r="AA210" s="540"/>
      <c r="AB210" s="553"/>
      <c r="AC210" s="574"/>
      <c r="AD210" s="82">
        <v>1</v>
      </c>
      <c r="AE210" s="473"/>
      <c r="AF210" s="220"/>
      <c r="AG210" s="387"/>
      <c r="AH210" s="220"/>
      <c r="AI210" s="220"/>
      <c r="AJ210" s="5">
        <v>1</v>
      </c>
      <c r="AK210" s="291"/>
      <c r="AL210" s="297"/>
      <c r="AM210" s="594"/>
      <c r="AN210" s="594"/>
      <c r="AO210" s="588"/>
      <c r="AP210" s="594"/>
      <c r="AQ210" s="640"/>
      <c r="AR210" s="591"/>
      <c r="AS210" s="585"/>
    </row>
    <row r="211" spans="24:45" ht="15" customHeight="1" x14ac:dyDescent="0.25">
      <c r="X211" s="341"/>
      <c r="Y211" s="271"/>
      <c r="Z211" s="540"/>
      <c r="AA211" s="540"/>
      <c r="AB211" s="553"/>
      <c r="AC211" s="574"/>
      <c r="AD211" s="82">
        <v>2</v>
      </c>
      <c r="AE211" s="473"/>
      <c r="AF211" s="220"/>
      <c r="AG211" s="387"/>
      <c r="AH211" s="220"/>
      <c r="AI211" s="220"/>
      <c r="AJ211" s="98">
        <v>2</v>
      </c>
      <c r="AK211" s="291"/>
      <c r="AL211" s="297"/>
      <c r="AM211" s="594"/>
      <c r="AN211" s="594"/>
      <c r="AO211" s="588"/>
      <c r="AP211" s="594"/>
      <c r="AQ211" s="640"/>
      <c r="AR211" s="591"/>
      <c r="AS211" s="585"/>
    </row>
    <row r="212" spans="24:45" ht="15" customHeight="1" x14ac:dyDescent="0.25">
      <c r="X212" s="341"/>
      <c r="Y212" s="271"/>
      <c r="Z212" s="540"/>
      <c r="AA212" s="540"/>
      <c r="AB212" s="553"/>
      <c r="AC212" s="574"/>
      <c r="AD212" s="82">
        <v>3</v>
      </c>
      <c r="AE212" s="473"/>
      <c r="AF212" s="220"/>
      <c r="AG212" s="387"/>
      <c r="AH212" s="220"/>
      <c r="AI212" s="220"/>
      <c r="AJ212" s="5">
        <v>3</v>
      </c>
      <c r="AK212" s="291"/>
      <c r="AL212" s="297"/>
      <c r="AM212" s="594"/>
      <c r="AN212" s="594"/>
      <c r="AO212" s="588"/>
      <c r="AP212" s="594"/>
      <c r="AQ212" s="640"/>
      <c r="AR212" s="591"/>
      <c r="AS212" s="585"/>
    </row>
    <row r="213" spans="24:45" ht="15" customHeight="1" x14ac:dyDescent="0.25">
      <c r="X213" s="341"/>
      <c r="Y213" s="271"/>
      <c r="Z213" s="540"/>
      <c r="AA213" s="540"/>
      <c r="AB213" s="553"/>
      <c r="AC213" s="574"/>
      <c r="AD213" s="82">
        <v>4</v>
      </c>
      <c r="AE213" s="473"/>
      <c r="AF213" s="220"/>
      <c r="AG213" s="387"/>
      <c r="AH213" s="220"/>
      <c r="AI213" s="220"/>
      <c r="AJ213" s="98">
        <v>4</v>
      </c>
      <c r="AK213" s="291"/>
      <c r="AL213" s="297"/>
      <c r="AM213" s="594"/>
      <c r="AN213" s="594"/>
      <c r="AO213" s="588"/>
      <c r="AP213" s="594"/>
      <c r="AQ213" s="640"/>
      <c r="AR213" s="591"/>
      <c r="AS213" s="585"/>
    </row>
    <row r="214" spans="24:45" ht="15.75" customHeight="1" x14ac:dyDescent="0.25">
      <c r="X214" s="341"/>
      <c r="Y214" s="271"/>
      <c r="Z214" s="540"/>
      <c r="AA214" s="540"/>
      <c r="AB214" s="553"/>
      <c r="AC214" s="574"/>
      <c r="AD214" s="82">
        <v>5</v>
      </c>
      <c r="AE214" s="473"/>
      <c r="AF214" s="220"/>
      <c r="AG214" s="387"/>
      <c r="AH214" s="220"/>
      <c r="AI214" s="220"/>
      <c r="AJ214" s="5">
        <v>5</v>
      </c>
      <c r="AK214" s="291"/>
      <c r="AL214" s="297"/>
      <c r="AM214" s="594"/>
      <c r="AN214" s="594"/>
      <c r="AO214" s="588"/>
      <c r="AP214" s="594"/>
      <c r="AQ214" s="640"/>
      <c r="AR214" s="591"/>
      <c r="AS214" s="585"/>
    </row>
    <row r="215" spans="24:45" ht="15" customHeight="1" x14ac:dyDescent="0.25">
      <c r="X215" s="341"/>
      <c r="Y215" s="271"/>
      <c r="Z215" s="540"/>
      <c r="AA215" s="540"/>
      <c r="AB215" s="553"/>
      <c r="AC215" s="574"/>
      <c r="AD215" s="82">
        <v>6</v>
      </c>
      <c r="AE215" s="473"/>
      <c r="AF215" s="220"/>
      <c r="AG215" s="387"/>
      <c r="AH215" s="220"/>
      <c r="AI215" s="220"/>
      <c r="AJ215" s="98">
        <v>6</v>
      </c>
      <c r="AK215" s="291"/>
      <c r="AL215" s="297"/>
      <c r="AM215" s="594"/>
      <c r="AN215" s="594"/>
      <c r="AO215" s="588"/>
      <c r="AP215" s="594"/>
      <c r="AQ215" s="640"/>
      <c r="AR215" s="591"/>
      <c r="AS215" s="585"/>
    </row>
    <row r="216" spans="24:45" ht="15.75" customHeight="1" thickBot="1" x14ac:dyDescent="0.3">
      <c r="X216" s="341"/>
      <c r="Y216" s="271"/>
      <c r="Z216" s="540"/>
      <c r="AA216" s="540"/>
      <c r="AB216" s="553"/>
      <c r="AC216" s="575"/>
      <c r="AD216" s="86">
        <v>7</v>
      </c>
      <c r="AE216" s="473"/>
      <c r="AF216" s="220"/>
      <c r="AG216" s="387"/>
      <c r="AH216" s="221"/>
      <c r="AI216" s="221"/>
      <c r="AJ216" s="5">
        <v>7</v>
      </c>
      <c r="AK216" s="292"/>
      <c r="AL216" s="298"/>
      <c r="AM216" s="594"/>
      <c r="AN216" s="594"/>
      <c r="AO216" s="588"/>
      <c r="AP216" s="594"/>
      <c r="AQ216" s="640"/>
      <c r="AR216" s="591"/>
      <c r="AS216" s="585"/>
    </row>
    <row r="217" spans="24:45" ht="15" customHeight="1" x14ac:dyDescent="0.25">
      <c r="X217" s="341"/>
      <c r="Y217" s="271"/>
      <c r="Z217" s="540"/>
      <c r="AA217" s="540"/>
      <c r="AB217" s="552" t="str">
        <f>DEC2HEX(AC217)</f>
        <v>33</v>
      </c>
      <c r="AC217" s="573">
        <f>AC209+1</f>
        <v>51</v>
      </c>
      <c r="AD217" s="75">
        <v>0</v>
      </c>
      <c r="AE217" s="473"/>
      <c r="AF217" s="220"/>
      <c r="AG217" s="387"/>
      <c r="AH217" s="219">
        <f>AH209+1</f>
        <v>2187</v>
      </c>
      <c r="AI217" s="219" t="str">
        <f>DEC2HEX(AH217,4)</f>
        <v>088B</v>
      </c>
      <c r="AJ217" s="98">
        <v>8</v>
      </c>
      <c r="AK217" s="290" t="str">
        <f>HEX2BIN(AL217,8)</f>
        <v>00000000</v>
      </c>
      <c r="AL217" s="296" t="str">
        <f>LEFT(AM193,2)</f>
        <v>00</v>
      </c>
      <c r="AM217" s="594"/>
      <c r="AN217" s="594"/>
      <c r="AO217" s="588"/>
      <c r="AP217" s="594"/>
      <c r="AQ217" s="640"/>
      <c r="AR217" s="591"/>
      <c r="AS217" s="585"/>
    </row>
    <row r="218" spans="24:45" ht="15" customHeight="1" x14ac:dyDescent="0.25">
      <c r="X218" s="341"/>
      <c r="Y218" s="271"/>
      <c r="Z218" s="540"/>
      <c r="AA218" s="540"/>
      <c r="AB218" s="553"/>
      <c r="AC218" s="574"/>
      <c r="AD218" s="82">
        <v>1</v>
      </c>
      <c r="AE218" s="473"/>
      <c r="AF218" s="220"/>
      <c r="AG218" s="387"/>
      <c r="AH218" s="220"/>
      <c r="AI218" s="220"/>
      <c r="AJ218" s="5">
        <v>9</v>
      </c>
      <c r="AK218" s="291"/>
      <c r="AL218" s="297"/>
      <c r="AM218" s="594"/>
      <c r="AN218" s="594"/>
      <c r="AO218" s="588"/>
      <c r="AP218" s="594"/>
      <c r="AQ218" s="640"/>
      <c r="AR218" s="591"/>
      <c r="AS218" s="585"/>
    </row>
    <row r="219" spans="24:45" ht="15" customHeight="1" x14ac:dyDescent="0.25">
      <c r="X219" s="341"/>
      <c r="Y219" s="271"/>
      <c r="Z219" s="540"/>
      <c r="AA219" s="540"/>
      <c r="AB219" s="553"/>
      <c r="AC219" s="574"/>
      <c r="AD219" s="82">
        <v>2</v>
      </c>
      <c r="AE219" s="473"/>
      <c r="AF219" s="220"/>
      <c r="AG219" s="387"/>
      <c r="AH219" s="220"/>
      <c r="AI219" s="220"/>
      <c r="AJ219" s="98">
        <v>10</v>
      </c>
      <c r="AK219" s="291"/>
      <c r="AL219" s="297"/>
      <c r="AM219" s="594"/>
      <c r="AN219" s="594"/>
      <c r="AO219" s="588"/>
      <c r="AP219" s="594"/>
      <c r="AQ219" s="640"/>
      <c r="AR219" s="591"/>
      <c r="AS219" s="585"/>
    </row>
    <row r="220" spans="24:45" ht="15" customHeight="1" x14ac:dyDescent="0.25">
      <c r="X220" s="341"/>
      <c r="Y220" s="271"/>
      <c r="Z220" s="540"/>
      <c r="AA220" s="540"/>
      <c r="AB220" s="553"/>
      <c r="AC220" s="574"/>
      <c r="AD220" s="82">
        <v>3</v>
      </c>
      <c r="AE220" s="473"/>
      <c r="AF220" s="220"/>
      <c r="AG220" s="387"/>
      <c r="AH220" s="220"/>
      <c r="AI220" s="220"/>
      <c r="AJ220" s="5">
        <v>11</v>
      </c>
      <c r="AK220" s="291"/>
      <c r="AL220" s="297"/>
      <c r="AM220" s="594"/>
      <c r="AN220" s="594"/>
      <c r="AO220" s="588"/>
      <c r="AP220" s="594"/>
      <c r="AQ220" s="640"/>
      <c r="AR220" s="591"/>
      <c r="AS220" s="585"/>
    </row>
    <row r="221" spans="24:45" ht="15" customHeight="1" x14ac:dyDescent="0.25">
      <c r="X221" s="341"/>
      <c r="Y221" s="271"/>
      <c r="Z221" s="540"/>
      <c r="AA221" s="540"/>
      <c r="AB221" s="553"/>
      <c r="AC221" s="574"/>
      <c r="AD221" s="82">
        <v>4</v>
      </c>
      <c r="AE221" s="473"/>
      <c r="AF221" s="220"/>
      <c r="AG221" s="387"/>
      <c r="AH221" s="220"/>
      <c r="AI221" s="220"/>
      <c r="AJ221" s="98">
        <v>12</v>
      </c>
      <c r="AK221" s="291"/>
      <c r="AL221" s="297"/>
      <c r="AM221" s="594"/>
      <c r="AN221" s="594"/>
      <c r="AO221" s="588"/>
      <c r="AP221" s="594"/>
      <c r="AQ221" s="640"/>
      <c r="AR221" s="591"/>
      <c r="AS221" s="585"/>
    </row>
    <row r="222" spans="24:45" ht="15.75" customHeight="1" x14ac:dyDescent="0.25">
      <c r="X222" s="341"/>
      <c r="Y222" s="271"/>
      <c r="Z222" s="540"/>
      <c r="AA222" s="540"/>
      <c r="AB222" s="553"/>
      <c r="AC222" s="574"/>
      <c r="AD222" s="82">
        <v>5</v>
      </c>
      <c r="AE222" s="473"/>
      <c r="AF222" s="220"/>
      <c r="AG222" s="387"/>
      <c r="AH222" s="220"/>
      <c r="AI222" s="220"/>
      <c r="AJ222" s="5">
        <v>13</v>
      </c>
      <c r="AK222" s="291"/>
      <c r="AL222" s="297"/>
      <c r="AM222" s="594"/>
      <c r="AN222" s="594"/>
      <c r="AO222" s="588"/>
      <c r="AP222" s="594"/>
      <c r="AQ222" s="640"/>
      <c r="AR222" s="591"/>
      <c r="AS222" s="585"/>
    </row>
    <row r="223" spans="24:45" ht="15" customHeight="1" x14ac:dyDescent="0.25">
      <c r="X223" s="341"/>
      <c r="Y223" s="271"/>
      <c r="Z223" s="540"/>
      <c r="AA223" s="540"/>
      <c r="AB223" s="553"/>
      <c r="AC223" s="574"/>
      <c r="AD223" s="82">
        <v>6</v>
      </c>
      <c r="AE223" s="473"/>
      <c r="AF223" s="220"/>
      <c r="AG223" s="387"/>
      <c r="AH223" s="220"/>
      <c r="AI223" s="220"/>
      <c r="AJ223" s="98">
        <v>14</v>
      </c>
      <c r="AK223" s="291"/>
      <c r="AL223" s="297"/>
      <c r="AM223" s="594"/>
      <c r="AN223" s="594"/>
      <c r="AO223" s="588"/>
      <c r="AP223" s="594"/>
      <c r="AQ223" s="640"/>
      <c r="AR223" s="591"/>
      <c r="AS223" s="585"/>
    </row>
    <row r="224" spans="24:45" ht="15.75" customHeight="1" thickBot="1" x14ac:dyDescent="0.3">
      <c r="X224" s="342"/>
      <c r="Y224" s="258"/>
      <c r="Z224" s="541"/>
      <c r="AA224" s="541"/>
      <c r="AB224" s="553"/>
      <c r="AC224" s="575"/>
      <c r="AD224" s="86">
        <v>7</v>
      </c>
      <c r="AE224" s="474"/>
      <c r="AF224" s="221"/>
      <c r="AG224" s="477"/>
      <c r="AH224" s="221"/>
      <c r="AI224" s="221"/>
      <c r="AJ224" s="84">
        <v>15</v>
      </c>
      <c r="AK224" s="292"/>
      <c r="AL224" s="298"/>
      <c r="AM224" s="595"/>
      <c r="AN224" s="595"/>
      <c r="AO224" s="589"/>
      <c r="AP224" s="595"/>
      <c r="AQ224" s="641"/>
      <c r="AR224" s="592"/>
      <c r="AS224" s="586"/>
    </row>
    <row r="225" spans="24:45" ht="15" customHeight="1" x14ac:dyDescent="0.25">
      <c r="X225" s="340" t="s">
        <v>9</v>
      </c>
      <c r="Y225" s="257" t="s">
        <v>220</v>
      </c>
      <c r="Z225" s="539" t="str">
        <f>DEC2HEX(AA225)</f>
        <v>2A</v>
      </c>
      <c r="AA225" s="539">
        <f>AA209+1</f>
        <v>42</v>
      </c>
      <c r="AB225" s="552" t="str">
        <f>DEC2HEX(AC225)</f>
        <v>34</v>
      </c>
      <c r="AC225" s="573">
        <f>AC217+1</f>
        <v>52</v>
      </c>
      <c r="AD225" s="75">
        <v>0</v>
      </c>
      <c r="AE225" s="576" t="s">
        <v>478</v>
      </c>
      <c r="AF225" s="219" t="str">
        <f>DEC2HEX(AG225,4)</f>
        <v>0872</v>
      </c>
      <c r="AG225" s="476">
        <f>+AG209+1</f>
        <v>2162</v>
      </c>
      <c r="AH225" s="219">
        <f>AH217+1</f>
        <v>2188</v>
      </c>
      <c r="AI225" s="219" t="str">
        <f>DEC2HEX(AH225,4)</f>
        <v>088C</v>
      </c>
      <c r="AJ225" s="73">
        <v>0</v>
      </c>
      <c r="AK225" s="290" t="str">
        <f>HEX2BIN(AL225,8)</f>
        <v>00000011</v>
      </c>
      <c r="AL225" s="296" t="str">
        <f>RIGHT(DEC2HEX(AR225,4),2)</f>
        <v>03</v>
      </c>
      <c r="AM225" s="311" t="str">
        <f>CONCATENATE(AL225,AL233)</f>
        <v>0300</v>
      </c>
      <c r="AN225" s="314" t="str">
        <f>CONCATENATE(AL233,AL225)</f>
        <v>0003</v>
      </c>
      <c r="AO225" s="314">
        <f>MOD(HEX2DEC(AM225)+2^15,2^16)-2^15</f>
        <v>768</v>
      </c>
      <c r="AP225" s="236" t="s">
        <v>463</v>
      </c>
      <c r="AQ225" s="562"/>
      <c r="AR225" s="642">
        <v>3</v>
      </c>
      <c r="AS225" s="584" t="s">
        <v>465</v>
      </c>
    </row>
    <row r="226" spans="24:45" ht="15" customHeight="1" x14ac:dyDescent="0.25">
      <c r="X226" s="341"/>
      <c r="Y226" s="271"/>
      <c r="Z226" s="540"/>
      <c r="AA226" s="540"/>
      <c r="AB226" s="553"/>
      <c r="AC226" s="574"/>
      <c r="AD226" s="82">
        <v>1</v>
      </c>
      <c r="AE226" s="473"/>
      <c r="AF226" s="220"/>
      <c r="AG226" s="387"/>
      <c r="AH226" s="220"/>
      <c r="AI226" s="220"/>
      <c r="AJ226" s="5">
        <v>1</v>
      </c>
      <c r="AK226" s="291"/>
      <c r="AL226" s="297"/>
      <c r="AM226" s="312"/>
      <c r="AN226" s="315"/>
      <c r="AO226" s="315"/>
      <c r="AP226" s="237"/>
      <c r="AQ226" s="563"/>
      <c r="AR226" s="643"/>
      <c r="AS226" s="585"/>
    </row>
    <row r="227" spans="24:45" ht="15" customHeight="1" x14ac:dyDescent="0.25">
      <c r="X227" s="341"/>
      <c r="Y227" s="271"/>
      <c r="Z227" s="540"/>
      <c r="AA227" s="540"/>
      <c r="AB227" s="553"/>
      <c r="AC227" s="574"/>
      <c r="AD227" s="82">
        <v>2</v>
      </c>
      <c r="AE227" s="473"/>
      <c r="AF227" s="220"/>
      <c r="AG227" s="387"/>
      <c r="AH227" s="220"/>
      <c r="AI227" s="220"/>
      <c r="AJ227" s="98">
        <v>2</v>
      </c>
      <c r="AK227" s="291"/>
      <c r="AL227" s="297"/>
      <c r="AM227" s="312"/>
      <c r="AN227" s="315"/>
      <c r="AO227" s="315"/>
      <c r="AP227" s="237"/>
      <c r="AQ227" s="563"/>
      <c r="AR227" s="643"/>
      <c r="AS227" s="585"/>
    </row>
    <row r="228" spans="24:45" ht="15" customHeight="1" x14ac:dyDescent="0.25">
      <c r="X228" s="341"/>
      <c r="Y228" s="271"/>
      <c r="Z228" s="540"/>
      <c r="AA228" s="540"/>
      <c r="AB228" s="553"/>
      <c r="AC228" s="574"/>
      <c r="AD228" s="82">
        <v>3</v>
      </c>
      <c r="AE228" s="473"/>
      <c r="AF228" s="220"/>
      <c r="AG228" s="387"/>
      <c r="AH228" s="220"/>
      <c r="AI228" s="220"/>
      <c r="AJ228" s="5">
        <v>3</v>
      </c>
      <c r="AK228" s="291"/>
      <c r="AL228" s="297"/>
      <c r="AM228" s="312"/>
      <c r="AN228" s="315"/>
      <c r="AO228" s="315"/>
      <c r="AP228" s="237"/>
      <c r="AQ228" s="563"/>
      <c r="AR228" s="643"/>
      <c r="AS228" s="585"/>
    </row>
    <row r="229" spans="24:45" ht="15" customHeight="1" x14ac:dyDescent="0.25">
      <c r="X229" s="341"/>
      <c r="Y229" s="271"/>
      <c r="Z229" s="540"/>
      <c r="AA229" s="540"/>
      <c r="AB229" s="553"/>
      <c r="AC229" s="574"/>
      <c r="AD229" s="82">
        <v>4</v>
      </c>
      <c r="AE229" s="473"/>
      <c r="AF229" s="220"/>
      <c r="AG229" s="387"/>
      <c r="AH229" s="220"/>
      <c r="AI229" s="220"/>
      <c r="AJ229" s="98">
        <v>4</v>
      </c>
      <c r="AK229" s="291"/>
      <c r="AL229" s="297"/>
      <c r="AM229" s="312"/>
      <c r="AN229" s="315"/>
      <c r="AO229" s="315"/>
      <c r="AP229" s="237"/>
      <c r="AQ229" s="563"/>
      <c r="AR229" s="643"/>
      <c r="AS229" s="585"/>
    </row>
    <row r="230" spans="24:45" ht="15.75" customHeight="1" x14ac:dyDescent="0.25">
      <c r="X230" s="341"/>
      <c r="Y230" s="271"/>
      <c r="Z230" s="540"/>
      <c r="AA230" s="540"/>
      <c r="AB230" s="553"/>
      <c r="AC230" s="574"/>
      <c r="AD230" s="82">
        <v>5</v>
      </c>
      <c r="AE230" s="473"/>
      <c r="AF230" s="220"/>
      <c r="AG230" s="387"/>
      <c r="AH230" s="220"/>
      <c r="AI230" s="220"/>
      <c r="AJ230" s="5">
        <v>5</v>
      </c>
      <c r="AK230" s="291"/>
      <c r="AL230" s="297"/>
      <c r="AM230" s="312"/>
      <c r="AN230" s="315"/>
      <c r="AO230" s="315"/>
      <c r="AP230" s="237"/>
      <c r="AQ230" s="563"/>
      <c r="AR230" s="643"/>
      <c r="AS230" s="585"/>
    </row>
    <row r="231" spans="24:45" ht="15" customHeight="1" x14ac:dyDescent="0.25">
      <c r="X231" s="341"/>
      <c r="Y231" s="271"/>
      <c r="Z231" s="540"/>
      <c r="AA231" s="540"/>
      <c r="AB231" s="553"/>
      <c r="AC231" s="574"/>
      <c r="AD231" s="82">
        <v>6</v>
      </c>
      <c r="AE231" s="473"/>
      <c r="AF231" s="220"/>
      <c r="AG231" s="387"/>
      <c r="AH231" s="220"/>
      <c r="AI231" s="220"/>
      <c r="AJ231" s="98">
        <v>6</v>
      </c>
      <c r="AK231" s="291"/>
      <c r="AL231" s="297"/>
      <c r="AM231" s="312"/>
      <c r="AN231" s="315"/>
      <c r="AO231" s="315"/>
      <c r="AP231" s="237"/>
      <c r="AQ231" s="563"/>
      <c r="AR231" s="643"/>
      <c r="AS231" s="585"/>
    </row>
    <row r="232" spans="24:45" ht="15.75" customHeight="1" thickBot="1" x14ac:dyDescent="0.3">
      <c r="X232" s="341"/>
      <c r="Y232" s="271"/>
      <c r="Z232" s="540"/>
      <c r="AA232" s="540"/>
      <c r="AB232" s="553"/>
      <c r="AC232" s="575"/>
      <c r="AD232" s="86">
        <v>7</v>
      </c>
      <c r="AE232" s="473"/>
      <c r="AF232" s="220"/>
      <c r="AG232" s="387"/>
      <c r="AH232" s="221"/>
      <c r="AI232" s="221"/>
      <c r="AJ232" s="5">
        <v>7</v>
      </c>
      <c r="AK232" s="292"/>
      <c r="AL232" s="298"/>
      <c r="AM232" s="312"/>
      <c r="AN232" s="315"/>
      <c r="AO232" s="315"/>
      <c r="AP232" s="237"/>
      <c r="AQ232" s="563"/>
      <c r="AR232" s="643"/>
      <c r="AS232" s="585"/>
    </row>
    <row r="233" spans="24:45" ht="15" customHeight="1" x14ac:dyDescent="0.25">
      <c r="X233" s="341"/>
      <c r="Y233" s="271"/>
      <c r="Z233" s="540"/>
      <c r="AA233" s="540"/>
      <c r="AB233" s="552" t="str">
        <f>DEC2HEX(AC233)</f>
        <v>35</v>
      </c>
      <c r="AC233" s="573">
        <f>AC225+1</f>
        <v>53</v>
      </c>
      <c r="AD233" s="75">
        <v>0</v>
      </c>
      <c r="AE233" s="473"/>
      <c r="AF233" s="220"/>
      <c r="AG233" s="387"/>
      <c r="AH233" s="219">
        <f>AH225+1</f>
        <v>2189</v>
      </c>
      <c r="AI233" s="219" t="str">
        <f>DEC2HEX(AH233,4)</f>
        <v>088D</v>
      </c>
      <c r="AJ233" s="98">
        <v>8</v>
      </c>
      <c r="AK233" s="290" t="str">
        <f>HEX2BIN(AL233,8)</f>
        <v>00000000</v>
      </c>
      <c r="AL233" s="296" t="str">
        <f>LEFT(DEC2HEX(AR225,4),2)</f>
        <v>00</v>
      </c>
      <c r="AM233" s="312"/>
      <c r="AN233" s="315"/>
      <c r="AO233" s="315"/>
      <c r="AP233" s="237"/>
      <c r="AQ233" s="563"/>
      <c r="AR233" s="643"/>
      <c r="AS233" s="585"/>
    </row>
    <row r="234" spans="24:45" ht="15" customHeight="1" x14ac:dyDescent="0.25">
      <c r="X234" s="341"/>
      <c r="Y234" s="271"/>
      <c r="Z234" s="540"/>
      <c r="AA234" s="540"/>
      <c r="AB234" s="553"/>
      <c r="AC234" s="574"/>
      <c r="AD234" s="82">
        <v>1</v>
      </c>
      <c r="AE234" s="473"/>
      <c r="AF234" s="220"/>
      <c r="AG234" s="387"/>
      <c r="AH234" s="220"/>
      <c r="AI234" s="220"/>
      <c r="AJ234" s="5">
        <v>9</v>
      </c>
      <c r="AK234" s="291"/>
      <c r="AL234" s="297"/>
      <c r="AM234" s="312"/>
      <c r="AN234" s="315"/>
      <c r="AO234" s="315"/>
      <c r="AP234" s="237"/>
      <c r="AQ234" s="563"/>
      <c r="AR234" s="643"/>
      <c r="AS234" s="585"/>
    </row>
    <row r="235" spans="24:45" ht="15" customHeight="1" x14ac:dyDescent="0.25">
      <c r="X235" s="341"/>
      <c r="Y235" s="271"/>
      <c r="Z235" s="540"/>
      <c r="AA235" s="540"/>
      <c r="AB235" s="553"/>
      <c r="AC235" s="574"/>
      <c r="AD235" s="82">
        <v>2</v>
      </c>
      <c r="AE235" s="473"/>
      <c r="AF235" s="220"/>
      <c r="AG235" s="387"/>
      <c r="AH235" s="220"/>
      <c r="AI235" s="220"/>
      <c r="AJ235" s="98">
        <v>10</v>
      </c>
      <c r="AK235" s="291"/>
      <c r="AL235" s="297"/>
      <c r="AM235" s="312"/>
      <c r="AN235" s="315"/>
      <c r="AO235" s="315"/>
      <c r="AP235" s="237"/>
      <c r="AQ235" s="563"/>
      <c r="AR235" s="643"/>
      <c r="AS235" s="585"/>
    </row>
    <row r="236" spans="24:45" ht="15" customHeight="1" x14ac:dyDescent="0.25">
      <c r="X236" s="341"/>
      <c r="Y236" s="271"/>
      <c r="Z236" s="540"/>
      <c r="AA236" s="540"/>
      <c r="AB236" s="553"/>
      <c r="AC236" s="574"/>
      <c r="AD236" s="82">
        <v>3</v>
      </c>
      <c r="AE236" s="473"/>
      <c r="AF236" s="220"/>
      <c r="AG236" s="387"/>
      <c r="AH236" s="220"/>
      <c r="AI236" s="220"/>
      <c r="AJ236" s="5">
        <v>11</v>
      </c>
      <c r="AK236" s="291"/>
      <c r="AL236" s="297"/>
      <c r="AM236" s="312"/>
      <c r="AN236" s="315"/>
      <c r="AO236" s="315"/>
      <c r="AP236" s="237"/>
      <c r="AQ236" s="563"/>
      <c r="AR236" s="643"/>
      <c r="AS236" s="585"/>
    </row>
    <row r="237" spans="24:45" ht="15" customHeight="1" x14ac:dyDescent="0.25">
      <c r="X237" s="341"/>
      <c r="Y237" s="271"/>
      <c r="Z237" s="540"/>
      <c r="AA237" s="540"/>
      <c r="AB237" s="553"/>
      <c r="AC237" s="574"/>
      <c r="AD237" s="82">
        <v>4</v>
      </c>
      <c r="AE237" s="473"/>
      <c r="AF237" s="220"/>
      <c r="AG237" s="387"/>
      <c r="AH237" s="220"/>
      <c r="AI237" s="220"/>
      <c r="AJ237" s="98">
        <v>12</v>
      </c>
      <c r="AK237" s="291"/>
      <c r="AL237" s="297"/>
      <c r="AM237" s="312"/>
      <c r="AN237" s="315"/>
      <c r="AO237" s="315"/>
      <c r="AP237" s="237"/>
      <c r="AQ237" s="563"/>
      <c r="AR237" s="643"/>
      <c r="AS237" s="585"/>
    </row>
    <row r="238" spans="24:45" ht="15.75" customHeight="1" x14ac:dyDescent="0.25">
      <c r="X238" s="341"/>
      <c r="Y238" s="271"/>
      <c r="Z238" s="540"/>
      <c r="AA238" s="540"/>
      <c r="AB238" s="553"/>
      <c r="AC238" s="574"/>
      <c r="AD238" s="82">
        <v>5</v>
      </c>
      <c r="AE238" s="473"/>
      <c r="AF238" s="220"/>
      <c r="AG238" s="387"/>
      <c r="AH238" s="220"/>
      <c r="AI238" s="220"/>
      <c r="AJ238" s="5">
        <v>13</v>
      </c>
      <c r="AK238" s="291"/>
      <c r="AL238" s="297"/>
      <c r="AM238" s="312"/>
      <c r="AN238" s="315"/>
      <c r="AO238" s="315"/>
      <c r="AP238" s="237"/>
      <c r="AQ238" s="563"/>
      <c r="AR238" s="643"/>
      <c r="AS238" s="585"/>
    </row>
    <row r="239" spans="24:45" ht="15" customHeight="1" x14ac:dyDescent="0.25">
      <c r="X239" s="341"/>
      <c r="Y239" s="271"/>
      <c r="Z239" s="540"/>
      <c r="AA239" s="540"/>
      <c r="AB239" s="553"/>
      <c r="AC239" s="574"/>
      <c r="AD239" s="82">
        <v>6</v>
      </c>
      <c r="AE239" s="473"/>
      <c r="AF239" s="220"/>
      <c r="AG239" s="387"/>
      <c r="AH239" s="220"/>
      <c r="AI239" s="220"/>
      <c r="AJ239" s="98">
        <v>14</v>
      </c>
      <c r="AK239" s="291"/>
      <c r="AL239" s="297"/>
      <c r="AM239" s="312"/>
      <c r="AN239" s="315"/>
      <c r="AO239" s="315"/>
      <c r="AP239" s="237"/>
      <c r="AQ239" s="563"/>
      <c r="AR239" s="643"/>
      <c r="AS239" s="585"/>
    </row>
    <row r="240" spans="24:45" ht="15.75" customHeight="1" thickBot="1" x14ac:dyDescent="0.3">
      <c r="X240" s="342"/>
      <c r="Y240" s="258"/>
      <c r="Z240" s="541"/>
      <c r="AA240" s="541"/>
      <c r="AB240" s="553"/>
      <c r="AC240" s="575"/>
      <c r="AD240" s="86">
        <v>7</v>
      </c>
      <c r="AE240" s="474"/>
      <c r="AF240" s="221"/>
      <c r="AG240" s="477"/>
      <c r="AH240" s="221"/>
      <c r="AI240" s="221"/>
      <c r="AJ240" s="84">
        <v>15</v>
      </c>
      <c r="AK240" s="292"/>
      <c r="AL240" s="298"/>
      <c r="AM240" s="313"/>
      <c r="AN240" s="316"/>
      <c r="AO240" s="316"/>
      <c r="AP240" s="238"/>
      <c r="AQ240" s="564"/>
      <c r="AR240" s="643"/>
      <c r="AS240" s="586"/>
    </row>
    <row r="241" spans="24:45" ht="15" customHeight="1" x14ac:dyDescent="0.25">
      <c r="X241" s="340" t="s">
        <v>9</v>
      </c>
      <c r="Y241" s="257" t="s">
        <v>468</v>
      </c>
      <c r="Z241" s="539" t="str">
        <f>DEC2HEX(AA241)</f>
        <v>2B</v>
      </c>
      <c r="AA241" s="539">
        <f>AA225+1</f>
        <v>43</v>
      </c>
      <c r="AB241" s="552" t="str">
        <f>DEC2HEX(AC241)</f>
        <v>36</v>
      </c>
      <c r="AC241" s="573">
        <f>AC233+1</f>
        <v>54</v>
      </c>
      <c r="AD241" s="75">
        <v>0</v>
      </c>
      <c r="AE241" s="576" t="s">
        <v>479</v>
      </c>
      <c r="AF241" s="219" t="str">
        <f>DEC2HEX(AG241,4)</f>
        <v>0873</v>
      </c>
      <c r="AG241" s="476">
        <f>+AG225+1</f>
        <v>2163</v>
      </c>
      <c r="AH241" s="219">
        <f>AH233+1</f>
        <v>2190</v>
      </c>
      <c r="AI241" s="219" t="str">
        <f>DEC2HEX(AH241,4)</f>
        <v>088E</v>
      </c>
      <c r="AJ241" s="73">
        <v>0</v>
      </c>
      <c r="AK241" s="290" t="str">
        <f>HEX2BIN(AL241,8)</f>
        <v>11011100</v>
      </c>
      <c r="AL241" s="296" t="str">
        <f>RIGHT(AM241,2)</f>
        <v>DC</v>
      </c>
      <c r="AM241" s="587" t="str">
        <f>RIGHT(DEC2HEX(AO241,8),8)</f>
        <v>000005DC</v>
      </c>
      <c r="AN241" s="587" t="str">
        <f>RIGHT(DEC2HEX(AP241,8),8)</f>
        <v>DC050000</v>
      </c>
      <c r="AO241" s="587">
        <f>AR241*1000</f>
        <v>1500</v>
      </c>
      <c r="AP241" s="593">
        <f>MOD(HEX2DEC((CONCATENATE(AL241,AL249,AL257,AL265)))+2^31,2^32)-2^31</f>
        <v>-603652096</v>
      </c>
      <c r="AQ241" s="639">
        <f>AP241/1000</f>
        <v>-603652.09600000002</v>
      </c>
      <c r="AR241" s="590">
        <v>1.5</v>
      </c>
      <c r="AS241" s="584" t="s">
        <v>466</v>
      </c>
    </row>
    <row r="242" spans="24:45" ht="15" customHeight="1" x14ac:dyDescent="0.25">
      <c r="X242" s="341"/>
      <c r="Y242" s="271"/>
      <c r="Z242" s="540"/>
      <c r="AA242" s="540"/>
      <c r="AB242" s="553"/>
      <c r="AC242" s="574"/>
      <c r="AD242" s="82">
        <v>1</v>
      </c>
      <c r="AE242" s="473"/>
      <c r="AF242" s="220"/>
      <c r="AG242" s="387"/>
      <c r="AH242" s="220"/>
      <c r="AI242" s="220"/>
      <c r="AJ242" s="5">
        <v>1</v>
      </c>
      <c r="AK242" s="291"/>
      <c r="AL242" s="297"/>
      <c r="AM242" s="594"/>
      <c r="AN242" s="594"/>
      <c r="AO242" s="588"/>
      <c r="AP242" s="594"/>
      <c r="AQ242" s="640"/>
      <c r="AR242" s="591"/>
      <c r="AS242" s="585"/>
    </row>
    <row r="243" spans="24:45" ht="15" customHeight="1" x14ac:dyDescent="0.25">
      <c r="X243" s="341"/>
      <c r="Y243" s="271"/>
      <c r="Z243" s="540"/>
      <c r="AA243" s="540"/>
      <c r="AB243" s="553"/>
      <c r="AC243" s="574"/>
      <c r="AD243" s="82">
        <v>2</v>
      </c>
      <c r="AE243" s="473"/>
      <c r="AF243" s="220"/>
      <c r="AG243" s="387"/>
      <c r="AH243" s="220"/>
      <c r="AI243" s="220"/>
      <c r="AJ243" s="98">
        <v>2</v>
      </c>
      <c r="AK243" s="291"/>
      <c r="AL243" s="297"/>
      <c r="AM243" s="594"/>
      <c r="AN243" s="594"/>
      <c r="AO243" s="588"/>
      <c r="AP243" s="594"/>
      <c r="AQ243" s="640"/>
      <c r="AR243" s="591"/>
      <c r="AS243" s="585"/>
    </row>
    <row r="244" spans="24:45" ht="15" customHeight="1" x14ac:dyDescent="0.25">
      <c r="X244" s="341"/>
      <c r="Y244" s="271"/>
      <c r="Z244" s="540"/>
      <c r="AA244" s="540"/>
      <c r="AB244" s="553"/>
      <c r="AC244" s="574"/>
      <c r="AD244" s="82">
        <v>3</v>
      </c>
      <c r="AE244" s="473"/>
      <c r="AF244" s="220"/>
      <c r="AG244" s="387"/>
      <c r="AH244" s="220"/>
      <c r="AI244" s="220"/>
      <c r="AJ244" s="5">
        <v>3</v>
      </c>
      <c r="AK244" s="291"/>
      <c r="AL244" s="297"/>
      <c r="AM244" s="594"/>
      <c r="AN244" s="594"/>
      <c r="AO244" s="588"/>
      <c r="AP244" s="594"/>
      <c r="AQ244" s="640"/>
      <c r="AR244" s="591"/>
      <c r="AS244" s="585"/>
    </row>
    <row r="245" spans="24:45" ht="15" customHeight="1" x14ac:dyDescent="0.25">
      <c r="X245" s="341"/>
      <c r="Y245" s="271"/>
      <c r="Z245" s="540"/>
      <c r="AA245" s="540"/>
      <c r="AB245" s="553"/>
      <c r="AC245" s="574"/>
      <c r="AD245" s="82">
        <v>4</v>
      </c>
      <c r="AE245" s="473"/>
      <c r="AF245" s="220"/>
      <c r="AG245" s="387"/>
      <c r="AH245" s="220"/>
      <c r="AI245" s="220"/>
      <c r="AJ245" s="98">
        <v>4</v>
      </c>
      <c r="AK245" s="291"/>
      <c r="AL245" s="297"/>
      <c r="AM245" s="594"/>
      <c r="AN245" s="594"/>
      <c r="AO245" s="588"/>
      <c r="AP245" s="594"/>
      <c r="AQ245" s="640"/>
      <c r="AR245" s="591"/>
      <c r="AS245" s="585"/>
    </row>
    <row r="246" spans="24:45" ht="15.75" customHeight="1" x14ac:dyDescent="0.25">
      <c r="X246" s="341"/>
      <c r="Y246" s="271"/>
      <c r="Z246" s="540"/>
      <c r="AA246" s="540"/>
      <c r="AB246" s="553"/>
      <c r="AC246" s="574"/>
      <c r="AD246" s="82">
        <v>5</v>
      </c>
      <c r="AE246" s="473"/>
      <c r="AF246" s="220"/>
      <c r="AG246" s="387"/>
      <c r="AH246" s="220"/>
      <c r="AI246" s="220"/>
      <c r="AJ246" s="5">
        <v>5</v>
      </c>
      <c r="AK246" s="291"/>
      <c r="AL246" s="297"/>
      <c r="AM246" s="594"/>
      <c r="AN246" s="594"/>
      <c r="AO246" s="588"/>
      <c r="AP246" s="594"/>
      <c r="AQ246" s="640"/>
      <c r="AR246" s="591"/>
      <c r="AS246" s="585"/>
    </row>
    <row r="247" spans="24:45" ht="15" customHeight="1" x14ac:dyDescent="0.25">
      <c r="X247" s="341"/>
      <c r="Y247" s="271"/>
      <c r="Z247" s="540"/>
      <c r="AA247" s="540"/>
      <c r="AB247" s="553"/>
      <c r="AC247" s="574"/>
      <c r="AD247" s="82">
        <v>6</v>
      </c>
      <c r="AE247" s="473"/>
      <c r="AF247" s="220"/>
      <c r="AG247" s="387"/>
      <c r="AH247" s="220"/>
      <c r="AI247" s="220"/>
      <c r="AJ247" s="98">
        <v>6</v>
      </c>
      <c r="AK247" s="291"/>
      <c r="AL247" s="297"/>
      <c r="AM247" s="594"/>
      <c r="AN247" s="594"/>
      <c r="AO247" s="588"/>
      <c r="AP247" s="594"/>
      <c r="AQ247" s="640"/>
      <c r="AR247" s="591"/>
      <c r="AS247" s="585"/>
    </row>
    <row r="248" spans="24:45" ht="15.75" customHeight="1" thickBot="1" x14ac:dyDescent="0.3">
      <c r="X248" s="341"/>
      <c r="Y248" s="271"/>
      <c r="Z248" s="540"/>
      <c r="AA248" s="540"/>
      <c r="AB248" s="553"/>
      <c r="AC248" s="575"/>
      <c r="AD248" s="86">
        <v>7</v>
      </c>
      <c r="AE248" s="473"/>
      <c r="AF248" s="220"/>
      <c r="AG248" s="387"/>
      <c r="AH248" s="221"/>
      <c r="AI248" s="221"/>
      <c r="AJ248" s="5">
        <v>7</v>
      </c>
      <c r="AK248" s="292"/>
      <c r="AL248" s="298"/>
      <c r="AM248" s="594"/>
      <c r="AN248" s="594"/>
      <c r="AO248" s="588"/>
      <c r="AP248" s="594"/>
      <c r="AQ248" s="640"/>
      <c r="AR248" s="591"/>
      <c r="AS248" s="585"/>
    </row>
    <row r="249" spans="24:45" ht="15" customHeight="1" x14ac:dyDescent="0.25">
      <c r="X249" s="341"/>
      <c r="Y249" s="271"/>
      <c r="Z249" s="540"/>
      <c r="AA249" s="540"/>
      <c r="AB249" s="552" t="str">
        <f>DEC2HEX(AC249)</f>
        <v>37</v>
      </c>
      <c r="AC249" s="573">
        <f>AC241+1</f>
        <v>55</v>
      </c>
      <c r="AD249" s="75">
        <v>0</v>
      </c>
      <c r="AE249" s="473"/>
      <c r="AF249" s="220"/>
      <c r="AG249" s="387"/>
      <c r="AH249" s="219">
        <f>AH241+1</f>
        <v>2191</v>
      </c>
      <c r="AI249" s="219" t="str">
        <f>DEC2HEX(AH249,4)</f>
        <v>088F</v>
      </c>
      <c r="AJ249" s="98">
        <v>8</v>
      </c>
      <c r="AK249" s="290" t="str">
        <f>HEX2BIN(AL249,8)</f>
        <v>00000101</v>
      </c>
      <c r="AL249" s="296" t="str">
        <f>MID(AM241,5,2)</f>
        <v>05</v>
      </c>
      <c r="AM249" s="594"/>
      <c r="AN249" s="594"/>
      <c r="AO249" s="588"/>
      <c r="AP249" s="594"/>
      <c r="AQ249" s="640"/>
      <c r="AR249" s="591"/>
      <c r="AS249" s="585"/>
    </row>
    <row r="250" spans="24:45" ht="15" customHeight="1" x14ac:dyDescent="0.25">
      <c r="X250" s="341"/>
      <c r="Y250" s="271"/>
      <c r="Z250" s="540"/>
      <c r="AA250" s="540"/>
      <c r="AB250" s="553"/>
      <c r="AC250" s="574"/>
      <c r="AD250" s="82">
        <v>1</v>
      </c>
      <c r="AE250" s="473"/>
      <c r="AF250" s="220"/>
      <c r="AG250" s="387"/>
      <c r="AH250" s="220"/>
      <c r="AI250" s="220"/>
      <c r="AJ250" s="5">
        <v>9</v>
      </c>
      <c r="AK250" s="291"/>
      <c r="AL250" s="297"/>
      <c r="AM250" s="594"/>
      <c r="AN250" s="594"/>
      <c r="AO250" s="588"/>
      <c r="AP250" s="594"/>
      <c r="AQ250" s="640"/>
      <c r="AR250" s="591"/>
      <c r="AS250" s="585"/>
    </row>
    <row r="251" spans="24:45" ht="15" customHeight="1" x14ac:dyDescent="0.25">
      <c r="X251" s="341"/>
      <c r="Y251" s="271"/>
      <c r="Z251" s="540"/>
      <c r="AA251" s="540"/>
      <c r="AB251" s="553"/>
      <c r="AC251" s="574"/>
      <c r="AD251" s="82">
        <v>2</v>
      </c>
      <c r="AE251" s="473"/>
      <c r="AF251" s="220"/>
      <c r="AG251" s="387"/>
      <c r="AH251" s="220"/>
      <c r="AI251" s="220"/>
      <c r="AJ251" s="98">
        <v>10</v>
      </c>
      <c r="AK251" s="291"/>
      <c r="AL251" s="297"/>
      <c r="AM251" s="594"/>
      <c r="AN251" s="594"/>
      <c r="AO251" s="588"/>
      <c r="AP251" s="594"/>
      <c r="AQ251" s="640"/>
      <c r="AR251" s="591"/>
      <c r="AS251" s="585"/>
    </row>
    <row r="252" spans="24:45" ht="15" customHeight="1" x14ac:dyDescent="0.25">
      <c r="X252" s="341"/>
      <c r="Y252" s="271"/>
      <c r="Z252" s="540"/>
      <c r="AA252" s="540"/>
      <c r="AB252" s="553"/>
      <c r="AC252" s="574"/>
      <c r="AD252" s="82">
        <v>3</v>
      </c>
      <c r="AE252" s="473"/>
      <c r="AF252" s="220"/>
      <c r="AG252" s="387"/>
      <c r="AH252" s="220"/>
      <c r="AI252" s="220"/>
      <c r="AJ252" s="5">
        <v>11</v>
      </c>
      <c r="AK252" s="291"/>
      <c r="AL252" s="297"/>
      <c r="AM252" s="594"/>
      <c r="AN252" s="594"/>
      <c r="AO252" s="588"/>
      <c r="AP252" s="594"/>
      <c r="AQ252" s="640"/>
      <c r="AR252" s="591"/>
      <c r="AS252" s="585"/>
    </row>
    <row r="253" spans="24:45" ht="15" customHeight="1" x14ac:dyDescent="0.25">
      <c r="X253" s="341"/>
      <c r="Y253" s="271"/>
      <c r="Z253" s="540"/>
      <c r="AA253" s="540"/>
      <c r="AB253" s="553"/>
      <c r="AC253" s="574"/>
      <c r="AD253" s="82">
        <v>4</v>
      </c>
      <c r="AE253" s="473"/>
      <c r="AF253" s="220"/>
      <c r="AG253" s="387"/>
      <c r="AH253" s="220"/>
      <c r="AI253" s="220"/>
      <c r="AJ253" s="98">
        <v>12</v>
      </c>
      <c r="AK253" s="291"/>
      <c r="AL253" s="297"/>
      <c r="AM253" s="594"/>
      <c r="AN253" s="594"/>
      <c r="AO253" s="588"/>
      <c r="AP253" s="594"/>
      <c r="AQ253" s="640"/>
      <c r="AR253" s="591"/>
      <c r="AS253" s="585"/>
    </row>
    <row r="254" spans="24:45" ht="15.75" customHeight="1" x14ac:dyDescent="0.25">
      <c r="X254" s="341"/>
      <c r="Y254" s="271"/>
      <c r="Z254" s="540"/>
      <c r="AA254" s="540"/>
      <c r="AB254" s="553"/>
      <c r="AC254" s="574"/>
      <c r="AD254" s="82">
        <v>5</v>
      </c>
      <c r="AE254" s="473"/>
      <c r="AF254" s="220"/>
      <c r="AG254" s="387"/>
      <c r="AH254" s="220"/>
      <c r="AI254" s="220"/>
      <c r="AJ254" s="5">
        <v>13</v>
      </c>
      <c r="AK254" s="291"/>
      <c r="AL254" s="297"/>
      <c r="AM254" s="594"/>
      <c r="AN254" s="594"/>
      <c r="AO254" s="588"/>
      <c r="AP254" s="594"/>
      <c r="AQ254" s="640"/>
      <c r="AR254" s="591"/>
      <c r="AS254" s="585"/>
    </row>
    <row r="255" spans="24:45" ht="15" customHeight="1" x14ac:dyDescent="0.25">
      <c r="X255" s="341"/>
      <c r="Y255" s="271"/>
      <c r="Z255" s="540"/>
      <c r="AA255" s="540"/>
      <c r="AB255" s="553"/>
      <c r="AC255" s="574"/>
      <c r="AD255" s="82">
        <v>6</v>
      </c>
      <c r="AE255" s="473"/>
      <c r="AF255" s="220"/>
      <c r="AG255" s="387"/>
      <c r="AH255" s="220"/>
      <c r="AI255" s="220"/>
      <c r="AJ255" s="98">
        <v>14</v>
      </c>
      <c r="AK255" s="291"/>
      <c r="AL255" s="297"/>
      <c r="AM255" s="594"/>
      <c r="AN255" s="594"/>
      <c r="AO255" s="588"/>
      <c r="AP255" s="594"/>
      <c r="AQ255" s="640"/>
      <c r="AR255" s="591"/>
      <c r="AS255" s="585"/>
    </row>
    <row r="256" spans="24:45" ht="15.75" customHeight="1" thickBot="1" x14ac:dyDescent="0.3">
      <c r="X256" s="342"/>
      <c r="Y256" s="271"/>
      <c r="Z256" s="541"/>
      <c r="AA256" s="541"/>
      <c r="AB256" s="554"/>
      <c r="AC256" s="575"/>
      <c r="AD256" s="86">
        <v>7</v>
      </c>
      <c r="AE256" s="473"/>
      <c r="AF256" s="221"/>
      <c r="AG256" s="477"/>
      <c r="AH256" s="221"/>
      <c r="AI256" s="221"/>
      <c r="AJ256" s="84">
        <v>15</v>
      </c>
      <c r="AK256" s="292"/>
      <c r="AL256" s="298"/>
      <c r="AM256" s="594"/>
      <c r="AN256" s="594"/>
      <c r="AO256" s="588"/>
      <c r="AP256" s="594"/>
      <c r="AQ256" s="640"/>
      <c r="AR256" s="591"/>
      <c r="AS256" s="585"/>
    </row>
    <row r="257" spans="24:45" ht="15" customHeight="1" x14ac:dyDescent="0.25">
      <c r="X257" s="340" t="s">
        <v>9</v>
      </c>
      <c r="Y257" s="271"/>
      <c r="Z257" s="539" t="str">
        <f>DEC2HEX(AA257)</f>
        <v>2C</v>
      </c>
      <c r="AA257" s="539">
        <f>AA241+1</f>
        <v>44</v>
      </c>
      <c r="AB257" s="552" t="str">
        <f>DEC2HEX(AC257)</f>
        <v>38</v>
      </c>
      <c r="AC257" s="573">
        <f>AC249+1</f>
        <v>56</v>
      </c>
      <c r="AD257" s="75">
        <v>0</v>
      </c>
      <c r="AE257" s="473"/>
      <c r="AF257" s="219" t="str">
        <f>DEC2HEX(AG257,4)</f>
        <v>0874</v>
      </c>
      <c r="AG257" s="476">
        <f>+AG241+1</f>
        <v>2164</v>
      </c>
      <c r="AH257" s="219">
        <f>AH249+1</f>
        <v>2192</v>
      </c>
      <c r="AI257" s="219" t="str">
        <f>DEC2HEX(AH257,4)</f>
        <v>0890</v>
      </c>
      <c r="AJ257" s="73">
        <v>0</v>
      </c>
      <c r="AK257" s="290" t="str">
        <f>HEX2BIN(AL257,8)</f>
        <v>00000000</v>
      </c>
      <c r="AL257" s="296" t="str">
        <f>MID(AM241,3,2)</f>
        <v>00</v>
      </c>
      <c r="AM257" s="594"/>
      <c r="AN257" s="594"/>
      <c r="AO257" s="588"/>
      <c r="AP257" s="594"/>
      <c r="AQ257" s="640"/>
      <c r="AR257" s="591"/>
      <c r="AS257" s="585"/>
    </row>
    <row r="258" spans="24:45" x14ac:dyDescent="0.25">
      <c r="X258" s="341"/>
      <c r="Y258" s="271"/>
      <c r="Z258" s="540"/>
      <c r="AA258" s="540"/>
      <c r="AB258" s="553"/>
      <c r="AC258" s="574"/>
      <c r="AD258" s="82">
        <v>1</v>
      </c>
      <c r="AE258" s="473"/>
      <c r="AF258" s="220"/>
      <c r="AG258" s="387"/>
      <c r="AH258" s="220"/>
      <c r="AI258" s="220"/>
      <c r="AJ258" s="5">
        <v>1</v>
      </c>
      <c r="AK258" s="291"/>
      <c r="AL258" s="297"/>
      <c r="AM258" s="594"/>
      <c r="AN258" s="594"/>
      <c r="AO258" s="588"/>
      <c r="AP258" s="594"/>
      <c r="AQ258" s="640"/>
      <c r="AR258" s="591"/>
      <c r="AS258" s="585"/>
    </row>
    <row r="259" spans="24:45" x14ac:dyDescent="0.25">
      <c r="X259" s="341"/>
      <c r="Y259" s="271"/>
      <c r="Z259" s="540"/>
      <c r="AA259" s="540"/>
      <c r="AB259" s="553"/>
      <c r="AC259" s="574"/>
      <c r="AD259" s="82">
        <v>2</v>
      </c>
      <c r="AE259" s="473"/>
      <c r="AF259" s="220"/>
      <c r="AG259" s="387"/>
      <c r="AH259" s="220"/>
      <c r="AI259" s="220"/>
      <c r="AJ259" s="98">
        <v>2</v>
      </c>
      <c r="AK259" s="291"/>
      <c r="AL259" s="297"/>
      <c r="AM259" s="594"/>
      <c r="AN259" s="594"/>
      <c r="AO259" s="588"/>
      <c r="AP259" s="594"/>
      <c r="AQ259" s="640"/>
      <c r="AR259" s="591"/>
      <c r="AS259" s="585"/>
    </row>
    <row r="260" spans="24:45" x14ac:dyDescent="0.25">
      <c r="X260" s="341"/>
      <c r="Y260" s="271"/>
      <c r="Z260" s="540"/>
      <c r="AA260" s="540"/>
      <c r="AB260" s="553"/>
      <c r="AC260" s="574"/>
      <c r="AD260" s="82">
        <v>3</v>
      </c>
      <c r="AE260" s="473"/>
      <c r="AF260" s="220"/>
      <c r="AG260" s="387"/>
      <c r="AH260" s="220"/>
      <c r="AI260" s="220"/>
      <c r="AJ260" s="5">
        <v>3</v>
      </c>
      <c r="AK260" s="291"/>
      <c r="AL260" s="297"/>
      <c r="AM260" s="594"/>
      <c r="AN260" s="594"/>
      <c r="AO260" s="588"/>
      <c r="AP260" s="594"/>
      <c r="AQ260" s="640"/>
      <c r="AR260" s="591"/>
      <c r="AS260" s="585"/>
    </row>
    <row r="261" spans="24:45" x14ac:dyDescent="0.25">
      <c r="X261" s="341"/>
      <c r="Y261" s="271"/>
      <c r="Z261" s="540"/>
      <c r="AA261" s="540"/>
      <c r="AB261" s="553"/>
      <c r="AC261" s="574"/>
      <c r="AD261" s="82">
        <v>4</v>
      </c>
      <c r="AE261" s="473"/>
      <c r="AF261" s="220"/>
      <c r="AG261" s="387"/>
      <c r="AH261" s="220"/>
      <c r="AI261" s="220"/>
      <c r="AJ261" s="98">
        <v>4</v>
      </c>
      <c r="AK261" s="291"/>
      <c r="AL261" s="297"/>
      <c r="AM261" s="594"/>
      <c r="AN261" s="594"/>
      <c r="AO261" s="588"/>
      <c r="AP261" s="594"/>
      <c r="AQ261" s="640"/>
      <c r="AR261" s="591"/>
      <c r="AS261" s="585"/>
    </row>
    <row r="262" spans="24:45" x14ac:dyDescent="0.25">
      <c r="X262" s="341"/>
      <c r="Y262" s="271"/>
      <c r="Z262" s="540"/>
      <c r="AA262" s="540"/>
      <c r="AB262" s="553"/>
      <c r="AC262" s="574"/>
      <c r="AD262" s="82">
        <v>5</v>
      </c>
      <c r="AE262" s="473"/>
      <c r="AF262" s="220"/>
      <c r="AG262" s="387"/>
      <c r="AH262" s="220"/>
      <c r="AI262" s="220"/>
      <c r="AJ262" s="5">
        <v>5</v>
      </c>
      <c r="AK262" s="291"/>
      <c r="AL262" s="297"/>
      <c r="AM262" s="594"/>
      <c r="AN262" s="594"/>
      <c r="AO262" s="588"/>
      <c r="AP262" s="594"/>
      <c r="AQ262" s="640"/>
      <c r="AR262" s="591"/>
      <c r="AS262" s="585"/>
    </row>
    <row r="263" spans="24:45" ht="15" customHeight="1" x14ac:dyDescent="0.25">
      <c r="X263" s="341"/>
      <c r="Y263" s="271"/>
      <c r="Z263" s="540"/>
      <c r="AA263" s="540"/>
      <c r="AB263" s="553"/>
      <c r="AC263" s="574"/>
      <c r="AD263" s="82">
        <v>6</v>
      </c>
      <c r="AE263" s="473"/>
      <c r="AF263" s="220"/>
      <c r="AG263" s="387"/>
      <c r="AH263" s="220"/>
      <c r="AI263" s="220"/>
      <c r="AJ263" s="98">
        <v>6</v>
      </c>
      <c r="AK263" s="291"/>
      <c r="AL263" s="297"/>
      <c r="AM263" s="594"/>
      <c r="AN263" s="594"/>
      <c r="AO263" s="588"/>
      <c r="AP263" s="594"/>
      <c r="AQ263" s="640"/>
      <c r="AR263" s="591"/>
      <c r="AS263" s="585"/>
    </row>
    <row r="264" spans="24:45" ht="15.75" thickBot="1" x14ac:dyDescent="0.3">
      <c r="X264" s="341"/>
      <c r="Y264" s="271"/>
      <c r="Z264" s="540"/>
      <c r="AA264" s="540"/>
      <c r="AB264" s="553"/>
      <c r="AC264" s="575"/>
      <c r="AD264" s="86">
        <v>7</v>
      </c>
      <c r="AE264" s="473"/>
      <c r="AF264" s="220"/>
      <c r="AG264" s="387"/>
      <c r="AH264" s="221"/>
      <c r="AI264" s="221"/>
      <c r="AJ264" s="5">
        <v>7</v>
      </c>
      <c r="AK264" s="292"/>
      <c r="AL264" s="298"/>
      <c r="AM264" s="594"/>
      <c r="AN264" s="594"/>
      <c r="AO264" s="588"/>
      <c r="AP264" s="594"/>
      <c r="AQ264" s="640"/>
      <c r="AR264" s="591"/>
      <c r="AS264" s="585"/>
    </row>
    <row r="265" spans="24:45" x14ac:dyDescent="0.25">
      <c r="X265" s="341"/>
      <c r="Y265" s="271"/>
      <c r="Z265" s="540"/>
      <c r="AA265" s="540"/>
      <c r="AB265" s="552" t="str">
        <f>DEC2HEX(AC265)</f>
        <v>39</v>
      </c>
      <c r="AC265" s="573">
        <f>AC257+1</f>
        <v>57</v>
      </c>
      <c r="AD265" s="75">
        <v>0</v>
      </c>
      <c r="AE265" s="473"/>
      <c r="AF265" s="220"/>
      <c r="AG265" s="387"/>
      <c r="AH265" s="219">
        <f>AH257+1</f>
        <v>2193</v>
      </c>
      <c r="AI265" s="219" t="str">
        <f>DEC2HEX(AH265,4)</f>
        <v>0891</v>
      </c>
      <c r="AJ265" s="98">
        <v>8</v>
      </c>
      <c r="AK265" s="290" t="str">
        <f>HEX2BIN(AL265,8)</f>
        <v>00000000</v>
      </c>
      <c r="AL265" s="296" t="str">
        <f>LEFT(AM241,2)</f>
        <v>00</v>
      </c>
      <c r="AM265" s="594"/>
      <c r="AN265" s="594"/>
      <c r="AO265" s="588"/>
      <c r="AP265" s="594"/>
      <c r="AQ265" s="640"/>
      <c r="AR265" s="591"/>
      <c r="AS265" s="585"/>
    </row>
    <row r="266" spans="24:45" x14ac:dyDescent="0.25">
      <c r="X266" s="341"/>
      <c r="Y266" s="271"/>
      <c r="Z266" s="540"/>
      <c r="AA266" s="540"/>
      <c r="AB266" s="553"/>
      <c r="AC266" s="574"/>
      <c r="AD266" s="82">
        <v>1</v>
      </c>
      <c r="AE266" s="473"/>
      <c r="AF266" s="220"/>
      <c r="AG266" s="387"/>
      <c r="AH266" s="220"/>
      <c r="AI266" s="220"/>
      <c r="AJ266" s="5">
        <v>9</v>
      </c>
      <c r="AK266" s="291"/>
      <c r="AL266" s="297"/>
      <c r="AM266" s="594"/>
      <c r="AN266" s="594"/>
      <c r="AO266" s="588"/>
      <c r="AP266" s="594"/>
      <c r="AQ266" s="640"/>
      <c r="AR266" s="591"/>
      <c r="AS266" s="585"/>
    </row>
    <row r="267" spans="24:45" x14ac:dyDescent="0.25">
      <c r="X267" s="341"/>
      <c r="Y267" s="271"/>
      <c r="Z267" s="540"/>
      <c r="AA267" s="540"/>
      <c r="AB267" s="553"/>
      <c r="AC267" s="574"/>
      <c r="AD267" s="82">
        <v>2</v>
      </c>
      <c r="AE267" s="473"/>
      <c r="AF267" s="220"/>
      <c r="AG267" s="387"/>
      <c r="AH267" s="220"/>
      <c r="AI267" s="220"/>
      <c r="AJ267" s="98">
        <v>10</v>
      </c>
      <c r="AK267" s="291"/>
      <c r="AL267" s="297"/>
      <c r="AM267" s="594"/>
      <c r="AN267" s="594"/>
      <c r="AO267" s="588"/>
      <c r="AP267" s="594"/>
      <c r="AQ267" s="640"/>
      <c r="AR267" s="591"/>
      <c r="AS267" s="585"/>
    </row>
    <row r="268" spans="24:45" x14ac:dyDescent="0.25">
      <c r="X268" s="341"/>
      <c r="Y268" s="271"/>
      <c r="Z268" s="540"/>
      <c r="AA268" s="540"/>
      <c r="AB268" s="553"/>
      <c r="AC268" s="574"/>
      <c r="AD268" s="82">
        <v>3</v>
      </c>
      <c r="AE268" s="473"/>
      <c r="AF268" s="220"/>
      <c r="AG268" s="387"/>
      <c r="AH268" s="220"/>
      <c r="AI268" s="220"/>
      <c r="AJ268" s="5">
        <v>11</v>
      </c>
      <c r="AK268" s="291"/>
      <c r="AL268" s="297"/>
      <c r="AM268" s="594"/>
      <c r="AN268" s="594"/>
      <c r="AO268" s="588"/>
      <c r="AP268" s="594"/>
      <c r="AQ268" s="640"/>
      <c r="AR268" s="591"/>
      <c r="AS268" s="585"/>
    </row>
    <row r="269" spans="24:45" x14ac:dyDescent="0.25">
      <c r="X269" s="341"/>
      <c r="Y269" s="271"/>
      <c r="Z269" s="540"/>
      <c r="AA269" s="540"/>
      <c r="AB269" s="553"/>
      <c r="AC269" s="574"/>
      <c r="AD269" s="82">
        <v>4</v>
      </c>
      <c r="AE269" s="473"/>
      <c r="AF269" s="220"/>
      <c r="AG269" s="387"/>
      <c r="AH269" s="220"/>
      <c r="AI269" s="220"/>
      <c r="AJ269" s="98">
        <v>12</v>
      </c>
      <c r="AK269" s="291"/>
      <c r="AL269" s="297"/>
      <c r="AM269" s="594"/>
      <c r="AN269" s="594"/>
      <c r="AO269" s="588"/>
      <c r="AP269" s="594"/>
      <c r="AQ269" s="640"/>
      <c r="AR269" s="591"/>
      <c r="AS269" s="585"/>
    </row>
    <row r="270" spans="24:45" x14ac:dyDescent="0.25">
      <c r="X270" s="341"/>
      <c r="Y270" s="271"/>
      <c r="Z270" s="540"/>
      <c r="AA270" s="540"/>
      <c r="AB270" s="553"/>
      <c r="AC270" s="574"/>
      <c r="AD270" s="82">
        <v>5</v>
      </c>
      <c r="AE270" s="473"/>
      <c r="AF270" s="220"/>
      <c r="AG270" s="387"/>
      <c r="AH270" s="220"/>
      <c r="AI270" s="220"/>
      <c r="AJ270" s="5">
        <v>13</v>
      </c>
      <c r="AK270" s="291"/>
      <c r="AL270" s="297"/>
      <c r="AM270" s="594"/>
      <c r="AN270" s="594"/>
      <c r="AO270" s="588"/>
      <c r="AP270" s="594"/>
      <c r="AQ270" s="640"/>
      <c r="AR270" s="591"/>
      <c r="AS270" s="585"/>
    </row>
    <row r="271" spans="24:45" ht="15" customHeight="1" x14ac:dyDescent="0.25">
      <c r="X271" s="341"/>
      <c r="Y271" s="271"/>
      <c r="Z271" s="540"/>
      <c r="AA271" s="540"/>
      <c r="AB271" s="553"/>
      <c r="AC271" s="574"/>
      <c r="AD271" s="82">
        <v>6</v>
      </c>
      <c r="AE271" s="473"/>
      <c r="AF271" s="220"/>
      <c r="AG271" s="387"/>
      <c r="AH271" s="220"/>
      <c r="AI271" s="220"/>
      <c r="AJ271" s="98">
        <v>14</v>
      </c>
      <c r="AK271" s="291"/>
      <c r="AL271" s="297"/>
      <c r="AM271" s="594"/>
      <c r="AN271" s="594"/>
      <c r="AO271" s="588"/>
      <c r="AP271" s="594"/>
      <c r="AQ271" s="640"/>
      <c r="AR271" s="591"/>
      <c r="AS271" s="585"/>
    </row>
    <row r="272" spans="24:45" ht="15" customHeight="1" thickBot="1" x14ac:dyDescent="0.3">
      <c r="X272" s="342"/>
      <c r="Y272" s="258"/>
      <c r="Z272" s="541"/>
      <c r="AA272" s="541"/>
      <c r="AB272" s="554"/>
      <c r="AC272" s="575"/>
      <c r="AD272" s="86">
        <v>7</v>
      </c>
      <c r="AE272" s="474"/>
      <c r="AF272" s="221"/>
      <c r="AG272" s="477"/>
      <c r="AH272" s="221"/>
      <c r="AI272" s="221"/>
      <c r="AJ272" s="84">
        <v>15</v>
      </c>
      <c r="AK272" s="292"/>
      <c r="AL272" s="298"/>
      <c r="AM272" s="595"/>
      <c r="AN272" s="595"/>
      <c r="AO272" s="589"/>
      <c r="AP272" s="595"/>
      <c r="AQ272" s="641"/>
      <c r="AR272" s="592"/>
      <c r="AS272" s="586"/>
    </row>
    <row r="273" spans="24:45" ht="15" customHeight="1" x14ac:dyDescent="0.25">
      <c r="X273" s="340" t="s">
        <v>9</v>
      </c>
      <c r="Y273" s="257" t="s">
        <v>221</v>
      </c>
      <c r="Z273" s="539" t="str">
        <f>DEC2HEX(AA273)</f>
        <v>2D</v>
      </c>
      <c r="AA273" s="539">
        <f>AA257+1</f>
        <v>45</v>
      </c>
      <c r="AB273" s="552" t="str">
        <f>DEC2HEX(AC273)</f>
        <v>3A</v>
      </c>
      <c r="AC273" s="573">
        <f>AC265+1</f>
        <v>58</v>
      </c>
      <c r="AD273" s="75">
        <v>0</v>
      </c>
      <c r="AE273" s="576" t="s">
        <v>478</v>
      </c>
      <c r="AF273" s="219" t="str">
        <f>DEC2HEX(AG273,4)</f>
        <v>0875</v>
      </c>
      <c r="AG273" s="476">
        <f>+AG257+1</f>
        <v>2165</v>
      </c>
      <c r="AH273" s="219">
        <f>AH265+1</f>
        <v>2194</v>
      </c>
      <c r="AI273" s="219" t="str">
        <f>DEC2HEX(AH273,4)</f>
        <v>0892</v>
      </c>
      <c r="AJ273" s="73">
        <v>0</v>
      </c>
      <c r="AK273" s="290" t="str">
        <f>HEX2BIN(AL273,8)</f>
        <v>00000011</v>
      </c>
      <c r="AL273" s="296" t="str">
        <f>RIGHT(DEC2HEX(AR273,4),2)</f>
        <v>03</v>
      </c>
      <c r="AM273" s="311" t="str">
        <f>CONCATENATE(AL273,AL281)</f>
        <v>0300</v>
      </c>
      <c r="AN273" s="314" t="str">
        <f>CONCATENATE(AL281,AL273)</f>
        <v>0003</v>
      </c>
      <c r="AO273" s="314">
        <f>MOD(HEX2DEC(AM273)+2^15,2^16)-2^15</f>
        <v>768</v>
      </c>
      <c r="AP273" s="236" t="s">
        <v>463</v>
      </c>
      <c r="AQ273" s="562"/>
      <c r="AR273" s="642">
        <v>3</v>
      </c>
      <c r="AS273" s="584" t="s">
        <v>465</v>
      </c>
    </row>
    <row r="274" spans="24:45" ht="15" customHeight="1" x14ac:dyDescent="0.25">
      <c r="X274" s="341"/>
      <c r="Y274" s="271"/>
      <c r="Z274" s="540"/>
      <c r="AA274" s="540"/>
      <c r="AB274" s="553"/>
      <c r="AC274" s="574"/>
      <c r="AD274" s="82">
        <v>1</v>
      </c>
      <c r="AE274" s="473"/>
      <c r="AF274" s="220"/>
      <c r="AG274" s="387"/>
      <c r="AH274" s="220"/>
      <c r="AI274" s="220"/>
      <c r="AJ274" s="5">
        <v>1</v>
      </c>
      <c r="AK274" s="291"/>
      <c r="AL274" s="297"/>
      <c r="AM274" s="312"/>
      <c r="AN274" s="315"/>
      <c r="AO274" s="315"/>
      <c r="AP274" s="237"/>
      <c r="AQ274" s="563"/>
      <c r="AR274" s="643"/>
      <c r="AS274" s="585"/>
    </row>
    <row r="275" spans="24:45" ht="15" customHeight="1" x14ac:dyDescent="0.25">
      <c r="X275" s="341"/>
      <c r="Y275" s="271"/>
      <c r="Z275" s="540"/>
      <c r="AA275" s="540"/>
      <c r="AB275" s="553"/>
      <c r="AC275" s="574"/>
      <c r="AD275" s="82">
        <v>2</v>
      </c>
      <c r="AE275" s="473"/>
      <c r="AF275" s="220"/>
      <c r="AG275" s="387"/>
      <c r="AH275" s="220"/>
      <c r="AI275" s="220"/>
      <c r="AJ275" s="98">
        <v>2</v>
      </c>
      <c r="AK275" s="291"/>
      <c r="AL275" s="297"/>
      <c r="AM275" s="312"/>
      <c r="AN275" s="315"/>
      <c r="AO275" s="315"/>
      <c r="AP275" s="237"/>
      <c r="AQ275" s="563"/>
      <c r="AR275" s="643"/>
      <c r="AS275" s="585"/>
    </row>
    <row r="276" spans="24:45" ht="15" customHeight="1" x14ac:dyDescent="0.25">
      <c r="X276" s="341"/>
      <c r="Y276" s="271"/>
      <c r="Z276" s="540"/>
      <c r="AA276" s="540"/>
      <c r="AB276" s="553"/>
      <c r="AC276" s="574"/>
      <c r="AD276" s="82">
        <v>3</v>
      </c>
      <c r="AE276" s="473"/>
      <c r="AF276" s="220"/>
      <c r="AG276" s="387"/>
      <c r="AH276" s="220"/>
      <c r="AI276" s="220"/>
      <c r="AJ276" s="5">
        <v>3</v>
      </c>
      <c r="AK276" s="291"/>
      <c r="AL276" s="297"/>
      <c r="AM276" s="312"/>
      <c r="AN276" s="315"/>
      <c r="AO276" s="315"/>
      <c r="AP276" s="237"/>
      <c r="AQ276" s="563"/>
      <c r="AR276" s="643"/>
      <c r="AS276" s="585"/>
    </row>
    <row r="277" spans="24:45" ht="15" customHeight="1" x14ac:dyDescent="0.25">
      <c r="X277" s="341"/>
      <c r="Y277" s="271"/>
      <c r="Z277" s="540"/>
      <c r="AA277" s="540"/>
      <c r="AB277" s="553"/>
      <c r="AC277" s="574"/>
      <c r="AD277" s="82">
        <v>4</v>
      </c>
      <c r="AE277" s="473"/>
      <c r="AF277" s="220"/>
      <c r="AG277" s="387"/>
      <c r="AH277" s="220"/>
      <c r="AI277" s="220"/>
      <c r="AJ277" s="98">
        <v>4</v>
      </c>
      <c r="AK277" s="291"/>
      <c r="AL277" s="297"/>
      <c r="AM277" s="312"/>
      <c r="AN277" s="315"/>
      <c r="AO277" s="315"/>
      <c r="AP277" s="237"/>
      <c r="AQ277" s="563"/>
      <c r="AR277" s="643"/>
      <c r="AS277" s="585"/>
    </row>
    <row r="278" spans="24:45" ht="15.75" customHeight="1" x14ac:dyDescent="0.25">
      <c r="X278" s="341"/>
      <c r="Y278" s="271"/>
      <c r="Z278" s="540"/>
      <c r="AA278" s="540"/>
      <c r="AB278" s="553"/>
      <c r="AC278" s="574"/>
      <c r="AD278" s="82">
        <v>5</v>
      </c>
      <c r="AE278" s="473"/>
      <c r="AF278" s="220"/>
      <c r="AG278" s="387"/>
      <c r="AH278" s="220"/>
      <c r="AI278" s="220"/>
      <c r="AJ278" s="5">
        <v>5</v>
      </c>
      <c r="AK278" s="291"/>
      <c r="AL278" s="297"/>
      <c r="AM278" s="312"/>
      <c r="AN278" s="315"/>
      <c r="AO278" s="315"/>
      <c r="AP278" s="237"/>
      <c r="AQ278" s="563"/>
      <c r="AR278" s="643"/>
      <c r="AS278" s="585"/>
    </row>
    <row r="279" spans="24:45" ht="15" customHeight="1" x14ac:dyDescent="0.25">
      <c r="X279" s="341"/>
      <c r="Y279" s="271"/>
      <c r="Z279" s="540"/>
      <c r="AA279" s="540"/>
      <c r="AB279" s="553"/>
      <c r="AC279" s="574"/>
      <c r="AD279" s="82">
        <v>6</v>
      </c>
      <c r="AE279" s="473"/>
      <c r="AF279" s="220"/>
      <c r="AG279" s="387"/>
      <c r="AH279" s="220"/>
      <c r="AI279" s="220"/>
      <c r="AJ279" s="98">
        <v>6</v>
      </c>
      <c r="AK279" s="291"/>
      <c r="AL279" s="297"/>
      <c r="AM279" s="312"/>
      <c r="AN279" s="315"/>
      <c r="AO279" s="315"/>
      <c r="AP279" s="237"/>
      <c r="AQ279" s="563"/>
      <c r="AR279" s="643"/>
      <c r="AS279" s="585"/>
    </row>
    <row r="280" spans="24:45" ht="15" customHeight="1" thickBot="1" x14ac:dyDescent="0.3">
      <c r="X280" s="341"/>
      <c r="Y280" s="271"/>
      <c r="Z280" s="540"/>
      <c r="AA280" s="540"/>
      <c r="AB280" s="553"/>
      <c r="AC280" s="575"/>
      <c r="AD280" s="86">
        <v>7</v>
      </c>
      <c r="AE280" s="473"/>
      <c r="AF280" s="220"/>
      <c r="AG280" s="387"/>
      <c r="AH280" s="221"/>
      <c r="AI280" s="221"/>
      <c r="AJ280" s="5">
        <v>7</v>
      </c>
      <c r="AK280" s="292"/>
      <c r="AL280" s="298"/>
      <c r="AM280" s="312"/>
      <c r="AN280" s="315"/>
      <c r="AO280" s="315"/>
      <c r="AP280" s="237"/>
      <c r="AQ280" s="563"/>
      <c r="AR280" s="643"/>
      <c r="AS280" s="585"/>
    </row>
    <row r="281" spans="24:45" ht="15" customHeight="1" x14ac:dyDescent="0.25">
      <c r="X281" s="341"/>
      <c r="Y281" s="271"/>
      <c r="Z281" s="540"/>
      <c r="AA281" s="540"/>
      <c r="AB281" s="552" t="str">
        <f>DEC2HEX(AC281)</f>
        <v>3B</v>
      </c>
      <c r="AC281" s="573">
        <f>AC273+1</f>
        <v>59</v>
      </c>
      <c r="AD281" s="75">
        <v>0</v>
      </c>
      <c r="AE281" s="473"/>
      <c r="AF281" s="220"/>
      <c r="AG281" s="387"/>
      <c r="AH281" s="219">
        <f>AH273+1</f>
        <v>2195</v>
      </c>
      <c r="AI281" s="219" t="str">
        <f>DEC2HEX(AH281,4)</f>
        <v>0893</v>
      </c>
      <c r="AJ281" s="98">
        <v>8</v>
      </c>
      <c r="AK281" s="290" t="str">
        <f>HEX2BIN(AL281,8)</f>
        <v>00000000</v>
      </c>
      <c r="AL281" s="296" t="str">
        <f>LEFT(DEC2HEX(AR273,4),2)</f>
        <v>00</v>
      </c>
      <c r="AM281" s="312"/>
      <c r="AN281" s="315"/>
      <c r="AO281" s="315"/>
      <c r="AP281" s="237"/>
      <c r="AQ281" s="563"/>
      <c r="AR281" s="643"/>
      <c r="AS281" s="585"/>
    </row>
    <row r="282" spans="24:45" ht="15" customHeight="1" x14ac:dyDescent="0.25">
      <c r="X282" s="341"/>
      <c r="Y282" s="271"/>
      <c r="Z282" s="540"/>
      <c r="AA282" s="540"/>
      <c r="AB282" s="553"/>
      <c r="AC282" s="574"/>
      <c r="AD282" s="82">
        <v>1</v>
      </c>
      <c r="AE282" s="473"/>
      <c r="AF282" s="220"/>
      <c r="AG282" s="387"/>
      <c r="AH282" s="220"/>
      <c r="AI282" s="220"/>
      <c r="AJ282" s="5">
        <v>9</v>
      </c>
      <c r="AK282" s="291"/>
      <c r="AL282" s="297"/>
      <c r="AM282" s="312"/>
      <c r="AN282" s="315"/>
      <c r="AO282" s="315"/>
      <c r="AP282" s="237"/>
      <c r="AQ282" s="563"/>
      <c r="AR282" s="643"/>
      <c r="AS282" s="585"/>
    </row>
    <row r="283" spans="24:45" ht="15" customHeight="1" x14ac:dyDescent="0.25">
      <c r="X283" s="341"/>
      <c r="Y283" s="271"/>
      <c r="Z283" s="540"/>
      <c r="AA283" s="540"/>
      <c r="AB283" s="553"/>
      <c r="AC283" s="574"/>
      <c r="AD283" s="82">
        <v>2</v>
      </c>
      <c r="AE283" s="473"/>
      <c r="AF283" s="220"/>
      <c r="AG283" s="387"/>
      <c r="AH283" s="220"/>
      <c r="AI283" s="220"/>
      <c r="AJ283" s="98">
        <v>10</v>
      </c>
      <c r="AK283" s="291"/>
      <c r="AL283" s="297"/>
      <c r="AM283" s="312"/>
      <c r="AN283" s="315"/>
      <c r="AO283" s="315"/>
      <c r="AP283" s="237"/>
      <c r="AQ283" s="563"/>
      <c r="AR283" s="643"/>
      <c r="AS283" s="585"/>
    </row>
    <row r="284" spans="24:45" ht="15" customHeight="1" x14ac:dyDescent="0.25">
      <c r="X284" s="341"/>
      <c r="Y284" s="271"/>
      <c r="Z284" s="540"/>
      <c r="AA284" s="540"/>
      <c r="AB284" s="553"/>
      <c r="AC284" s="574"/>
      <c r="AD284" s="82">
        <v>3</v>
      </c>
      <c r="AE284" s="473"/>
      <c r="AF284" s="220"/>
      <c r="AG284" s="387"/>
      <c r="AH284" s="220"/>
      <c r="AI284" s="220"/>
      <c r="AJ284" s="5">
        <v>11</v>
      </c>
      <c r="AK284" s="291"/>
      <c r="AL284" s="297"/>
      <c r="AM284" s="312"/>
      <c r="AN284" s="315"/>
      <c r="AO284" s="315"/>
      <c r="AP284" s="237"/>
      <c r="AQ284" s="563"/>
      <c r="AR284" s="643"/>
      <c r="AS284" s="585"/>
    </row>
    <row r="285" spans="24:45" ht="15" customHeight="1" x14ac:dyDescent="0.25">
      <c r="X285" s="341"/>
      <c r="Y285" s="271"/>
      <c r="Z285" s="540"/>
      <c r="AA285" s="540"/>
      <c r="AB285" s="553"/>
      <c r="AC285" s="574"/>
      <c r="AD285" s="82">
        <v>4</v>
      </c>
      <c r="AE285" s="473"/>
      <c r="AF285" s="220"/>
      <c r="AG285" s="387"/>
      <c r="AH285" s="220"/>
      <c r="AI285" s="220"/>
      <c r="AJ285" s="98">
        <v>12</v>
      </c>
      <c r="AK285" s="291"/>
      <c r="AL285" s="297"/>
      <c r="AM285" s="312"/>
      <c r="AN285" s="315"/>
      <c r="AO285" s="315"/>
      <c r="AP285" s="237"/>
      <c r="AQ285" s="563"/>
      <c r="AR285" s="643"/>
      <c r="AS285" s="585"/>
    </row>
    <row r="286" spans="24:45" ht="15.75" customHeight="1" x14ac:dyDescent="0.25">
      <c r="X286" s="341"/>
      <c r="Y286" s="271"/>
      <c r="Z286" s="540"/>
      <c r="AA286" s="540"/>
      <c r="AB286" s="553"/>
      <c r="AC286" s="574"/>
      <c r="AD286" s="82">
        <v>5</v>
      </c>
      <c r="AE286" s="473"/>
      <c r="AF286" s="220"/>
      <c r="AG286" s="387"/>
      <c r="AH286" s="220"/>
      <c r="AI286" s="220"/>
      <c r="AJ286" s="5">
        <v>13</v>
      </c>
      <c r="AK286" s="291"/>
      <c r="AL286" s="297"/>
      <c r="AM286" s="312"/>
      <c r="AN286" s="315"/>
      <c r="AO286" s="315"/>
      <c r="AP286" s="237"/>
      <c r="AQ286" s="563"/>
      <c r="AR286" s="643"/>
      <c r="AS286" s="585"/>
    </row>
    <row r="287" spans="24:45" ht="15" customHeight="1" x14ac:dyDescent="0.25">
      <c r="X287" s="341"/>
      <c r="Y287" s="271"/>
      <c r="Z287" s="540"/>
      <c r="AA287" s="540"/>
      <c r="AB287" s="553"/>
      <c r="AC287" s="574"/>
      <c r="AD287" s="82">
        <v>6</v>
      </c>
      <c r="AE287" s="473"/>
      <c r="AF287" s="220"/>
      <c r="AG287" s="387"/>
      <c r="AH287" s="220"/>
      <c r="AI287" s="220"/>
      <c r="AJ287" s="98">
        <v>14</v>
      </c>
      <c r="AK287" s="291"/>
      <c r="AL287" s="297"/>
      <c r="AM287" s="312"/>
      <c r="AN287" s="315"/>
      <c r="AO287" s="315"/>
      <c r="AP287" s="237"/>
      <c r="AQ287" s="563"/>
      <c r="AR287" s="643"/>
      <c r="AS287" s="585"/>
    </row>
    <row r="288" spans="24:45" ht="15.75" thickBot="1" x14ac:dyDescent="0.3">
      <c r="X288" s="342"/>
      <c r="Y288" s="258"/>
      <c r="Z288" s="541"/>
      <c r="AA288" s="541"/>
      <c r="AB288" s="553"/>
      <c r="AC288" s="575"/>
      <c r="AD288" s="86">
        <v>7</v>
      </c>
      <c r="AE288" s="474"/>
      <c r="AF288" s="221"/>
      <c r="AG288" s="477"/>
      <c r="AH288" s="221"/>
      <c r="AI288" s="221"/>
      <c r="AJ288" s="84">
        <v>15</v>
      </c>
      <c r="AK288" s="292"/>
      <c r="AL288" s="298"/>
      <c r="AM288" s="313"/>
      <c r="AN288" s="316"/>
      <c r="AO288" s="316"/>
      <c r="AP288" s="238"/>
      <c r="AQ288" s="564"/>
      <c r="AR288" s="643"/>
      <c r="AS288" s="586"/>
    </row>
    <row r="289" spans="24:45" x14ac:dyDescent="0.25">
      <c r="X289" s="340" t="s">
        <v>9</v>
      </c>
      <c r="Y289" s="257" t="s">
        <v>468</v>
      </c>
      <c r="Z289" s="539" t="str">
        <f>DEC2HEX(AA289)</f>
        <v>2E</v>
      </c>
      <c r="AA289" s="539">
        <f>AA273+1</f>
        <v>46</v>
      </c>
      <c r="AB289" s="552" t="str">
        <f>DEC2HEX(AC289)</f>
        <v>3C</v>
      </c>
      <c r="AC289" s="573">
        <f>AC281+1</f>
        <v>60</v>
      </c>
      <c r="AD289" s="75">
        <v>0</v>
      </c>
      <c r="AE289" s="576" t="s">
        <v>479</v>
      </c>
      <c r="AF289" s="219" t="str">
        <f>DEC2HEX(AG289,4)</f>
        <v>0876</v>
      </c>
      <c r="AG289" s="476">
        <f>+AG273+1</f>
        <v>2166</v>
      </c>
      <c r="AH289" s="219">
        <f>AH281+1</f>
        <v>2196</v>
      </c>
      <c r="AI289" s="219" t="str">
        <f>DEC2HEX(AH289,4)</f>
        <v>0894</v>
      </c>
      <c r="AJ289" s="73">
        <v>0</v>
      </c>
      <c r="AK289" s="290" t="str">
        <f>HEX2BIN(AL289,8)</f>
        <v>11011100</v>
      </c>
      <c r="AL289" s="296" t="str">
        <f>RIGHT(AM289,2)</f>
        <v>DC</v>
      </c>
      <c r="AM289" s="587" t="str">
        <f>RIGHT(DEC2HEX(AO289,8),8)</f>
        <v>000005DC</v>
      </c>
      <c r="AN289" s="587" t="str">
        <f>RIGHT(DEC2HEX(AP289,8),8)</f>
        <v>DC050000</v>
      </c>
      <c r="AO289" s="587">
        <f>AR289*1000</f>
        <v>1500</v>
      </c>
      <c r="AP289" s="593">
        <f>MOD(HEX2DEC((CONCATENATE(AL289,AL297,AL305,AL313)))+2^31,2^32)-2^31</f>
        <v>-603652096</v>
      </c>
      <c r="AQ289" s="639">
        <f>AP289/1000</f>
        <v>-603652.09600000002</v>
      </c>
      <c r="AR289" s="590">
        <v>1.5</v>
      </c>
      <c r="AS289" s="584" t="s">
        <v>466</v>
      </c>
    </row>
    <row r="290" spans="24:45" x14ac:dyDescent="0.25">
      <c r="X290" s="341"/>
      <c r="Y290" s="271"/>
      <c r="Z290" s="540"/>
      <c r="AA290" s="540"/>
      <c r="AB290" s="553"/>
      <c r="AC290" s="574"/>
      <c r="AD290" s="82">
        <v>1</v>
      </c>
      <c r="AE290" s="473"/>
      <c r="AF290" s="220"/>
      <c r="AG290" s="387"/>
      <c r="AH290" s="220"/>
      <c r="AI290" s="220"/>
      <c r="AJ290" s="5">
        <v>1</v>
      </c>
      <c r="AK290" s="291"/>
      <c r="AL290" s="297"/>
      <c r="AM290" s="594"/>
      <c r="AN290" s="594"/>
      <c r="AO290" s="588"/>
      <c r="AP290" s="594"/>
      <c r="AQ290" s="640"/>
      <c r="AR290" s="591"/>
      <c r="AS290" s="585"/>
    </row>
    <row r="291" spans="24:45" x14ac:dyDescent="0.25">
      <c r="X291" s="341"/>
      <c r="Y291" s="271"/>
      <c r="Z291" s="540"/>
      <c r="AA291" s="540"/>
      <c r="AB291" s="553"/>
      <c r="AC291" s="574"/>
      <c r="AD291" s="82">
        <v>2</v>
      </c>
      <c r="AE291" s="473"/>
      <c r="AF291" s="220"/>
      <c r="AG291" s="387"/>
      <c r="AH291" s="220"/>
      <c r="AI291" s="220"/>
      <c r="AJ291" s="98">
        <v>2</v>
      </c>
      <c r="AK291" s="291"/>
      <c r="AL291" s="297"/>
      <c r="AM291" s="594"/>
      <c r="AN291" s="594"/>
      <c r="AO291" s="588"/>
      <c r="AP291" s="594"/>
      <c r="AQ291" s="640"/>
      <c r="AR291" s="591"/>
      <c r="AS291" s="585"/>
    </row>
    <row r="292" spans="24:45" x14ac:dyDescent="0.25">
      <c r="X292" s="341"/>
      <c r="Y292" s="271"/>
      <c r="Z292" s="540"/>
      <c r="AA292" s="540"/>
      <c r="AB292" s="553"/>
      <c r="AC292" s="574"/>
      <c r="AD292" s="82">
        <v>3</v>
      </c>
      <c r="AE292" s="473"/>
      <c r="AF292" s="220"/>
      <c r="AG292" s="387"/>
      <c r="AH292" s="220"/>
      <c r="AI292" s="220"/>
      <c r="AJ292" s="5">
        <v>3</v>
      </c>
      <c r="AK292" s="291"/>
      <c r="AL292" s="297"/>
      <c r="AM292" s="594"/>
      <c r="AN292" s="594"/>
      <c r="AO292" s="588"/>
      <c r="AP292" s="594"/>
      <c r="AQ292" s="640"/>
      <c r="AR292" s="591"/>
      <c r="AS292" s="585"/>
    </row>
    <row r="293" spans="24:45" x14ac:dyDescent="0.25">
      <c r="X293" s="341"/>
      <c r="Y293" s="271"/>
      <c r="Z293" s="540"/>
      <c r="AA293" s="540"/>
      <c r="AB293" s="553"/>
      <c r="AC293" s="574"/>
      <c r="AD293" s="82">
        <v>4</v>
      </c>
      <c r="AE293" s="473"/>
      <c r="AF293" s="220"/>
      <c r="AG293" s="387"/>
      <c r="AH293" s="220"/>
      <c r="AI293" s="220"/>
      <c r="AJ293" s="98">
        <v>4</v>
      </c>
      <c r="AK293" s="291"/>
      <c r="AL293" s="297"/>
      <c r="AM293" s="594"/>
      <c r="AN293" s="594"/>
      <c r="AO293" s="588"/>
      <c r="AP293" s="594"/>
      <c r="AQ293" s="640"/>
      <c r="AR293" s="591"/>
      <c r="AS293" s="585"/>
    </row>
    <row r="294" spans="24:45" x14ac:dyDescent="0.25">
      <c r="X294" s="341"/>
      <c r="Y294" s="271"/>
      <c r="Z294" s="540"/>
      <c r="AA294" s="540"/>
      <c r="AB294" s="553"/>
      <c r="AC294" s="574"/>
      <c r="AD294" s="82">
        <v>5</v>
      </c>
      <c r="AE294" s="473"/>
      <c r="AF294" s="220"/>
      <c r="AG294" s="387"/>
      <c r="AH294" s="220"/>
      <c r="AI294" s="220"/>
      <c r="AJ294" s="5">
        <v>5</v>
      </c>
      <c r="AK294" s="291"/>
      <c r="AL294" s="297"/>
      <c r="AM294" s="594"/>
      <c r="AN294" s="594"/>
      <c r="AO294" s="588"/>
      <c r="AP294" s="594"/>
      <c r="AQ294" s="640"/>
      <c r="AR294" s="591"/>
      <c r="AS294" s="585"/>
    </row>
    <row r="295" spans="24:45" ht="15" customHeight="1" x14ac:dyDescent="0.25">
      <c r="X295" s="341"/>
      <c r="Y295" s="271"/>
      <c r="Z295" s="540"/>
      <c r="AA295" s="540"/>
      <c r="AB295" s="553"/>
      <c r="AC295" s="574"/>
      <c r="AD295" s="82">
        <v>6</v>
      </c>
      <c r="AE295" s="473"/>
      <c r="AF295" s="220"/>
      <c r="AG295" s="387"/>
      <c r="AH295" s="220"/>
      <c r="AI295" s="220"/>
      <c r="AJ295" s="98">
        <v>6</v>
      </c>
      <c r="AK295" s="291"/>
      <c r="AL295" s="297"/>
      <c r="AM295" s="594"/>
      <c r="AN295" s="594"/>
      <c r="AO295" s="588"/>
      <c r="AP295" s="594"/>
      <c r="AQ295" s="640"/>
      <c r="AR295" s="591"/>
      <c r="AS295" s="585"/>
    </row>
    <row r="296" spans="24:45" ht="15.75" thickBot="1" x14ac:dyDescent="0.3">
      <c r="X296" s="341"/>
      <c r="Y296" s="271"/>
      <c r="Z296" s="540"/>
      <c r="AA296" s="540"/>
      <c r="AB296" s="553"/>
      <c r="AC296" s="575"/>
      <c r="AD296" s="86">
        <v>7</v>
      </c>
      <c r="AE296" s="473"/>
      <c r="AF296" s="220"/>
      <c r="AG296" s="387"/>
      <c r="AH296" s="221"/>
      <c r="AI296" s="221"/>
      <c r="AJ296" s="5">
        <v>7</v>
      </c>
      <c r="AK296" s="292"/>
      <c r="AL296" s="298"/>
      <c r="AM296" s="594"/>
      <c r="AN296" s="594"/>
      <c r="AO296" s="588"/>
      <c r="AP296" s="594"/>
      <c r="AQ296" s="640"/>
      <c r="AR296" s="591"/>
      <c r="AS296" s="585"/>
    </row>
    <row r="297" spans="24:45" x14ac:dyDescent="0.25">
      <c r="X297" s="341"/>
      <c r="Y297" s="271"/>
      <c r="Z297" s="540"/>
      <c r="AA297" s="540"/>
      <c r="AB297" s="552" t="str">
        <f>DEC2HEX(AC297)</f>
        <v>3D</v>
      </c>
      <c r="AC297" s="573">
        <f>AC289+1</f>
        <v>61</v>
      </c>
      <c r="AD297" s="75">
        <v>0</v>
      </c>
      <c r="AE297" s="473"/>
      <c r="AF297" s="220"/>
      <c r="AG297" s="387"/>
      <c r="AH297" s="219">
        <f>AH289+1</f>
        <v>2197</v>
      </c>
      <c r="AI297" s="219" t="str">
        <f>DEC2HEX(AH297,4)</f>
        <v>0895</v>
      </c>
      <c r="AJ297" s="98">
        <v>8</v>
      </c>
      <c r="AK297" s="290" t="str">
        <f>HEX2BIN(AL297,8)</f>
        <v>00000101</v>
      </c>
      <c r="AL297" s="296" t="str">
        <f>MID(AM289,5,2)</f>
        <v>05</v>
      </c>
      <c r="AM297" s="594"/>
      <c r="AN297" s="594"/>
      <c r="AO297" s="588"/>
      <c r="AP297" s="594"/>
      <c r="AQ297" s="640"/>
      <c r="AR297" s="591"/>
      <c r="AS297" s="585"/>
    </row>
    <row r="298" spans="24:45" x14ac:dyDescent="0.25">
      <c r="X298" s="341"/>
      <c r="Y298" s="271"/>
      <c r="Z298" s="540"/>
      <c r="AA298" s="540"/>
      <c r="AB298" s="553"/>
      <c r="AC298" s="574"/>
      <c r="AD298" s="82">
        <v>1</v>
      </c>
      <c r="AE298" s="473"/>
      <c r="AF298" s="220"/>
      <c r="AG298" s="387"/>
      <c r="AH298" s="220"/>
      <c r="AI298" s="220"/>
      <c r="AJ298" s="5">
        <v>9</v>
      </c>
      <c r="AK298" s="291"/>
      <c r="AL298" s="297"/>
      <c r="AM298" s="594"/>
      <c r="AN298" s="594"/>
      <c r="AO298" s="588"/>
      <c r="AP298" s="594"/>
      <c r="AQ298" s="640"/>
      <c r="AR298" s="591"/>
      <c r="AS298" s="585"/>
    </row>
    <row r="299" spans="24:45" x14ac:dyDescent="0.25">
      <c r="X299" s="341"/>
      <c r="Y299" s="271"/>
      <c r="Z299" s="540"/>
      <c r="AA299" s="540"/>
      <c r="AB299" s="553"/>
      <c r="AC299" s="574"/>
      <c r="AD299" s="82">
        <v>2</v>
      </c>
      <c r="AE299" s="473"/>
      <c r="AF299" s="220"/>
      <c r="AG299" s="387"/>
      <c r="AH299" s="220"/>
      <c r="AI299" s="220"/>
      <c r="AJ299" s="98">
        <v>10</v>
      </c>
      <c r="AK299" s="291"/>
      <c r="AL299" s="297"/>
      <c r="AM299" s="594"/>
      <c r="AN299" s="594"/>
      <c r="AO299" s="588"/>
      <c r="AP299" s="594"/>
      <c r="AQ299" s="640"/>
      <c r="AR299" s="591"/>
      <c r="AS299" s="585"/>
    </row>
    <row r="300" spans="24:45" x14ac:dyDescent="0.25">
      <c r="X300" s="341"/>
      <c r="Y300" s="271"/>
      <c r="Z300" s="540"/>
      <c r="AA300" s="540"/>
      <c r="AB300" s="553"/>
      <c r="AC300" s="574"/>
      <c r="AD300" s="82">
        <v>3</v>
      </c>
      <c r="AE300" s="473"/>
      <c r="AF300" s="220"/>
      <c r="AG300" s="387"/>
      <c r="AH300" s="220"/>
      <c r="AI300" s="220"/>
      <c r="AJ300" s="5">
        <v>11</v>
      </c>
      <c r="AK300" s="291"/>
      <c r="AL300" s="297"/>
      <c r="AM300" s="594"/>
      <c r="AN300" s="594"/>
      <c r="AO300" s="588"/>
      <c r="AP300" s="594"/>
      <c r="AQ300" s="640"/>
      <c r="AR300" s="591"/>
      <c r="AS300" s="585"/>
    </row>
    <row r="301" spans="24:45" x14ac:dyDescent="0.25">
      <c r="X301" s="341"/>
      <c r="Y301" s="271"/>
      <c r="Z301" s="540"/>
      <c r="AA301" s="540"/>
      <c r="AB301" s="553"/>
      <c r="AC301" s="574"/>
      <c r="AD301" s="82">
        <v>4</v>
      </c>
      <c r="AE301" s="473"/>
      <c r="AF301" s="220"/>
      <c r="AG301" s="387"/>
      <c r="AH301" s="220"/>
      <c r="AI301" s="220"/>
      <c r="AJ301" s="98">
        <v>12</v>
      </c>
      <c r="AK301" s="291"/>
      <c r="AL301" s="297"/>
      <c r="AM301" s="594"/>
      <c r="AN301" s="594"/>
      <c r="AO301" s="588"/>
      <c r="AP301" s="594"/>
      <c r="AQ301" s="640"/>
      <c r="AR301" s="591"/>
      <c r="AS301" s="585"/>
    </row>
    <row r="302" spans="24:45" x14ac:dyDescent="0.25">
      <c r="X302" s="341"/>
      <c r="Y302" s="271"/>
      <c r="Z302" s="540"/>
      <c r="AA302" s="540"/>
      <c r="AB302" s="553"/>
      <c r="AC302" s="574"/>
      <c r="AD302" s="82">
        <v>5</v>
      </c>
      <c r="AE302" s="473"/>
      <c r="AF302" s="220"/>
      <c r="AG302" s="387"/>
      <c r="AH302" s="220"/>
      <c r="AI302" s="220"/>
      <c r="AJ302" s="5">
        <v>13</v>
      </c>
      <c r="AK302" s="291"/>
      <c r="AL302" s="297"/>
      <c r="AM302" s="594"/>
      <c r="AN302" s="594"/>
      <c r="AO302" s="588"/>
      <c r="AP302" s="594"/>
      <c r="AQ302" s="640"/>
      <c r="AR302" s="591"/>
      <c r="AS302" s="585"/>
    </row>
    <row r="303" spans="24:45" ht="15" customHeight="1" x14ac:dyDescent="0.25">
      <c r="X303" s="341"/>
      <c r="Y303" s="271"/>
      <c r="Z303" s="540"/>
      <c r="AA303" s="540"/>
      <c r="AB303" s="553"/>
      <c r="AC303" s="574"/>
      <c r="AD303" s="82">
        <v>6</v>
      </c>
      <c r="AE303" s="473"/>
      <c r="AF303" s="220"/>
      <c r="AG303" s="387"/>
      <c r="AH303" s="220"/>
      <c r="AI303" s="220"/>
      <c r="AJ303" s="98">
        <v>14</v>
      </c>
      <c r="AK303" s="291"/>
      <c r="AL303" s="297"/>
      <c r="AM303" s="594"/>
      <c r="AN303" s="594"/>
      <c r="AO303" s="588"/>
      <c r="AP303" s="594"/>
      <c r="AQ303" s="640"/>
      <c r="AR303" s="591"/>
      <c r="AS303" s="585"/>
    </row>
    <row r="304" spans="24:45" ht="15.75" thickBot="1" x14ac:dyDescent="0.3">
      <c r="X304" s="342"/>
      <c r="Y304" s="271"/>
      <c r="Z304" s="541"/>
      <c r="AA304" s="541"/>
      <c r="AB304" s="554"/>
      <c r="AC304" s="575"/>
      <c r="AD304" s="86">
        <v>7</v>
      </c>
      <c r="AE304" s="473"/>
      <c r="AF304" s="221"/>
      <c r="AG304" s="477"/>
      <c r="AH304" s="221"/>
      <c r="AI304" s="221"/>
      <c r="AJ304" s="84">
        <v>15</v>
      </c>
      <c r="AK304" s="292"/>
      <c r="AL304" s="298"/>
      <c r="AM304" s="594"/>
      <c r="AN304" s="594"/>
      <c r="AO304" s="588"/>
      <c r="AP304" s="594"/>
      <c r="AQ304" s="640"/>
      <c r="AR304" s="591"/>
      <c r="AS304" s="585"/>
    </row>
    <row r="305" spans="24:45" x14ac:dyDescent="0.25">
      <c r="X305" s="340" t="s">
        <v>9</v>
      </c>
      <c r="Y305" s="271"/>
      <c r="Z305" s="539" t="str">
        <f>DEC2HEX(AA305)</f>
        <v>2F</v>
      </c>
      <c r="AA305" s="539">
        <f>AA289+1</f>
        <v>47</v>
      </c>
      <c r="AB305" s="552" t="str">
        <f>DEC2HEX(AC305)</f>
        <v>3E</v>
      </c>
      <c r="AC305" s="573">
        <f>AC297+1</f>
        <v>62</v>
      </c>
      <c r="AD305" s="75">
        <v>0</v>
      </c>
      <c r="AE305" s="473"/>
      <c r="AF305" s="219" t="str">
        <f>DEC2HEX(AG305,4)</f>
        <v>0877</v>
      </c>
      <c r="AG305" s="476">
        <f>+AG289+1</f>
        <v>2167</v>
      </c>
      <c r="AH305" s="219">
        <f>AH297+1</f>
        <v>2198</v>
      </c>
      <c r="AI305" s="219" t="str">
        <f>DEC2HEX(AH305,4)</f>
        <v>0896</v>
      </c>
      <c r="AJ305" s="73">
        <v>0</v>
      </c>
      <c r="AK305" s="290" t="str">
        <f>HEX2BIN(AL305,8)</f>
        <v>00000000</v>
      </c>
      <c r="AL305" s="296" t="str">
        <f>MID(AM289,3,2)</f>
        <v>00</v>
      </c>
      <c r="AM305" s="594"/>
      <c r="AN305" s="594"/>
      <c r="AO305" s="588"/>
      <c r="AP305" s="594"/>
      <c r="AQ305" s="640"/>
      <c r="AR305" s="591"/>
      <c r="AS305" s="585"/>
    </row>
    <row r="306" spans="24:45" x14ac:dyDescent="0.25">
      <c r="X306" s="341"/>
      <c r="Y306" s="271"/>
      <c r="Z306" s="540"/>
      <c r="AA306" s="540"/>
      <c r="AB306" s="553"/>
      <c r="AC306" s="574"/>
      <c r="AD306" s="82">
        <v>1</v>
      </c>
      <c r="AE306" s="473"/>
      <c r="AF306" s="220"/>
      <c r="AG306" s="387"/>
      <c r="AH306" s="220"/>
      <c r="AI306" s="220"/>
      <c r="AJ306" s="5">
        <v>1</v>
      </c>
      <c r="AK306" s="291"/>
      <c r="AL306" s="297"/>
      <c r="AM306" s="594"/>
      <c r="AN306" s="594"/>
      <c r="AO306" s="588"/>
      <c r="AP306" s="594"/>
      <c r="AQ306" s="640"/>
      <c r="AR306" s="591"/>
      <c r="AS306" s="585"/>
    </row>
    <row r="307" spans="24:45" x14ac:dyDescent="0.25">
      <c r="X307" s="341"/>
      <c r="Y307" s="271"/>
      <c r="Z307" s="540"/>
      <c r="AA307" s="540"/>
      <c r="AB307" s="553"/>
      <c r="AC307" s="574"/>
      <c r="AD307" s="82">
        <v>2</v>
      </c>
      <c r="AE307" s="473"/>
      <c r="AF307" s="220"/>
      <c r="AG307" s="387"/>
      <c r="AH307" s="220"/>
      <c r="AI307" s="220"/>
      <c r="AJ307" s="98">
        <v>2</v>
      </c>
      <c r="AK307" s="291"/>
      <c r="AL307" s="297"/>
      <c r="AM307" s="594"/>
      <c r="AN307" s="594"/>
      <c r="AO307" s="588"/>
      <c r="AP307" s="594"/>
      <c r="AQ307" s="640"/>
      <c r="AR307" s="591"/>
      <c r="AS307" s="585"/>
    </row>
    <row r="308" spans="24:45" x14ac:dyDescent="0.25">
      <c r="X308" s="341"/>
      <c r="Y308" s="271"/>
      <c r="Z308" s="540"/>
      <c r="AA308" s="540"/>
      <c r="AB308" s="553"/>
      <c r="AC308" s="574"/>
      <c r="AD308" s="82">
        <v>3</v>
      </c>
      <c r="AE308" s="473"/>
      <c r="AF308" s="220"/>
      <c r="AG308" s="387"/>
      <c r="AH308" s="220"/>
      <c r="AI308" s="220"/>
      <c r="AJ308" s="5">
        <v>3</v>
      </c>
      <c r="AK308" s="291"/>
      <c r="AL308" s="297"/>
      <c r="AM308" s="594"/>
      <c r="AN308" s="594"/>
      <c r="AO308" s="588"/>
      <c r="AP308" s="594"/>
      <c r="AQ308" s="640"/>
      <c r="AR308" s="591"/>
      <c r="AS308" s="585"/>
    </row>
    <row r="309" spans="24:45" ht="15" customHeight="1" x14ac:dyDescent="0.25">
      <c r="X309" s="341"/>
      <c r="Y309" s="271"/>
      <c r="Z309" s="540"/>
      <c r="AA309" s="540"/>
      <c r="AB309" s="553"/>
      <c r="AC309" s="574"/>
      <c r="AD309" s="82">
        <v>4</v>
      </c>
      <c r="AE309" s="473"/>
      <c r="AF309" s="220"/>
      <c r="AG309" s="387"/>
      <c r="AH309" s="220"/>
      <c r="AI309" s="220"/>
      <c r="AJ309" s="98">
        <v>4</v>
      </c>
      <c r="AK309" s="291"/>
      <c r="AL309" s="297"/>
      <c r="AM309" s="594"/>
      <c r="AN309" s="594"/>
      <c r="AO309" s="588"/>
      <c r="AP309" s="594"/>
      <c r="AQ309" s="640"/>
      <c r="AR309" s="591"/>
      <c r="AS309" s="585"/>
    </row>
    <row r="310" spans="24:45" x14ac:dyDescent="0.25">
      <c r="X310" s="341"/>
      <c r="Y310" s="271"/>
      <c r="Z310" s="540"/>
      <c r="AA310" s="540"/>
      <c r="AB310" s="553"/>
      <c r="AC310" s="574"/>
      <c r="AD310" s="82">
        <v>5</v>
      </c>
      <c r="AE310" s="473"/>
      <c r="AF310" s="220"/>
      <c r="AG310" s="387"/>
      <c r="AH310" s="220"/>
      <c r="AI310" s="220"/>
      <c r="AJ310" s="5">
        <v>5</v>
      </c>
      <c r="AK310" s="291"/>
      <c r="AL310" s="297"/>
      <c r="AM310" s="594"/>
      <c r="AN310" s="594"/>
      <c r="AO310" s="588"/>
      <c r="AP310" s="594"/>
      <c r="AQ310" s="640"/>
      <c r="AR310" s="591"/>
      <c r="AS310" s="585"/>
    </row>
    <row r="311" spans="24:45" ht="15" customHeight="1" x14ac:dyDescent="0.25">
      <c r="X311" s="341"/>
      <c r="Y311" s="271"/>
      <c r="Z311" s="540"/>
      <c r="AA311" s="540"/>
      <c r="AB311" s="553"/>
      <c r="AC311" s="574"/>
      <c r="AD311" s="82">
        <v>6</v>
      </c>
      <c r="AE311" s="473"/>
      <c r="AF311" s="220"/>
      <c r="AG311" s="387"/>
      <c r="AH311" s="220"/>
      <c r="AI311" s="220"/>
      <c r="AJ311" s="98">
        <v>6</v>
      </c>
      <c r="AK311" s="291"/>
      <c r="AL311" s="297"/>
      <c r="AM311" s="594"/>
      <c r="AN311" s="594"/>
      <c r="AO311" s="588"/>
      <c r="AP311" s="594"/>
      <c r="AQ311" s="640"/>
      <c r="AR311" s="591"/>
      <c r="AS311" s="585"/>
    </row>
    <row r="312" spans="24:45" ht="15.75" thickBot="1" x14ac:dyDescent="0.3">
      <c r="X312" s="341"/>
      <c r="Y312" s="271"/>
      <c r="Z312" s="540"/>
      <c r="AA312" s="540"/>
      <c r="AB312" s="553"/>
      <c r="AC312" s="575"/>
      <c r="AD312" s="86">
        <v>7</v>
      </c>
      <c r="AE312" s="473"/>
      <c r="AF312" s="220"/>
      <c r="AG312" s="387"/>
      <c r="AH312" s="221"/>
      <c r="AI312" s="221"/>
      <c r="AJ312" s="5">
        <v>7</v>
      </c>
      <c r="AK312" s="292"/>
      <c r="AL312" s="298"/>
      <c r="AM312" s="594"/>
      <c r="AN312" s="594"/>
      <c r="AO312" s="588"/>
      <c r="AP312" s="594"/>
      <c r="AQ312" s="640"/>
      <c r="AR312" s="591"/>
      <c r="AS312" s="585"/>
    </row>
    <row r="313" spans="24:45" x14ac:dyDescent="0.25">
      <c r="X313" s="341"/>
      <c r="Y313" s="271"/>
      <c r="Z313" s="540"/>
      <c r="AA313" s="540"/>
      <c r="AB313" s="552" t="str">
        <f>DEC2HEX(AC313)</f>
        <v>3F</v>
      </c>
      <c r="AC313" s="573">
        <f>AC305+1</f>
        <v>63</v>
      </c>
      <c r="AD313" s="75">
        <v>0</v>
      </c>
      <c r="AE313" s="473"/>
      <c r="AF313" s="220"/>
      <c r="AG313" s="387"/>
      <c r="AH313" s="219">
        <f>AH305+1</f>
        <v>2199</v>
      </c>
      <c r="AI313" s="219" t="str">
        <f>DEC2HEX(AH313,4)</f>
        <v>0897</v>
      </c>
      <c r="AJ313" s="98">
        <v>8</v>
      </c>
      <c r="AK313" s="290" t="str">
        <f>HEX2BIN(AL313,8)</f>
        <v>00000000</v>
      </c>
      <c r="AL313" s="296" t="str">
        <f>LEFT(AM289,2)</f>
        <v>00</v>
      </c>
      <c r="AM313" s="594"/>
      <c r="AN313" s="594"/>
      <c r="AO313" s="588"/>
      <c r="AP313" s="594"/>
      <c r="AQ313" s="640"/>
      <c r="AR313" s="591"/>
      <c r="AS313" s="585"/>
    </row>
    <row r="314" spans="24:45" x14ac:dyDescent="0.25">
      <c r="X314" s="341"/>
      <c r="Y314" s="271"/>
      <c r="Z314" s="540"/>
      <c r="AA314" s="540"/>
      <c r="AB314" s="553"/>
      <c r="AC314" s="574"/>
      <c r="AD314" s="82">
        <v>1</v>
      </c>
      <c r="AE314" s="473"/>
      <c r="AF314" s="220"/>
      <c r="AG314" s="387"/>
      <c r="AH314" s="220"/>
      <c r="AI314" s="220"/>
      <c r="AJ314" s="5">
        <v>9</v>
      </c>
      <c r="AK314" s="291"/>
      <c r="AL314" s="297"/>
      <c r="AM314" s="594"/>
      <c r="AN314" s="594"/>
      <c r="AO314" s="588"/>
      <c r="AP314" s="594"/>
      <c r="AQ314" s="640"/>
      <c r="AR314" s="591"/>
      <c r="AS314" s="585"/>
    </row>
    <row r="315" spans="24:45" x14ac:dyDescent="0.25">
      <c r="X315" s="341"/>
      <c r="Y315" s="271"/>
      <c r="Z315" s="540"/>
      <c r="AA315" s="540"/>
      <c r="AB315" s="553"/>
      <c r="AC315" s="574"/>
      <c r="AD315" s="82">
        <v>2</v>
      </c>
      <c r="AE315" s="473"/>
      <c r="AF315" s="220"/>
      <c r="AG315" s="387"/>
      <c r="AH315" s="220"/>
      <c r="AI315" s="220"/>
      <c r="AJ315" s="98">
        <v>10</v>
      </c>
      <c r="AK315" s="291"/>
      <c r="AL315" s="297"/>
      <c r="AM315" s="594"/>
      <c r="AN315" s="594"/>
      <c r="AO315" s="588"/>
      <c r="AP315" s="594"/>
      <c r="AQ315" s="640"/>
      <c r="AR315" s="591"/>
      <c r="AS315" s="585"/>
    </row>
    <row r="316" spans="24:45" x14ac:dyDescent="0.25">
      <c r="X316" s="341"/>
      <c r="Y316" s="271"/>
      <c r="Z316" s="540"/>
      <c r="AA316" s="540"/>
      <c r="AB316" s="553"/>
      <c r="AC316" s="574"/>
      <c r="AD316" s="82">
        <v>3</v>
      </c>
      <c r="AE316" s="473"/>
      <c r="AF316" s="220"/>
      <c r="AG316" s="387"/>
      <c r="AH316" s="220"/>
      <c r="AI316" s="220"/>
      <c r="AJ316" s="5">
        <v>11</v>
      </c>
      <c r="AK316" s="291"/>
      <c r="AL316" s="297"/>
      <c r="AM316" s="594"/>
      <c r="AN316" s="594"/>
      <c r="AO316" s="588"/>
      <c r="AP316" s="594"/>
      <c r="AQ316" s="640"/>
      <c r="AR316" s="591"/>
      <c r="AS316" s="585"/>
    </row>
    <row r="317" spans="24:45" x14ac:dyDescent="0.25">
      <c r="X317" s="341"/>
      <c r="Y317" s="271"/>
      <c r="Z317" s="540"/>
      <c r="AA317" s="540"/>
      <c r="AB317" s="553"/>
      <c r="AC317" s="574"/>
      <c r="AD317" s="82">
        <v>4</v>
      </c>
      <c r="AE317" s="473"/>
      <c r="AF317" s="220"/>
      <c r="AG317" s="387"/>
      <c r="AH317" s="220"/>
      <c r="AI317" s="220"/>
      <c r="AJ317" s="98">
        <v>12</v>
      </c>
      <c r="AK317" s="291"/>
      <c r="AL317" s="297"/>
      <c r="AM317" s="594"/>
      <c r="AN317" s="594"/>
      <c r="AO317" s="588"/>
      <c r="AP317" s="594"/>
      <c r="AQ317" s="640"/>
      <c r="AR317" s="591"/>
      <c r="AS317" s="585"/>
    </row>
    <row r="318" spans="24:45" x14ac:dyDescent="0.25">
      <c r="X318" s="341"/>
      <c r="Y318" s="271"/>
      <c r="Z318" s="540"/>
      <c r="AA318" s="540"/>
      <c r="AB318" s="553"/>
      <c r="AC318" s="574"/>
      <c r="AD318" s="82">
        <v>5</v>
      </c>
      <c r="AE318" s="473"/>
      <c r="AF318" s="220"/>
      <c r="AG318" s="387"/>
      <c r="AH318" s="220"/>
      <c r="AI318" s="220"/>
      <c r="AJ318" s="5">
        <v>13</v>
      </c>
      <c r="AK318" s="291"/>
      <c r="AL318" s="297"/>
      <c r="AM318" s="594"/>
      <c r="AN318" s="594"/>
      <c r="AO318" s="588"/>
      <c r="AP318" s="594"/>
      <c r="AQ318" s="640"/>
      <c r="AR318" s="591"/>
      <c r="AS318" s="585"/>
    </row>
    <row r="319" spans="24:45" ht="15" customHeight="1" x14ac:dyDescent="0.25">
      <c r="X319" s="341"/>
      <c r="Y319" s="271"/>
      <c r="Z319" s="540"/>
      <c r="AA319" s="540"/>
      <c r="AB319" s="553"/>
      <c r="AC319" s="574"/>
      <c r="AD319" s="82">
        <v>6</v>
      </c>
      <c r="AE319" s="473"/>
      <c r="AF319" s="220"/>
      <c r="AG319" s="387"/>
      <c r="AH319" s="220"/>
      <c r="AI319" s="220"/>
      <c r="AJ319" s="98">
        <v>14</v>
      </c>
      <c r="AK319" s="291"/>
      <c r="AL319" s="297"/>
      <c r="AM319" s="594"/>
      <c r="AN319" s="594"/>
      <c r="AO319" s="588"/>
      <c r="AP319" s="594"/>
      <c r="AQ319" s="640"/>
      <c r="AR319" s="591"/>
      <c r="AS319" s="585"/>
    </row>
    <row r="320" spans="24:45" ht="15" customHeight="1" thickBot="1" x14ac:dyDescent="0.3">
      <c r="X320" s="342"/>
      <c r="Y320" s="258"/>
      <c r="Z320" s="541"/>
      <c r="AA320" s="541"/>
      <c r="AB320" s="554"/>
      <c r="AC320" s="575"/>
      <c r="AD320" s="86">
        <v>7</v>
      </c>
      <c r="AE320" s="474"/>
      <c r="AF320" s="221"/>
      <c r="AG320" s="477"/>
      <c r="AH320" s="221"/>
      <c r="AI320" s="221"/>
      <c r="AJ320" s="84">
        <v>15</v>
      </c>
      <c r="AK320" s="292"/>
      <c r="AL320" s="298"/>
      <c r="AM320" s="595"/>
      <c r="AN320" s="595"/>
      <c r="AO320" s="589"/>
      <c r="AP320" s="595"/>
      <c r="AQ320" s="641"/>
      <c r="AR320" s="592"/>
      <c r="AS320" s="586"/>
    </row>
    <row r="321" ht="15" customHeight="1" x14ac:dyDescent="0.25"/>
    <row r="322" ht="15" customHeight="1" x14ac:dyDescent="0.25"/>
    <row r="323" ht="15" customHeight="1" x14ac:dyDescent="0.25"/>
    <row r="324" ht="15" customHeight="1" x14ac:dyDescent="0.25"/>
    <row r="325" ht="15" customHeight="1" x14ac:dyDescent="0.25"/>
    <row r="326" ht="15.7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75" customHeight="1" x14ac:dyDescent="0.25"/>
    <row r="335" ht="15" customHeight="1" x14ac:dyDescent="0.25"/>
    <row r="343" ht="15" customHeight="1" x14ac:dyDescent="0.25"/>
    <row r="351" ht="15" customHeight="1" x14ac:dyDescent="0.25"/>
    <row r="359"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7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75" customHeight="1" x14ac:dyDescent="0.25"/>
    <row r="383" ht="15" customHeight="1" x14ac:dyDescent="0.25"/>
    <row r="391" ht="15" customHeight="1" x14ac:dyDescent="0.25"/>
    <row r="399" ht="15" customHeight="1" x14ac:dyDescent="0.25"/>
    <row r="407"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7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75" customHeight="1" x14ac:dyDescent="0.25"/>
    <row r="431" ht="15" customHeight="1" x14ac:dyDescent="0.25"/>
    <row r="439" ht="15" customHeight="1" x14ac:dyDescent="0.25"/>
    <row r="447" ht="15" customHeight="1" x14ac:dyDescent="0.25"/>
    <row r="455"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7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75" customHeight="1" x14ac:dyDescent="0.25"/>
    <row r="479" ht="15" customHeight="1" x14ac:dyDescent="0.25"/>
    <row r="487" ht="15" customHeight="1" x14ac:dyDescent="0.25"/>
    <row r="495" ht="15" customHeight="1" x14ac:dyDescent="0.25"/>
    <row r="503"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7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75" customHeight="1" x14ac:dyDescent="0.25"/>
    <row r="527" ht="15" customHeight="1" x14ac:dyDescent="0.25"/>
    <row r="535" ht="15" customHeight="1" x14ac:dyDescent="0.25"/>
    <row r="543" ht="15" customHeight="1" x14ac:dyDescent="0.25"/>
    <row r="551"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7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75" customHeight="1" x14ac:dyDescent="0.25"/>
    <row r="575" ht="15" customHeight="1" x14ac:dyDescent="0.25"/>
    <row r="583" ht="15" customHeight="1" x14ac:dyDescent="0.25"/>
    <row r="591" ht="15" customHeight="1" x14ac:dyDescent="0.25"/>
    <row r="599" ht="15" customHeight="1" x14ac:dyDescent="0.25"/>
  </sheetData>
  <mergeCells count="604">
    <mergeCell ref="AH257:AH264"/>
    <mergeCell ref="AI257:AI264"/>
    <mergeCell ref="AH265:AH272"/>
    <mergeCell ref="AI265:AI272"/>
    <mergeCell ref="AH273:AH280"/>
    <mergeCell ref="AI273:AI280"/>
    <mergeCell ref="AH281:AH288"/>
    <mergeCell ref="AI281:AI288"/>
    <mergeCell ref="AH289:AH296"/>
    <mergeCell ref="AI289:AI296"/>
    <mergeCell ref="AH193:AH200"/>
    <mergeCell ref="AI193:AI200"/>
    <mergeCell ref="AH201:AH208"/>
    <mergeCell ref="AI201:AI208"/>
    <mergeCell ref="AH209:AH216"/>
    <mergeCell ref="AI209:AI216"/>
    <mergeCell ref="AH217:AH224"/>
    <mergeCell ref="AI217:AI224"/>
    <mergeCell ref="AH225:AH232"/>
    <mergeCell ref="AI225:AI232"/>
    <mergeCell ref="AH145:AH152"/>
    <mergeCell ref="AI145:AI152"/>
    <mergeCell ref="AH153:AH160"/>
    <mergeCell ref="AI153:AI160"/>
    <mergeCell ref="AI161:AI168"/>
    <mergeCell ref="AH169:AH176"/>
    <mergeCell ref="AI169:AI176"/>
    <mergeCell ref="AH177:AH184"/>
    <mergeCell ref="AI177:AI184"/>
    <mergeCell ref="AH73:AH80"/>
    <mergeCell ref="AI65:AI72"/>
    <mergeCell ref="AI73:AI80"/>
    <mergeCell ref="AH81:AH88"/>
    <mergeCell ref="AI81:AI88"/>
    <mergeCell ref="AI121:AI128"/>
    <mergeCell ref="AH129:AH136"/>
    <mergeCell ref="AI129:AI136"/>
    <mergeCell ref="AH137:AH144"/>
    <mergeCell ref="AI137:AI144"/>
    <mergeCell ref="L5:L12"/>
    <mergeCell ref="M5:M12"/>
    <mergeCell ref="L13:L20"/>
    <mergeCell ref="M13:M20"/>
    <mergeCell ref="L21:L28"/>
    <mergeCell ref="M21:M28"/>
    <mergeCell ref="L29:L36"/>
    <mergeCell ref="M29:M36"/>
    <mergeCell ref="AS289:AS320"/>
    <mergeCell ref="AB297:AB304"/>
    <mergeCell ref="AC297:AC304"/>
    <mergeCell ref="AK297:AK304"/>
    <mergeCell ref="AL297:AL304"/>
    <mergeCell ref="X305:X320"/>
    <mergeCell ref="Z305:Z320"/>
    <mergeCell ref="AA305:AA320"/>
    <mergeCell ref="AB305:AB312"/>
    <mergeCell ref="AC305:AC312"/>
    <mergeCell ref="AF305:AF320"/>
    <mergeCell ref="AG305:AG320"/>
    <mergeCell ref="AK305:AK312"/>
    <mergeCell ref="AL305:AL312"/>
    <mergeCell ref="AB313:AB320"/>
    <mergeCell ref="AC313:AC320"/>
    <mergeCell ref="AK313:AK320"/>
    <mergeCell ref="AL313:AL320"/>
    <mergeCell ref="AH297:AH304"/>
    <mergeCell ref="AI297:AI304"/>
    <mergeCell ref="AH305:AH312"/>
    <mergeCell ref="AI305:AI312"/>
    <mergeCell ref="AH313:AH320"/>
    <mergeCell ref="AI313:AI320"/>
    <mergeCell ref="AE273:AE288"/>
    <mergeCell ref="AF273:AF288"/>
    <mergeCell ref="AG273:AG288"/>
    <mergeCell ref="AK273:AK280"/>
    <mergeCell ref="AL273:AL280"/>
    <mergeCell ref="AK289:AK296"/>
    <mergeCell ref="AL289:AL296"/>
    <mergeCell ref="AM273:AM288"/>
    <mergeCell ref="AN273:AN288"/>
    <mergeCell ref="AO273:AO288"/>
    <mergeCell ref="AP273:AQ288"/>
    <mergeCell ref="AR273:AR288"/>
    <mergeCell ref="AS273:AS288"/>
    <mergeCell ref="AB281:AB288"/>
    <mergeCell ref="AC281:AC288"/>
    <mergeCell ref="AK281:AK288"/>
    <mergeCell ref="AL281:AL288"/>
    <mergeCell ref="X289:X304"/>
    <mergeCell ref="Y289:Y320"/>
    <mergeCell ref="Z289:Z304"/>
    <mergeCell ref="AA289:AA304"/>
    <mergeCell ref="AB289:AB296"/>
    <mergeCell ref="AC289:AC296"/>
    <mergeCell ref="AE289:AE320"/>
    <mergeCell ref="AF289:AF304"/>
    <mergeCell ref="AG289:AG304"/>
    <mergeCell ref="AM289:AM320"/>
    <mergeCell ref="AN289:AN320"/>
    <mergeCell ref="AO289:AO320"/>
    <mergeCell ref="AP289:AP320"/>
    <mergeCell ref="AQ289:AQ320"/>
    <mergeCell ref="AR289:AR320"/>
    <mergeCell ref="X273:X288"/>
    <mergeCell ref="X257:X272"/>
    <mergeCell ref="Z257:Z272"/>
    <mergeCell ref="AA257:AA272"/>
    <mergeCell ref="AB257:AB264"/>
    <mergeCell ref="AC257:AC264"/>
    <mergeCell ref="AB265:AB272"/>
    <mergeCell ref="AC265:AC272"/>
    <mergeCell ref="Y273:Y288"/>
    <mergeCell ref="Z273:Z288"/>
    <mergeCell ref="AA273:AA288"/>
    <mergeCell ref="AB273:AB280"/>
    <mergeCell ref="AC273:AC280"/>
    <mergeCell ref="AK257:AK264"/>
    <mergeCell ref="AL257:AL264"/>
    <mergeCell ref="AK265:AK272"/>
    <mergeCell ref="AL265:AL272"/>
    <mergeCell ref="AE241:AE272"/>
    <mergeCell ref="Y145:Y176"/>
    <mergeCell ref="Y193:Y224"/>
    <mergeCell ref="Y241:Y272"/>
    <mergeCell ref="X145:X160"/>
    <mergeCell ref="AB153:AB160"/>
    <mergeCell ref="AC153:AC160"/>
    <mergeCell ref="Z161:Z176"/>
    <mergeCell ref="AA161:AA176"/>
    <mergeCell ref="X161:X176"/>
    <mergeCell ref="AB185:AB192"/>
    <mergeCell ref="AC185:AC192"/>
    <mergeCell ref="X193:X208"/>
    <mergeCell ref="X209:X224"/>
    <mergeCell ref="AB201:AB208"/>
    <mergeCell ref="AC201:AC208"/>
    <mergeCell ref="AB249:AB256"/>
    <mergeCell ref="AC249:AC256"/>
    <mergeCell ref="Z145:Z160"/>
    <mergeCell ref="AA145:AA160"/>
    <mergeCell ref="AB145:AB152"/>
    <mergeCell ref="AC145:AC152"/>
    <mergeCell ref="X241:X256"/>
    <mergeCell ref="AB169:AB176"/>
    <mergeCell ref="AC169:AC176"/>
    <mergeCell ref="AP225:AQ240"/>
    <mergeCell ref="AR225:AR240"/>
    <mergeCell ref="AS225:AS240"/>
    <mergeCell ref="AM241:AM272"/>
    <mergeCell ref="AN241:AN272"/>
    <mergeCell ref="AO241:AO272"/>
    <mergeCell ref="AP241:AP272"/>
    <mergeCell ref="AQ241:AQ272"/>
    <mergeCell ref="AR241:AR272"/>
    <mergeCell ref="AS241:AS272"/>
    <mergeCell ref="AN225:AN240"/>
    <mergeCell ref="AO225:AO240"/>
    <mergeCell ref="AF257:AF272"/>
    <mergeCell ref="AG257:AG272"/>
    <mergeCell ref="AB233:AB240"/>
    <mergeCell ref="AC233:AC240"/>
    <mergeCell ref="AP5:AP20"/>
    <mergeCell ref="AL13:AL20"/>
    <mergeCell ref="AP177:AQ192"/>
    <mergeCell ref="AR177:AR192"/>
    <mergeCell ref="AL2:AL4"/>
    <mergeCell ref="AM2:AM4"/>
    <mergeCell ref="AN2:AN4"/>
    <mergeCell ref="AO2:AO4"/>
    <mergeCell ref="AP25:AP40"/>
    <mergeCell ref="AQ25:AQ40"/>
    <mergeCell ref="AR25:AR40"/>
    <mergeCell ref="AM25:AM40"/>
    <mergeCell ref="AN25:AN40"/>
    <mergeCell ref="AO25:AO40"/>
    <mergeCell ref="AL113:AL120"/>
    <mergeCell ref="AL121:AL128"/>
    <mergeCell ref="AM65:AM80"/>
    <mergeCell ref="AN65:AN80"/>
    <mergeCell ref="AO65:AO80"/>
    <mergeCell ref="AM81:AM96"/>
    <mergeCell ref="AN81:AN96"/>
    <mergeCell ref="AO81:AO96"/>
    <mergeCell ref="AS177:AS192"/>
    <mergeCell ref="AM193:AM224"/>
    <mergeCell ref="AN193:AN224"/>
    <mergeCell ref="AO193:AO224"/>
    <mergeCell ref="AP193:AP224"/>
    <mergeCell ref="AQ193:AQ224"/>
    <mergeCell ref="AR193:AR224"/>
    <mergeCell ref="AS193:AS224"/>
    <mergeCell ref="AQ97:AQ128"/>
    <mergeCell ref="AN177:AN192"/>
    <mergeCell ref="AS97:AS128"/>
    <mergeCell ref="AP129:AQ144"/>
    <mergeCell ref="AR129:AR144"/>
    <mergeCell ref="AS129:AS144"/>
    <mergeCell ref="AM129:AM144"/>
    <mergeCell ref="AN129:AN144"/>
    <mergeCell ref="AO129:AO144"/>
    <mergeCell ref="AM145:AM176"/>
    <mergeCell ref="AN145:AN176"/>
    <mergeCell ref="AP145:AP176"/>
    <mergeCell ref="AQ145:AQ176"/>
    <mergeCell ref="AO145:AO176"/>
    <mergeCell ref="AT4:AU4"/>
    <mergeCell ref="A5:A78"/>
    <mergeCell ref="B5:B20"/>
    <mergeCell ref="C5:C12"/>
    <mergeCell ref="D5:E20"/>
    <mergeCell ref="F5:F12"/>
    <mergeCell ref="G5:G12"/>
    <mergeCell ref="AP2:AP4"/>
    <mergeCell ref="AQ2:AQ4"/>
    <mergeCell ref="AR2:AR4"/>
    <mergeCell ref="AS2:AS4"/>
    <mergeCell ref="D3:E3"/>
    <mergeCell ref="F3:G3"/>
    <mergeCell ref="J3:N3"/>
    <mergeCell ref="P3:P4"/>
    <mergeCell ref="Q3:Q4"/>
    <mergeCell ref="R3:R4"/>
    <mergeCell ref="D2:H2"/>
    <mergeCell ref="Z2:AD2"/>
    <mergeCell ref="AK2:AK4"/>
    <mergeCell ref="AL5:AL12"/>
    <mergeCell ref="AM5:AM20"/>
    <mergeCell ref="AN5:AN20"/>
    <mergeCell ref="AO5:AO20"/>
    <mergeCell ref="S3:S4"/>
    <mergeCell ref="T3:T4"/>
    <mergeCell ref="U3:U4"/>
    <mergeCell ref="V3:V4"/>
    <mergeCell ref="AF21:AF22"/>
    <mergeCell ref="AG21:AG22"/>
    <mergeCell ref="X23:X24"/>
    <mergeCell ref="Y23:Y24"/>
    <mergeCell ref="Z23:AA24"/>
    <mergeCell ref="AE23:AE24"/>
    <mergeCell ref="AF23:AF24"/>
    <mergeCell ref="AG23:AG24"/>
    <mergeCell ref="AG5:AG20"/>
    <mergeCell ref="Y21:Y22"/>
    <mergeCell ref="Z21:AA22"/>
    <mergeCell ref="Z3:AA3"/>
    <mergeCell ref="AB3:AC3"/>
    <mergeCell ref="AF3:AG3"/>
    <mergeCell ref="Y5:Y12"/>
    <mergeCell ref="Z5:AA20"/>
    <mergeCell ref="AH3:AI3"/>
    <mergeCell ref="AH5:AH12"/>
    <mergeCell ref="AH13:AH20"/>
    <mergeCell ref="AI5:AI12"/>
    <mergeCell ref="AI13:AI20"/>
    <mergeCell ref="B21:B36"/>
    <mergeCell ref="C21:C28"/>
    <mergeCell ref="D21:E36"/>
    <mergeCell ref="F21:F28"/>
    <mergeCell ref="G21:G28"/>
    <mergeCell ref="J21:J36"/>
    <mergeCell ref="AB5:AB12"/>
    <mergeCell ref="AC5:AC12"/>
    <mergeCell ref="AF5:AF20"/>
    <mergeCell ref="C13:C20"/>
    <mergeCell ref="F13:F20"/>
    <mergeCell ref="G13:G20"/>
    <mergeCell ref="Y13:Y20"/>
    <mergeCell ref="AB13:AB20"/>
    <mergeCell ref="AC13:AC20"/>
    <mergeCell ref="J5:J20"/>
    <mergeCell ref="K5:K20"/>
    <mergeCell ref="O5:V36"/>
    <mergeCell ref="X5:X20"/>
    <mergeCell ref="K21:K36"/>
    <mergeCell ref="X21:X22"/>
    <mergeCell ref="C29:C36"/>
    <mergeCell ref="F29:F36"/>
    <mergeCell ref="G29:G36"/>
    <mergeCell ref="Y33:Y40"/>
    <mergeCell ref="AB33:AB40"/>
    <mergeCell ref="AC33:AC40"/>
    <mergeCell ref="AF25:AF40"/>
    <mergeCell ref="K39:K40"/>
    <mergeCell ref="O37:V78"/>
    <mergeCell ref="B37:C38"/>
    <mergeCell ref="D37:E38"/>
    <mergeCell ref="I37:I38"/>
    <mergeCell ref="J37:J38"/>
    <mergeCell ref="K37:K38"/>
    <mergeCell ref="B39:C40"/>
    <mergeCell ref="D39:E40"/>
    <mergeCell ref="I39:I40"/>
    <mergeCell ref="J39:J40"/>
    <mergeCell ref="L53:L60"/>
    <mergeCell ref="M53:M60"/>
    <mergeCell ref="B43:C44"/>
    <mergeCell ref="I43:I44"/>
    <mergeCell ref="AG25:AG40"/>
    <mergeCell ref="AK25:AK32"/>
    <mergeCell ref="AL25:AL32"/>
    <mergeCell ref="AK33:AK40"/>
    <mergeCell ref="AL33:AL40"/>
    <mergeCell ref="X25:X40"/>
    <mergeCell ref="Y25:Y32"/>
    <mergeCell ref="Z25:AA40"/>
    <mergeCell ref="AB25:AB32"/>
    <mergeCell ref="AC25:AC32"/>
    <mergeCell ref="AE25:AE40"/>
    <mergeCell ref="AH25:AH32"/>
    <mergeCell ref="AH33:AH40"/>
    <mergeCell ref="AI25:AI32"/>
    <mergeCell ref="AI33:AI40"/>
    <mergeCell ref="AK41:AR64"/>
    <mergeCell ref="X41:X42"/>
    <mergeCell ref="Y41:Y42"/>
    <mergeCell ref="Z41:AA42"/>
    <mergeCell ref="B41:C42"/>
    <mergeCell ref="D41:E42"/>
    <mergeCell ref="I41:I42"/>
    <mergeCell ref="J41:J42"/>
    <mergeCell ref="K41:K42"/>
    <mergeCell ref="B45:B60"/>
    <mergeCell ref="C45:C52"/>
    <mergeCell ref="D45:E60"/>
    <mergeCell ref="F45:F52"/>
    <mergeCell ref="G45:G52"/>
    <mergeCell ref="J45:J60"/>
    <mergeCell ref="K45:K60"/>
    <mergeCell ref="X45:X46"/>
    <mergeCell ref="Y45:Y46"/>
    <mergeCell ref="C53:C60"/>
    <mergeCell ref="F53:F60"/>
    <mergeCell ref="G53:G60"/>
    <mergeCell ref="L45:L52"/>
    <mergeCell ref="M45:M52"/>
    <mergeCell ref="J43:J44"/>
    <mergeCell ref="K43:K44"/>
    <mergeCell ref="X43:X44"/>
    <mergeCell ref="Y43:Y44"/>
    <mergeCell ref="Z43:AA44"/>
    <mergeCell ref="AE43:AE44"/>
    <mergeCell ref="AF43:AF44"/>
    <mergeCell ref="AE41:AE42"/>
    <mergeCell ref="AF41:AF42"/>
    <mergeCell ref="AG41:AG42"/>
    <mergeCell ref="X49:X50"/>
    <mergeCell ref="Y49:Y50"/>
    <mergeCell ref="Z49:AA50"/>
    <mergeCell ref="AF49:AF50"/>
    <mergeCell ref="AG49:AG50"/>
    <mergeCell ref="X51:X52"/>
    <mergeCell ref="Y51:Y52"/>
    <mergeCell ref="Z51:AA52"/>
    <mergeCell ref="AF51:AF52"/>
    <mergeCell ref="AG51:AG52"/>
    <mergeCell ref="Z45:AA46"/>
    <mergeCell ref="AF45:AF46"/>
    <mergeCell ref="AG45:AG46"/>
    <mergeCell ref="X47:X48"/>
    <mergeCell ref="Y47:Y48"/>
    <mergeCell ref="Z47:AA48"/>
    <mergeCell ref="AF47:AF48"/>
    <mergeCell ref="AG47:AG48"/>
    <mergeCell ref="AG43:AG44"/>
    <mergeCell ref="AF57:AF58"/>
    <mergeCell ref="AG57:AG58"/>
    <mergeCell ref="X59:X60"/>
    <mergeCell ref="Y59:Y60"/>
    <mergeCell ref="Z59:AA60"/>
    <mergeCell ref="AF59:AF60"/>
    <mergeCell ref="AG59:AG60"/>
    <mergeCell ref="AF53:AF54"/>
    <mergeCell ref="AG53:AG54"/>
    <mergeCell ref="X55:X56"/>
    <mergeCell ref="Y55:Y56"/>
    <mergeCell ref="Z55:AA56"/>
    <mergeCell ref="AF55:AF56"/>
    <mergeCell ref="AG55:AG56"/>
    <mergeCell ref="X53:X54"/>
    <mergeCell ref="Y53:Y54"/>
    <mergeCell ref="Z53:AA54"/>
    <mergeCell ref="X57:X58"/>
    <mergeCell ref="Y57:Y58"/>
    <mergeCell ref="Z57:AA58"/>
    <mergeCell ref="K71:K72"/>
    <mergeCell ref="D73:E74"/>
    <mergeCell ref="J73:J74"/>
    <mergeCell ref="K73:K74"/>
    <mergeCell ref="AB73:AB80"/>
    <mergeCell ref="AC73:AC80"/>
    <mergeCell ref="D75:E76"/>
    <mergeCell ref="J75:J76"/>
    <mergeCell ref="K75:K76"/>
    <mergeCell ref="D77:E78"/>
    <mergeCell ref="AC65:AC72"/>
    <mergeCell ref="AF61:AF62"/>
    <mergeCell ref="AG61:AG62"/>
    <mergeCell ref="D63:E64"/>
    <mergeCell ref="J63:J64"/>
    <mergeCell ref="K63:K64"/>
    <mergeCell ref="X63:X64"/>
    <mergeCell ref="Y63:Y64"/>
    <mergeCell ref="Z63:AA64"/>
    <mergeCell ref="I61:I62"/>
    <mergeCell ref="J61:J62"/>
    <mergeCell ref="K61:K62"/>
    <mergeCell ref="X61:X62"/>
    <mergeCell ref="AF63:AF64"/>
    <mergeCell ref="AG63:AG64"/>
    <mergeCell ref="B61:B78"/>
    <mergeCell ref="C61:C78"/>
    <mergeCell ref="X81:X96"/>
    <mergeCell ref="Y81:Y96"/>
    <mergeCell ref="Z81:Z96"/>
    <mergeCell ref="D67:E68"/>
    <mergeCell ref="J67:J68"/>
    <mergeCell ref="K67:K68"/>
    <mergeCell ref="D69:E70"/>
    <mergeCell ref="J69:J70"/>
    <mergeCell ref="J77:J78"/>
    <mergeCell ref="K77:K78"/>
    <mergeCell ref="Y61:Y62"/>
    <mergeCell ref="Z61:AA62"/>
    <mergeCell ref="D65:E66"/>
    <mergeCell ref="J65:J66"/>
    <mergeCell ref="K65:K66"/>
    <mergeCell ref="X65:X80"/>
    <mergeCell ref="Y65:Y80"/>
    <mergeCell ref="Z65:Z80"/>
    <mergeCell ref="AA65:AA80"/>
    <mergeCell ref="K69:K70"/>
    <mergeCell ref="D71:E72"/>
    <mergeCell ref="J71:J72"/>
    <mergeCell ref="AL97:AL104"/>
    <mergeCell ref="AK105:AK112"/>
    <mergeCell ref="AL105:AL112"/>
    <mergeCell ref="AG65:AG80"/>
    <mergeCell ref="AK65:AK72"/>
    <mergeCell ref="AL65:AL72"/>
    <mergeCell ref="AL73:AL80"/>
    <mergeCell ref="AB89:AB96"/>
    <mergeCell ref="AC89:AC96"/>
    <mergeCell ref="AK89:AK96"/>
    <mergeCell ref="AL89:AL96"/>
    <mergeCell ref="AK81:AK88"/>
    <mergeCell ref="AL81:AL88"/>
    <mergeCell ref="AB65:AB72"/>
    <mergeCell ref="AK73:AK80"/>
    <mergeCell ref="AH89:AH96"/>
    <mergeCell ref="AI89:AI96"/>
    <mergeCell ref="AH97:AH104"/>
    <mergeCell ref="AI97:AI104"/>
    <mergeCell ref="AH105:AH112"/>
    <mergeCell ref="AI105:AI112"/>
    <mergeCell ref="AE65:AE80"/>
    <mergeCell ref="AF65:AF80"/>
    <mergeCell ref="AH65:AH72"/>
    <mergeCell ref="Z113:Z128"/>
    <mergeCell ref="AA113:AA128"/>
    <mergeCell ref="AB113:AB120"/>
    <mergeCell ref="AC113:AC120"/>
    <mergeCell ref="AB105:AB112"/>
    <mergeCell ref="AC105:AC112"/>
    <mergeCell ref="AF97:AF112"/>
    <mergeCell ref="AG97:AG112"/>
    <mergeCell ref="AK97:AK104"/>
    <mergeCell ref="AA81:AA96"/>
    <mergeCell ref="AB81:AB88"/>
    <mergeCell ref="AC81:AC88"/>
    <mergeCell ref="AE81:AE96"/>
    <mergeCell ref="AF81:AF96"/>
    <mergeCell ref="AG81:AG96"/>
    <mergeCell ref="AH113:AH120"/>
    <mergeCell ref="AI113:AI120"/>
    <mergeCell ref="AH121:AH128"/>
    <mergeCell ref="AE97:AE128"/>
    <mergeCell ref="AF113:AF128"/>
    <mergeCell ref="AG113:AG128"/>
    <mergeCell ref="AK145:AK152"/>
    <mergeCell ref="AL145:AL152"/>
    <mergeCell ref="AL153:AL160"/>
    <mergeCell ref="AK153:AK160"/>
    <mergeCell ref="AH161:AH168"/>
    <mergeCell ref="X113:X128"/>
    <mergeCell ref="AB137:AB144"/>
    <mergeCell ref="AC137:AC144"/>
    <mergeCell ref="X129:X144"/>
    <mergeCell ref="Y129:Y144"/>
    <mergeCell ref="Z129:Z144"/>
    <mergeCell ref="AA129:AA144"/>
    <mergeCell ref="AB129:AB136"/>
    <mergeCell ref="AC129:AC136"/>
    <mergeCell ref="Y97:Y128"/>
    <mergeCell ref="AB121:AB128"/>
    <mergeCell ref="AC121:AC128"/>
    <mergeCell ref="X97:X112"/>
    <mergeCell ref="Z97:Z112"/>
    <mergeCell ref="AA97:AA112"/>
    <mergeCell ref="AB97:AB104"/>
    <mergeCell ref="AC97:AC104"/>
    <mergeCell ref="AK121:AK128"/>
    <mergeCell ref="AK113:AK120"/>
    <mergeCell ref="AK169:AK176"/>
    <mergeCell ref="AF161:AF176"/>
    <mergeCell ref="AG161:AG176"/>
    <mergeCell ref="AK161:AK168"/>
    <mergeCell ref="AL161:AL168"/>
    <mergeCell ref="AL169:AL176"/>
    <mergeCell ref="AB161:AB168"/>
    <mergeCell ref="AC161:AC168"/>
    <mergeCell ref="AE177:AE192"/>
    <mergeCell ref="AF177:AF192"/>
    <mergeCell ref="AG177:AG192"/>
    <mergeCell ref="AK177:AK184"/>
    <mergeCell ref="AL177:AL184"/>
    <mergeCell ref="AM177:AM192"/>
    <mergeCell ref="AK185:AK192"/>
    <mergeCell ref="AL185:AL192"/>
    <mergeCell ref="X177:X192"/>
    <mergeCell ref="Y177:Y192"/>
    <mergeCell ref="Z177:Z192"/>
    <mergeCell ref="AA177:AA192"/>
    <mergeCell ref="AB177:AB184"/>
    <mergeCell ref="AC177:AC184"/>
    <mergeCell ref="AH185:AH192"/>
    <mergeCell ref="AI185:AI192"/>
    <mergeCell ref="AK209:AK216"/>
    <mergeCell ref="AL209:AL216"/>
    <mergeCell ref="AL217:AL224"/>
    <mergeCell ref="Z209:Z224"/>
    <mergeCell ref="AA209:AA224"/>
    <mergeCell ref="AB209:AB216"/>
    <mergeCell ref="AC209:AC216"/>
    <mergeCell ref="AO177:AO192"/>
    <mergeCell ref="AE193:AE224"/>
    <mergeCell ref="AB217:AB224"/>
    <mergeCell ref="AC217:AC224"/>
    <mergeCell ref="AK217:AK224"/>
    <mergeCell ref="AF209:AF224"/>
    <mergeCell ref="AG209:AG224"/>
    <mergeCell ref="AK201:AK208"/>
    <mergeCell ref="AF193:AF208"/>
    <mergeCell ref="AG193:AG208"/>
    <mergeCell ref="AK193:AK200"/>
    <mergeCell ref="AL193:AL200"/>
    <mergeCell ref="AL201:AL208"/>
    <mergeCell ref="Z193:Z208"/>
    <mergeCell ref="AA193:AA208"/>
    <mergeCell ref="AB193:AB200"/>
    <mergeCell ref="AC193:AC200"/>
    <mergeCell ref="AE225:AE240"/>
    <mergeCell ref="AF225:AF240"/>
    <mergeCell ref="AG225:AG240"/>
    <mergeCell ref="AK225:AK232"/>
    <mergeCell ref="AL225:AL232"/>
    <mergeCell ref="AM225:AM240"/>
    <mergeCell ref="AK233:AK240"/>
    <mergeCell ref="AL233:AL240"/>
    <mergeCell ref="X225:X240"/>
    <mergeCell ref="Y225:Y240"/>
    <mergeCell ref="Z225:Z240"/>
    <mergeCell ref="AA225:AA240"/>
    <mergeCell ref="AB225:AB232"/>
    <mergeCell ref="AC225:AC232"/>
    <mergeCell ref="AH233:AH240"/>
    <mergeCell ref="AI233:AI240"/>
    <mergeCell ref="AK249:AK256"/>
    <mergeCell ref="AF241:AF256"/>
    <mergeCell ref="AG241:AG256"/>
    <mergeCell ref="AK241:AK248"/>
    <mergeCell ref="AL241:AL248"/>
    <mergeCell ref="AL249:AL256"/>
    <mergeCell ref="Z241:Z256"/>
    <mergeCell ref="AA241:AA256"/>
    <mergeCell ref="AB241:AB248"/>
    <mergeCell ref="AC241:AC248"/>
    <mergeCell ref="AH241:AH248"/>
    <mergeCell ref="AI241:AI248"/>
    <mergeCell ref="AH249:AH256"/>
    <mergeCell ref="AI249:AI256"/>
    <mergeCell ref="AS145:AS176"/>
    <mergeCell ref="AO97:AO128"/>
    <mergeCell ref="AR145:AR176"/>
    <mergeCell ref="AE145:AE176"/>
    <mergeCell ref="AP97:AP128"/>
    <mergeCell ref="AN97:AN128"/>
    <mergeCell ref="AS25:AS40"/>
    <mergeCell ref="AP65:AQ80"/>
    <mergeCell ref="AR65:AR80"/>
    <mergeCell ref="AS65:AS80"/>
    <mergeCell ref="AP81:AQ96"/>
    <mergeCell ref="AR81:AR96"/>
    <mergeCell ref="AS81:AS96"/>
    <mergeCell ref="AM97:AM128"/>
    <mergeCell ref="AR97:AR128"/>
    <mergeCell ref="AE129:AE144"/>
    <mergeCell ref="AF129:AF144"/>
    <mergeCell ref="AG129:AG144"/>
    <mergeCell ref="AK129:AK136"/>
    <mergeCell ref="AL129:AL136"/>
    <mergeCell ref="AK137:AK144"/>
    <mergeCell ref="AL137:AL144"/>
    <mergeCell ref="AF145:AF160"/>
    <mergeCell ref="AG145:AG160"/>
  </mergeCells>
  <hyperlinks>
    <hyperlink ref="O5:V36" location="'Read Parameters'!A79" display="Read Parameters and Settings at A79"/>
  </hyperlinks>
  <pageMargins left="0.7" right="0.7" top="0.75" bottom="0.75" header="0.3" footer="0.3"/>
  <pageSetup paperSize="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606"/>
  <sheetViews>
    <sheetView topLeftCell="A2" zoomScale="70" zoomScaleNormal="70" workbookViewId="0">
      <pane ySplit="3" topLeftCell="A5" activePane="bottomLeft" state="frozen"/>
      <selection activeCell="A2" sqref="A2"/>
      <selection pane="bottomLeft" activeCell="AD177" sqref="AD177:AD192"/>
    </sheetView>
  </sheetViews>
  <sheetFormatPr defaultColWidth="9.140625" defaultRowHeight="15" x14ac:dyDescent="0.25"/>
  <cols>
    <col min="1" max="1" width="9.140625" style="1"/>
    <col min="2" max="3" width="3.7109375" style="1" bestFit="1" customWidth="1"/>
    <col min="4" max="5" width="4.5703125" style="1" bestFit="1" customWidth="1"/>
    <col min="6" max="6" width="4.42578125" style="33" bestFit="1" customWidth="1"/>
    <col min="7" max="7" width="4.28515625" style="1" bestFit="1" customWidth="1"/>
    <col min="8" max="8" width="4.28515625" style="1" customWidth="1"/>
    <col min="9" max="9" width="41.5703125" style="1" bestFit="1" customWidth="1"/>
    <col min="10" max="10" width="3.85546875" style="1" customWidth="1"/>
    <col min="11" max="11" width="8.42578125" style="1" bestFit="1" customWidth="1"/>
    <col min="12" max="12" width="4.28515625" style="1" bestFit="1" customWidth="1"/>
    <col min="13" max="13" width="5.85546875" style="1" customWidth="1"/>
    <col min="14" max="14" width="5.28515625" style="1" customWidth="1"/>
    <col min="15" max="15" width="9.42578125" style="1" customWidth="1"/>
    <col min="16" max="16" width="6.140625" style="1" customWidth="1"/>
    <col min="17" max="17" width="10.5703125" style="1" customWidth="1"/>
    <col min="18" max="19" width="7.85546875" style="1" customWidth="1"/>
    <col min="20" max="20" width="6.85546875" style="1" customWidth="1"/>
    <col min="21" max="21" width="5.42578125" style="1" customWidth="1"/>
    <col min="22" max="23" width="3.7109375" style="1" bestFit="1" customWidth="1"/>
    <col min="24" max="25" width="4.5703125" style="1" bestFit="1" customWidth="1"/>
    <col min="26" max="26" width="4.42578125" style="1" bestFit="1" customWidth="1"/>
    <col min="27" max="28" width="4.28515625" style="1" bestFit="1" customWidth="1"/>
    <col min="29" max="29" width="60.7109375" style="1" customWidth="1"/>
    <col min="30" max="30" width="8" style="1" customWidth="1"/>
    <col min="31" max="31" width="4.28515625" style="1" bestFit="1" customWidth="1"/>
    <col min="32" max="32" width="5.85546875" style="1" customWidth="1"/>
    <col min="33" max="33" width="6.7109375" style="1" customWidth="1"/>
    <col min="34" max="34" width="5.42578125" style="1" customWidth="1"/>
    <col min="35" max="35" width="6.7109375" style="1" customWidth="1"/>
    <col min="36" max="36" width="10.85546875" style="1" customWidth="1"/>
    <col min="37" max="37" width="7.7109375" style="1" customWidth="1"/>
    <col min="38" max="38" width="7" style="1" customWidth="1"/>
    <col min="39" max="39" width="10" style="1" customWidth="1"/>
    <col min="40" max="41" width="11.5703125" style="1" customWidth="1"/>
    <col min="42" max="42" width="12.7109375" style="1" customWidth="1"/>
    <col min="43" max="43" width="10.85546875" style="1" customWidth="1"/>
    <col min="44" max="44" width="21.42578125" style="1" customWidth="1"/>
    <col min="45" max="16384" width="9.140625" style="1"/>
  </cols>
  <sheetData>
    <row r="1" spans="1:49" ht="15.75" thickBot="1" x14ac:dyDescent="0.3"/>
    <row r="2" spans="1:49" ht="23.25" customHeight="1" thickBot="1" x14ac:dyDescent="0.3">
      <c r="D2" s="401" t="s">
        <v>98</v>
      </c>
      <c r="E2" s="402"/>
      <c r="F2" s="402"/>
      <c r="G2" s="402"/>
      <c r="H2" s="403"/>
      <c r="I2" s="44" t="s">
        <v>192</v>
      </c>
      <c r="X2" s="401" t="s">
        <v>126</v>
      </c>
      <c r="Y2" s="402"/>
      <c r="Z2" s="402"/>
      <c r="AA2" s="402"/>
      <c r="AB2" s="402"/>
      <c r="AC2" s="42" t="s">
        <v>127</v>
      </c>
      <c r="AI2" s="300" t="s">
        <v>484</v>
      </c>
      <c r="AJ2" s="300" t="s">
        <v>260</v>
      </c>
      <c r="AK2" s="299" t="s">
        <v>473</v>
      </c>
      <c r="AL2" s="299" t="s">
        <v>397</v>
      </c>
      <c r="AM2" s="299" t="s">
        <v>142</v>
      </c>
      <c r="AN2" s="299" t="s">
        <v>143</v>
      </c>
      <c r="AO2" s="274" t="s">
        <v>262</v>
      </c>
      <c r="AP2" s="274" t="s">
        <v>475</v>
      </c>
      <c r="AQ2" s="456" t="s">
        <v>165</v>
      </c>
      <c r="AR2" s="37"/>
      <c r="AW2" s="1" t="s">
        <v>0</v>
      </c>
    </row>
    <row r="3" spans="1:49" ht="15.75" customHeight="1" thickBot="1" x14ac:dyDescent="0.3">
      <c r="D3" s="275" t="s">
        <v>97</v>
      </c>
      <c r="E3" s="277"/>
      <c r="F3" s="401" t="s">
        <v>1</v>
      </c>
      <c r="G3" s="410"/>
      <c r="H3" s="11"/>
      <c r="I3" s="12"/>
      <c r="J3" s="481" t="s">
        <v>99</v>
      </c>
      <c r="K3" s="482"/>
      <c r="L3" s="482"/>
      <c r="M3" s="23"/>
      <c r="N3" s="274" t="s">
        <v>146</v>
      </c>
      <c r="O3" s="439" t="s">
        <v>147</v>
      </c>
      <c r="P3" s="439" t="s">
        <v>137</v>
      </c>
      <c r="Q3" s="439" t="s">
        <v>138</v>
      </c>
      <c r="R3" s="439" t="s">
        <v>139</v>
      </c>
      <c r="S3" s="439" t="s">
        <v>140</v>
      </c>
      <c r="T3" s="299" t="s">
        <v>145</v>
      </c>
      <c r="U3" s="37"/>
      <c r="X3" s="435" t="s">
        <v>97</v>
      </c>
      <c r="Y3" s="436"/>
      <c r="Z3" s="435" t="s">
        <v>1</v>
      </c>
      <c r="AA3" s="436"/>
      <c r="AB3" s="71"/>
      <c r="AC3" s="72"/>
      <c r="AD3" s="447" t="s">
        <v>99</v>
      </c>
      <c r="AE3" s="448"/>
      <c r="AF3" s="448" t="s">
        <v>488</v>
      </c>
      <c r="AG3" s="448"/>
      <c r="AH3" s="187"/>
      <c r="AI3" s="300"/>
      <c r="AJ3" s="300"/>
      <c r="AK3" s="299"/>
      <c r="AL3" s="299"/>
      <c r="AM3" s="299"/>
      <c r="AN3" s="299"/>
      <c r="AO3" s="274"/>
      <c r="AP3" s="274"/>
      <c r="AQ3" s="456"/>
      <c r="AR3" s="37"/>
    </row>
    <row r="4" spans="1:49" ht="16.5" thickBot="1" x14ac:dyDescent="0.3">
      <c r="D4" s="13" t="s">
        <v>2</v>
      </c>
      <c r="E4" s="14" t="s">
        <v>3</v>
      </c>
      <c r="F4" s="15" t="s">
        <v>2</v>
      </c>
      <c r="G4" s="16" t="s">
        <v>3</v>
      </c>
      <c r="H4" s="11" t="s">
        <v>4</v>
      </c>
      <c r="I4" s="12" t="s">
        <v>5</v>
      </c>
      <c r="J4" s="13" t="s">
        <v>2</v>
      </c>
      <c r="K4" s="17" t="s">
        <v>3</v>
      </c>
      <c r="L4" s="13" t="s">
        <v>4</v>
      </c>
      <c r="N4" s="274"/>
      <c r="O4" s="439"/>
      <c r="P4" s="439"/>
      <c r="Q4" s="439"/>
      <c r="R4" s="439"/>
      <c r="S4" s="439"/>
      <c r="T4" s="299"/>
      <c r="U4" s="37"/>
      <c r="X4" s="13" t="s">
        <v>2</v>
      </c>
      <c r="Y4" s="17" t="s">
        <v>3</v>
      </c>
      <c r="Z4" s="20" t="s">
        <v>2</v>
      </c>
      <c r="AA4" s="17" t="s">
        <v>3</v>
      </c>
      <c r="AB4" s="13" t="s">
        <v>4</v>
      </c>
      <c r="AC4" s="14" t="s">
        <v>6</v>
      </c>
      <c r="AD4" s="21" t="s">
        <v>2</v>
      </c>
      <c r="AE4" s="11" t="s">
        <v>3</v>
      </c>
      <c r="AF4" s="185" t="s">
        <v>138</v>
      </c>
      <c r="AG4" s="185" t="s">
        <v>325</v>
      </c>
      <c r="AH4" s="22" t="s">
        <v>4</v>
      </c>
      <c r="AI4" s="300"/>
      <c r="AJ4" s="300"/>
      <c r="AK4" s="299"/>
      <c r="AL4" s="299"/>
      <c r="AM4" s="299"/>
      <c r="AN4" s="299"/>
      <c r="AO4" s="274"/>
      <c r="AP4" s="274"/>
      <c r="AQ4" s="456"/>
      <c r="AR4" s="446" t="s">
        <v>167</v>
      </c>
      <c r="AS4" s="446"/>
    </row>
    <row r="5" spans="1:49" ht="15" customHeight="1" x14ac:dyDescent="0.25">
      <c r="A5" s="566" t="s">
        <v>111</v>
      </c>
      <c r="B5" s="257" t="s">
        <v>7</v>
      </c>
      <c r="C5" s="398" t="s">
        <v>7</v>
      </c>
      <c r="D5" s="378"/>
      <c r="E5" s="433"/>
      <c r="F5" s="404" t="s">
        <v>136</v>
      </c>
      <c r="G5" s="317">
        <f>HEX2DEC(F5)</f>
        <v>0</v>
      </c>
      <c r="H5" s="73">
        <v>0</v>
      </c>
      <c r="I5" s="53" t="s">
        <v>8</v>
      </c>
      <c r="J5" s="387" t="e">
        <f>DEC2HEX(K5,2)</f>
        <v>#NUM!</v>
      </c>
      <c r="K5" s="627">
        <f>'LIVE Real Time Control'!K5</f>
        <v>1006</v>
      </c>
      <c r="L5" s="74">
        <v>0</v>
      </c>
      <c r="M5" s="628" t="s">
        <v>280</v>
      </c>
      <c r="N5" s="629"/>
      <c r="O5" s="629"/>
      <c r="P5" s="629"/>
      <c r="Q5" s="629"/>
      <c r="R5" s="629"/>
      <c r="S5" s="629"/>
      <c r="T5" s="630"/>
      <c r="V5" s="340" t="s">
        <v>9</v>
      </c>
      <c r="W5" s="340" t="str">
        <f>+V5</f>
        <v>Commands</v>
      </c>
      <c r="X5" s="343"/>
      <c r="Y5" s="344"/>
      <c r="Z5" s="414" t="str">
        <f>DEC2HEX(AA5)</f>
        <v>0</v>
      </c>
      <c r="AA5" s="374">
        <v>0</v>
      </c>
      <c r="AB5" s="75">
        <v>0</v>
      </c>
      <c r="AC5" s="58" t="s">
        <v>10</v>
      </c>
      <c r="AD5" s="301" t="str">
        <f>DEC2HEX(AE5,4)</f>
        <v>0858</v>
      </c>
      <c r="AE5" s="301">
        <f>'LIVE Real Time Control'!AG5</f>
        <v>2136</v>
      </c>
      <c r="AF5" s="219">
        <f>AE5</f>
        <v>2136</v>
      </c>
      <c r="AG5" s="219" t="str">
        <f>DEC2HEX(AF5,4)</f>
        <v>0858</v>
      </c>
      <c r="AH5" s="76">
        <v>0</v>
      </c>
      <c r="AI5" s="160">
        <v>0</v>
      </c>
      <c r="AJ5" s="308" t="str">
        <f>BIN2HEX(CONCATENATE(AI12,AI11,AI10,AI9,AI8,AI7,AI6,AI5))</f>
        <v>0</v>
      </c>
      <c r="AK5" s="464" t="str">
        <f>CONCATENATE(AJ5,AJ13)</f>
        <v>040</v>
      </c>
      <c r="AL5" s="317" t="str">
        <f>CONCATENATE(AJ13,AJ5)</f>
        <v>400</v>
      </c>
      <c r="AM5" s="314">
        <f>MOD(HEX2DEC(AK5)+2^15,2^16)-2^15</f>
        <v>64</v>
      </c>
      <c r="AN5" s="314">
        <f>MOD(HEX2DEC(AL5)+2^15,2^16)-2^15</f>
        <v>1024</v>
      </c>
      <c r="AO5" s="53"/>
      <c r="AP5" s="79"/>
      <c r="AQ5" s="23">
        <v>2</v>
      </c>
      <c r="AR5" s="80" t="s">
        <v>163</v>
      </c>
      <c r="AS5" s="1" t="s">
        <v>170</v>
      </c>
    </row>
    <row r="6" spans="1:49" ht="18.75" x14ac:dyDescent="0.25">
      <c r="A6" s="566"/>
      <c r="B6" s="271"/>
      <c r="C6" s="399"/>
      <c r="D6" s="192"/>
      <c r="E6" s="434"/>
      <c r="F6" s="405"/>
      <c r="G6" s="424"/>
      <c r="H6" s="5">
        <v>1</v>
      </c>
      <c r="I6" s="54" t="s">
        <v>11</v>
      </c>
      <c r="J6" s="387"/>
      <c r="K6" s="627"/>
      <c r="L6" s="81">
        <v>1</v>
      </c>
      <c r="M6" s="631"/>
      <c r="N6" s="632"/>
      <c r="O6" s="632"/>
      <c r="P6" s="632"/>
      <c r="Q6" s="632"/>
      <c r="R6" s="632"/>
      <c r="S6" s="632"/>
      <c r="T6" s="633"/>
      <c r="V6" s="341"/>
      <c r="W6" s="341"/>
      <c r="X6" s="345"/>
      <c r="Y6" s="346"/>
      <c r="Z6" s="337"/>
      <c r="AA6" s="196"/>
      <c r="AB6" s="82">
        <v>1</v>
      </c>
      <c r="AC6" s="59" t="s">
        <v>76</v>
      </c>
      <c r="AD6" s="302"/>
      <c r="AE6" s="302"/>
      <c r="AF6" s="220"/>
      <c r="AG6" s="220"/>
      <c r="AH6" s="83">
        <v>1</v>
      </c>
      <c r="AI6" s="160">
        <v>0</v>
      </c>
      <c r="AJ6" s="309"/>
      <c r="AK6" s="465"/>
      <c r="AL6" s="424"/>
      <c r="AM6" s="315"/>
      <c r="AN6" s="315"/>
      <c r="AO6" s="54"/>
      <c r="AP6" s="79"/>
      <c r="AQ6" s="23">
        <v>4</v>
      </c>
      <c r="AR6" s="80" t="s">
        <v>168</v>
      </c>
      <c r="AS6" s="1" t="s">
        <v>169</v>
      </c>
    </row>
    <row r="7" spans="1:49" ht="15.75" customHeight="1" x14ac:dyDescent="0.25">
      <c r="A7" s="566"/>
      <c r="B7" s="271"/>
      <c r="C7" s="399"/>
      <c r="D7" s="192"/>
      <c r="E7" s="434"/>
      <c r="F7" s="405"/>
      <c r="G7" s="424"/>
      <c r="H7" s="5">
        <v>2</v>
      </c>
      <c r="I7" s="54" t="s">
        <v>12</v>
      </c>
      <c r="J7" s="387"/>
      <c r="K7" s="627"/>
      <c r="L7" s="81">
        <v>2</v>
      </c>
      <c r="M7" s="631"/>
      <c r="N7" s="632"/>
      <c r="O7" s="632"/>
      <c r="P7" s="632"/>
      <c r="Q7" s="632"/>
      <c r="R7" s="632"/>
      <c r="S7" s="632"/>
      <c r="T7" s="633"/>
      <c r="V7" s="341"/>
      <c r="W7" s="341"/>
      <c r="X7" s="345"/>
      <c r="Y7" s="346"/>
      <c r="Z7" s="337"/>
      <c r="AA7" s="196"/>
      <c r="AB7" s="82">
        <v>2</v>
      </c>
      <c r="AC7" s="59" t="s">
        <v>154</v>
      </c>
      <c r="AD7" s="302"/>
      <c r="AE7" s="302"/>
      <c r="AF7" s="220"/>
      <c r="AG7" s="220"/>
      <c r="AH7" s="83">
        <v>2</v>
      </c>
      <c r="AI7" s="160">
        <v>0</v>
      </c>
      <c r="AJ7" s="309"/>
      <c r="AK7" s="465"/>
      <c r="AL7" s="424"/>
      <c r="AM7" s="315"/>
      <c r="AN7" s="315"/>
      <c r="AO7" s="54"/>
      <c r="AP7" s="79"/>
      <c r="AQ7" s="23"/>
      <c r="AR7" s="80" t="s">
        <v>171</v>
      </c>
      <c r="AS7" s="1" t="s">
        <v>172</v>
      </c>
    </row>
    <row r="8" spans="1:49" ht="18.75" x14ac:dyDescent="0.25">
      <c r="A8" s="566"/>
      <c r="B8" s="271"/>
      <c r="C8" s="399"/>
      <c r="D8" s="192"/>
      <c r="E8" s="434"/>
      <c r="F8" s="405"/>
      <c r="G8" s="424"/>
      <c r="H8" s="5">
        <v>3</v>
      </c>
      <c r="I8" s="54" t="s">
        <v>13</v>
      </c>
      <c r="J8" s="387"/>
      <c r="K8" s="627"/>
      <c r="L8" s="81">
        <v>3</v>
      </c>
      <c r="M8" s="631"/>
      <c r="N8" s="632"/>
      <c r="O8" s="632"/>
      <c r="P8" s="632"/>
      <c r="Q8" s="632"/>
      <c r="R8" s="632"/>
      <c r="S8" s="632"/>
      <c r="T8" s="633"/>
      <c r="V8" s="341"/>
      <c r="W8" s="341"/>
      <c r="X8" s="345"/>
      <c r="Y8" s="346"/>
      <c r="Z8" s="337"/>
      <c r="AA8" s="196"/>
      <c r="AB8" s="82">
        <v>3</v>
      </c>
      <c r="AC8" s="59" t="s">
        <v>75</v>
      </c>
      <c r="AD8" s="302"/>
      <c r="AE8" s="302"/>
      <c r="AF8" s="220"/>
      <c r="AG8" s="220"/>
      <c r="AH8" s="83">
        <v>3</v>
      </c>
      <c r="AI8" s="160">
        <v>0</v>
      </c>
      <c r="AJ8" s="309"/>
      <c r="AK8" s="465"/>
      <c r="AL8" s="424"/>
      <c r="AM8" s="315"/>
      <c r="AN8" s="315"/>
      <c r="AO8" s="54"/>
      <c r="AP8" s="79"/>
      <c r="AQ8" s="23">
        <v>1</v>
      </c>
      <c r="AR8" s="80" t="s">
        <v>160</v>
      </c>
      <c r="AS8" s="1" t="s">
        <v>159</v>
      </c>
      <c r="AW8" s="1" t="s">
        <v>14</v>
      </c>
    </row>
    <row r="9" spans="1:49" ht="18.75" x14ac:dyDescent="0.25">
      <c r="A9" s="566"/>
      <c r="B9" s="271"/>
      <c r="C9" s="399"/>
      <c r="D9" s="192"/>
      <c r="E9" s="434"/>
      <c r="F9" s="405"/>
      <c r="G9" s="424"/>
      <c r="H9" s="5">
        <v>4</v>
      </c>
      <c r="I9" s="54" t="s">
        <v>15</v>
      </c>
      <c r="J9" s="387"/>
      <c r="K9" s="627"/>
      <c r="L9" s="81">
        <v>4</v>
      </c>
      <c r="M9" s="631"/>
      <c r="N9" s="632"/>
      <c r="O9" s="632"/>
      <c r="P9" s="632"/>
      <c r="Q9" s="632"/>
      <c r="R9" s="632"/>
      <c r="S9" s="632"/>
      <c r="T9" s="633"/>
      <c r="V9" s="341"/>
      <c r="W9" s="341"/>
      <c r="X9" s="345"/>
      <c r="Y9" s="346"/>
      <c r="Z9" s="337"/>
      <c r="AA9" s="196"/>
      <c r="AB9" s="82">
        <v>4</v>
      </c>
      <c r="AC9" s="59" t="s">
        <v>16</v>
      </c>
      <c r="AD9" s="302"/>
      <c r="AE9" s="302"/>
      <c r="AF9" s="220"/>
      <c r="AG9" s="220"/>
      <c r="AH9" s="83">
        <v>4</v>
      </c>
      <c r="AI9" s="160">
        <v>0</v>
      </c>
      <c r="AJ9" s="309"/>
      <c r="AK9" s="465"/>
      <c r="AL9" s="424"/>
      <c r="AM9" s="315"/>
      <c r="AN9" s="315"/>
      <c r="AO9" s="54"/>
      <c r="AP9" s="79"/>
      <c r="AQ9" s="23"/>
    </row>
    <row r="10" spans="1:49" ht="18.75" x14ac:dyDescent="0.25">
      <c r="A10" s="566"/>
      <c r="B10" s="271"/>
      <c r="C10" s="399"/>
      <c r="D10" s="192"/>
      <c r="E10" s="434"/>
      <c r="F10" s="405"/>
      <c r="G10" s="424"/>
      <c r="H10" s="5">
        <v>5</v>
      </c>
      <c r="I10" s="54" t="s">
        <v>17</v>
      </c>
      <c r="J10" s="387"/>
      <c r="K10" s="627"/>
      <c r="L10" s="81">
        <v>5</v>
      </c>
      <c r="M10" s="631"/>
      <c r="N10" s="632"/>
      <c r="O10" s="632"/>
      <c r="P10" s="632"/>
      <c r="Q10" s="632"/>
      <c r="R10" s="632"/>
      <c r="S10" s="632"/>
      <c r="T10" s="633"/>
      <c r="V10" s="341"/>
      <c r="W10" s="341"/>
      <c r="X10" s="345"/>
      <c r="Y10" s="346"/>
      <c r="Z10" s="337"/>
      <c r="AA10" s="196"/>
      <c r="AB10" s="82">
        <v>5</v>
      </c>
      <c r="AC10" s="59" t="s">
        <v>18</v>
      </c>
      <c r="AD10" s="302"/>
      <c r="AE10" s="302"/>
      <c r="AF10" s="220"/>
      <c r="AG10" s="220"/>
      <c r="AH10" s="83">
        <v>5</v>
      </c>
      <c r="AI10" s="160">
        <v>0</v>
      </c>
      <c r="AJ10" s="309"/>
      <c r="AK10" s="465"/>
      <c r="AL10" s="424"/>
      <c r="AM10" s="315"/>
      <c r="AN10" s="315"/>
      <c r="AO10" s="54"/>
      <c r="AP10" s="79"/>
      <c r="AQ10" s="23">
        <v>6</v>
      </c>
      <c r="AR10" s="80" t="s">
        <v>174</v>
      </c>
      <c r="AS10" s="1" t="s">
        <v>296</v>
      </c>
    </row>
    <row r="11" spans="1:49" ht="18.75" x14ac:dyDescent="0.25">
      <c r="A11" s="566"/>
      <c r="B11" s="271"/>
      <c r="C11" s="399"/>
      <c r="D11" s="192"/>
      <c r="E11" s="434"/>
      <c r="F11" s="405"/>
      <c r="G11" s="424"/>
      <c r="H11" s="5">
        <v>6</v>
      </c>
      <c r="I11" s="54" t="s">
        <v>19</v>
      </c>
      <c r="J11" s="387"/>
      <c r="K11" s="627"/>
      <c r="L11" s="81">
        <v>6</v>
      </c>
      <c r="M11" s="631"/>
      <c r="N11" s="632"/>
      <c r="O11" s="632"/>
      <c r="P11" s="632"/>
      <c r="Q11" s="632"/>
      <c r="R11" s="632"/>
      <c r="S11" s="632"/>
      <c r="T11" s="633"/>
      <c r="V11" s="341"/>
      <c r="W11" s="341"/>
      <c r="X11" s="345"/>
      <c r="Y11" s="346"/>
      <c r="Z11" s="337"/>
      <c r="AA11" s="196"/>
      <c r="AB11" s="82">
        <v>6</v>
      </c>
      <c r="AC11" s="59" t="s">
        <v>20</v>
      </c>
      <c r="AD11" s="302"/>
      <c r="AE11" s="302"/>
      <c r="AF11" s="220"/>
      <c r="AG11" s="220"/>
      <c r="AH11" s="83">
        <v>6</v>
      </c>
      <c r="AI11" s="160">
        <v>0</v>
      </c>
      <c r="AJ11" s="309"/>
      <c r="AK11" s="465"/>
      <c r="AL11" s="424"/>
      <c r="AM11" s="315"/>
      <c r="AN11" s="315"/>
      <c r="AO11" s="54"/>
      <c r="AP11" s="79"/>
      <c r="AQ11" s="23"/>
      <c r="AR11" s="80"/>
    </row>
    <row r="12" spans="1:49" ht="15" customHeight="1" thickBot="1" x14ac:dyDescent="0.3">
      <c r="A12" s="566"/>
      <c r="B12" s="271"/>
      <c r="C12" s="400"/>
      <c r="D12" s="192"/>
      <c r="E12" s="434"/>
      <c r="F12" s="423"/>
      <c r="G12" s="429"/>
      <c r="H12" s="84">
        <v>7</v>
      </c>
      <c r="I12" s="55" t="s">
        <v>21</v>
      </c>
      <c r="J12" s="387"/>
      <c r="K12" s="627"/>
      <c r="L12" s="85">
        <v>7</v>
      </c>
      <c r="M12" s="631"/>
      <c r="N12" s="632"/>
      <c r="O12" s="632"/>
      <c r="P12" s="632"/>
      <c r="Q12" s="632"/>
      <c r="R12" s="632"/>
      <c r="S12" s="632"/>
      <c r="T12" s="633"/>
      <c r="V12" s="341"/>
      <c r="W12" s="342"/>
      <c r="X12" s="345"/>
      <c r="Y12" s="346"/>
      <c r="Z12" s="338"/>
      <c r="AA12" s="202"/>
      <c r="AB12" s="86">
        <v>7</v>
      </c>
      <c r="AC12" s="87" t="s">
        <v>96</v>
      </c>
      <c r="AD12" s="302"/>
      <c r="AE12" s="302"/>
      <c r="AF12" s="471"/>
      <c r="AG12" s="471"/>
      <c r="AH12" s="83">
        <v>7</v>
      </c>
      <c r="AI12" s="160">
        <v>0</v>
      </c>
      <c r="AJ12" s="310"/>
      <c r="AK12" s="465"/>
      <c r="AL12" s="424"/>
      <c r="AM12" s="315"/>
      <c r="AN12" s="315"/>
      <c r="AO12" s="57"/>
      <c r="AP12" s="79"/>
      <c r="AQ12" s="23">
        <v>3</v>
      </c>
      <c r="AR12" s="80" t="s">
        <v>164</v>
      </c>
      <c r="AS12" s="1" t="s">
        <v>173</v>
      </c>
    </row>
    <row r="13" spans="1:49" ht="15" customHeight="1" x14ac:dyDescent="0.25">
      <c r="A13" s="566"/>
      <c r="B13" s="271"/>
      <c r="C13" s="398" t="s">
        <v>7</v>
      </c>
      <c r="D13" s="192"/>
      <c r="E13" s="385"/>
      <c r="F13" s="404" t="s">
        <v>135</v>
      </c>
      <c r="G13" s="201">
        <f>HEX2DEC(F13)</f>
        <v>1</v>
      </c>
      <c r="H13" s="89">
        <v>0</v>
      </c>
      <c r="I13" s="56" t="s">
        <v>22</v>
      </c>
      <c r="J13" s="387"/>
      <c r="K13" s="627"/>
      <c r="L13" s="77">
        <v>8</v>
      </c>
      <c r="M13" s="631"/>
      <c r="N13" s="632"/>
      <c r="O13" s="632"/>
      <c r="P13" s="632"/>
      <c r="Q13" s="632"/>
      <c r="R13" s="632"/>
      <c r="S13" s="632"/>
      <c r="T13" s="633"/>
      <c r="V13" s="341"/>
      <c r="W13" s="340" t="str">
        <f>+V5</f>
        <v>Commands</v>
      </c>
      <c r="X13" s="345"/>
      <c r="Y13" s="346"/>
      <c r="Z13" s="414" t="str">
        <f>DEC2HEX(AA13)</f>
        <v>1</v>
      </c>
      <c r="AA13" s="374">
        <f>AA5+1</f>
        <v>1</v>
      </c>
      <c r="AB13" s="75">
        <v>0</v>
      </c>
      <c r="AC13" s="58" t="s">
        <v>23</v>
      </c>
      <c r="AD13" s="302"/>
      <c r="AE13" s="302"/>
      <c r="AF13" s="307">
        <f>AF5+1</f>
        <v>2137</v>
      </c>
      <c r="AG13" s="219" t="str">
        <f>DEC2HEX(AF13,4)</f>
        <v>0859</v>
      </c>
      <c r="AH13" s="83">
        <v>8</v>
      </c>
      <c r="AI13" s="160">
        <v>0</v>
      </c>
      <c r="AJ13" s="308" t="str">
        <f>BIN2HEX(CONCATENATE(AI20,AI19,AI18,AI17,AI16,AI15,AI14,AI13))</f>
        <v>40</v>
      </c>
      <c r="AK13" s="465"/>
      <c r="AL13" s="424"/>
      <c r="AM13" s="315"/>
      <c r="AN13" s="315"/>
      <c r="AO13" s="53"/>
      <c r="AP13" s="79"/>
      <c r="AQ13" s="23"/>
      <c r="AR13" s="80"/>
    </row>
    <row r="14" spans="1:49" ht="18.75" x14ac:dyDescent="0.25">
      <c r="A14" s="566"/>
      <c r="B14" s="271"/>
      <c r="C14" s="399"/>
      <c r="D14" s="192"/>
      <c r="E14" s="385"/>
      <c r="F14" s="405"/>
      <c r="G14" s="424"/>
      <c r="H14" s="59">
        <v>1</v>
      </c>
      <c r="I14" s="54" t="s">
        <v>24</v>
      </c>
      <c r="J14" s="387"/>
      <c r="K14" s="627"/>
      <c r="L14" s="81">
        <v>9</v>
      </c>
      <c r="M14" s="631"/>
      <c r="N14" s="632"/>
      <c r="O14" s="632"/>
      <c r="P14" s="632"/>
      <c r="Q14" s="632"/>
      <c r="R14" s="632"/>
      <c r="S14" s="632"/>
      <c r="T14" s="633"/>
      <c r="V14" s="341"/>
      <c r="W14" s="341"/>
      <c r="X14" s="345"/>
      <c r="Y14" s="346"/>
      <c r="Z14" s="337"/>
      <c r="AA14" s="196"/>
      <c r="AB14" s="82">
        <v>1</v>
      </c>
      <c r="AC14" s="59" t="s">
        <v>25</v>
      </c>
      <c r="AD14" s="302"/>
      <c r="AE14" s="302"/>
      <c r="AF14" s="220"/>
      <c r="AG14" s="220"/>
      <c r="AH14" s="83">
        <v>9</v>
      </c>
      <c r="AI14" s="160">
        <v>0</v>
      </c>
      <c r="AJ14" s="309"/>
      <c r="AK14" s="465"/>
      <c r="AL14" s="424"/>
      <c r="AM14" s="315"/>
      <c r="AN14" s="315"/>
      <c r="AO14" s="54"/>
      <c r="AP14" s="79"/>
      <c r="AQ14" s="23"/>
      <c r="AR14" s="80"/>
    </row>
    <row r="15" spans="1:49" ht="18.75" x14ac:dyDescent="0.25">
      <c r="A15" s="566"/>
      <c r="B15" s="271"/>
      <c r="C15" s="399"/>
      <c r="D15" s="192"/>
      <c r="E15" s="385"/>
      <c r="F15" s="405"/>
      <c r="G15" s="424"/>
      <c r="H15" s="59">
        <v>2</v>
      </c>
      <c r="I15" s="54" t="s">
        <v>26</v>
      </c>
      <c r="J15" s="387"/>
      <c r="K15" s="627"/>
      <c r="L15" s="81">
        <v>10</v>
      </c>
      <c r="M15" s="631"/>
      <c r="N15" s="632"/>
      <c r="O15" s="632"/>
      <c r="P15" s="632"/>
      <c r="Q15" s="632"/>
      <c r="R15" s="632"/>
      <c r="S15" s="632"/>
      <c r="T15" s="633"/>
      <c r="V15" s="341"/>
      <c r="W15" s="341"/>
      <c r="X15" s="345"/>
      <c r="Y15" s="346"/>
      <c r="Z15" s="337"/>
      <c r="AA15" s="196"/>
      <c r="AB15" s="82">
        <v>2</v>
      </c>
      <c r="AC15" s="59" t="s">
        <v>27</v>
      </c>
      <c r="AD15" s="302"/>
      <c r="AE15" s="302"/>
      <c r="AF15" s="220"/>
      <c r="AG15" s="220"/>
      <c r="AH15" s="83">
        <v>10</v>
      </c>
      <c r="AI15" s="160">
        <v>0</v>
      </c>
      <c r="AJ15" s="309"/>
      <c r="AK15" s="465"/>
      <c r="AL15" s="424"/>
      <c r="AM15" s="315"/>
      <c r="AN15" s="315"/>
      <c r="AO15" s="54"/>
      <c r="AP15" s="79"/>
      <c r="AQ15" s="23"/>
      <c r="AR15" s="80"/>
    </row>
    <row r="16" spans="1:49" ht="18.75" x14ac:dyDescent="0.25">
      <c r="A16" s="566"/>
      <c r="B16" s="271"/>
      <c r="C16" s="399"/>
      <c r="D16" s="192"/>
      <c r="E16" s="385"/>
      <c r="F16" s="405"/>
      <c r="G16" s="424"/>
      <c r="H16" s="59">
        <v>3</v>
      </c>
      <c r="I16" s="54" t="s">
        <v>28</v>
      </c>
      <c r="J16" s="387"/>
      <c r="K16" s="627"/>
      <c r="L16" s="81">
        <v>11</v>
      </c>
      <c r="M16" s="631"/>
      <c r="N16" s="632"/>
      <c r="O16" s="632"/>
      <c r="P16" s="632"/>
      <c r="Q16" s="632"/>
      <c r="R16" s="632"/>
      <c r="S16" s="632"/>
      <c r="T16" s="633"/>
      <c r="V16" s="341"/>
      <c r="W16" s="341"/>
      <c r="X16" s="345"/>
      <c r="Y16" s="346"/>
      <c r="Z16" s="337"/>
      <c r="AA16" s="196"/>
      <c r="AB16" s="82">
        <v>3</v>
      </c>
      <c r="AC16" s="59" t="s">
        <v>29</v>
      </c>
      <c r="AD16" s="302"/>
      <c r="AE16" s="302"/>
      <c r="AF16" s="220"/>
      <c r="AG16" s="220"/>
      <c r="AH16" s="83">
        <v>11</v>
      </c>
      <c r="AI16" s="160">
        <v>0</v>
      </c>
      <c r="AJ16" s="309"/>
      <c r="AK16" s="465"/>
      <c r="AL16" s="424"/>
      <c r="AM16" s="315"/>
      <c r="AN16" s="315"/>
      <c r="AO16" s="54"/>
      <c r="AP16" s="79"/>
      <c r="AQ16" s="23"/>
      <c r="AR16" s="80"/>
    </row>
    <row r="17" spans="1:45" ht="18.75" x14ac:dyDescent="0.25">
      <c r="A17" s="566"/>
      <c r="B17" s="271"/>
      <c r="C17" s="399"/>
      <c r="D17" s="192"/>
      <c r="E17" s="385"/>
      <c r="F17" s="405"/>
      <c r="G17" s="424"/>
      <c r="H17" s="59">
        <v>4</v>
      </c>
      <c r="I17" s="54" t="s">
        <v>30</v>
      </c>
      <c r="J17" s="387"/>
      <c r="K17" s="627"/>
      <c r="L17" s="81">
        <v>12</v>
      </c>
      <c r="M17" s="631"/>
      <c r="N17" s="632"/>
      <c r="O17" s="632"/>
      <c r="P17" s="632"/>
      <c r="Q17" s="632"/>
      <c r="R17" s="632"/>
      <c r="S17" s="632"/>
      <c r="T17" s="633"/>
      <c r="V17" s="341"/>
      <c r="W17" s="341"/>
      <c r="X17" s="345"/>
      <c r="Y17" s="346"/>
      <c r="Z17" s="337"/>
      <c r="AA17" s="196"/>
      <c r="AB17" s="82">
        <v>4</v>
      </c>
      <c r="AC17" s="59" t="s">
        <v>31</v>
      </c>
      <c r="AD17" s="302"/>
      <c r="AE17" s="302"/>
      <c r="AF17" s="220"/>
      <c r="AG17" s="220"/>
      <c r="AH17" s="83">
        <v>12</v>
      </c>
      <c r="AI17" s="160">
        <v>0</v>
      </c>
      <c r="AJ17" s="309"/>
      <c r="AK17" s="465"/>
      <c r="AL17" s="424"/>
      <c r="AM17" s="315"/>
      <c r="AN17" s="315"/>
      <c r="AO17" s="54"/>
      <c r="AP17" s="79"/>
      <c r="AQ17" s="23"/>
      <c r="AR17" s="80"/>
    </row>
    <row r="18" spans="1:45" ht="18.75" x14ac:dyDescent="0.25">
      <c r="A18" s="566"/>
      <c r="B18" s="271"/>
      <c r="C18" s="399"/>
      <c r="D18" s="192"/>
      <c r="E18" s="385"/>
      <c r="F18" s="405"/>
      <c r="G18" s="424"/>
      <c r="H18" s="59">
        <v>5</v>
      </c>
      <c r="I18" s="54" t="s">
        <v>32</v>
      </c>
      <c r="J18" s="387"/>
      <c r="K18" s="627"/>
      <c r="L18" s="81">
        <v>13</v>
      </c>
      <c r="M18" s="631"/>
      <c r="N18" s="632"/>
      <c r="O18" s="632"/>
      <c r="P18" s="632"/>
      <c r="Q18" s="632"/>
      <c r="R18" s="632"/>
      <c r="S18" s="632"/>
      <c r="T18" s="633"/>
      <c r="V18" s="341"/>
      <c r="W18" s="341"/>
      <c r="X18" s="345"/>
      <c r="Y18" s="346"/>
      <c r="Z18" s="337"/>
      <c r="AA18" s="196"/>
      <c r="AB18" s="82">
        <v>5</v>
      </c>
      <c r="AC18" s="59" t="s">
        <v>33</v>
      </c>
      <c r="AD18" s="302"/>
      <c r="AE18" s="302"/>
      <c r="AF18" s="220"/>
      <c r="AG18" s="220"/>
      <c r="AH18" s="83">
        <v>13</v>
      </c>
      <c r="AI18" s="160">
        <v>0</v>
      </c>
      <c r="AJ18" s="309"/>
      <c r="AK18" s="465"/>
      <c r="AL18" s="424"/>
      <c r="AM18" s="315"/>
      <c r="AN18" s="315"/>
      <c r="AO18" s="54"/>
      <c r="AP18" s="79"/>
      <c r="AQ18" s="23"/>
      <c r="AR18" s="80"/>
    </row>
    <row r="19" spans="1:45" ht="18.75" x14ac:dyDescent="0.25">
      <c r="A19" s="566"/>
      <c r="B19" s="271"/>
      <c r="C19" s="399"/>
      <c r="D19" s="192"/>
      <c r="E19" s="385"/>
      <c r="F19" s="405"/>
      <c r="G19" s="424"/>
      <c r="H19" s="59">
        <v>6</v>
      </c>
      <c r="I19" s="54" t="s">
        <v>34</v>
      </c>
      <c r="J19" s="387"/>
      <c r="K19" s="627"/>
      <c r="L19" s="81">
        <v>14</v>
      </c>
      <c r="M19" s="631"/>
      <c r="N19" s="632"/>
      <c r="O19" s="632"/>
      <c r="P19" s="632"/>
      <c r="Q19" s="632"/>
      <c r="R19" s="632"/>
      <c r="S19" s="632"/>
      <c r="T19" s="633"/>
      <c r="V19" s="341"/>
      <c r="W19" s="341"/>
      <c r="X19" s="345"/>
      <c r="Y19" s="346"/>
      <c r="Z19" s="337"/>
      <c r="AA19" s="196"/>
      <c r="AB19" s="164">
        <v>6</v>
      </c>
      <c r="AC19" s="142" t="s">
        <v>35</v>
      </c>
      <c r="AD19" s="302"/>
      <c r="AE19" s="302"/>
      <c r="AF19" s="220"/>
      <c r="AG19" s="220"/>
      <c r="AH19" s="83">
        <v>14</v>
      </c>
      <c r="AI19" s="160">
        <v>1</v>
      </c>
      <c r="AJ19" s="309"/>
      <c r="AK19" s="465"/>
      <c r="AL19" s="424"/>
      <c r="AM19" s="315"/>
      <c r="AN19" s="315"/>
      <c r="AO19" s="54"/>
      <c r="AP19" s="79"/>
      <c r="AQ19" s="23"/>
      <c r="AR19" s="80"/>
    </row>
    <row r="20" spans="1:45" ht="19.5" thickBot="1" x14ac:dyDescent="0.3">
      <c r="A20" s="566"/>
      <c r="B20" s="258"/>
      <c r="C20" s="400"/>
      <c r="D20" s="194"/>
      <c r="E20" s="386"/>
      <c r="F20" s="423"/>
      <c r="G20" s="199"/>
      <c r="H20" s="60">
        <v>7</v>
      </c>
      <c r="I20" s="57" t="s">
        <v>132</v>
      </c>
      <c r="J20" s="387"/>
      <c r="K20" s="627"/>
      <c r="L20" s="85">
        <v>15</v>
      </c>
      <c r="M20" s="631"/>
      <c r="N20" s="632"/>
      <c r="O20" s="632"/>
      <c r="P20" s="632"/>
      <c r="Q20" s="632"/>
      <c r="R20" s="632"/>
      <c r="S20" s="632"/>
      <c r="T20" s="633"/>
      <c r="V20" s="425"/>
      <c r="W20" s="425"/>
      <c r="X20" s="437"/>
      <c r="Y20" s="438"/>
      <c r="Z20" s="338"/>
      <c r="AA20" s="382"/>
      <c r="AB20" s="90">
        <v>7</v>
      </c>
      <c r="AC20" s="60" t="s">
        <v>134</v>
      </c>
      <c r="AD20" s="303"/>
      <c r="AE20" s="303"/>
      <c r="AF20" s="221"/>
      <c r="AG20" s="471"/>
      <c r="AH20" s="91">
        <v>15</v>
      </c>
      <c r="AI20" s="160">
        <v>0</v>
      </c>
      <c r="AJ20" s="310"/>
      <c r="AK20" s="466"/>
      <c r="AL20" s="199"/>
      <c r="AM20" s="316"/>
      <c r="AN20" s="316"/>
      <c r="AO20" s="57"/>
      <c r="AP20" s="79"/>
      <c r="AQ20" s="23"/>
      <c r="AR20" s="80" t="s">
        <v>166</v>
      </c>
      <c r="AS20" s="1" t="s">
        <v>175</v>
      </c>
    </row>
    <row r="21" spans="1:45" ht="15" customHeight="1" thickBot="1" x14ac:dyDescent="0.3">
      <c r="A21" s="566"/>
      <c r="B21" s="257" t="s">
        <v>36</v>
      </c>
      <c r="C21" s="398" t="str">
        <f>+B21</f>
        <v>Error Code</v>
      </c>
      <c r="D21" s="378"/>
      <c r="E21" s="384"/>
      <c r="F21" s="404" t="s">
        <v>148</v>
      </c>
      <c r="G21" s="317">
        <f>HEX2DEC(F21)</f>
        <v>2</v>
      </c>
      <c r="H21" s="73">
        <v>0</v>
      </c>
      <c r="I21" s="58" t="s">
        <v>37</v>
      </c>
      <c r="J21" s="464" t="e">
        <f>DEC2HEX(K21,2)</f>
        <v>#NUM!</v>
      </c>
      <c r="K21" s="317">
        <f>+K5+1</f>
        <v>1007</v>
      </c>
      <c r="L21" s="58">
        <v>0</v>
      </c>
      <c r="M21" s="631"/>
      <c r="N21" s="632"/>
      <c r="O21" s="632"/>
      <c r="P21" s="632"/>
      <c r="Q21" s="632"/>
      <c r="R21" s="632"/>
      <c r="S21" s="632"/>
      <c r="T21" s="633"/>
      <c r="V21" s="426" t="s">
        <v>9</v>
      </c>
      <c r="W21" s="457" t="str">
        <f>+V21</f>
        <v>Commands</v>
      </c>
      <c r="X21" s="460"/>
      <c r="Y21" s="460"/>
      <c r="Z21" s="34" t="str">
        <f>DEC2HEX(AA21)</f>
        <v>2</v>
      </c>
      <c r="AA21" s="48">
        <f>AA13+1</f>
        <v>2</v>
      </c>
      <c r="AB21" s="73">
        <v>0</v>
      </c>
      <c r="AC21" s="24" t="s">
        <v>128</v>
      </c>
      <c r="AD21" s="301" t="str">
        <f>DEC2HEX(AE21,4)</f>
        <v>0859</v>
      </c>
      <c r="AE21" s="301">
        <f>+AE5+1</f>
        <v>2137</v>
      </c>
      <c r="AF21" s="169">
        <f>AF13+1</f>
        <v>2138</v>
      </c>
      <c r="AG21" s="169" t="str">
        <f>DEC2HEX(AF21,4)</f>
        <v>085A</v>
      </c>
      <c r="AH21" s="76">
        <v>0</v>
      </c>
      <c r="AI21" s="92"/>
      <c r="AJ21" s="93"/>
      <c r="AK21" s="73"/>
      <c r="AL21" s="73"/>
      <c r="AM21" s="73"/>
      <c r="AN21" s="73"/>
      <c r="AO21" s="53"/>
    </row>
    <row r="22" spans="1:45" ht="15.75" thickBot="1" x14ac:dyDescent="0.3">
      <c r="A22" s="566"/>
      <c r="B22" s="271"/>
      <c r="C22" s="399"/>
      <c r="D22" s="192"/>
      <c r="E22" s="385"/>
      <c r="F22" s="405"/>
      <c r="G22" s="424"/>
      <c r="H22" s="5">
        <v>1</v>
      </c>
      <c r="I22" s="59" t="s">
        <v>39</v>
      </c>
      <c r="J22" s="465"/>
      <c r="K22" s="424"/>
      <c r="L22" s="59">
        <v>1</v>
      </c>
      <c r="M22" s="631"/>
      <c r="N22" s="632"/>
      <c r="O22" s="632"/>
      <c r="P22" s="632"/>
      <c r="Q22" s="632"/>
      <c r="R22" s="632"/>
      <c r="S22" s="632"/>
      <c r="T22" s="633"/>
      <c r="V22" s="427"/>
      <c r="W22" s="458"/>
      <c r="X22" s="462"/>
      <c r="Y22" s="462"/>
      <c r="Z22" s="34" t="str">
        <f>DEC2HEX(AA22)</f>
        <v>3</v>
      </c>
      <c r="AA22" s="50">
        <f>AA21+1</f>
        <v>3</v>
      </c>
      <c r="AB22" s="88">
        <v>15</v>
      </c>
      <c r="AC22" s="39" t="s">
        <v>128</v>
      </c>
      <c r="AD22" s="307"/>
      <c r="AE22" s="307"/>
      <c r="AF22" s="172">
        <f>AF21+1</f>
        <v>2139</v>
      </c>
      <c r="AG22" s="169" t="str">
        <f>DEC2HEX(AF22,4)</f>
        <v>085B</v>
      </c>
      <c r="AH22" s="94">
        <v>15</v>
      </c>
      <c r="AI22" s="95"/>
      <c r="AJ22" s="96"/>
      <c r="AK22" s="88"/>
      <c r="AL22" s="88"/>
      <c r="AM22" s="88"/>
      <c r="AN22" s="88"/>
      <c r="AO22" s="57"/>
    </row>
    <row r="23" spans="1:45" ht="15" customHeight="1" thickBot="1" x14ac:dyDescent="0.3">
      <c r="A23" s="566"/>
      <c r="B23" s="271"/>
      <c r="C23" s="399"/>
      <c r="D23" s="192"/>
      <c r="E23" s="385"/>
      <c r="F23" s="405"/>
      <c r="G23" s="424"/>
      <c r="H23" s="5">
        <v>2</v>
      </c>
      <c r="I23" s="59" t="s">
        <v>40</v>
      </c>
      <c r="J23" s="465"/>
      <c r="K23" s="424"/>
      <c r="L23" s="59">
        <v>2</v>
      </c>
      <c r="M23" s="631"/>
      <c r="N23" s="632"/>
      <c r="O23" s="632"/>
      <c r="P23" s="632"/>
      <c r="Q23" s="632"/>
      <c r="R23" s="632"/>
      <c r="S23" s="632"/>
      <c r="T23" s="633"/>
      <c r="V23" s="426" t="s">
        <v>9</v>
      </c>
      <c r="W23" s="457" t="str">
        <f>+V23</f>
        <v>Commands</v>
      </c>
      <c r="X23" s="460"/>
      <c r="Y23" s="460"/>
      <c r="Z23" s="34" t="str">
        <f>DEC2HEX(AA23)</f>
        <v>4</v>
      </c>
      <c r="AA23" s="48">
        <f>AA22+1</f>
        <v>4</v>
      </c>
      <c r="AB23" s="73">
        <v>0</v>
      </c>
      <c r="AC23" s="467" t="s">
        <v>152</v>
      </c>
      <c r="AD23" s="301" t="str">
        <f>DEC2HEX(AE23,4)</f>
        <v>085A</v>
      </c>
      <c r="AE23" s="301">
        <f>+AE21+1</f>
        <v>2138</v>
      </c>
      <c r="AF23" s="169">
        <f>AF22+1</f>
        <v>2140</v>
      </c>
      <c r="AG23" s="169" t="str">
        <f>DEC2HEX(AF23,4)</f>
        <v>085C</v>
      </c>
      <c r="AH23" s="76">
        <v>0</v>
      </c>
      <c r="AI23" s="77"/>
      <c r="AJ23" s="75"/>
      <c r="AK23" s="73"/>
      <c r="AL23" s="73"/>
      <c r="AM23" s="73"/>
      <c r="AN23" s="73"/>
      <c r="AO23" s="53"/>
    </row>
    <row r="24" spans="1:45" ht="15" customHeight="1" thickBot="1" x14ac:dyDescent="0.3">
      <c r="A24" s="566"/>
      <c r="B24" s="271"/>
      <c r="C24" s="399"/>
      <c r="D24" s="192"/>
      <c r="E24" s="385"/>
      <c r="F24" s="405"/>
      <c r="G24" s="424"/>
      <c r="H24" s="5">
        <v>3</v>
      </c>
      <c r="I24" s="59" t="s">
        <v>41</v>
      </c>
      <c r="J24" s="465"/>
      <c r="K24" s="424"/>
      <c r="L24" s="59">
        <v>3</v>
      </c>
      <c r="M24" s="631"/>
      <c r="N24" s="632"/>
      <c r="O24" s="632"/>
      <c r="P24" s="632"/>
      <c r="Q24" s="632"/>
      <c r="R24" s="632"/>
      <c r="S24" s="632"/>
      <c r="T24" s="633"/>
      <c r="V24" s="428"/>
      <c r="W24" s="463"/>
      <c r="X24" s="461"/>
      <c r="Y24" s="461"/>
      <c r="Z24" s="34" t="str">
        <f>DEC2HEX(AA24)</f>
        <v>5</v>
      </c>
      <c r="AA24" s="50">
        <f>AA23+1</f>
        <v>5</v>
      </c>
      <c r="AB24" s="84">
        <v>15</v>
      </c>
      <c r="AC24" s="468"/>
      <c r="AD24" s="303"/>
      <c r="AE24" s="303"/>
      <c r="AF24" s="170">
        <f>AF23+1</f>
        <v>2141</v>
      </c>
      <c r="AG24" s="169" t="str">
        <f>DEC2HEX(AF24,4)</f>
        <v>085D</v>
      </c>
      <c r="AH24" s="91">
        <v>15</v>
      </c>
      <c r="AI24" s="85"/>
      <c r="AJ24" s="86"/>
      <c r="AK24" s="84"/>
      <c r="AL24" s="84"/>
      <c r="AM24" s="84"/>
      <c r="AN24" s="84"/>
      <c r="AO24" s="55"/>
    </row>
    <row r="25" spans="1:45" ht="15" customHeight="1" x14ac:dyDescent="0.25">
      <c r="A25" s="566"/>
      <c r="B25" s="271"/>
      <c r="C25" s="399"/>
      <c r="D25" s="192"/>
      <c r="E25" s="385"/>
      <c r="F25" s="405"/>
      <c r="G25" s="424"/>
      <c r="H25" s="5">
        <v>4</v>
      </c>
      <c r="I25" s="59" t="s">
        <v>42</v>
      </c>
      <c r="J25" s="465"/>
      <c r="K25" s="424"/>
      <c r="L25" s="59">
        <v>4</v>
      </c>
      <c r="M25" s="631"/>
      <c r="N25" s="632"/>
      <c r="O25" s="632"/>
      <c r="P25" s="632"/>
      <c r="Q25" s="632"/>
      <c r="R25" s="632"/>
      <c r="S25" s="632"/>
      <c r="T25" s="633"/>
      <c r="V25" s="327" t="s">
        <v>9</v>
      </c>
      <c r="W25" s="327" t="str">
        <f>W33</f>
        <v>Program to be Loaded</v>
      </c>
      <c r="X25" s="343"/>
      <c r="Y25" s="344"/>
      <c r="Z25" s="336" t="str">
        <f>DEC2HEX(AA25)</f>
        <v>6</v>
      </c>
      <c r="AA25" s="339">
        <f>AA24+1</f>
        <v>6</v>
      </c>
      <c r="AB25" s="97">
        <v>0</v>
      </c>
      <c r="AC25" s="546" t="s">
        <v>193</v>
      </c>
      <c r="AD25" s="475" t="str">
        <f>DEC2HEX(AE25,4)</f>
        <v>085B</v>
      </c>
      <c r="AE25" s="476">
        <f>+AE23+1</f>
        <v>2139</v>
      </c>
      <c r="AF25" s="476">
        <f>AF24+1</f>
        <v>2142</v>
      </c>
      <c r="AG25" s="609" t="str">
        <f>DEC2HEX(AF25,4)</f>
        <v>085E</v>
      </c>
      <c r="AH25" s="98">
        <v>0</v>
      </c>
      <c r="AI25" s="290" t="str">
        <f>HEX2BIN(AJ25,8)</f>
        <v>00001010</v>
      </c>
      <c r="AJ25" s="296" t="str">
        <f>RIGHT(DEC2HEX(AN25,4),2)</f>
        <v>0A</v>
      </c>
      <c r="AK25" s="311" t="str">
        <f>CONCATENATE(AJ25,AJ33)</f>
        <v>0A00</v>
      </c>
      <c r="AL25" s="314" t="str">
        <f>CONCATENATE(AJ33,AJ25)</f>
        <v>000A</v>
      </c>
      <c r="AM25" s="314">
        <f>MOD(HEX2DEC(AK25)+2^15,2^16)-2^15</f>
        <v>2560</v>
      </c>
      <c r="AN25" s="314">
        <f>AP25-1</f>
        <v>10</v>
      </c>
      <c r="AO25" s="317">
        <f>AM25+1</f>
        <v>2561</v>
      </c>
      <c r="AP25" s="293">
        <v>11</v>
      </c>
      <c r="AQ25" s="459" t="s">
        <v>447</v>
      </c>
    </row>
    <row r="26" spans="1:45" ht="15" customHeight="1" x14ac:dyDescent="0.25">
      <c r="A26" s="566"/>
      <c r="B26" s="271"/>
      <c r="C26" s="399"/>
      <c r="D26" s="192"/>
      <c r="E26" s="385"/>
      <c r="F26" s="405"/>
      <c r="G26" s="424"/>
      <c r="H26" s="5">
        <v>5</v>
      </c>
      <c r="I26" s="59" t="s">
        <v>44</v>
      </c>
      <c r="J26" s="465"/>
      <c r="K26" s="424"/>
      <c r="L26" s="59">
        <v>5</v>
      </c>
      <c r="M26" s="631"/>
      <c r="N26" s="632"/>
      <c r="O26" s="632"/>
      <c r="P26" s="632"/>
      <c r="Q26" s="632"/>
      <c r="R26" s="632"/>
      <c r="S26" s="632"/>
      <c r="T26" s="633"/>
      <c r="V26" s="341"/>
      <c r="W26" s="341"/>
      <c r="X26" s="345"/>
      <c r="Y26" s="346"/>
      <c r="Z26" s="337"/>
      <c r="AA26" s="196"/>
      <c r="AB26" s="82">
        <v>1</v>
      </c>
      <c r="AC26" s="546"/>
      <c r="AD26" s="388"/>
      <c r="AE26" s="387"/>
      <c r="AF26" s="387"/>
      <c r="AG26" s="610"/>
      <c r="AH26" s="5">
        <v>1</v>
      </c>
      <c r="AI26" s="291"/>
      <c r="AJ26" s="297"/>
      <c r="AK26" s="312"/>
      <c r="AL26" s="315"/>
      <c r="AM26" s="315"/>
      <c r="AN26" s="315"/>
      <c r="AO26" s="315"/>
      <c r="AP26" s="294"/>
      <c r="AQ26" s="459"/>
    </row>
    <row r="27" spans="1:45" ht="15" customHeight="1" x14ac:dyDescent="0.25">
      <c r="A27" s="566"/>
      <c r="B27" s="271"/>
      <c r="C27" s="399"/>
      <c r="D27" s="192"/>
      <c r="E27" s="385"/>
      <c r="F27" s="405"/>
      <c r="G27" s="424"/>
      <c r="H27" s="5">
        <v>6</v>
      </c>
      <c r="I27" s="59" t="s">
        <v>45</v>
      </c>
      <c r="J27" s="465"/>
      <c r="K27" s="424"/>
      <c r="L27" s="59">
        <v>6</v>
      </c>
      <c r="M27" s="631"/>
      <c r="N27" s="632"/>
      <c r="O27" s="632"/>
      <c r="P27" s="632"/>
      <c r="Q27" s="632"/>
      <c r="R27" s="632"/>
      <c r="S27" s="632"/>
      <c r="T27" s="633"/>
      <c r="V27" s="341"/>
      <c r="W27" s="341"/>
      <c r="X27" s="345"/>
      <c r="Y27" s="346"/>
      <c r="Z27" s="337"/>
      <c r="AA27" s="196"/>
      <c r="AB27" s="82">
        <v>2</v>
      </c>
      <c r="AC27" s="546"/>
      <c r="AD27" s="388"/>
      <c r="AE27" s="387"/>
      <c r="AF27" s="387"/>
      <c r="AG27" s="610"/>
      <c r="AH27" s="98">
        <v>2</v>
      </c>
      <c r="AI27" s="291"/>
      <c r="AJ27" s="297"/>
      <c r="AK27" s="312"/>
      <c r="AL27" s="315"/>
      <c r="AM27" s="315"/>
      <c r="AN27" s="315"/>
      <c r="AO27" s="315"/>
      <c r="AP27" s="294"/>
      <c r="AQ27" s="459"/>
    </row>
    <row r="28" spans="1:45" ht="15.75" customHeight="1" thickBot="1" x14ac:dyDescent="0.3">
      <c r="A28" s="566"/>
      <c r="B28" s="271"/>
      <c r="C28" s="400"/>
      <c r="D28" s="192"/>
      <c r="E28" s="385"/>
      <c r="F28" s="423"/>
      <c r="G28" s="199"/>
      <c r="H28" s="88">
        <v>7</v>
      </c>
      <c r="I28" s="60" t="s">
        <v>46</v>
      </c>
      <c r="J28" s="465"/>
      <c r="K28" s="424"/>
      <c r="L28" s="59">
        <v>7</v>
      </c>
      <c r="M28" s="631"/>
      <c r="N28" s="632"/>
      <c r="O28" s="632"/>
      <c r="P28" s="632"/>
      <c r="Q28" s="632"/>
      <c r="R28" s="632"/>
      <c r="S28" s="632"/>
      <c r="T28" s="633"/>
      <c r="V28" s="341"/>
      <c r="W28" s="341"/>
      <c r="X28" s="345"/>
      <c r="Y28" s="346"/>
      <c r="Z28" s="337"/>
      <c r="AA28" s="196"/>
      <c r="AB28" s="82">
        <v>3</v>
      </c>
      <c r="AC28" s="546"/>
      <c r="AD28" s="388"/>
      <c r="AE28" s="387"/>
      <c r="AF28" s="387"/>
      <c r="AG28" s="610"/>
      <c r="AH28" s="5">
        <v>3</v>
      </c>
      <c r="AI28" s="291"/>
      <c r="AJ28" s="297"/>
      <c r="AK28" s="312"/>
      <c r="AL28" s="315"/>
      <c r="AM28" s="315"/>
      <c r="AN28" s="315"/>
      <c r="AO28" s="315"/>
      <c r="AP28" s="294"/>
      <c r="AQ28" s="459"/>
    </row>
    <row r="29" spans="1:45" ht="15" customHeight="1" x14ac:dyDescent="0.25">
      <c r="A29" s="566"/>
      <c r="B29" s="271"/>
      <c r="C29" s="398" t="str">
        <f>+B21</f>
        <v>Error Code</v>
      </c>
      <c r="D29" s="192"/>
      <c r="E29" s="385"/>
      <c r="F29" s="404" t="s">
        <v>149</v>
      </c>
      <c r="G29" s="317">
        <f>HEX2DEC(F29)</f>
        <v>3</v>
      </c>
      <c r="H29" s="73">
        <v>0</v>
      </c>
      <c r="I29" s="58" t="s">
        <v>47</v>
      </c>
      <c r="J29" s="465"/>
      <c r="K29" s="424"/>
      <c r="L29" s="59">
        <v>8</v>
      </c>
      <c r="M29" s="631"/>
      <c r="N29" s="632"/>
      <c r="O29" s="632"/>
      <c r="P29" s="632"/>
      <c r="Q29" s="632"/>
      <c r="R29" s="632"/>
      <c r="S29" s="632"/>
      <c r="T29" s="633"/>
      <c r="V29" s="341"/>
      <c r="W29" s="341"/>
      <c r="X29" s="345"/>
      <c r="Y29" s="346"/>
      <c r="Z29" s="337"/>
      <c r="AA29" s="196"/>
      <c r="AB29" s="82">
        <v>4</v>
      </c>
      <c r="AC29" s="546"/>
      <c r="AD29" s="388"/>
      <c r="AE29" s="387"/>
      <c r="AF29" s="387"/>
      <c r="AG29" s="610"/>
      <c r="AH29" s="98">
        <v>4</v>
      </c>
      <c r="AI29" s="291"/>
      <c r="AJ29" s="297"/>
      <c r="AK29" s="312"/>
      <c r="AL29" s="315"/>
      <c r="AM29" s="315"/>
      <c r="AN29" s="315"/>
      <c r="AO29" s="315"/>
      <c r="AP29" s="294"/>
      <c r="AQ29" s="459"/>
    </row>
    <row r="30" spans="1:45" ht="15" customHeight="1" x14ac:dyDescent="0.25">
      <c r="A30" s="566"/>
      <c r="B30" s="271"/>
      <c r="C30" s="399"/>
      <c r="D30" s="192"/>
      <c r="E30" s="385"/>
      <c r="F30" s="405"/>
      <c r="G30" s="424"/>
      <c r="H30" s="5">
        <v>1</v>
      </c>
      <c r="I30" s="59" t="s">
        <v>48</v>
      </c>
      <c r="J30" s="465"/>
      <c r="K30" s="424"/>
      <c r="L30" s="59">
        <v>9</v>
      </c>
      <c r="M30" s="631"/>
      <c r="N30" s="632"/>
      <c r="O30" s="632"/>
      <c r="P30" s="632"/>
      <c r="Q30" s="632"/>
      <c r="R30" s="632"/>
      <c r="S30" s="632"/>
      <c r="T30" s="633"/>
      <c r="V30" s="341"/>
      <c r="W30" s="341"/>
      <c r="X30" s="345"/>
      <c r="Y30" s="346"/>
      <c r="Z30" s="337"/>
      <c r="AA30" s="196"/>
      <c r="AB30" s="82">
        <v>5</v>
      </c>
      <c r="AC30" s="546"/>
      <c r="AD30" s="388"/>
      <c r="AE30" s="387"/>
      <c r="AF30" s="387"/>
      <c r="AG30" s="610"/>
      <c r="AH30" s="5">
        <v>5</v>
      </c>
      <c r="AI30" s="291"/>
      <c r="AJ30" s="297"/>
      <c r="AK30" s="312"/>
      <c r="AL30" s="315"/>
      <c r="AM30" s="315"/>
      <c r="AN30" s="315"/>
      <c r="AO30" s="315"/>
      <c r="AP30" s="294"/>
      <c r="AQ30" s="459"/>
    </row>
    <row r="31" spans="1:45" ht="15" customHeight="1" x14ac:dyDescent="0.25">
      <c r="A31" s="566"/>
      <c r="B31" s="271"/>
      <c r="C31" s="399"/>
      <c r="D31" s="192"/>
      <c r="E31" s="385"/>
      <c r="F31" s="405"/>
      <c r="G31" s="424"/>
      <c r="H31" s="5">
        <v>2</v>
      </c>
      <c r="I31" s="59" t="s">
        <v>49</v>
      </c>
      <c r="J31" s="465"/>
      <c r="K31" s="424"/>
      <c r="L31" s="59">
        <v>10</v>
      </c>
      <c r="M31" s="631"/>
      <c r="N31" s="632"/>
      <c r="O31" s="632"/>
      <c r="P31" s="632"/>
      <c r="Q31" s="632"/>
      <c r="R31" s="632"/>
      <c r="S31" s="632"/>
      <c r="T31" s="633"/>
      <c r="V31" s="341"/>
      <c r="W31" s="341"/>
      <c r="X31" s="345"/>
      <c r="Y31" s="346"/>
      <c r="Z31" s="337"/>
      <c r="AA31" s="196"/>
      <c r="AB31" s="82">
        <v>6</v>
      </c>
      <c r="AC31" s="546"/>
      <c r="AD31" s="388"/>
      <c r="AE31" s="387"/>
      <c r="AF31" s="387"/>
      <c r="AG31" s="610"/>
      <c r="AH31" s="98">
        <v>6</v>
      </c>
      <c r="AI31" s="291"/>
      <c r="AJ31" s="297"/>
      <c r="AK31" s="312"/>
      <c r="AL31" s="315"/>
      <c r="AM31" s="315"/>
      <c r="AN31" s="315"/>
      <c r="AO31" s="315"/>
      <c r="AP31" s="294"/>
      <c r="AQ31" s="459"/>
    </row>
    <row r="32" spans="1:45" ht="15.75" customHeight="1" thickBot="1" x14ac:dyDescent="0.3">
      <c r="A32" s="566"/>
      <c r="B32" s="271"/>
      <c r="C32" s="399"/>
      <c r="D32" s="192"/>
      <c r="E32" s="385"/>
      <c r="F32" s="405"/>
      <c r="G32" s="424"/>
      <c r="H32" s="5">
        <v>3</v>
      </c>
      <c r="I32" s="59" t="s">
        <v>50</v>
      </c>
      <c r="J32" s="465"/>
      <c r="K32" s="424"/>
      <c r="L32" s="59">
        <v>11</v>
      </c>
      <c r="M32" s="631"/>
      <c r="N32" s="632"/>
      <c r="O32" s="632"/>
      <c r="P32" s="632"/>
      <c r="Q32" s="632"/>
      <c r="R32" s="632"/>
      <c r="S32" s="632"/>
      <c r="T32" s="633"/>
      <c r="V32" s="341"/>
      <c r="W32" s="342"/>
      <c r="X32" s="345"/>
      <c r="Y32" s="346"/>
      <c r="Z32" s="338"/>
      <c r="AA32" s="202"/>
      <c r="AB32" s="86">
        <v>7</v>
      </c>
      <c r="AC32" s="546"/>
      <c r="AD32" s="388"/>
      <c r="AE32" s="387"/>
      <c r="AF32" s="387"/>
      <c r="AG32" s="610"/>
      <c r="AH32" s="5">
        <v>7</v>
      </c>
      <c r="AI32" s="292"/>
      <c r="AJ32" s="298"/>
      <c r="AK32" s="312"/>
      <c r="AL32" s="315"/>
      <c r="AM32" s="315"/>
      <c r="AN32" s="315"/>
      <c r="AO32" s="315"/>
      <c r="AP32" s="294"/>
      <c r="AQ32" s="459"/>
    </row>
    <row r="33" spans="1:43" ht="15" customHeight="1" x14ac:dyDescent="0.25">
      <c r="A33" s="566"/>
      <c r="B33" s="271"/>
      <c r="C33" s="399"/>
      <c r="D33" s="192"/>
      <c r="E33" s="385"/>
      <c r="F33" s="405"/>
      <c r="G33" s="424"/>
      <c r="H33" s="5">
        <v>4</v>
      </c>
      <c r="I33" s="59" t="s">
        <v>51</v>
      </c>
      <c r="J33" s="465"/>
      <c r="K33" s="424"/>
      <c r="L33" s="59">
        <v>12</v>
      </c>
      <c r="M33" s="631"/>
      <c r="N33" s="632"/>
      <c r="O33" s="632"/>
      <c r="P33" s="632"/>
      <c r="Q33" s="632"/>
      <c r="R33" s="632"/>
      <c r="S33" s="632"/>
      <c r="T33" s="633"/>
      <c r="V33" s="341"/>
      <c r="W33" s="340" t="s">
        <v>129</v>
      </c>
      <c r="X33" s="345"/>
      <c r="Y33" s="346"/>
      <c r="Z33" s="336" t="str">
        <f>DEC2HEX(AA33)</f>
        <v>7</v>
      </c>
      <c r="AA33" s="374">
        <f>AA25+1</f>
        <v>7</v>
      </c>
      <c r="AB33" s="75">
        <v>0</v>
      </c>
      <c r="AC33" s="546"/>
      <c r="AD33" s="388"/>
      <c r="AE33" s="387"/>
      <c r="AF33" s="387">
        <f>AF25+1</f>
        <v>2143</v>
      </c>
      <c r="AG33" s="609" t="str">
        <f>DEC2HEX(AF33,4)</f>
        <v>085F</v>
      </c>
      <c r="AH33" s="98">
        <v>8</v>
      </c>
      <c r="AI33" s="290" t="str">
        <f>HEX2BIN(AJ33,8)</f>
        <v>00000000</v>
      </c>
      <c r="AJ33" s="296" t="str">
        <f>LEFT(DEC2HEX(AN25,4),2)</f>
        <v>00</v>
      </c>
      <c r="AK33" s="312"/>
      <c r="AL33" s="315"/>
      <c r="AM33" s="315"/>
      <c r="AN33" s="315"/>
      <c r="AO33" s="315"/>
      <c r="AP33" s="294"/>
      <c r="AQ33" s="459"/>
    </row>
    <row r="34" spans="1:43" ht="15" customHeight="1" x14ac:dyDescent="0.25">
      <c r="A34" s="566"/>
      <c r="B34" s="271"/>
      <c r="C34" s="399"/>
      <c r="D34" s="192"/>
      <c r="E34" s="385"/>
      <c r="F34" s="405"/>
      <c r="G34" s="424"/>
      <c r="H34" s="5">
        <v>5</v>
      </c>
      <c r="I34" s="59" t="s">
        <v>52</v>
      </c>
      <c r="J34" s="465"/>
      <c r="K34" s="424"/>
      <c r="L34" s="59">
        <v>13</v>
      </c>
      <c r="M34" s="631"/>
      <c r="N34" s="632"/>
      <c r="O34" s="632"/>
      <c r="P34" s="632"/>
      <c r="Q34" s="632"/>
      <c r="R34" s="632"/>
      <c r="S34" s="632"/>
      <c r="T34" s="633"/>
      <c r="V34" s="341"/>
      <c r="W34" s="341"/>
      <c r="X34" s="345"/>
      <c r="Y34" s="346"/>
      <c r="Z34" s="337"/>
      <c r="AA34" s="196"/>
      <c r="AB34" s="82">
        <v>1</v>
      </c>
      <c r="AC34" s="546"/>
      <c r="AD34" s="388"/>
      <c r="AE34" s="387"/>
      <c r="AF34" s="387"/>
      <c r="AG34" s="610"/>
      <c r="AH34" s="5">
        <v>9</v>
      </c>
      <c r="AI34" s="291"/>
      <c r="AJ34" s="297"/>
      <c r="AK34" s="312"/>
      <c r="AL34" s="315"/>
      <c r="AM34" s="315"/>
      <c r="AN34" s="315"/>
      <c r="AO34" s="315"/>
      <c r="AP34" s="294"/>
      <c r="AQ34" s="459"/>
    </row>
    <row r="35" spans="1:43" ht="15" customHeight="1" x14ac:dyDescent="0.25">
      <c r="A35" s="566"/>
      <c r="B35" s="271"/>
      <c r="C35" s="399"/>
      <c r="D35" s="192"/>
      <c r="E35" s="385"/>
      <c r="F35" s="405"/>
      <c r="G35" s="424"/>
      <c r="H35" s="5">
        <v>6</v>
      </c>
      <c r="I35" s="59" t="s">
        <v>53</v>
      </c>
      <c r="J35" s="465"/>
      <c r="K35" s="424"/>
      <c r="L35" s="59">
        <v>14</v>
      </c>
      <c r="M35" s="631"/>
      <c r="N35" s="632"/>
      <c r="O35" s="632"/>
      <c r="P35" s="632"/>
      <c r="Q35" s="632"/>
      <c r="R35" s="632"/>
      <c r="S35" s="632"/>
      <c r="T35" s="633"/>
      <c r="V35" s="341"/>
      <c r="W35" s="341"/>
      <c r="X35" s="345"/>
      <c r="Y35" s="346"/>
      <c r="Z35" s="337"/>
      <c r="AA35" s="196"/>
      <c r="AB35" s="82">
        <v>2</v>
      </c>
      <c r="AC35" s="546"/>
      <c r="AD35" s="388"/>
      <c r="AE35" s="387"/>
      <c r="AF35" s="387"/>
      <c r="AG35" s="610"/>
      <c r="AH35" s="98">
        <v>10</v>
      </c>
      <c r="AI35" s="291"/>
      <c r="AJ35" s="297"/>
      <c r="AK35" s="312"/>
      <c r="AL35" s="315"/>
      <c r="AM35" s="315"/>
      <c r="AN35" s="315"/>
      <c r="AO35" s="315"/>
      <c r="AP35" s="294"/>
      <c r="AQ35" s="459"/>
    </row>
    <row r="36" spans="1:43" ht="15.75" customHeight="1" thickBot="1" x14ac:dyDescent="0.3">
      <c r="A36" s="566"/>
      <c r="B36" s="258"/>
      <c r="C36" s="400"/>
      <c r="D36" s="194"/>
      <c r="E36" s="386"/>
      <c r="F36" s="422"/>
      <c r="G36" s="199"/>
      <c r="H36" s="88">
        <v>7</v>
      </c>
      <c r="I36" s="60" t="s">
        <v>133</v>
      </c>
      <c r="J36" s="466"/>
      <c r="K36" s="199"/>
      <c r="L36" s="60">
        <v>15</v>
      </c>
      <c r="M36" s="634"/>
      <c r="N36" s="635"/>
      <c r="O36" s="635"/>
      <c r="P36" s="635"/>
      <c r="Q36" s="635"/>
      <c r="R36" s="635"/>
      <c r="S36" s="635"/>
      <c r="T36" s="636"/>
      <c r="V36" s="341"/>
      <c r="W36" s="341"/>
      <c r="X36" s="345"/>
      <c r="Y36" s="346"/>
      <c r="Z36" s="337"/>
      <c r="AA36" s="196"/>
      <c r="AB36" s="82">
        <v>3</v>
      </c>
      <c r="AC36" s="546"/>
      <c r="AD36" s="388"/>
      <c r="AE36" s="387"/>
      <c r="AF36" s="387"/>
      <c r="AG36" s="610"/>
      <c r="AH36" s="5">
        <v>11</v>
      </c>
      <c r="AI36" s="291"/>
      <c r="AJ36" s="297"/>
      <c r="AK36" s="312"/>
      <c r="AL36" s="315"/>
      <c r="AM36" s="315"/>
      <c r="AN36" s="315"/>
      <c r="AO36" s="315"/>
      <c r="AP36" s="294"/>
      <c r="AQ36" s="459"/>
    </row>
    <row r="37" spans="1:43" ht="15" customHeight="1" x14ac:dyDescent="0.25">
      <c r="A37" s="566"/>
      <c r="B37" s="398"/>
      <c r="C37" s="206"/>
      <c r="D37" s="620"/>
      <c r="E37" s="621"/>
      <c r="F37" s="65" t="s">
        <v>176</v>
      </c>
      <c r="G37" s="136">
        <f>HEX2DEC(F37)</f>
        <v>4</v>
      </c>
      <c r="H37" s="73">
        <v>0</v>
      </c>
      <c r="I37" s="624" t="s">
        <v>100</v>
      </c>
      <c r="J37" s="317" t="e">
        <f>DEC2HEX(K37,2)</f>
        <v>#NUM!</v>
      </c>
      <c r="K37" s="317">
        <f>+K21+1</f>
        <v>1008</v>
      </c>
      <c r="L37" s="58" t="s">
        <v>184</v>
      </c>
      <c r="M37" s="611" t="s">
        <v>187</v>
      </c>
      <c r="N37" s="612"/>
      <c r="O37" s="612"/>
      <c r="P37" s="612"/>
      <c r="Q37" s="612"/>
      <c r="R37" s="612"/>
      <c r="S37" s="612"/>
      <c r="T37" s="613"/>
      <c r="V37" s="341"/>
      <c r="W37" s="341"/>
      <c r="X37" s="345"/>
      <c r="Y37" s="346"/>
      <c r="Z37" s="337"/>
      <c r="AA37" s="196"/>
      <c r="AB37" s="82">
        <v>4</v>
      </c>
      <c r="AC37" s="546"/>
      <c r="AD37" s="388"/>
      <c r="AE37" s="387"/>
      <c r="AF37" s="387"/>
      <c r="AG37" s="610"/>
      <c r="AH37" s="98">
        <v>12</v>
      </c>
      <c r="AI37" s="291"/>
      <c r="AJ37" s="297"/>
      <c r="AK37" s="312"/>
      <c r="AL37" s="315"/>
      <c r="AM37" s="315"/>
      <c r="AN37" s="315"/>
      <c r="AO37" s="315"/>
      <c r="AP37" s="294"/>
      <c r="AQ37" s="459"/>
    </row>
    <row r="38" spans="1:43" ht="18.75" customHeight="1" thickBot="1" x14ac:dyDescent="0.3">
      <c r="A38" s="566"/>
      <c r="B38" s="400"/>
      <c r="C38" s="600"/>
      <c r="D38" s="622"/>
      <c r="E38" s="623"/>
      <c r="F38" s="140" t="s">
        <v>211</v>
      </c>
      <c r="G38" s="138">
        <f>HEX2DEC(F38)</f>
        <v>5</v>
      </c>
      <c r="H38" s="88">
        <v>15</v>
      </c>
      <c r="I38" s="625"/>
      <c r="J38" s="199"/>
      <c r="K38" s="199"/>
      <c r="L38" s="99" t="s">
        <v>185</v>
      </c>
      <c r="M38" s="614"/>
      <c r="N38" s="615"/>
      <c r="O38" s="615"/>
      <c r="P38" s="615"/>
      <c r="Q38" s="615"/>
      <c r="R38" s="615"/>
      <c r="S38" s="615"/>
      <c r="T38" s="616"/>
      <c r="V38" s="341"/>
      <c r="W38" s="341"/>
      <c r="X38" s="345"/>
      <c r="Y38" s="346"/>
      <c r="Z38" s="337"/>
      <c r="AA38" s="196"/>
      <c r="AB38" s="82">
        <v>5</v>
      </c>
      <c r="AC38" s="546"/>
      <c r="AD38" s="388"/>
      <c r="AE38" s="387"/>
      <c r="AF38" s="387"/>
      <c r="AG38" s="610"/>
      <c r="AH38" s="5">
        <v>13</v>
      </c>
      <c r="AI38" s="291"/>
      <c r="AJ38" s="297"/>
      <c r="AK38" s="312"/>
      <c r="AL38" s="315"/>
      <c r="AM38" s="315"/>
      <c r="AN38" s="315"/>
      <c r="AO38" s="315"/>
      <c r="AP38" s="294"/>
      <c r="AQ38" s="459"/>
    </row>
    <row r="39" spans="1:43" ht="15" customHeight="1" x14ac:dyDescent="0.25">
      <c r="A39" s="566"/>
      <c r="B39" s="398"/>
      <c r="C39" s="206"/>
      <c r="D39" s="433"/>
      <c r="E39" s="433"/>
      <c r="F39" s="64" t="s">
        <v>272</v>
      </c>
      <c r="G39" s="136">
        <f t="shared" ref="G39:G44" si="0">HEX2DEC(F39)</f>
        <v>6</v>
      </c>
      <c r="H39" s="73">
        <v>0</v>
      </c>
      <c r="I39" s="602" t="s">
        <v>286</v>
      </c>
      <c r="J39" s="317" t="e">
        <f>DEC2HEX(K39,2)</f>
        <v>#NUM!</v>
      </c>
      <c r="K39" s="317">
        <f>+K37+1</f>
        <v>1009</v>
      </c>
      <c r="L39" s="58" t="s">
        <v>184</v>
      </c>
      <c r="M39" s="614"/>
      <c r="N39" s="615"/>
      <c r="O39" s="615"/>
      <c r="P39" s="615"/>
      <c r="Q39" s="615"/>
      <c r="R39" s="615"/>
      <c r="S39" s="615"/>
      <c r="T39" s="616"/>
      <c r="V39" s="341"/>
      <c r="W39" s="341"/>
      <c r="X39" s="345"/>
      <c r="Y39" s="346"/>
      <c r="Z39" s="337"/>
      <c r="AA39" s="196"/>
      <c r="AB39" s="82">
        <v>6</v>
      </c>
      <c r="AC39" s="546"/>
      <c r="AD39" s="388"/>
      <c r="AE39" s="387"/>
      <c r="AF39" s="387"/>
      <c r="AG39" s="610"/>
      <c r="AH39" s="98">
        <v>14</v>
      </c>
      <c r="AI39" s="291"/>
      <c r="AJ39" s="297"/>
      <c r="AK39" s="312"/>
      <c r="AL39" s="315"/>
      <c r="AM39" s="315"/>
      <c r="AN39" s="315"/>
      <c r="AO39" s="315"/>
      <c r="AP39" s="294"/>
      <c r="AQ39" s="459"/>
    </row>
    <row r="40" spans="1:43" ht="15.75" customHeight="1" thickBot="1" x14ac:dyDescent="0.3">
      <c r="A40" s="566"/>
      <c r="B40" s="400"/>
      <c r="C40" s="600"/>
      <c r="D40" s="601"/>
      <c r="E40" s="601"/>
      <c r="F40" s="70" t="s">
        <v>153</v>
      </c>
      <c r="G40" s="138">
        <f t="shared" si="0"/>
        <v>7</v>
      </c>
      <c r="H40" s="88">
        <v>0</v>
      </c>
      <c r="I40" s="603"/>
      <c r="J40" s="199"/>
      <c r="K40" s="199"/>
      <c r="L40" s="99" t="s">
        <v>185</v>
      </c>
      <c r="M40" s="614"/>
      <c r="N40" s="615"/>
      <c r="O40" s="615"/>
      <c r="P40" s="615"/>
      <c r="Q40" s="615"/>
      <c r="R40" s="615"/>
      <c r="S40" s="615"/>
      <c r="T40" s="616"/>
      <c r="V40" s="425"/>
      <c r="W40" s="425"/>
      <c r="X40" s="437"/>
      <c r="Y40" s="438"/>
      <c r="Z40" s="411"/>
      <c r="AA40" s="382"/>
      <c r="AB40" s="90">
        <v>7</v>
      </c>
      <c r="AC40" s="546"/>
      <c r="AD40" s="388"/>
      <c r="AE40" s="387"/>
      <c r="AF40" s="477"/>
      <c r="AG40" s="610"/>
      <c r="AH40" s="88">
        <v>15</v>
      </c>
      <c r="AI40" s="292"/>
      <c r="AJ40" s="298"/>
      <c r="AK40" s="313"/>
      <c r="AL40" s="316"/>
      <c r="AM40" s="316"/>
      <c r="AN40" s="316"/>
      <c r="AO40" s="316"/>
      <c r="AP40" s="295"/>
      <c r="AQ40" s="459"/>
    </row>
    <row r="41" spans="1:43" ht="15" customHeight="1" thickBot="1" x14ac:dyDescent="0.3">
      <c r="A41" s="566"/>
      <c r="B41" s="398"/>
      <c r="C41" s="206"/>
      <c r="D41" s="433"/>
      <c r="E41" s="433"/>
      <c r="F41" s="64" t="s">
        <v>177</v>
      </c>
      <c r="G41" s="136">
        <f t="shared" si="0"/>
        <v>8</v>
      </c>
      <c r="H41" s="73">
        <v>0</v>
      </c>
      <c r="I41" s="602" t="s">
        <v>287</v>
      </c>
      <c r="J41" s="317" t="e">
        <f>DEC2HEX(K41,2)</f>
        <v>#NUM!</v>
      </c>
      <c r="K41" s="317">
        <f>+K39+1</f>
        <v>1010</v>
      </c>
      <c r="L41" s="58" t="s">
        <v>184</v>
      </c>
      <c r="M41" s="614"/>
      <c r="N41" s="615"/>
      <c r="O41" s="615"/>
      <c r="P41" s="615"/>
      <c r="Q41" s="615"/>
      <c r="R41" s="615"/>
      <c r="S41" s="615"/>
      <c r="T41" s="616"/>
      <c r="V41" s="426" t="s">
        <v>9</v>
      </c>
      <c r="W41" s="457">
        <f>W42</f>
        <v>0</v>
      </c>
      <c r="X41" s="460"/>
      <c r="Y41" s="460"/>
      <c r="Z41" s="46" t="str">
        <f>DEC2HEX(AA41)</f>
        <v>8</v>
      </c>
      <c r="AA41" s="48">
        <f>AA33+1</f>
        <v>8</v>
      </c>
      <c r="AB41" s="78" t="s">
        <v>184</v>
      </c>
      <c r="AC41" s="567" t="s">
        <v>288</v>
      </c>
      <c r="AD41" s="317" t="str">
        <f>DEC2HEX(AE41,4)</f>
        <v>085C</v>
      </c>
      <c r="AE41" s="317">
        <f>+AE25+1</f>
        <v>2140</v>
      </c>
      <c r="AF41" s="36">
        <f>AF33+1</f>
        <v>2144</v>
      </c>
      <c r="AG41" s="169" t="str">
        <f>DEC2HEX(AF41,4)</f>
        <v>0860</v>
      </c>
      <c r="AH41" s="100" t="s">
        <v>184</v>
      </c>
      <c r="AI41" s="275"/>
      <c r="AJ41" s="276"/>
      <c r="AK41" s="276"/>
      <c r="AL41" s="276"/>
      <c r="AM41" s="276"/>
      <c r="AN41" s="276"/>
      <c r="AO41" s="276"/>
      <c r="AP41" s="277"/>
    </row>
    <row r="42" spans="1:43" ht="15" customHeight="1" thickBot="1" x14ac:dyDescent="0.3">
      <c r="A42" s="566"/>
      <c r="B42" s="400"/>
      <c r="C42" s="600"/>
      <c r="D42" s="601"/>
      <c r="E42" s="601"/>
      <c r="F42" s="70" t="s">
        <v>271</v>
      </c>
      <c r="G42" s="138">
        <f t="shared" si="0"/>
        <v>9</v>
      </c>
      <c r="H42" s="88">
        <v>0</v>
      </c>
      <c r="I42" s="603"/>
      <c r="J42" s="199"/>
      <c r="K42" s="199"/>
      <c r="L42" s="99" t="s">
        <v>185</v>
      </c>
      <c r="M42" s="614"/>
      <c r="N42" s="615"/>
      <c r="O42" s="615"/>
      <c r="P42" s="615"/>
      <c r="Q42" s="615"/>
      <c r="R42" s="615"/>
      <c r="S42" s="615"/>
      <c r="T42" s="616"/>
      <c r="V42" s="428"/>
      <c r="W42" s="463"/>
      <c r="X42" s="461"/>
      <c r="Y42" s="461"/>
      <c r="Z42" s="47" t="str">
        <f>DEC2HEX(AA42)</f>
        <v>9</v>
      </c>
      <c r="AA42" s="49">
        <f>AA41+1</f>
        <v>9</v>
      </c>
      <c r="AB42" s="101" t="s">
        <v>184</v>
      </c>
      <c r="AC42" s="568"/>
      <c r="AD42" s="429"/>
      <c r="AE42" s="429"/>
      <c r="AF42" s="174">
        <f>AF41+1</f>
        <v>2145</v>
      </c>
      <c r="AG42" s="169" t="str">
        <f>DEC2HEX(AF42,4)</f>
        <v>0861</v>
      </c>
      <c r="AH42" s="102" t="s">
        <v>185</v>
      </c>
      <c r="AI42" s="435"/>
      <c r="AJ42" s="472"/>
      <c r="AK42" s="472"/>
      <c r="AL42" s="472"/>
      <c r="AM42" s="472"/>
      <c r="AN42" s="472"/>
      <c r="AO42" s="472"/>
      <c r="AP42" s="436"/>
    </row>
    <row r="43" spans="1:43" ht="15" customHeight="1" thickBot="1" x14ac:dyDescent="0.3">
      <c r="A43" s="566"/>
      <c r="B43" s="398"/>
      <c r="C43" s="206"/>
      <c r="D43" s="51"/>
      <c r="E43" s="51"/>
      <c r="F43" s="64" t="s">
        <v>194</v>
      </c>
      <c r="G43" s="136">
        <f t="shared" si="0"/>
        <v>10</v>
      </c>
      <c r="H43" s="73">
        <v>0</v>
      </c>
      <c r="I43" s="602" t="s">
        <v>289</v>
      </c>
      <c r="J43" s="317" t="e">
        <f>DEC2HEX(K43,2)</f>
        <v>#NUM!</v>
      </c>
      <c r="K43" s="317">
        <f>+K41+1</f>
        <v>1011</v>
      </c>
      <c r="L43" s="58" t="s">
        <v>184</v>
      </c>
      <c r="M43" s="614"/>
      <c r="N43" s="615"/>
      <c r="O43" s="615"/>
      <c r="P43" s="615"/>
      <c r="Q43" s="615"/>
      <c r="R43" s="615"/>
      <c r="S43" s="615"/>
      <c r="T43" s="616"/>
      <c r="V43" s="271" t="s">
        <v>9</v>
      </c>
      <c r="W43" s="271">
        <f>W44</f>
        <v>0</v>
      </c>
      <c r="X43" s="272"/>
      <c r="Y43" s="273"/>
      <c r="Z43" s="45" t="str">
        <f>DEC2HEX(AA43)</f>
        <v>A</v>
      </c>
      <c r="AA43" s="103">
        <f>AA42+1</f>
        <v>10</v>
      </c>
      <c r="AB43" s="97">
        <v>0</v>
      </c>
      <c r="AC43" s="546" t="s">
        <v>290</v>
      </c>
      <c r="AD43" s="317" t="str">
        <f>DEC2HEX(AE43,4)</f>
        <v>085D</v>
      </c>
      <c r="AE43" s="200">
        <f>+AE41+1</f>
        <v>2141</v>
      </c>
      <c r="AF43" s="177">
        <f>AF42+1</f>
        <v>2146</v>
      </c>
      <c r="AG43" s="169" t="str">
        <f>DEC2HEX(AF43,4)</f>
        <v>0862</v>
      </c>
      <c r="AH43" s="89">
        <v>0</v>
      </c>
      <c r="AI43" s="435"/>
      <c r="AJ43" s="472"/>
      <c r="AK43" s="472"/>
      <c r="AL43" s="472"/>
      <c r="AM43" s="472"/>
      <c r="AN43" s="472"/>
      <c r="AO43" s="472"/>
      <c r="AP43" s="436"/>
    </row>
    <row r="44" spans="1:43" ht="15" customHeight="1" thickBot="1" x14ac:dyDescent="0.3">
      <c r="A44" s="566"/>
      <c r="B44" s="400"/>
      <c r="C44" s="600"/>
      <c r="D44" s="52"/>
      <c r="E44" s="52"/>
      <c r="F44" s="67" t="s">
        <v>230</v>
      </c>
      <c r="G44" s="137">
        <f t="shared" si="0"/>
        <v>11</v>
      </c>
      <c r="H44" s="84">
        <v>0</v>
      </c>
      <c r="I44" s="626"/>
      <c r="J44" s="429"/>
      <c r="K44" s="429"/>
      <c r="L44" s="102" t="s">
        <v>185</v>
      </c>
      <c r="M44" s="614"/>
      <c r="N44" s="615"/>
      <c r="O44" s="615"/>
      <c r="P44" s="615"/>
      <c r="Q44" s="615"/>
      <c r="R44" s="615"/>
      <c r="S44" s="615"/>
      <c r="T44" s="616"/>
      <c r="V44" s="258"/>
      <c r="W44" s="258"/>
      <c r="X44" s="269"/>
      <c r="Y44" s="270"/>
      <c r="Z44" s="30" t="str">
        <f t="shared" ref="Z44:Z64" si="1">DEC2HEX(AA44)</f>
        <v>B</v>
      </c>
      <c r="AA44" s="104">
        <f>AA43+1</f>
        <v>11</v>
      </c>
      <c r="AB44" s="75">
        <v>7</v>
      </c>
      <c r="AC44" s="332"/>
      <c r="AD44" s="429"/>
      <c r="AE44" s="266"/>
      <c r="AF44" s="181">
        <f>AF43+1</f>
        <v>2147</v>
      </c>
      <c r="AG44" s="169" t="str">
        <f>DEC2HEX(AF44,4)</f>
        <v>0863</v>
      </c>
      <c r="AH44" s="63">
        <v>15</v>
      </c>
      <c r="AI44" s="435"/>
      <c r="AJ44" s="472"/>
      <c r="AK44" s="472"/>
      <c r="AL44" s="472"/>
      <c r="AM44" s="472"/>
      <c r="AN44" s="472"/>
      <c r="AO44" s="472"/>
      <c r="AP44" s="436"/>
    </row>
    <row r="45" spans="1:43" ht="15" customHeight="1" thickBot="1" x14ac:dyDescent="0.3">
      <c r="A45" s="566"/>
      <c r="B45" s="271" t="s">
        <v>58</v>
      </c>
      <c r="C45" s="271" t="str">
        <f>+B45</f>
        <v>Real time test results</v>
      </c>
      <c r="D45" s="192"/>
      <c r="E45" s="385"/>
      <c r="F45" s="604" t="s">
        <v>270</v>
      </c>
      <c r="G45" s="605">
        <f>+HEX2DEC(F45)</f>
        <v>12</v>
      </c>
      <c r="H45" s="97">
        <v>0</v>
      </c>
      <c r="I45" s="105" t="str">
        <f>'LIVE Real Time Control'!I87</f>
        <v>Pass part. (OK)</v>
      </c>
      <c r="J45" s="606" t="e">
        <f>DEC2HEX(K45,2)</f>
        <v>#NUM!</v>
      </c>
      <c r="K45" s="339">
        <f>+K43+1</f>
        <v>1012</v>
      </c>
      <c r="L45" s="106">
        <v>0</v>
      </c>
      <c r="M45" s="614"/>
      <c r="N45" s="615"/>
      <c r="O45" s="615"/>
      <c r="P45" s="615"/>
      <c r="Q45" s="615"/>
      <c r="R45" s="615"/>
      <c r="S45" s="615"/>
      <c r="T45" s="616"/>
      <c r="V45" s="257" t="s">
        <v>9</v>
      </c>
      <c r="W45" s="257" t="str">
        <f>+V45</f>
        <v>Commands</v>
      </c>
      <c r="X45" s="267"/>
      <c r="Y45" s="268"/>
      <c r="Z45" s="30" t="str">
        <f t="shared" si="1"/>
        <v>C</v>
      </c>
      <c r="AA45" s="104">
        <f t="shared" ref="AA45:AA64" si="2">AA44+1</f>
        <v>12</v>
      </c>
      <c r="AB45" s="75">
        <v>0</v>
      </c>
      <c r="AC45" s="107" t="s">
        <v>128</v>
      </c>
      <c r="AD45" s="317" t="str">
        <f>DEC2HEX(AE45,4)</f>
        <v>085E</v>
      </c>
      <c r="AE45" s="265">
        <f>+AE43+1</f>
        <v>2142</v>
      </c>
      <c r="AF45" s="177">
        <f t="shared" ref="AF45:AF64" si="3">AF44+1</f>
        <v>2148</v>
      </c>
      <c r="AG45" s="169" t="str">
        <f t="shared" ref="AG45:AG64" si="4">DEC2HEX(AF45,4)</f>
        <v>0864</v>
      </c>
      <c r="AH45" s="89">
        <v>0</v>
      </c>
      <c r="AI45" s="435"/>
      <c r="AJ45" s="472"/>
      <c r="AK45" s="472"/>
      <c r="AL45" s="472"/>
      <c r="AM45" s="472"/>
      <c r="AN45" s="472"/>
      <c r="AO45" s="472"/>
      <c r="AP45" s="436"/>
    </row>
    <row r="46" spans="1:43" ht="15.75" customHeight="1" thickBot="1" x14ac:dyDescent="0.3">
      <c r="A46" s="566"/>
      <c r="B46" s="271"/>
      <c r="C46" s="271"/>
      <c r="D46" s="192"/>
      <c r="E46" s="385"/>
      <c r="F46" s="405"/>
      <c r="G46" s="412"/>
      <c r="H46" s="82">
        <v>1</v>
      </c>
      <c r="I46" s="108" t="str">
        <f>'LIVE Real Time Control'!I88</f>
        <v>Fail test part.(NOK)</v>
      </c>
      <c r="J46" s="607"/>
      <c r="K46" s="196"/>
      <c r="L46" s="109">
        <v>1</v>
      </c>
      <c r="M46" s="614"/>
      <c r="N46" s="615"/>
      <c r="O46" s="615"/>
      <c r="P46" s="615"/>
      <c r="Q46" s="615"/>
      <c r="R46" s="615"/>
      <c r="S46" s="615"/>
      <c r="T46" s="616"/>
      <c r="V46" s="258"/>
      <c r="W46" s="258"/>
      <c r="X46" s="269"/>
      <c r="Y46" s="270"/>
      <c r="Z46" s="30" t="str">
        <f t="shared" si="1"/>
        <v>D</v>
      </c>
      <c r="AA46" s="104">
        <f t="shared" si="2"/>
        <v>13</v>
      </c>
      <c r="AB46" s="75">
        <v>7</v>
      </c>
      <c r="AC46" s="107" t="s">
        <v>128</v>
      </c>
      <c r="AD46" s="429"/>
      <c r="AE46" s="266"/>
      <c r="AF46" s="181">
        <f t="shared" si="3"/>
        <v>2149</v>
      </c>
      <c r="AG46" s="169" t="str">
        <f t="shared" si="4"/>
        <v>0865</v>
      </c>
      <c r="AH46" s="59">
        <v>15</v>
      </c>
      <c r="AI46" s="435"/>
      <c r="AJ46" s="472"/>
      <c r="AK46" s="472"/>
      <c r="AL46" s="472"/>
      <c r="AM46" s="472"/>
      <c r="AN46" s="472"/>
      <c r="AO46" s="472"/>
      <c r="AP46" s="436"/>
    </row>
    <row r="47" spans="1:43" ht="15" customHeight="1" thickBot="1" x14ac:dyDescent="0.3">
      <c r="A47" s="566"/>
      <c r="B47" s="271"/>
      <c r="C47" s="271"/>
      <c r="D47" s="192"/>
      <c r="E47" s="385"/>
      <c r="F47" s="405"/>
      <c r="G47" s="412"/>
      <c r="H47" s="82">
        <v>2</v>
      </c>
      <c r="I47" s="108" t="str">
        <f>'LIVE Real Time Control'!I89</f>
        <v>Fail reference part.(NOK)</v>
      </c>
      <c r="J47" s="607"/>
      <c r="K47" s="196"/>
      <c r="L47" s="109">
        <v>2</v>
      </c>
      <c r="M47" s="614"/>
      <c r="N47" s="615"/>
      <c r="O47" s="615"/>
      <c r="P47" s="615"/>
      <c r="Q47" s="615"/>
      <c r="R47" s="615"/>
      <c r="S47" s="615"/>
      <c r="T47" s="616"/>
      <c r="V47" s="257" t="s">
        <v>9</v>
      </c>
      <c r="W47" s="257" t="str">
        <f>+V47</f>
        <v>Commands</v>
      </c>
      <c r="X47" s="267"/>
      <c r="Y47" s="268"/>
      <c r="Z47" s="30" t="str">
        <f t="shared" si="1"/>
        <v>E</v>
      </c>
      <c r="AA47" s="104">
        <f t="shared" si="2"/>
        <v>14</v>
      </c>
      <c r="AB47" s="75">
        <v>0</v>
      </c>
      <c r="AC47" s="107" t="s">
        <v>128</v>
      </c>
      <c r="AD47" s="317" t="str">
        <f>DEC2HEX(AE47,4)</f>
        <v>085F</v>
      </c>
      <c r="AE47" s="265">
        <f>+AE45+1</f>
        <v>2143</v>
      </c>
      <c r="AF47" s="177">
        <f t="shared" si="3"/>
        <v>2150</v>
      </c>
      <c r="AG47" s="169" t="str">
        <f t="shared" si="4"/>
        <v>0866</v>
      </c>
      <c r="AH47" s="58">
        <v>0</v>
      </c>
      <c r="AI47" s="435"/>
      <c r="AJ47" s="472"/>
      <c r="AK47" s="472"/>
      <c r="AL47" s="472"/>
      <c r="AM47" s="472"/>
      <c r="AN47" s="472"/>
      <c r="AO47" s="472"/>
      <c r="AP47" s="436"/>
    </row>
    <row r="48" spans="1:43" ht="15.75" customHeight="1" thickBot="1" x14ac:dyDescent="0.3">
      <c r="A48" s="566"/>
      <c r="B48" s="271"/>
      <c r="C48" s="271"/>
      <c r="D48" s="192"/>
      <c r="E48" s="385"/>
      <c r="F48" s="405"/>
      <c r="G48" s="412"/>
      <c r="H48" s="82">
        <v>3</v>
      </c>
      <c r="I48" s="108" t="str">
        <f>'LIVE Real Time Control'!I90</f>
        <v>Alarm.</v>
      </c>
      <c r="J48" s="607"/>
      <c r="K48" s="196"/>
      <c r="L48" s="109">
        <v>3</v>
      </c>
      <c r="M48" s="614"/>
      <c r="N48" s="615"/>
      <c r="O48" s="615"/>
      <c r="P48" s="615"/>
      <c r="Q48" s="615"/>
      <c r="R48" s="615"/>
      <c r="S48" s="615"/>
      <c r="T48" s="616"/>
      <c r="V48" s="327"/>
      <c r="W48" s="327"/>
      <c r="X48" s="269"/>
      <c r="Y48" s="270"/>
      <c r="Z48" s="30" t="str">
        <f t="shared" si="1"/>
        <v>F</v>
      </c>
      <c r="AA48" s="104">
        <f t="shared" si="2"/>
        <v>15</v>
      </c>
      <c r="AB48" s="75">
        <v>7</v>
      </c>
      <c r="AC48" s="107" t="s">
        <v>128</v>
      </c>
      <c r="AD48" s="429"/>
      <c r="AE48" s="266"/>
      <c r="AF48" s="181">
        <f t="shared" si="3"/>
        <v>2151</v>
      </c>
      <c r="AG48" s="169" t="str">
        <f t="shared" si="4"/>
        <v>0867</v>
      </c>
      <c r="AH48" s="59">
        <v>15</v>
      </c>
      <c r="AI48" s="435"/>
      <c r="AJ48" s="472"/>
      <c r="AK48" s="472"/>
      <c r="AL48" s="472"/>
      <c r="AM48" s="472"/>
      <c r="AN48" s="472"/>
      <c r="AO48" s="472"/>
      <c r="AP48" s="436"/>
    </row>
    <row r="49" spans="1:42" ht="15" customHeight="1" thickBot="1" x14ac:dyDescent="0.3">
      <c r="A49" s="566"/>
      <c r="B49" s="271"/>
      <c r="C49" s="271"/>
      <c r="D49" s="192"/>
      <c r="E49" s="385"/>
      <c r="F49" s="405"/>
      <c r="G49" s="412"/>
      <c r="H49" s="82">
        <v>4</v>
      </c>
      <c r="I49" s="108" t="str">
        <f>'LIVE Real Time Control'!I91</f>
        <v>Pressure error (Alarm)</v>
      </c>
      <c r="J49" s="607"/>
      <c r="K49" s="196"/>
      <c r="L49" s="109">
        <v>4</v>
      </c>
      <c r="M49" s="614"/>
      <c r="N49" s="615"/>
      <c r="O49" s="615"/>
      <c r="P49" s="615"/>
      <c r="Q49" s="615"/>
      <c r="R49" s="615"/>
      <c r="S49" s="615"/>
      <c r="T49" s="616"/>
      <c r="V49" s="257" t="s">
        <v>9</v>
      </c>
      <c r="W49" s="257" t="str">
        <f>+V49</f>
        <v>Commands</v>
      </c>
      <c r="X49" s="267"/>
      <c r="Y49" s="268"/>
      <c r="Z49" s="30" t="str">
        <f t="shared" si="1"/>
        <v>10</v>
      </c>
      <c r="AA49" s="104">
        <f t="shared" si="2"/>
        <v>16</v>
      </c>
      <c r="AB49" s="75">
        <v>0</v>
      </c>
      <c r="AC49" s="107" t="s">
        <v>128</v>
      </c>
      <c r="AD49" s="317" t="str">
        <f>DEC2HEX(AE49,4)</f>
        <v>0860</v>
      </c>
      <c r="AE49" s="265">
        <f>+AE47+1</f>
        <v>2144</v>
      </c>
      <c r="AF49" s="177">
        <f t="shared" si="3"/>
        <v>2152</v>
      </c>
      <c r="AG49" s="169" t="str">
        <f t="shared" si="4"/>
        <v>0868</v>
      </c>
      <c r="AH49" s="58">
        <v>0</v>
      </c>
      <c r="AI49" s="435"/>
      <c r="AJ49" s="472"/>
      <c r="AK49" s="472"/>
      <c r="AL49" s="472"/>
      <c r="AM49" s="472"/>
      <c r="AN49" s="472"/>
      <c r="AO49" s="472"/>
      <c r="AP49" s="436"/>
    </row>
    <row r="50" spans="1:42" ht="15" customHeight="1" thickBot="1" x14ac:dyDescent="0.3">
      <c r="A50" s="566"/>
      <c r="B50" s="271"/>
      <c r="C50" s="271"/>
      <c r="D50" s="192"/>
      <c r="E50" s="385"/>
      <c r="F50" s="405"/>
      <c r="G50" s="412"/>
      <c r="H50" s="82">
        <v>5</v>
      </c>
      <c r="I50" s="108" t="str">
        <f>'LIVE Real Time Control'!I92</f>
        <v>Cycle end (system ready).</v>
      </c>
      <c r="J50" s="607"/>
      <c r="K50" s="196"/>
      <c r="L50" s="109">
        <v>5</v>
      </c>
      <c r="M50" s="614"/>
      <c r="N50" s="615"/>
      <c r="O50" s="615"/>
      <c r="P50" s="615"/>
      <c r="Q50" s="615"/>
      <c r="R50" s="615"/>
      <c r="S50" s="615"/>
      <c r="T50" s="616"/>
      <c r="V50" s="327"/>
      <c r="W50" s="327"/>
      <c r="X50" s="269"/>
      <c r="Y50" s="270"/>
      <c r="Z50" s="30" t="str">
        <f t="shared" si="1"/>
        <v>11</v>
      </c>
      <c r="AA50" s="104">
        <f t="shared" si="2"/>
        <v>17</v>
      </c>
      <c r="AB50" s="75">
        <v>7</v>
      </c>
      <c r="AC50" s="107" t="s">
        <v>128</v>
      </c>
      <c r="AD50" s="429"/>
      <c r="AE50" s="266"/>
      <c r="AF50" s="181">
        <f t="shared" si="3"/>
        <v>2153</v>
      </c>
      <c r="AG50" s="169" t="str">
        <f t="shared" si="4"/>
        <v>0869</v>
      </c>
      <c r="AH50" s="59">
        <v>15</v>
      </c>
      <c r="AI50" s="435"/>
      <c r="AJ50" s="472"/>
      <c r="AK50" s="472"/>
      <c r="AL50" s="472"/>
      <c r="AM50" s="472"/>
      <c r="AN50" s="472"/>
      <c r="AO50" s="472"/>
      <c r="AP50" s="436"/>
    </row>
    <row r="51" spans="1:42" ht="15" customHeight="1" thickBot="1" x14ac:dyDescent="0.3">
      <c r="A51" s="566"/>
      <c r="B51" s="271"/>
      <c r="C51" s="271"/>
      <c r="D51" s="192"/>
      <c r="E51" s="385"/>
      <c r="F51" s="405"/>
      <c r="G51" s="412"/>
      <c r="H51" s="82">
        <v>6</v>
      </c>
      <c r="I51" s="108" t="str">
        <f>'LIVE Real Time Control'!I93</f>
        <v>Part recoverable.</v>
      </c>
      <c r="J51" s="607"/>
      <c r="K51" s="196"/>
      <c r="L51" s="109">
        <v>6</v>
      </c>
      <c r="M51" s="614"/>
      <c r="N51" s="615"/>
      <c r="O51" s="615"/>
      <c r="P51" s="615"/>
      <c r="Q51" s="615"/>
      <c r="R51" s="615"/>
      <c r="S51" s="615"/>
      <c r="T51" s="616"/>
      <c r="V51" s="257" t="s">
        <v>9</v>
      </c>
      <c r="W51" s="257" t="str">
        <f>+V51</f>
        <v>Commands</v>
      </c>
      <c r="X51" s="267"/>
      <c r="Y51" s="268"/>
      <c r="Z51" s="30" t="str">
        <f t="shared" si="1"/>
        <v>12</v>
      </c>
      <c r="AA51" s="104">
        <f t="shared" si="2"/>
        <v>18</v>
      </c>
      <c r="AB51" s="75">
        <v>0</v>
      </c>
      <c r="AC51" s="107" t="s">
        <v>128</v>
      </c>
      <c r="AD51" s="317" t="str">
        <f>DEC2HEX(AE51,4)</f>
        <v>0861</v>
      </c>
      <c r="AE51" s="265">
        <f>+AE49+1</f>
        <v>2145</v>
      </c>
      <c r="AF51" s="177">
        <f t="shared" si="3"/>
        <v>2154</v>
      </c>
      <c r="AG51" s="169" t="str">
        <f t="shared" si="4"/>
        <v>086A</v>
      </c>
      <c r="AH51" s="58">
        <v>0</v>
      </c>
      <c r="AI51" s="435"/>
      <c r="AJ51" s="472"/>
      <c r="AK51" s="472"/>
      <c r="AL51" s="472"/>
      <c r="AM51" s="472"/>
      <c r="AN51" s="472"/>
      <c r="AO51" s="472"/>
      <c r="AP51" s="436"/>
    </row>
    <row r="52" spans="1:42" ht="15" customHeight="1" thickBot="1" x14ac:dyDescent="0.3">
      <c r="A52" s="566"/>
      <c r="B52" s="271"/>
      <c r="C52" s="258"/>
      <c r="D52" s="192"/>
      <c r="E52" s="385"/>
      <c r="F52" s="405"/>
      <c r="G52" s="412"/>
      <c r="H52" s="90">
        <v>7</v>
      </c>
      <c r="I52" s="108" t="str">
        <f>'LIVE Real Time Control'!I94</f>
        <v>Calibration error.</v>
      </c>
      <c r="J52" s="607"/>
      <c r="K52" s="196"/>
      <c r="L52" s="109">
        <v>7</v>
      </c>
      <c r="M52" s="614"/>
      <c r="N52" s="615"/>
      <c r="O52" s="615"/>
      <c r="P52" s="615"/>
      <c r="Q52" s="615"/>
      <c r="R52" s="615"/>
      <c r="S52" s="615"/>
      <c r="T52" s="616"/>
      <c r="V52" s="327"/>
      <c r="W52" s="327"/>
      <c r="X52" s="269"/>
      <c r="Y52" s="270"/>
      <c r="Z52" s="30" t="str">
        <f t="shared" si="1"/>
        <v>13</v>
      </c>
      <c r="AA52" s="104">
        <f t="shared" si="2"/>
        <v>19</v>
      </c>
      <c r="AB52" s="75">
        <v>7</v>
      </c>
      <c r="AC52" s="107" t="s">
        <v>128</v>
      </c>
      <c r="AD52" s="429"/>
      <c r="AE52" s="266"/>
      <c r="AF52" s="181">
        <f t="shared" si="3"/>
        <v>2155</v>
      </c>
      <c r="AG52" s="169" t="str">
        <f t="shared" si="4"/>
        <v>086B</v>
      </c>
      <c r="AH52" s="59">
        <v>15</v>
      </c>
      <c r="AI52" s="435"/>
      <c r="AJ52" s="472"/>
      <c r="AK52" s="472"/>
      <c r="AL52" s="472"/>
      <c r="AM52" s="472"/>
      <c r="AN52" s="472"/>
      <c r="AO52" s="472"/>
      <c r="AP52" s="436"/>
    </row>
    <row r="53" spans="1:42" ht="15" customHeight="1" thickBot="1" x14ac:dyDescent="0.3">
      <c r="A53" s="566"/>
      <c r="B53" s="271"/>
      <c r="C53" s="257" t="str">
        <f>+B45</f>
        <v>Real time test results</v>
      </c>
      <c r="D53" s="192"/>
      <c r="E53" s="385"/>
      <c r="F53" s="405" t="s">
        <v>269</v>
      </c>
      <c r="G53" s="412">
        <f>+HEX2DEC(F53)</f>
        <v>13</v>
      </c>
      <c r="H53" s="75">
        <v>0</v>
      </c>
      <c r="I53" s="108" t="str">
        <f>'LIVE Real Time Control'!I95</f>
        <v>Calibration check error</v>
      </c>
      <c r="J53" s="607"/>
      <c r="K53" s="196"/>
      <c r="L53" s="109">
        <v>8</v>
      </c>
      <c r="M53" s="614"/>
      <c r="N53" s="615"/>
      <c r="O53" s="615"/>
      <c r="P53" s="615"/>
      <c r="Q53" s="615"/>
      <c r="R53" s="615"/>
      <c r="S53" s="615"/>
      <c r="T53" s="616"/>
      <c r="U53" s="110"/>
      <c r="V53" s="257" t="s">
        <v>9</v>
      </c>
      <c r="W53" s="257" t="str">
        <f>+V53</f>
        <v>Commands</v>
      </c>
      <c r="X53" s="267"/>
      <c r="Y53" s="268"/>
      <c r="Z53" s="30" t="str">
        <f t="shared" si="1"/>
        <v>14</v>
      </c>
      <c r="AA53" s="104">
        <f t="shared" si="2"/>
        <v>20</v>
      </c>
      <c r="AB53" s="75">
        <v>0</v>
      </c>
      <c r="AC53" s="107" t="s">
        <v>128</v>
      </c>
      <c r="AD53" s="317" t="str">
        <f>DEC2HEX(AE53,4)</f>
        <v>0862</v>
      </c>
      <c r="AE53" s="265">
        <f>+AE51+1</f>
        <v>2146</v>
      </c>
      <c r="AF53" s="177">
        <f t="shared" si="3"/>
        <v>2156</v>
      </c>
      <c r="AG53" s="169" t="str">
        <f t="shared" si="4"/>
        <v>086C</v>
      </c>
      <c r="AH53" s="58">
        <v>0</v>
      </c>
      <c r="AI53" s="435"/>
      <c r="AJ53" s="472"/>
      <c r="AK53" s="472"/>
      <c r="AL53" s="472"/>
      <c r="AM53" s="472"/>
      <c r="AN53" s="472"/>
      <c r="AO53" s="472"/>
      <c r="AP53" s="436"/>
    </row>
    <row r="54" spans="1:42" ht="15.75" customHeight="1" thickBot="1" x14ac:dyDescent="0.3">
      <c r="A54" s="566"/>
      <c r="B54" s="271"/>
      <c r="C54" s="271"/>
      <c r="D54" s="192"/>
      <c r="E54" s="385"/>
      <c r="F54" s="405"/>
      <c r="G54" s="412"/>
      <c r="H54" s="82">
        <v>1</v>
      </c>
      <c r="I54" s="108" t="str">
        <f>'LIVE Real Time Control'!I96</f>
        <v>ATR fault.</v>
      </c>
      <c r="J54" s="607"/>
      <c r="K54" s="196"/>
      <c r="L54" s="109">
        <v>9</v>
      </c>
      <c r="M54" s="614"/>
      <c r="N54" s="615"/>
      <c r="O54" s="615"/>
      <c r="P54" s="615"/>
      <c r="Q54" s="615"/>
      <c r="R54" s="615"/>
      <c r="S54" s="615"/>
      <c r="T54" s="616"/>
      <c r="U54" s="110"/>
      <c r="V54" s="327"/>
      <c r="W54" s="327"/>
      <c r="X54" s="269"/>
      <c r="Y54" s="270"/>
      <c r="Z54" s="30" t="str">
        <f t="shared" si="1"/>
        <v>15</v>
      </c>
      <c r="AA54" s="104">
        <f t="shared" si="2"/>
        <v>21</v>
      </c>
      <c r="AB54" s="75">
        <v>7</v>
      </c>
      <c r="AC54" s="107" t="s">
        <v>128</v>
      </c>
      <c r="AD54" s="429"/>
      <c r="AE54" s="266"/>
      <c r="AF54" s="181">
        <f t="shared" si="3"/>
        <v>2157</v>
      </c>
      <c r="AG54" s="169" t="str">
        <f t="shared" si="4"/>
        <v>086D</v>
      </c>
      <c r="AH54" s="59">
        <v>15</v>
      </c>
      <c r="AI54" s="435"/>
      <c r="AJ54" s="472"/>
      <c r="AK54" s="472"/>
      <c r="AL54" s="472"/>
      <c r="AM54" s="472"/>
      <c r="AN54" s="472"/>
      <c r="AO54" s="472"/>
      <c r="AP54" s="436"/>
    </row>
    <row r="55" spans="1:42" ht="15" customHeight="1" thickBot="1" x14ac:dyDescent="0.3">
      <c r="A55" s="566"/>
      <c r="B55" s="271"/>
      <c r="C55" s="271"/>
      <c r="D55" s="192"/>
      <c r="E55" s="385"/>
      <c r="F55" s="405"/>
      <c r="G55" s="412"/>
      <c r="H55" s="82">
        <v>2</v>
      </c>
      <c r="I55" s="108" t="str">
        <f>'LIVE Real Time Control'!I97</f>
        <v>Not used</v>
      </c>
      <c r="J55" s="607"/>
      <c r="K55" s="196"/>
      <c r="L55" s="109">
        <v>10</v>
      </c>
      <c r="M55" s="614"/>
      <c r="N55" s="615"/>
      <c r="O55" s="615"/>
      <c r="P55" s="615"/>
      <c r="Q55" s="615"/>
      <c r="R55" s="615"/>
      <c r="S55" s="615"/>
      <c r="T55" s="616"/>
      <c r="U55" s="110"/>
      <c r="V55" s="257" t="s">
        <v>9</v>
      </c>
      <c r="W55" s="257" t="str">
        <f>+V55</f>
        <v>Commands</v>
      </c>
      <c r="X55" s="267"/>
      <c r="Y55" s="268"/>
      <c r="Z55" s="30" t="str">
        <f t="shared" si="1"/>
        <v>16</v>
      </c>
      <c r="AA55" s="104">
        <f t="shared" si="2"/>
        <v>22</v>
      </c>
      <c r="AB55" s="75">
        <v>0</v>
      </c>
      <c r="AC55" s="107" t="s">
        <v>128</v>
      </c>
      <c r="AD55" s="317" t="str">
        <f>DEC2HEX(AE55,4)</f>
        <v>0863</v>
      </c>
      <c r="AE55" s="265">
        <f>+AE53+1</f>
        <v>2147</v>
      </c>
      <c r="AF55" s="177">
        <f t="shared" si="3"/>
        <v>2158</v>
      </c>
      <c r="AG55" s="169" t="str">
        <f t="shared" si="4"/>
        <v>086E</v>
      </c>
      <c r="AH55" s="58">
        <v>0</v>
      </c>
      <c r="AI55" s="435"/>
      <c r="AJ55" s="472"/>
      <c r="AK55" s="472"/>
      <c r="AL55" s="472"/>
      <c r="AM55" s="472"/>
      <c r="AN55" s="472"/>
      <c r="AO55" s="472"/>
      <c r="AP55" s="436"/>
    </row>
    <row r="56" spans="1:42" ht="15.75" customHeight="1" thickBot="1" x14ac:dyDescent="0.3">
      <c r="A56" s="566"/>
      <c r="B56" s="271"/>
      <c r="C56" s="271"/>
      <c r="D56" s="192"/>
      <c r="E56" s="385"/>
      <c r="F56" s="405"/>
      <c r="G56" s="412"/>
      <c r="H56" s="82">
        <v>3</v>
      </c>
      <c r="I56" s="108" t="str">
        <f>'LIVE Real Time Control'!I98</f>
        <v>Not used</v>
      </c>
      <c r="J56" s="607"/>
      <c r="K56" s="196"/>
      <c r="L56" s="109">
        <v>11</v>
      </c>
      <c r="M56" s="614"/>
      <c r="N56" s="615"/>
      <c r="O56" s="615"/>
      <c r="P56" s="615"/>
      <c r="Q56" s="615"/>
      <c r="R56" s="615"/>
      <c r="S56" s="615"/>
      <c r="T56" s="616"/>
      <c r="U56" s="110"/>
      <c r="V56" s="327"/>
      <c r="W56" s="327"/>
      <c r="X56" s="269"/>
      <c r="Y56" s="270"/>
      <c r="Z56" s="30" t="str">
        <f t="shared" si="1"/>
        <v>17</v>
      </c>
      <c r="AA56" s="104">
        <f t="shared" si="2"/>
        <v>23</v>
      </c>
      <c r="AB56" s="75">
        <v>7</v>
      </c>
      <c r="AC56" s="107" t="s">
        <v>128</v>
      </c>
      <c r="AD56" s="429"/>
      <c r="AE56" s="266"/>
      <c r="AF56" s="181">
        <f t="shared" si="3"/>
        <v>2159</v>
      </c>
      <c r="AG56" s="169" t="str">
        <f t="shared" si="4"/>
        <v>086F</v>
      </c>
      <c r="AH56" s="59">
        <v>15</v>
      </c>
      <c r="AI56" s="435"/>
      <c r="AJ56" s="472"/>
      <c r="AK56" s="472"/>
      <c r="AL56" s="472"/>
      <c r="AM56" s="472"/>
      <c r="AN56" s="472"/>
      <c r="AO56" s="472"/>
      <c r="AP56" s="436"/>
    </row>
    <row r="57" spans="1:42" ht="15" customHeight="1" thickBot="1" x14ac:dyDescent="0.3">
      <c r="A57" s="566"/>
      <c r="B57" s="271"/>
      <c r="C57" s="271"/>
      <c r="D57" s="192"/>
      <c r="E57" s="385"/>
      <c r="F57" s="405"/>
      <c r="G57" s="412"/>
      <c r="H57" s="82">
        <v>4</v>
      </c>
      <c r="I57" s="108" t="str">
        <f>'LIVE Real Time Control'!I99</f>
        <v>Not used</v>
      </c>
      <c r="J57" s="607"/>
      <c r="K57" s="196"/>
      <c r="L57" s="109">
        <v>12</v>
      </c>
      <c r="M57" s="614"/>
      <c r="N57" s="615"/>
      <c r="O57" s="615"/>
      <c r="P57" s="615"/>
      <c r="Q57" s="615"/>
      <c r="R57" s="615"/>
      <c r="S57" s="615"/>
      <c r="T57" s="616"/>
      <c r="U57" s="110"/>
      <c r="V57" s="257" t="s">
        <v>9</v>
      </c>
      <c r="W57" s="257" t="str">
        <f>+V57</f>
        <v>Commands</v>
      </c>
      <c r="X57" s="267"/>
      <c r="Y57" s="268"/>
      <c r="Z57" s="30" t="str">
        <f t="shared" si="1"/>
        <v>18</v>
      </c>
      <c r="AA57" s="104">
        <f t="shared" si="2"/>
        <v>24</v>
      </c>
      <c r="AB57" s="75">
        <v>0</v>
      </c>
      <c r="AC57" s="107" t="s">
        <v>128</v>
      </c>
      <c r="AD57" s="317" t="str">
        <f>DEC2HEX(AE57,4)</f>
        <v>0864</v>
      </c>
      <c r="AE57" s="265">
        <f>+AE55+1</f>
        <v>2148</v>
      </c>
      <c r="AF57" s="177">
        <f t="shared" si="3"/>
        <v>2160</v>
      </c>
      <c r="AG57" s="169" t="str">
        <f t="shared" si="4"/>
        <v>0870</v>
      </c>
      <c r="AH57" s="58">
        <v>0</v>
      </c>
      <c r="AI57" s="435"/>
      <c r="AJ57" s="472"/>
      <c r="AK57" s="472"/>
      <c r="AL57" s="472"/>
      <c r="AM57" s="472"/>
      <c r="AN57" s="472"/>
      <c r="AO57" s="472"/>
      <c r="AP57" s="436"/>
    </row>
    <row r="58" spans="1:42" ht="15" customHeight="1" thickBot="1" x14ac:dyDescent="0.3">
      <c r="A58" s="566"/>
      <c r="B58" s="271"/>
      <c r="C58" s="271"/>
      <c r="D58" s="192"/>
      <c r="E58" s="385"/>
      <c r="F58" s="405"/>
      <c r="G58" s="412"/>
      <c r="H58" s="82">
        <v>5</v>
      </c>
      <c r="I58" s="108" t="str">
        <f>'LIVE Real Time Control'!I100</f>
        <v>Not used</v>
      </c>
      <c r="J58" s="607"/>
      <c r="K58" s="196"/>
      <c r="L58" s="109">
        <v>13</v>
      </c>
      <c r="M58" s="614"/>
      <c r="N58" s="615"/>
      <c r="O58" s="615"/>
      <c r="P58" s="615"/>
      <c r="Q58" s="615"/>
      <c r="R58" s="615"/>
      <c r="S58" s="615"/>
      <c r="T58" s="616"/>
      <c r="U58" s="110"/>
      <c r="V58" s="327"/>
      <c r="W58" s="327"/>
      <c r="X58" s="269"/>
      <c r="Y58" s="270"/>
      <c r="Z58" s="30" t="str">
        <f t="shared" si="1"/>
        <v>19</v>
      </c>
      <c r="AA58" s="104">
        <f t="shared" si="2"/>
        <v>25</v>
      </c>
      <c r="AB58" s="75">
        <v>7</v>
      </c>
      <c r="AC58" s="107" t="s">
        <v>128</v>
      </c>
      <c r="AD58" s="429"/>
      <c r="AE58" s="266"/>
      <c r="AF58" s="181">
        <f t="shared" si="3"/>
        <v>2161</v>
      </c>
      <c r="AG58" s="169" t="str">
        <f t="shared" si="4"/>
        <v>0871</v>
      </c>
      <c r="AH58" s="59">
        <v>15</v>
      </c>
      <c r="AI58" s="435"/>
      <c r="AJ58" s="472"/>
      <c r="AK58" s="472"/>
      <c r="AL58" s="472"/>
      <c r="AM58" s="472"/>
      <c r="AN58" s="472"/>
      <c r="AO58" s="472"/>
      <c r="AP58" s="436"/>
    </row>
    <row r="59" spans="1:42" ht="15" customHeight="1" thickBot="1" x14ac:dyDescent="0.3">
      <c r="A59" s="566"/>
      <c r="B59" s="271"/>
      <c r="C59" s="271"/>
      <c r="D59" s="192"/>
      <c r="E59" s="385"/>
      <c r="F59" s="405"/>
      <c r="G59" s="412"/>
      <c r="H59" s="82">
        <v>6</v>
      </c>
      <c r="I59" s="108" t="str">
        <f>'LIVE Real Time Control'!I101</f>
        <v>Not used</v>
      </c>
      <c r="J59" s="607"/>
      <c r="K59" s="196"/>
      <c r="L59" s="109">
        <v>14</v>
      </c>
      <c r="M59" s="614"/>
      <c r="N59" s="615"/>
      <c r="O59" s="615"/>
      <c r="P59" s="615"/>
      <c r="Q59" s="615"/>
      <c r="R59" s="615"/>
      <c r="S59" s="615"/>
      <c r="T59" s="616"/>
      <c r="U59" s="110"/>
      <c r="V59" s="257" t="s">
        <v>9</v>
      </c>
      <c r="W59" s="257" t="str">
        <f>+V59</f>
        <v>Commands</v>
      </c>
      <c r="X59" s="267"/>
      <c r="Y59" s="268"/>
      <c r="Z59" s="30" t="str">
        <f t="shared" si="1"/>
        <v>1A</v>
      </c>
      <c r="AA59" s="104">
        <f t="shared" si="2"/>
        <v>26</v>
      </c>
      <c r="AB59" s="75">
        <v>0</v>
      </c>
      <c r="AC59" s="107" t="s">
        <v>128</v>
      </c>
      <c r="AD59" s="317" t="str">
        <f>DEC2HEX(AE59,4)</f>
        <v>0865</v>
      </c>
      <c r="AE59" s="265">
        <f>+AE57+1</f>
        <v>2149</v>
      </c>
      <c r="AF59" s="177">
        <f t="shared" si="3"/>
        <v>2162</v>
      </c>
      <c r="AG59" s="169" t="str">
        <f t="shared" si="4"/>
        <v>0872</v>
      </c>
      <c r="AH59" s="58">
        <v>0</v>
      </c>
      <c r="AI59" s="435"/>
      <c r="AJ59" s="472"/>
      <c r="AK59" s="472"/>
      <c r="AL59" s="472"/>
      <c r="AM59" s="472"/>
      <c r="AN59" s="472"/>
      <c r="AO59" s="472"/>
      <c r="AP59" s="436"/>
    </row>
    <row r="60" spans="1:42" ht="15" customHeight="1" thickBot="1" x14ac:dyDescent="0.3">
      <c r="A60" s="566"/>
      <c r="B60" s="258"/>
      <c r="C60" s="258"/>
      <c r="D60" s="194"/>
      <c r="E60" s="386"/>
      <c r="F60" s="423"/>
      <c r="G60" s="597"/>
      <c r="H60" s="86">
        <v>7</v>
      </c>
      <c r="I60" s="111" t="str">
        <f>'LIVE Real Time Control'!I102</f>
        <v xml:space="preserve">Panel Key switch "On" or "edit position" if applicable </v>
      </c>
      <c r="J60" s="608"/>
      <c r="K60" s="202"/>
      <c r="L60" s="112">
        <v>15</v>
      </c>
      <c r="M60" s="614"/>
      <c r="N60" s="615"/>
      <c r="O60" s="615"/>
      <c r="P60" s="615"/>
      <c r="Q60" s="615"/>
      <c r="R60" s="615"/>
      <c r="S60" s="615"/>
      <c r="T60" s="616"/>
      <c r="U60" s="110"/>
      <c r="V60" s="327"/>
      <c r="W60" s="327"/>
      <c r="X60" s="269"/>
      <c r="Y60" s="270"/>
      <c r="Z60" s="30" t="str">
        <f t="shared" si="1"/>
        <v>1B</v>
      </c>
      <c r="AA60" s="104">
        <f t="shared" si="2"/>
        <v>27</v>
      </c>
      <c r="AB60" s="75">
        <v>7</v>
      </c>
      <c r="AC60" s="107" t="s">
        <v>128</v>
      </c>
      <c r="AD60" s="429"/>
      <c r="AE60" s="266"/>
      <c r="AF60" s="181">
        <f t="shared" si="3"/>
        <v>2163</v>
      </c>
      <c r="AG60" s="169" t="str">
        <f t="shared" si="4"/>
        <v>0873</v>
      </c>
      <c r="AH60" s="59">
        <v>15</v>
      </c>
      <c r="AI60" s="435"/>
      <c r="AJ60" s="472"/>
      <c r="AK60" s="472"/>
      <c r="AL60" s="472"/>
      <c r="AM60" s="472"/>
      <c r="AN60" s="472"/>
      <c r="AO60" s="472"/>
      <c r="AP60" s="436"/>
    </row>
    <row r="61" spans="1:42" ht="15" customHeight="1" thickBot="1" x14ac:dyDescent="0.3">
      <c r="A61" s="566"/>
      <c r="B61" s="257" t="s">
        <v>201</v>
      </c>
      <c r="C61" s="257" t="str">
        <f>+B61</f>
        <v>Live Sensor Data</v>
      </c>
      <c r="D61" s="28"/>
      <c r="E61" s="29"/>
      <c r="F61" s="141" t="s">
        <v>268</v>
      </c>
      <c r="G61" s="40">
        <f>+HEX2DEC(F61)</f>
        <v>14</v>
      </c>
      <c r="H61" s="97">
        <v>0</v>
      </c>
      <c r="I61" s="598" t="s">
        <v>191</v>
      </c>
      <c r="J61" s="352" t="e">
        <f>DEC2HEX(K61,2)</f>
        <v>#NUM!</v>
      </c>
      <c r="K61" s="200">
        <f>+K45+1</f>
        <v>1013</v>
      </c>
      <c r="L61" s="100" t="s">
        <v>184</v>
      </c>
      <c r="M61" s="614"/>
      <c r="N61" s="615"/>
      <c r="O61" s="615"/>
      <c r="P61" s="615"/>
      <c r="Q61" s="615"/>
      <c r="R61" s="615"/>
      <c r="S61" s="615"/>
      <c r="T61" s="616"/>
      <c r="U61" s="110"/>
      <c r="V61" s="257" t="s">
        <v>9</v>
      </c>
      <c r="W61" s="257" t="str">
        <f>+V61</f>
        <v>Commands</v>
      </c>
      <c r="X61" s="267"/>
      <c r="Y61" s="268"/>
      <c r="Z61" s="30" t="str">
        <f t="shared" si="1"/>
        <v>1C</v>
      </c>
      <c r="AA61" s="104">
        <f t="shared" si="2"/>
        <v>28</v>
      </c>
      <c r="AB61" s="75">
        <v>0</v>
      </c>
      <c r="AC61" s="107" t="s">
        <v>128</v>
      </c>
      <c r="AD61" s="317" t="str">
        <f>DEC2HEX(AE61,4)</f>
        <v>0866</v>
      </c>
      <c r="AE61" s="265">
        <f>+AE59+1</f>
        <v>2150</v>
      </c>
      <c r="AF61" s="177">
        <f t="shared" si="3"/>
        <v>2164</v>
      </c>
      <c r="AG61" s="169" t="str">
        <f t="shared" si="4"/>
        <v>0874</v>
      </c>
      <c r="AH61" s="58">
        <v>0</v>
      </c>
      <c r="AI61" s="435"/>
      <c r="AJ61" s="472"/>
      <c r="AK61" s="472"/>
      <c r="AL61" s="472"/>
      <c r="AM61" s="472"/>
      <c r="AN61" s="472"/>
      <c r="AO61" s="472"/>
      <c r="AP61" s="436"/>
    </row>
    <row r="62" spans="1:42" ht="15.75" customHeight="1" thickBot="1" x14ac:dyDescent="0.3">
      <c r="A62" s="566"/>
      <c r="B62" s="271"/>
      <c r="C62" s="271"/>
      <c r="D62" s="28"/>
      <c r="E62" s="29"/>
      <c r="F62" s="66" t="s">
        <v>267</v>
      </c>
      <c r="G62" s="25">
        <f>+HEX2DEC(F62)</f>
        <v>15</v>
      </c>
      <c r="H62" s="82">
        <v>0</v>
      </c>
      <c r="I62" s="599"/>
      <c r="J62" s="264"/>
      <c r="K62" s="266"/>
      <c r="L62" s="113" t="s">
        <v>185</v>
      </c>
      <c r="M62" s="614"/>
      <c r="N62" s="615"/>
      <c r="O62" s="615"/>
      <c r="P62" s="615"/>
      <c r="Q62" s="615"/>
      <c r="R62" s="615"/>
      <c r="S62" s="615"/>
      <c r="T62" s="616"/>
      <c r="U62" s="110"/>
      <c r="V62" s="271"/>
      <c r="W62" s="271"/>
      <c r="X62" s="272"/>
      <c r="Y62" s="273"/>
      <c r="Z62" s="31" t="str">
        <f t="shared" si="1"/>
        <v>1D</v>
      </c>
      <c r="AA62" s="107">
        <f t="shared" si="2"/>
        <v>29</v>
      </c>
      <c r="AB62" s="22">
        <v>7</v>
      </c>
      <c r="AC62" s="107" t="s">
        <v>128</v>
      </c>
      <c r="AD62" s="429"/>
      <c r="AE62" s="200"/>
      <c r="AF62" s="181">
        <f t="shared" si="3"/>
        <v>2165</v>
      </c>
      <c r="AG62" s="169" t="str">
        <f t="shared" si="4"/>
        <v>0875</v>
      </c>
      <c r="AH62" s="60">
        <v>15</v>
      </c>
      <c r="AI62" s="435"/>
      <c r="AJ62" s="472"/>
      <c r="AK62" s="472"/>
      <c r="AL62" s="472"/>
      <c r="AM62" s="472"/>
      <c r="AN62" s="472"/>
      <c r="AO62" s="472"/>
      <c r="AP62" s="436"/>
    </row>
    <row r="63" spans="1:42" ht="15" customHeight="1" thickBot="1" x14ac:dyDescent="0.3">
      <c r="A63" s="566"/>
      <c r="B63" s="271"/>
      <c r="C63" s="271"/>
      <c r="D63" s="378"/>
      <c r="E63" s="379"/>
      <c r="F63" s="68" t="str">
        <f>DEC2HEX(G63)</f>
        <v>10</v>
      </c>
      <c r="G63" s="136">
        <f>G62+1</f>
        <v>16</v>
      </c>
      <c r="H63" s="78" t="s">
        <v>184</v>
      </c>
      <c r="I63" s="114" t="s">
        <v>180</v>
      </c>
      <c r="J63" s="317" t="str">
        <f t="shared" ref="J63:J77" si="5">DEC2HEX(K63)</f>
        <v>3F6</v>
      </c>
      <c r="K63" s="317">
        <f>K61+1</f>
        <v>1014</v>
      </c>
      <c r="L63" s="100" t="s">
        <v>184</v>
      </c>
      <c r="M63" s="614"/>
      <c r="N63" s="615"/>
      <c r="O63" s="615"/>
      <c r="P63" s="615"/>
      <c r="Q63" s="615"/>
      <c r="R63" s="615"/>
      <c r="S63" s="615"/>
      <c r="T63" s="616"/>
      <c r="U63" s="110"/>
      <c r="V63" s="257" t="s">
        <v>9</v>
      </c>
      <c r="W63" s="257" t="str">
        <f>+V63</f>
        <v>Commands</v>
      </c>
      <c r="X63" s="259"/>
      <c r="Y63" s="260"/>
      <c r="Z63" s="30" t="str">
        <f t="shared" si="1"/>
        <v>1E</v>
      </c>
      <c r="AA63" s="104">
        <f t="shared" si="2"/>
        <v>30</v>
      </c>
      <c r="AB63" s="75">
        <v>0</v>
      </c>
      <c r="AC63" s="107" t="s">
        <v>128</v>
      </c>
      <c r="AD63" s="317" t="str">
        <f>DEC2HEX(AE63,4)</f>
        <v>0867</v>
      </c>
      <c r="AE63" s="265">
        <f>+AE61+1</f>
        <v>2151</v>
      </c>
      <c r="AF63" s="177">
        <f t="shared" si="3"/>
        <v>2166</v>
      </c>
      <c r="AG63" s="169" t="str">
        <f t="shared" si="4"/>
        <v>0876</v>
      </c>
      <c r="AH63" s="58">
        <v>0</v>
      </c>
      <c r="AI63" s="435"/>
      <c r="AJ63" s="472"/>
      <c r="AK63" s="472"/>
      <c r="AL63" s="472"/>
      <c r="AM63" s="472"/>
      <c r="AN63" s="472"/>
      <c r="AO63" s="472"/>
      <c r="AP63" s="436"/>
    </row>
    <row r="64" spans="1:42" ht="15.75" customHeight="1" thickBot="1" x14ac:dyDescent="0.3">
      <c r="A64" s="566"/>
      <c r="B64" s="271"/>
      <c r="C64" s="271"/>
      <c r="D64" s="194"/>
      <c r="E64" s="195"/>
      <c r="F64" s="69" t="str">
        <f t="shared" ref="F64:F78" si="6">DEC2HEX(G64)</f>
        <v>11</v>
      </c>
      <c r="G64" s="137">
        <f>G63+1</f>
        <v>17</v>
      </c>
      <c r="H64" s="101" t="s">
        <v>184</v>
      </c>
      <c r="I64" s="115" t="s">
        <v>180</v>
      </c>
      <c r="J64" s="429"/>
      <c r="K64" s="429"/>
      <c r="L64" s="113" t="s">
        <v>185</v>
      </c>
      <c r="M64" s="614"/>
      <c r="N64" s="615"/>
      <c r="O64" s="615"/>
      <c r="P64" s="615"/>
      <c r="Q64" s="615"/>
      <c r="R64" s="615"/>
      <c r="S64" s="615"/>
      <c r="T64" s="616"/>
      <c r="U64" s="110"/>
      <c r="V64" s="258"/>
      <c r="W64" s="258"/>
      <c r="X64" s="261"/>
      <c r="Y64" s="262"/>
      <c r="Z64" s="32" t="str">
        <f t="shared" si="1"/>
        <v>1F</v>
      </c>
      <c r="AA64" s="116">
        <f t="shared" si="2"/>
        <v>31</v>
      </c>
      <c r="AB64" s="13">
        <v>7</v>
      </c>
      <c r="AC64" s="116" t="s">
        <v>128</v>
      </c>
      <c r="AD64" s="429"/>
      <c r="AE64" s="266"/>
      <c r="AF64" s="181">
        <f t="shared" si="3"/>
        <v>2167</v>
      </c>
      <c r="AG64" s="169" t="str">
        <f t="shared" si="4"/>
        <v>0877</v>
      </c>
      <c r="AH64" s="63">
        <v>15</v>
      </c>
      <c r="AI64" s="278"/>
      <c r="AJ64" s="279"/>
      <c r="AK64" s="279"/>
      <c r="AL64" s="279"/>
      <c r="AM64" s="279"/>
      <c r="AN64" s="279"/>
      <c r="AO64" s="279"/>
      <c r="AP64" s="280"/>
    </row>
    <row r="65" spans="1:42" ht="15" customHeight="1" x14ac:dyDescent="0.25">
      <c r="A65" s="566"/>
      <c r="B65" s="271"/>
      <c r="C65" s="271"/>
      <c r="D65" s="378"/>
      <c r="E65" s="379"/>
      <c r="F65" s="68" t="str">
        <f t="shared" si="6"/>
        <v>12</v>
      </c>
      <c r="G65" s="136">
        <f t="shared" ref="G65:G78" si="7">G64+1</f>
        <v>18</v>
      </c>
      <c r="H65" s="78" t="s">
        <v>184</v>
      </c>
      <c r="I65" s="114" t="s">
        <v>180</v>
      </c>
      <c r="J65" s="317" t="str">
        <f t="shared" si="5"/>
        <v>3F7</v>
      </c>
      <c r="K65" s="317">
        <f>K63+1</f>
        <v>1015</v>
      </c>
      <c r="L65" s="100" t="s">
        <v>184</v>
      </c>
      <c r="M65" s="614"/>
      <c r="N65" s="615"/>
      <c r="O65" s="615"/>
      <c r="P65" s="615"/>
      <c r="Q65" s="615"/>
      <c r="R65" s="615"/>
      <c r="S65" s="615"/>
      <c r="T65" s="616"/>
      <c r="U65" s="110"/>
      <c r="V65" s="340" t="s">
        <v>9</v>
      </c>
      <c r="W65" s="257" t="s">
        <v>216</v>
      </c>
      <c r="X65" s="539" t="str">
        <f>DEC2HEX(Y65)</f>
        <v>20</v>
      </c>
      <c r="Y65" s="539">
        <v>32</v>
      </c>
      <c r="Z65" s="552" t="str">
        <f>DEC2HEX(AA65)</f>
        <v>20</v>
      </c>
      <c r="AA65" s="573">
        <f>AA64+1</f>
        <v>32</v>
      </c>
      <c r="AB65" s="75">
        <v>0</v>
      </c>
      <c r="AC65" s="652" t="s">
        <v>423</v>
      </c>
      <c r="AD65" s="475" t="str">
        <f>DEC2HEX(AE65,4)</f>
        <v>0868</v>
      </c>
      <c r="AE65" s="476">
        <f>+AE63+1</f>
        <v>2152</v>
      </c>
      <c r="AF65" s="476">
        <f>AF64+1</f>
        <v>2168</v>
      </c>
      <c r="AG65" s="609" t="str">
        <f>DEC2HEX(AF65,4)</f>
        <v>0878</v>
      </c>
      <c r="AH65" s="73">
        <v>0</v>
      </c>
      <c r="AI65" s="644" t="s">
        <v>352</v>
      </c>
      <c r="AJ65" s="353" t="str">
        <f>IF(AI65  = "STX","02", AI65)</f>
        <v>02</v>
      </c>
      <c r="AK65" s="314" t="str">
        <f>CONCATENATE(AJ65,AJ73)</f>
        <v>0241</v>
      </c>
      <c r="AL65" s="314" t="str">
        <f>CONCATENATE(AJ73,AJ65)</f>
        <v>4102</v>
      </c>
      <c r="AM65" s="314">
        <f>MOD(HEX2DEC(AK65)+2^15,2^16)-2^15</f>
        <v>577</v>
      </c>
      <c r="AN65" s="314">
        <f>MOD(HEX2DEC(AL65)+2^15,2^16)-2^15</f>
        <v>16642</v>
      </c>
      <c r="AO65" s="230" t="s">
        <v>419</v>
      </c>
      <c r="AP65" s="231"/>
    </row>
    <row r="66" spans="1:42" ht="15" customHeight="1" thickBot="1" x14ac:dyDescent="0.3">
      <c r="A66" s="566"/>
      <c r="B66" s="271"/>
      <c r="C66" s="271"/>
      <c r="D66" s="194"/>
      <c r="E66" s="195"/>
      <c r="F66" s="69" t="str">
        <f t="shared" si="6"/>
        <v>13</v>
      </c>
      <c r="G66" s="137">
        <f t="shared" si="7"/>
        <v>19</v>
      </c>
      <c r="H66" s="101" t="s">
        <v>184</v>
      </c>
      <c r="I66" s="115" t="s">
        <v>180</v>
      </c>
      <c r="J66" s="429"/>
      <c r="K66" s="429"/>
      <c r="L66" s="113" t="s">
        <v>185</v>
      </c>
      <c r="M66" s="614"/>
      <c r="N66" s="615"/>
      <c r="O66" s="615"/>
      <c r="P66" s="615"/>
      <c r="Q66" s="615"/>
      <c r="R66" s="615"/>
      <c r="S66" s="615"/>
      <c r="T66" s="616"/>
      <c r="U66" s="110"/>
      <c r="V66" s="341"/>
      <c r="W66" s="271"/>
      <c r="X66" s="540"/>
      <c r="Y66" s="540"/>
      <c r="Z66" s="553"/>
      <c r="AA66" s="574"/>
      <c r="AB66" s="82">
        <v>1</v>
      </c>
      <c r="AC66" s="653"/>
      <c r="AD66" s="388"/>
      <c r="AE66" s="387"/>
      <c r="AF66" s="387"/>
      <c r="AG66" s="610"/>
      <c r="AH66" s="5">
        <v>1</v>
      </c>
      <c r="AI66" s="645"/>
      <c r="AJ66" s="354"/>
      <c r="AK66" s="315"/>
      <c r="AL66" s="315"/>
      <c r="AM66" s="315"/>
      <c r="AN66" s="315"/>
      <c r="AO66" s="232"/>
      <c r="AP66" s="233"/>
    </row>
    <row r="67" spans="1:42" ht="15" customHeight="1" x14ac:dyDescent="0.25">
      <c r="A67" s="566"/>
      <c r="B67" s="271"/>
      <c r="C67" s="271"/>
      <c r="D67" s="378"/>
      <c r="E67" s="379"/>
      <c r="F67" s="68" t="str">
        <f t="shared" si="6"/>
        <v>14</v>
      </c>
      <c r="G67" s="136">
        <f t="shared" si="7"/>
        <v>20</v>
      </c>
      <c r="H67" s="78" t="s">
        <v>184</v>
      </c>
      <c r="I67" s="114" t="s">
        <v>181</v>
      </c>
      <c r="J67" s="317" t="str">
        <f t="shared" si="5"/>
        <v>3F8</v>
      </c>
      <c r="K67" s="317">
        <f>K65+1</f>
        <v>1016</v>
      </c>
      <c r="L67" s="100" t="s">
        <v>184</v>
      </c>
      <c r="M67" s="614"/>
      <c r="N67" s="615"/>
      <c r="O67" s="615"/>
      <c r="P67" s="615"/>
      <c r="Q67" s="615"/>
      <c r="R67" s="615"/>
      <c r="S67" s="615"/>
      <c r="T67" s="616"/>
      <c r="U67" s="110"/>
      <c r="V67" s="341"/>
      <c r="W67" s="271"/>
      <c r="X67" s="540"/>
      <c r="Y67" s="540"/>
      <c r="Z67" s="553"/>
      <c r="AA67" s="574"/>
      <c r="AB67" s="82">
        <v>2</v>
      </c>
      <c r="AC67" s="653"/>
      <c r="AD67" s="388"/>
      <c r="AE67" s="387"/>
      <c r="AF67" s="387"/>
      <c r="AG67" s="610"/>
      <c r="AH67" s="98">
        <v>2</v>
      </c>
      <c r="AI67" s="645"/>
      <c r="AJ67" s="354"/>
      <c r="AK67" s="315"/>
      <c r="AL67" s="315"/>
      <c r="AM67" s="315"/>
      <c r="AN67" s="315"/>
      <c r="AO67" s="232"/>
      <c r="AP67" s="233"/>
    </row>
    <row r="68" spans="1:42" ht="15" customHeight="1" thickBot="1" x14ac:dyDescent="0.3">
      <c r="A68" s="566"/>
      <c r="B68" s="271"/>
      <c r="C68" s="271"/>
      <c r="D68" s="194"/>
      <c r="E68" s="195"/>
      <c r="F68" s="69" t="str">
        <f t="shared" si="6"/>
        <v>15</v>
      </c>
      <c r="G68" s="137">
        <f t="shared" si="7"/>
        <v>21</v>
      </c>
      <c r="H68" s="101" t="s">
        <v>184</v>
      </c>
      <c r="I68" s="115" t="s">
        <v>181</v>
      </c>
      <c r="J68" s="429"/>
      <c r="K68" s="429"/>
      <c r="L68" s="113" t="s">
        <v>185</v>
      </c>
      <c r="M68" s="614"/>
      <c r="N68" s="615"/>
      <c r="O68" s="615"/>
      <c r="P68" s="615"/>
      <c r="Q68" s="615"/>
      <c r="R68" s="615"/>
      <c r="S68" s="615"/>
      <c r="T68" s="616"/>
      <c r="U68" s="110"/>
      <c r="V68" s="341"/>
      <c r="W68" s="271"/>
      <c r="X68" s="540"/>
      <c r="Y68" s="540"/>
      <c r="Z68" s="553"/>
      <c r="AA68" s="574"/>
      <c r="AB68" s="82">
        <v>3</v>
      </c>
      <c r="AC68" s="653"/>
      <c r="AD68" s="388"/>
      <c r="AE68" s="387"/>
      <c r="AF68" s="387"/>
      <c r="AG68" s="610"/>
      <c r="AH68" s="5">
        <v>3</v>
      </c>
      <c r="AI68" s="645"/>
      <c r="AJ68" s="354"/>
      <c r="AK68" s="315"/>
      <c r="AL68" s="315"/>
      <c r="AM68" s="315"/>
      <c r="AN68" s="315"/>
      <c r="AO68" s="232"/>
      <c r="AP68" s="233"/>
    </row>
    <row r="69" spans="1:42" ht="15" customHeight="1" x14ac:dyDescent="0.25">
      <c r="A69" s="566"/>
      <c r="B69" s="271"/>
      <c r="C69" s="271"/>
      <c r="D69" s="378"/>
      <c r="E69" s="379"/>
      <c r="F69" s="68" t="str">
        <f t="shared" si="6"/>
        <v>16</v>
      </c>
      <c r="G69" s="136">
        <f t="shared" si="7"/>
        <v>22</v>
      </c>
      <c r="H69" s="78" t="s">
        <v>184</v>
      </c>
      <c r="I69" s="114" t="s">
        <v>181</v>
      </c>
      <c r="J69" s="317" t="str">
        <f t="shared" si="5"/>
        <v>3F9</v>
      </c>
      <c r="K69" s="317">
        <f>K67+1</f>
        <v>1017</v>
      </c>
      <c r="L69" s="100" t="s">
        <v>184</v>
      </c>
      <c r="M69" s="614"/>
      <c r="N69" s="615"/>
      <c r="O69" s="615"/>
      <c r="P69" s="615"/>
      <c r="Q69" s="615"/>
      <c r="R69" s="615"/>
      <c r="S69" s="615"/>
      <c r="T69" s="616"/>
      <c r="V69" s="341"/>
      <c r="W69" s="271"/>
      <c r="X69" s="540"/>
      <c r="Y69" s="540"/>
      <c r="Z69" s="553"/>
      <c r="AA69" s="574"/>
      <c r="AB69" s="82">
        <v>4</v>
      </c>
      <c r="AC69" s="653"/>
      <c r="AD69" s="388"/>
      <c r="AE69" s="387"/>
      <c r="AF69" s="387"/>
      <c r="AG69" s="610"/>
      <c r="AH69" s="98">
        <v>4</v>
      </c>
      <c r="AI69" s="645"/>
      <c r="AJ69" s="354"/>
      <c r="AK69" s="315"/>
      <c r="AL69" s="315"/>
      <c r="AM69" s="315"/>
      <c r="AN69" s="315"/>
      <c r="AO69" s="232"/>
      <c r="AP69" s="233"/>
    </row>
    <row r="70" spans="1:42" ht="15.75" customHeight="1" thickBot="1" x14ac:dyDescent="0.3">
      <c r="A70" s="566"/>
      <c r="B70" s="271"/>
      <c r="C70" s="271"/>
      <c r="D70" s="194"/>
      <c r="E70" s="195"/>
      <c r="F70" s="69" t="str">
        <f t="shared" si="6"/>
        <v>17</v>
      </c>
      <c r="G70" s="137">
        <f t="shared" si="7"/>
        <v>23</v>
      </c>
      <c r="H70" s="101" t="s">
        <v>184</v>
      </c>
      <c r="I70" s="115" t="s">
        <v>181</v>
      </c>
      <c r="J70" s="429"/>
      <c r="K70" s="429"/>
      <c r="L70" s="113" t="s">
        <v>185</v>
      </c>
      <c r="M70" s="614"/>
      <c r="N70" s="615"/>
      <c r="O70" s="615"/>
      <c r="P70" s="615"/>
      <c r="Q70" s="615"/>
      <c r="R70" s="615"/>
      <c r="S70" s="615"/>
      <c r="T70" s="616"/>
      <c r="V70" s="341"/>
      <c r="W70" s="271"/>
      <c r="X70" s="540"/>
      <c r="Y70" s="540"/>
      <c r="Z70" s="553"/>
      <c r="AA70" s="574"/>
      <c r="AB70" s="82">
        <v>5</v>
      </c>
      <c r="AC70" s="653"/>
      <c r="AD70" s="388"/>
      <c r="AE70" s="387"/>
      <c r="AF70" s="387"/>
      <c r="AG70" s="610"/>
      <c r="AH70" s="5">
        <v>5</v>
      </c>
      <c r="AI70" s="645"/>
      <c r="AJ70" s="354"/>
      <c r="AK70" s="315"/>
      <c r="AL70" s="315"/>
      <c r="AM70" s="315"/>
      <c r="AN70" s="315"/>
      <c r="AO70" s="232"/>
      <c r="AP70" s="233"/>
    </row>
    <row r="71" spans="1:42" ht="15" customHeight="1" x14ac:dyDescent="0.25">
      <c r="A71" s="566"/>
      <c r="B71" s="271"/>
      <c r="C71" s="271"/>
      <c r="D71" s="378"/>
      <c r="E71" s="379"/>
      <c r="F71" s="68" t="str">
        <f t="shared" si="6"/>
        <v>18</v>
      </c>
      <c r="G71" s="136">
        <f t="shared" si="7"/>
        <v>24</v>
      </c>
      <c r="H71" s="78" t="s">
        <v>184</v>
      </c>
      <c r="I71" s="114" t="s">
        <v>182</v>
      </c>
      <c r="J71" s="317" t="str">
        <f t="shared" si="5"/>
        <v>3FA</v>
      </c>
      <c r="K71" s="317">
        <f>K69+1</f>
        <v>1018</v>
      </c>
      <c r="L71" s="100" t="s">
        <v>184</v>
      </c>
      <c r="M71" s="614"/>
      <c r="N71" s="615"/>
      <c r="O71" s="615"/>
      <c r="P71" s="615"/>
      <c r="Q71" s="615"/>
      <c r="R71" s="615"/>
      <c r="S71" s="615"/>
      <c r="T71" s="616"/>
      <c r="V71" s="341"/>
      <c r="W71" s="271"/>
      <c r="X71" s="540"/>
      <c r="Y71" s="540"/>
      <c r="Z71" s="553"/>
      <c r="AA71" s="574"/>
      <c r="AB71" s="82">
        <v>6</v>
      </c>
      <c r="AC71" s="653"/>
      <c r="AD71" s="388"/>
      <c r="AE71" s="387"/>
      <c r="AF71" s="387"/>
      <c r="AG71" s="610"/>
      <c r="AH71" s="98">
        <v>6</v>
      </c>
      <c r="AI71" s="645"/>
      <c r="AJ71" s="354"/>
      <c r="AK71" s="315"/>
      <c r="AL71" s="315"/>
      <c r="AM71" s="315"/>
      <c r="AN71" s="315"/>
      <c r="AO71" s="232"/>
      <c r="AP71" s="233"/>
    </row>
    <row r="72" spans="1:42" ht="15.75" customHeight="1" thickBot="1" x14ac:dyDescent="0.3">
      <c r="A72" s="566"/>
      <c r="B72" s="271"/>
      <c r="C72" s="271"/>
      <c r="D72" s="194"/>
      <c r="E72" s="195"/>
      <c r="F72" s="69" t="str">
        <f t="shared" si="6"/>
        <v>19</v>
      </c>
      <c r="G72" s="137">
        <f t="shared" si="7"/>
        <v>25</v>
      </c>
      <c r="H72" s="101" t="s">
        <v>184</v>
      </c>
      <c r="I72" s="115" t="s">
        <v>182</v>
      </c>
      <c r="J72" s="429"/>
      <c r="K72" s="429"/>
      <c r="L72" s="113" t="s">
        <v>185</v>
      </c>
      <c r="M72" s="614"/>
      <c r="N72" s="615"/>
      <c r="O72" s="615"/>
      <c r="P72" s="615"/>
      <c r="Q72" s="615"/>
      <c r="R72" s="615"/>
      <c r="S72" s="615"/>
      <c r="T72" s="616"/>
      <c r="V72" s="341"/>
      <c r="W72" s="271"/>
      <c r="X72" s="540"/>
      <c r="Y72" s="540"/>
      <c r="Z72" s="553"/>
      <c r="AA72" s="575"/>
      <c r="AB72" s="86">
        <v>7</v>
      </c>
      <c r="AC72" s="653"/>
      <c r="AD72" s="388"/>
      <c r="AE72" s="387"/>
      <c r="AF72" s="387"/>
      <c r="AG72" s="610"/>
      <c r="AH72" s="5">
        <v>7</v>
      </c>
      <c r="AI72" s="646"/>
      <c r="AJ72" s="647"/>
      <c r="AK72" s="315"/>
      <c r="AL72" s="315"/>
      <c r="AM72" s="315"/>
      <c r="AN72" s="315"/>
      <c r="AO72" s="232"/>
      <c r="AP72" s="233"/>
    </row>
    <row r="73" spans="1:42" ht="15.75" customHeight="1" x14ac:dyDescent="0.25">
      <c r="A73" s="566"/>
      <c r="B73" s="271"/>
      <c r="C73" s="271"/>
      <c r="D73" s="378"/>
      <c r="E73" s="379"/>
      <c r="F73" s="68" t="str">
        <f t="shared" si="6"/>
        <v>1A</v>
      </c>
      <c r="G73" s="136">
        <f t="shared" si="7"/>
        <v>26</v>
      </c>
      <c r="H73" s="78" t="s">
        <v>184</v>
      </c>
      <c r="I73" s="114" t="s">
        <v>182</v>
      </c>
      <c r="J73" s="317" t="str">
        <f t="shared" si="5"/>
        <v>3FB</v>
      </c>
      <c r="K73" s="317">
        <f>K71+1</f>
        <v>1019</v>
      </c>
      <c r="L73" s="100" t="s">
        <v>184</v>
      </c>
      <c r="M73" s="614"/>
      <c r="N73" s="615"/>
      <c r="O73" s="615"/>
      <c r="P73" s="615"/>
      <c r="Q73" s="615"/>
      <c r="R73" s="615"/>
      <c r="S73" s="615"/>
      <c r="T73" s="616"/>
      <c r="V73" s="341"/>
      <c r="W73" s="271"/>
      <c r="X73" s="540"/>
      <c r="Y73" s="540"/>
      <c r="Z73" s="552" t="str">
        <f>DEC2HEX(AA73)</f>
        <v>21</v>
      </c>
      <c r="AA73" s="573">
        <f>AA65+1</f>
        <v>33</v>
      </c>
      <c r="AB73" s="75">
        <v>0</v>
      </c>
      <c r="AC73" s="648" t="s">
        <v>418</v>
      </c>
      <c r="AD73" s="388"/>
      <c r="AE73" s="387"/>
      <c r="AF73" s="387">
        <f>AF65+1</f>
        <v>2169</v>
      </c>
      <c r="AG73" s="609" t="str">
        <f>DEC2HEX(AF73,4)</f>
        <v>0879</v>
      </c>
      <c r="AH73" s="98">
        <v>8</v>
      </c>
      <c r="AI73" s="287" t="s">
        <v>422</v>
      </c>
      <c r="AJ73" s="353" t="str">
        <f>IF(AI73  = "ETX","03", AI73)</f>
        <v>41</v>
      </c>
      <c r="AK73" s="315"/>
      <c r="AL73" s="315"/>
      <c r="AM73" s="315"/>
      <c r="AN73" s="315"/>
      <c r="AO73" s="232"/>
      <c r="AP73" s="233"/>
    </row>
    <row r="74" spans="1:42" ht="15.75" customHeight="1" thickBot="1" x14ac:dyDescent="0.3">
      <c r="A74" s="566"/>
      <c r="B74" s="271"/>
      <c r="C74" s="271"/>
      <c r="D74" s="194"/>
      <c r="E74" s="195"/>
      <c r="F74" s="69" t="str">
        <f t="shared" si="6"/>
        <v>1B</v>
      </c>
      <c r="G74" s="137">
        <f t="shared" si="7"/>
        <v>27</v>
      </c>
      <c r="H74" s="101" t="s">
        <v>184</v>
      </c>
      <c r="I74" s="115" t="s">
        <v>182</v>
      </c>
      <c r="J74" s="429"/>
      <c r="K74" s="429"/>
      <c r="L74" s="113" t="s">
        <v>185</v>
      </c>
      <c r="M74" s="614"/>
      <c r="N74" s="615"/>
      <c r="O74" s="615"/>
      <c r="P74" s="615"/>
      <c r="Q74" s="615"/>
      <c r="R74" s="615"/>
      <c r="S74" s="615"/>
      <c r="T74" s="616"/>
      <c r="V74" s="341"/>
      <c r="W74" s="271"/>
      <c r="X74" s="540"/>
      <c r="Y74" s="540"/>
      <c r="Z74" s="553"/>
      <c r="AA74" s="574"/>
      <c r="AB74" s="82">
        <v>1</v>
      </c>
      <c r="AC74" s="648"/>
      <c r="AD74" s="388"/>
      <c r="AE74" s="387"/>
      <c r="AF74" s="387"/>
      <c r="AG74" s="610"/>
      <c r="AH74" s="5">
        <v>9</v>
      </c>
      <c r="AI74" s="288"/>
      <c r="AJ74" s="354"/>
      <c r="AK74" s="315"/>
      <c r="AL74" s="315"/>
      <c r="AM74" s="315"/>
      <c r="AN74" s="315"/>
      <c r="AO74" s="232"/>
      <c r="AP74" s="233"/>
    </row>
    <row r="75" spans="1:42" ht="15.75" customHeight="1" x14ac:dyDescent="0.25">
      <c r="A75" s="566"/>
      <c r="B75" s="271"/>
      <c r="C75" s="271"/>
      <c r="D75" s="378"/>
      <c r="E75" s="379"/>
      <c r="F75" s="68" t="str">
        <f t="shared" si="6"/>
        <v>1C</v>
      </c>
      <c r="G75" s="136">
        <f t="shared" si="7"/>
        <v>28</v>
      </c>
      <c r="H75" s="78" t="s">
        <v>184</v>
      </c>
      <c r="I75" s="114" t="s">
        <v>183</v>
      </c>
      <c r="J75" s="317" t="str">
        <f t="shared" si="5"/>
        <v>3FC</v>
      </c>
      <c r="K75" s="317">
        <f>K73+1</f>
        <v>1020</v>
      </c>
      <c r="L75" s="100" t="s">
        <v>184</v>
      </c>
      <c r="M75" s="614"/>
      <c r="N75" s="615"/>
      <c r="O75" s="615"/>
      <c r="P75" s="615"/>
      <c r="Q75" s="615"/>
      <c r="R75" s="615"/>
      <c r="S75" s="615"/>
      <c r="T75" s="616"/>
      <c r="V75" s="341"/>
      <c r="W75" s="271"/>
      <c r="X75" s="540"/>
      <c r="Y75" s="540"/>
      <c r="Z75" s="553"/>
      <c r="AA75" s="574"/>
      <c r="AB75" s="82">
        <v>2</v>
      </c>
      <c r="AC75" s="648"/>
      <c r="AD75" s="388"/>
      <c r="AE75" s="387"/>
      <c r="AF75" s="387"/>
      <c r="AG75" s="610"/>
      <c r="AH75" s="98">
        <v>10</v>
      </c>
      <c r="AI75" s="288"/>
      <c r="AJ75" s="354"/>
      <c r="AK75" s="315"/>
      <c r="AL75" s="315"/>
      <c r="AM75" s="315"/>
      <c r="AN75" s="315"/>
      <c r="AO75" s="232"/>
      <c r="AP75" s="233"/>
    </row>
    <row r="76" spans="1:42" ht="15.75" customHeight="1" thickBot="1" x14ac:dyDescent="0.3">
      <c r="A76" s="566"/>
      <c r="B76" s="271"/>
      <c r="C76" s="271"/>
      <c r="D76" s="194"/>
      <c r="E76" s="195"/>
      <c r="F76" s="69" t="str">
        <f t="shared" si="6"/>
        <v>1D</v>
      </c>
      <c r="G76" s="137">
        <f t="shared" si="7"/>
        <v>29</v>
      </c>
      <c r="H76" s="101" t="s">
        <v>184</v>
      </c>
      <c r="I76" s="115" t="s">
        <v>183</v>
      </c>
      <c r="J76" s="429"/>
      <c r="K76" s="429"/>
      <c r="L76" s="113" t="s">
        <v>185</v>
      </c>
      <c r="M76" s="614"/>
      <c r="N76" s="615"/>
      <c r="O76" s="615"/>
      <c r="P76" s="615"/>
      <c r="Q76" s="615"/>
      <c r="R76" s="615"/>
      <c r="S76" s="615"/>
      <c r="T76" s="616"/>
      <c r="V76" s="341"/>
      <c r="W76" s="271"/>
      <c r="X76" s="540"/>
      <c r="Y76" s="540"/>
      <c r="Z76" s="553"/>
      <c r="AA76" s="574"/>
      <c r="AB76" s="82">
        <v>3</v>
      </c>
      <c r="AC76" s="648"/>
      <c r="AD76" s="388"/>
      <c r="AE76" s="387"/>
      <c r="AF76" s="387"/>
      <c r="AG76" s="610"/>
      <c r="AH76" s="5">
        <v>11</v>
      </c>
      <c r="AI76" s="288"/>
      <c r="AJ76" s="354"/>
      <c r="AK76" s="315"/>
      <c r="AL76" s="315"/>
      <c r="AM76" s="315"/>
      <c r="AN76" s="315"/>
      <c r="AO76" s="232"/>
      <c r="AP76" s="233"/>
    </row>
    <row r="77" spans="1:42" ht="15" customHeight="1" x14ac:dyDescent="0.25">
      <c r="A77" s="566"/>
      <c r="B77" s="271"/>
      <c r="C77" s="271"/>
      <c r="D77" s="378"/>
      <c r="E77" s="379"/>
      <c r="F77" s="68" t="str">
        <f t="shared" si="6"/>
        <v>1E</v>
      </c>
      <c r="G77" s="136">
        <f t="shared" si="7"/>
        <v>30</v>
      </c>
      <c r="H77" s="78" t="s">
        <v>184</v>
      </c>
      <c r="I77" s="114" t="s">
        <v>183</v>
      </c>
      <c r="J77" s="317" t="str">
        <f t="shared" si="5"/>
        <v>3FD</v>
      </c>
      <c r="K77" s="317">
        <f>K75+1</f>
        <v>1021</v>
      </c>
      <c r="L77" s="100" t="s">
        <v>184</v>
      </c>
      <c r="M77" s="614"/>
      <c r="N77" s="615"/>
      <c r="O77" s="615"/>
      <c r="P77" s="615"/>
      <c r="Q77" s="615"/>
      <c r="R77" s="615"/>
      <c r="S77" s="615"/>
      <c r="T77" s="616"/>
      <c r="V77" s="341"/>
      <c r="W77" s="271"/>
      <c r="X77" s="540"/>
      <c r="Y77" s="540"/>
      <c r="Z77" s="553"/>
      <c r="AA77" s="574"/>
      <c r="AB77" s="82">
        <v>4</v>
      </c>
      <c r="AC77" s="648"/>
      <c r="AD77" s="388"/>
      <c r="AE77" s="387"/>
      <c r="AF77" s="387"/>
      <c r="AG77" s="610"/>
      <c r="AH77" s="98">
        <v>12</v>
      </c>
      <c r="AI77" s="288"/>
      <c r="AJ77" s="354"/>
      <c r="AK77" s="315"/>
      <c r="AL77" s="315"/>
      <c r="AM77" s="315"/>
      <c r="AN77" s="315"/>
      <c r="AO77" s="232"/>
      <c r="AP77" s="233"/>
    </row>
    <row r="78" spans="1:42" ht="15.75" customHeight="1" thickBot="1" x14ac:dyDescent="0.3">
      <c r="A78" s="566"/>
      <c r="B78" s="258"/>
      <c r="C78" s="258"/>
      <c r="D78" s="194"/>
      <c r="E78" s="195"/>
      <c r="F78" s="69" t="str">
        <f t="shared" si="6"/>
        <v>1F</v>
      </c>
      <c r="G78" s="137">
        <f t="shared" si="7"/>
        <v>31</v>
      </c>
      <c r="H78" s="101" t="s">
        <v>184</v>
      </c>
      <c r="I78" s="115" t="s">
        <v>183</v>
      </c>
      <c r="J78" s="429"/>
      <c r="K78" s="429"/>
      <c r="L78" s="113" t="s">
        <v>185</v>
      </c>
      <c r="M78" s="617"/>
      <c r="N78" s="618"/>
      <c r="O78" s="618"/>
      <c r="P78" s="618"/>
      <c r="Q78" s="618"/>
      <c r="R78" s="618"/>
      <c r="S78" s="618"/>
      <c r="T78" s="619"/>
      <c r="V78" s="341"/>
      <c r="W78" s="271"/>
      <c r="X78" s="540"/>
      <c r="Y78" s="540"/>
      <c r="Z78" s="553"/>
      <c r="AA78" s="574"/>
      <c r="AB78" s="82">
        <v>5</v>
      </c>
      <c r="AC78" s="648"/>
      <c r="AD78" s="388"/>
      <c r="AE78" s="387"/>
      <c r="AF78" s="387"/>
      <c r="AG78" s="610"/>
      <c r="AH78" s="5">
        <v>13</v>
      </c>
      <c r="AI78" s="288"/>
      <c r="AJ78" s="354"/>
      <c r="AK78" s="315"/>
      <c r="AL78" s="315"/>
      <c r="AM78" s="315"/>
      <c r="AN78" s="315"/>
      <c r="AO78" s="232"/>
      <c r="AP78" s="233"/>
    </row>
    <row r="79" spans="1:42" ht="15.75" customHeight="1" x14ac:dyDescent="0.25">
      <c r="A79" s="566" t="s">
        <v>279</v>
      </c>
      <c r="B79" s="257" t="s">
        <v>206</v>
      </c>
      <c r="C79" s="257" t="s">
        <v>206</v>
      </c>
      <c r="D79" s="539" t="str">
        <f>DEC2HEX(E79)</f>
        <v>20</v>
      </c>
      <c r="E79" s="539">
        <v>32</v>
      </c>
      <c r="F79" s="545" t="str">
        <f>DEC2HEX(G79)</f>
        <v>20</v>
      </c>
      <c r="G79" s="536">
        <f>G78+1</f>
        <v>32</v>
      </c>
      <c r="H79" s="75">
        <v>0</v>
      </c>
      <c r="I79" s="331" t="s">
        <v>207</v>
      </c>
      <c r="J79" s="475" t="e">
        <f>DEC2HEX(K79,2)</f>
        <v>#NUM!</v>
      </c>
      <c r="K79" s="476">
        <f>+K77+1</f>
        <v>1022</v>
      </c>
      <c r="L79" s="73">
        <v>0</v>
      </c>
      <c r="M79" s="290" t="str">
        <f>HEX2BIN(N79,8)</f>
        <v>00000001</v>
      </c>
      <c r="N79" s="287" t="s">
        <v>135</v>
      </c>
      <c r="O79" s="311" t="str">
        <f>CONCATENATE(N79,N87)</f>
        <v>0100</v>
      </c>
      <c r="P79" s="314" t="str">
        <f>CONCATENATE(N87,N79)</f>
        <v>0001</v>
      </c>
      <c r="Q79" s="314">
        <f>MOD(HEX2DEC(O79)+2^15,2^16)-2^15</f>
        <v>256</v>
      </c>
      <c r="R79" s="314">
        <f>MOD(HEX2DEC(P79)+2^15,2^16)-2^15</f>
        <v>1</v>
      </c>
      <c r="S79" s="230" t="s">
        <v>297</v>
      </c>
      <c r="T79" s="231"/>
      <c r="V79" s="341"/>
      <c r="W79" s="271"/>
      <c r="X79" s="540"/>
      <c r="Y79" s="540"/>
      <c r="Z79" s="553"/>
      <c r="AA79" s="574"/>
      <c r="AB79" s="82">
        <v>6</v>
      </c>
      <c r="AC79" s="648"/>
      <c r="AD79" s="388"/>
      <c r="AE79" s="387"/>
      <c r="AF79" s="387"/>
      <c r="AG79" s="610"/>
      <c r="AH79" s="98">
        <v>14</v>
      </c>
      <c r="AI79" s="288"/>
      <c r="AJ79" s="354"/>
      <c r="AK79" s="315"/>
      <c r="AL79" s="315"/>
      <c r="AM79" s="315"/>
      <c r="AN79" s="315"/>
      <c r="AO79" s="232"/>
      <c r="AP79" s="233"/>
    </row>
    <row r="80" spans="1:42" ht="15.75" customHeight="1" thickBot="1" x14ac:dyDescent="0.3">
      <c r="A80" s="566"/>
      <c r="B80" s="271"/>
      <c r="C80" s="271"/>
      <c r="D80" s="540"/>
      <c r="E80" s="540"/>
      <c r="F80" s="495"/>
      <c r="G80" s="537"/>
      <c r="H80" s="82">
        <v>1</v>
      </c>
      <c r="I80" s="546"/>
      <c r="J80" s="388"/>
      <c r="K80" s="387"/>
      <c r="L80" s="5">
        <v>1</v>
      </c>
      <c r="M80" s="291"/>
      <c r="N80" s="288"/>
      <c r="O80" s="312"/>
      <c r="P80" s="315"/>
      <c r="Q80" s="315"/>
      <c r="R80" s="315"/>
      <c r="S80" s="232"/>
      <c r="T80" s="233"/>
      <c r="V80" s="342"/>
      <c r="W80" s="258"/>
      <c r="X80" s="541"/>
      <c r="Y80" s="541"/>
      <c r="Z80" s="553"/>
      <c r="AA80" s="575"/>
      <c r="AB80" s="86">
        <v>7</v>
      </c>
      <c r="AC80" s="649"/>
      <c r="AD80" s="394"/>
      <c r="AE80" s="477"/>
      <c r="AF80" s="477"/>
      <c r="AG80" s="610"/>
      <c r="AH80" s="84">
        <v>15</v>
      </c>
      <c r="AI80" s="289"/>
      <c r="AJ80" s="647"/>
      <c r="AK80" s="316"/>
      <c r="AL80" s="316"/>
      <c r="AM80" s="316"/>
      <c r="AN80" s="316"/>
      <c r="AO80" s="232"/>
      <c r="AP80" s="233"/>
    </row>
    <row r="81" spans="1:42" ht="15" customHeight="1" x14ac:dyDescent="0.25">
      <c r="A81" s="566"/>
      <c r="B81" s="271"/>
      <c r="C81" s="271"/>
      <c r="D81" s="540"/>
      <c r="E81" s="540"/>
      <c r="F81" s="495"/>
      <c r="G81" s="537"/>
      <c r="H81" s="82">
        <v>2</v>
      </c>
      <c r="I81" s="546"/>
      <c r="J81" s="388"/>
      <c r="K81" s="387"/>
      <c r="L81" s="98">
        <v>2</v>
      </c>
      <c r="M81" s="291"/>
      <c r="N81" s="288"/>
      <c r="O81" s="312"/>
      <c r="P81" s="315"/>
      <c r="Q81" s="315"/>
      <c r="R81" s="315"/>
      <c r="S81" s="232"/>
      <c r="T81" s="233"/>
      <c r="V81" s="340" t="s">
        <v>9</v>
      </c>
      <c r="W81" s="257" t="s">
        <v>217</v>
      </c>
      <c r="X81" s="539" t="str">
        <f>DEC2HEX(Y81)</f>
        <v>21</v>
      </c>
      <c r="Y81" s="539">
        <f>Y65+1</f>
        <v>33</v>
      </c>
      <c r="Z81" s="552" t="str">
        <f>DEC2HEX(AA81)</f>
        <v>22</v>
      </c>
      <c r="AA81" s="573">
        <f>AA73+1</f>
        <v>34</v>
      </c>
      <c r="AB81" s="75">
        <v>0</v>
      </c>
      <c r="AC81" s="648" t="s">
        <v>398</v>
      </c>
      <c r="AD81" s="475" t="str">
        <f>DEC2HEX(AE81,4)</f>
        <v>0869</v>
      </c>
      <c r="AE81" s="476">
        <f>+AE65+1</f>
        <v>2153</v>
      </c>
      <c r="AF81" s="219">
        <f>AF73+1</f>
        <v>2170</v>
      </c>
      <c r="AG81" s="219" t="str">
        <f>DEC2HEX(AF81,4)</f>
        <v>087A</v>
      </c>
      <c r="AH81" s="73">
        <v>0</v>
      </c>
      <c r="AI81" s="287" t="s">
        <v>327</v>
      </c>
      <c r="AJ81" s="353" t="str">
        <f>DEC2HEX(CODE(AI81))</f>
        <v>42</v>
      </c>
      <c r="AK81" s="314" t="str">
        <f>CONCATENATE(AJ81,AJ89)</f>
        <v>4243</v>
      </c>
      <c r="AL81" s="314" t="str">
        <f>CONCATENATE(AJ89,AJ81)</f>
        <v>4342</v>
      </c>
      <c r="AM81" s="314">
        <f>MOD(HEX2DEC(AK81)+2^15,2^16)-2^15</f>
        <v>16963</v>
      </c>
      <c r="AN81" s="314">
        <f>MOD(HEX2DEC(AL81)+2^15,2^16)-2^15</f>
        <v>17218</v>
      </c>
      <c r="AO81" s="232"/>
      <c r="AP81" s="233"/>
    </row>
    <row r="82" spans="1:42" ht="15.75" customHeight="1" x14ac:dyDescent="0.25">
      <c r="A82" s="566"/>
      <c r="B82" s="271"/>
      <c r="C82" s="271"/>
      <c r="D82" s="540"/>
      <c r="E82" s="540"/>
      <c r="F82" s="495"/>
      <c r="G82" s="537"/>
      <c r="H82" s="82">
        <v>3</v>
      </c>
      <c r="I82" s="546"/>
      <c r="J82" s="388"/>
      <c r="K82" s="387"/>
      <c r="L82" s="5">
        <v>3</v>
      </c>
      <c r="M82" s="291"/>
      <c r="N82" s="288"/>
      <c r="O82" s="312"/>
      <c r="P82" s="315"/>
      <c r="Q82" s="315"/>
      <c r="R82" s="315"/>
      <c r="S82" s="232"/>
      <c r="T82" s="233"/>
      <c r="V82" s="341"/>
      <c r="W82" s="271"/>
      <c r="X82" s="540"/>
      <c r="Y82" s="540"/>
      <c r="Z82" s="553"/>
      <c r="AA82" s="574"/>
      <c r="AB82" s="82">
        <v>1</v>
      </c>
      <c r="AC82" s="648"/>
      <c r="AD82" s="388"/>
      <c r="AE82" s="387"/>
      <c r="AF82" s="220"/>
      <c r="AG82" s="220"/>
      <c r="AH82" s="5">
        <v>1</v>
      </c>
      <c r="AI82" s="288"/>
      <c r="AJ82" s="354"/>
      <c r="AK82" s="315"/>
      <c r="AL82" s="315"/>
      <c r="AM82" s="315"/>
      <c r="AN82" s="315"/>
      <c r="AO82" s="232"/>
      <c r="AP82" s="233"/>
    </row>
    <row r="83" spans="1:42" ht="15" customHeight="1" x14ac:dyDescent="0.25">
      <c r="A83" s="566"/>
      <c r="B83" s="271"/>
      <c r="C83" s="271"/>
      <c r="D83" s="540"/>
      <c r="E83" s="540"/>
      <c r="F83" s="495"/>
      <c r="G83" s="537"/>
      <c r="H83" s="82">
        <v>4</v>
      </c>
      <c r="I83" s="546"/>
      <c r="J83" s="388"/>
      <c r="K83" s="387"/>
      <c r="L83" s="98">
        <v>4</v>
      </c>
      <c r="M83" s="291"/>
      <c r="N83" s="288"/>
      <c r="O83" s="312"/>
      <c r="P83" s="315"/>
      <c r="Q83" s="315"/>
      <c r="R83" s="315"/>
      <c r="S83" s="232"/>
      <c r="T83" s="233"/>
      <c r="V83" s="341"/>
      <c r="W83" s="271"/>
      <c r="X83" s="540"/>
      <c r="Y83" s="540"/>
      <c r="Z83" s="553"/>
      <c r="AA83" s="574"/>
      <c r="AB83" s="82">
        <v>2</v>
      </c>
      <c r="AC83" s="648"/>
      <c r="AD83" s="388"/>
      <c r="AE83" s="387"/>
      <c r="AF83" s="220"/>
      <c r="AG83" s="220"/>
      <c r="AH83" s="98">
        <v>2</v>
      </c>
      <c r="AI83" s="288"/>
      <c r="AJ83" s="354"/>
      <c r="AK83" s="315"/>
      <c r="AL83" s="315"/>
      <c r="AM83" s="315"/>
      <c r="AN83" s="315"/>
      <c r="AO83" s="232"/>
      <c r="AP83" s="233"/>
    </row>
    <row r="84" spans="1:42" ht="15.75" customHeight="1" x14ac:dyDescent="0.25">
      <c r="A84" s="566"/>
      <c r="B84" s="271"/>
      <c r="C84" s="271"/>
      <c r="D84" s="540"/>
      <c r="E84" s="540"/>
      <c r="F84" s="495"/>
      <c r="G84" s="537"/>
      <c r="H84" s="82">
        <v>5</v>
      </c>
      <c r="I84" s="546"/>
      <c r="J84" s="388"/>
      <c r="K84" s="387"/>
      <c r="L84" s="5">
        <v>5</v>
      </c>
      <c r="M84" s="291"/>
      <c r="N84" s="288"/>
      <c r="O84" s="312"/>
      <c r="P84" s="315"/>
      <c r="Q84" s="315"/>
      <c r="R84" s="315"/>
      <c r="S84" s="232"/>
      <c r="T84" s="233"/>
      <c r="V84" s="341"/>
      <c r="W84" s="271"/>
      <c r="X84" s="540"/>
      <c r="Y84" s="540"/>
      <c r="Z84" s="553"/>
      <c r="AA84" s="574"/>
      <c r="AB84" s="82">
        <v>3</v>
      </c>
      <c r="AC84" s="648"/>
      <c r="AD84" s="388"/>
      <c r="AE84" s="387"/>
      <c r="AF84" s="220"/>
      <c r="AG84" s="220"/>
      <c r="AH84" s="5">
        <v>3</v>
      </c>
      <c r="AI84" s="288"/>
      <c r="AJ84" s="354"/>
      <c r="AK84" s="315"/>
      <c r="AL84" s="315"/>
      <c r="AM84" s="315"/>
      <c r="AN84" s="315"/>
      <c r="AO84" s="232"/>
      <c r="AP84" s="233"/>
    </row>
    <row r="85" spans="1:42" ht="15" customHeight="1" x14ac:dyDescent="0.25">
      <c r="A85" s="566"/>
      <c r="B85" s="271"/>
      <c r="C85" s="271"/>
      <c r="D85" s="540"/>
      <c r="E85" s="540"/>
      <c r="F85" s="495"/>
      <c r="G85" s="537"/>
      <c r="H85" s="82">
        <v>6</v>
      </c>
      <c r="I85" s="546"/>
      <c r="J85" s="388"/>
      <c r="K85" s="387"/>
      <c r="L85" s="98">
        <v>6</v>
      </c>
      <c r="M85" s="291"/>
      <c r="N85" s="288"/>
      <c r="O85" s="312"/>
      <c r="P85" s="315"/>
      <c r="Q85" s="315"/>
      <c r="R85" s="315"/>
      <c r="S85" s="232"/>
      <c r="T85" s="233"/>
      <c r="U85" s="33"/>
      <c r="V85" s="341"/>
      <c r="W85" s="271"/>
      <c r="X85" s="540"/>
      <c r="Y85" s="540"/>
      <c r="Z85" s="553"/>
      <c r="AA85" s="574"/>
      <c r="AB85" s="82">
        <v>4</v>
      </c>
      <c r="AC85" s="648"/>
      <c r="AD85" s="388"/>
      <c r="AE85" s="387"/>
      <c r="AF85" s="220"/>
      <c r="AG85" s="220"/>
      <c r="AH85" s="98">
        <v>4</v>
      </c>
      <c r="AI85" s="288"/>
      <c r="AJ85" s="354"/>
      <c r="AK85" s="315"/>
      <c r="AL85" s="315"/>
      <c r="AM85" s="315"/>
      <c r="AN85" s="315"/>
      <c r="AO85" s="232"/>
      <c r="AP85" s="233"/>
    </row>
    <row r="86" spans="1:42" ht="15.75" customHeight="1" thickBot="1" x14ac:dyDescent="0.3">
      <c r="A86" s="566"/>
      <c r="B86" s="271"/>
      <c r="C86" s="271"/>
      <c r="D86" s="540"/>
      <c r="E86" s="540"/>
      <c r="F86" s="495"/>
      <c r="G86" s="538"/>
      <c r="H86" s="86">
        <v>7</v>
      </c>
      <c r="I86" s="546"/>
      <c r="J86" s="388"/>
      <c r="K86" s="387"/>
      <c r="L86" s="5">
        <v>7</v>
      </c>
      <c r="M86" s="292"/>
      <c r="N86" s="289"/>
      <c r="O86" s="312"/>
      <c r="P86" s="315"/>
      <c r="Q86" s="315"/>
      <c r="R86" s="315"/>
      <c r="S86" s="232"/>
      <c r="T86" s="233"/>
      <c r="U86" s="33"/>
      <c r="V86" s="341"/>
      <c r="W86" s="271"/>
      <c r="X86" s="540"/>
      <c r="Y86" s="540"/>
      <c r="Z86" s="553"/>
      <c r="AA86" s="574"/>
      <c r="AB86" s="82">
        <v>5</v>
      </c>
      <c r="AC86" s="648"/>
      <c r="AD86" s="388"/>
      <c r="AE86" s="387"/>
      <c r="AF86" s="220"/>
      <c r="AG86" s="220"/>
      <c r="AH86" s="5">
        <v>5</v>
      </c>
      <c r="AI86" s="288"/>
      <c r="AJ86" s="354"/>
      <c r="AK86" s="315"/>
      <c r="AL86" s="315"/>
      <c r="AM86" s="315"/>
      <c r="AN86" s="315"/>
      <c r="AO86" s="232"/>
      <c r="AP86" s="233"/>
    </row>
    <row r="87" spans="1:42" ht="15" customHeight="1" x14ac:dyDescent="0.25">
      <c r="A87" s="566"/>
      <c r="B87" s="271"/>
      <c r="C87" s="271"/>
      <c r="D87" s="540"/>
      <c r="E87" s="540"/>
      <c r="F87" s="545" t="str">
        <f>DEC2HEX(G87)</f>
        <v>21</v>
      </c>
      <c r="G87" s="536">
        <f>G79+1</f>
        <v>33</v>
      </c>
      <c r="H87" s="75">
        <v>0</v>
      </c>
      <c r="I87" s="546"/>
      <c r="J87" s="388"/>
      <c r="K87" s="387"/>
      <c r="L87" s="98">
        <v>8</v>
      </c>
      <c r="M87" s="290" t="str">
        <f>HEX2BIN(N87,8)</f>
        <v>00000000</v>
      </c>
      <c r="N87" s="287" t="s">
        <v>136</v>
      </c>
      <c r="O87" s="312"/>
      <c r="P87" s="315"/>
      <c r="Q87" s="315"/>
      <c r="R87" s="315"/>
      <c r="S87" s="232"/>
      <c r="T87" s="233"/>
      <c r="U87" s="33"/>
      <c r="V87" s="341"/>
      <c r="W87" s="271"/>
      <c r="X87" s="540"/>
      <c r="Y87" s="540"/>
      <c r="Z87" s="553"/>
      <c r="AA87" s="574"/>
      <c r="AB87" s="82">
        <v>6</v>
      </c>
      <c r="AC87" s="648"/>
      <c r="AD87" s="388"/>
      <c r="AE87" s="387"/>
      <c r="AF87" s="220"/>
      <c r="AG87" s="220"/>
      <c r="AH87" s="98">
        <v>6</v>
      </c>
      <c r="AI87" s="288"/>
      <c r="AJ87" s="354"/>
      <c r="AK87" s="315"/>
      <c r="AL87" s="315"/>
      <c r="AM87" s="315"/>
      <c r="AN87" s="315"/>
      <c r="AO87" s="232"/>
      <c r="AP87" s="233"/>
    </row>
    <row r="88" spans="1:42" ht="15.75" customHeight="1" thickBot="1" x14ac:dyDescent="0.3">
      <c r="A88" s="566"/>
      <c r="B88" s="271"/>
      <c r="C88" s="271"/>
      <c r="D88" s="540"/>
      <c r="E88" s="540"/>
      <c r="F88" s="495"/>
      <c r="G88" s="537"/>
      <c r="H88" s="82">
        <v>1</v>
      </c>
      <c r="I88" s="546"/>
      <c r="J88" s="388"/>
      <c r="K88" s="387"/>
      <c r="L88" s="5">
        <v>9</v>
      </c>
      <c r="M88" s="291"/>
      <c r="N88" s="288"/>
      <c r="O88" s="312"/>
      <c r="P88" s="315"/>
      <c r="Q88" s="315"/>
      <c r="R88" s="315"/>
      <c r="S88" s="232"/>
      <c r="T88" s="233"/>
      <c r="U88" s="33"/>
      <c r="V88" s="341"/>
      <c r="W88" s="271"/>
      <c r="X88" s="540"/>
      <c r="Y88" s="540"/>
      <c r="Z88" s="553"/>
      <c r="AA88" s="575"/>
      <c r="AB88" s="86">
        <v>7</v>
      </c>
      <c r="AC88" s="649"/>
      <c r="AD88" s="388"/>
      <c r="AE88" s="387"/>
      <c r="AF88" s="221"/>
      <c r="AG88" s="221"/>
      <c r="AH88" s="5">
        <v>7</v>
      </c>
      <c r="AI88" s="289"/>
      <c r="AJ88" s="647"/>
      <c r="AK88" s="315"/>
      <c r="AL88" s="315"/>
      <c r="AM88" s="315"/>
      <c r="AN88" s="315"/>
      <c r="AO88" s="232"/>
      <c r="AP88" s="233"/>
    </row>
    <row r="89" spans="1:42" ht="15" customHeight="1" x14ac:dyDescent="0.25">
      <c r="A89" s="566"/>
      <c r="B89" s="271"/>
      <c r="C89" s="271"/>
      <c r="D89" s="540"/>
      <c r="E89" s="540"/>
      <c r="F89" s="495"/>
      <c r="G89" s="537"/>
      <c r="H89" s="82">
        <v>2</v>
      </c>
      <c r="I89" s="546"/>
      <c r="J89" s="388"/>
      <c r="K89" s="387"/>
      <c r="L89" s="98">
        <v>10</v>
      </c>
      <c r="M89" s="291"/>
      <c r="N89" s="288"/>
      <c r="O89" s="312"/>
      <c r="P89" s="315"/>
      <c r="Q89" s="315"/>
      <c r="R89" s="315"/>
      <c r="S89" s="232"/>
      <c r="T89" s="233"/>
      <c r="U89" s="33"/>
      <c r="V89" s="341"/>
      <c r="W89" s="271"/>
      <c r="X89" s="540"/>
      <c r="Y89" s="540"/>
      <c r="Z89" s="552" t="str">
        <f>DEC2HEX(AA89)</f>
        <v>23</v>
      </c>
      <c r="AA89" s="573">
        <f>AA81+1</f>
        <v>35</v>
      </c>
      <c r="AB89" s="75">
        <v>0</v>
      </c>
      <c r="AC89" s="648" t="s">
        <v>399</v>
      </c>
      <c r="AD89" s="388"/>
      <c r="AE89" s="387"/>
      <c r="AF89" s="219">
        <f>AF81+1</f>
        <v>2171</v>
      </c>
      <c r="AG89" s="219" t="str">
        <f>DEC2HEX(AF89,4)</f>
        <v>087B</v>
      </c>
      <c r="AH89" s="98">
        <v>8</v>
      </c>
      <c r="AI89" s="287" t="s">
        <v>328</v>
      </c>
      <c r="AJ89" s="353" t="str">
        <f>DEC2HEX(CODE(AI89))</f>
        <v>43</v>
      </c>
      <c r="AK89" s="315"/>
      <c r="AL89" s="315"/>
      <c r="AM89" s="315"/>
      <c r="AN89" s="315"/>
      <c r="AO89" s="232"/>
      <c r="AP89" s="233"/>
    </row>
    <row r="90" spans="1:42" ht="15.75" customHeight="1" x14ac:dyDescent="0.25">
      <c r="A90" s="566"/>
      <c r="B90" s="271"/>
      <c r="C90" s="271"/>
      <c r="D90" s="540"/>
      <c r="E90" s="540"/>
      <c r="F90" s="495"/>
      <c r="G90" s="537"/>
      <c r="H90" s="82">
        <v>3</v>
      </c>
      <c r="I90" s="546"/>
      <c r="J90" s="388"/>
      <c r="K90" s="387"/>
      <c r="L90" s="5">
        <v>11</v>
      </c>
      <c r="M90" s="291"/>
      <c r="N90" s="288"/>
      <c r="O90" s="312"/>
      <c r="P90" s="315"/>
      <c r="Q90" s="315"/>
      <c r="R90" s="315"/>
      <c r="S90" s="232"/>
      <c r="T90" s="233"/>
      <c r="U90" s="33"/>
      <c r="V90" s="341"/>
      <c r="W90" s="271"/>
      <c r="X90" s="540"/>
      <c r="Y90" s="540"/>
      <c r="Z90" s="553"/>
      <c r="AA90" s="574"/>
      <c r="AB90" s="82">
        <v>1</v>
      </c>
      <c r="AC90" s="648"/>
      <c r="AD90" s="388"/>
      <c r="AE90" s="387"/>
      <c r="AF90" s="220"/>
      <c r="AG90" s="220"/>
      <c r="AH90" s="5">
        <v>9</v>
      </c>
      <c r="AI90" s="288"/>
      <c r="AJ90" s="354"/>
      <c r="AK90" s="315"/>
      <c r="AL90" s="315"/>
      <c r="AM90" s="315"/>
      <c r="AN90" s="315"/>
      <c r="AO90" s="232"/>
      <c r="AP90" s="233"/>
    </row>
    <row r="91" spans="1:42" ht="15" customHeight="1" x14ac:dyDescent="0.25">
      <c r="A91" s="566"/>
      <c r="B91" s="271"/>
      <c r="C91" s="271"/>
      <c r="D91" s="540"/>
      <c r="E91" s="540"/>
      <c r="F91" s="495"/>
      <c r="G91" s="537"/>
      <c r="H91" s="82">
        <v>4</v>
      </c>
      <c r="I91" s="546"/>
      <c r="J91" s="388"/>
      <c r="K91" s="387"/>
      <c r="L91" s="98">
        <v>12</v>
      </c>
      <c r="M91" s="291"/>
      <c r="N91" s="288"/>
      <c r="O91" s="312"/>
      <c r="P91" s="315"/>
      <c r="Q91" s="315"/>
      <c r="R91" s="315"/>
      <c r="S91" s="232"/>
      <c r="T91" s="233"/>
      <c r="U91" s="33"/>
      <c r="V91" s="341"/>
      <c r="W91" s="271"/>
      <c r="X91" s="540"/>
      <c r="Y91" s="540"/>
      <c r="Z91" s="553"/>
      <c r="AA91" s="574"/>
      <c r="AB91" s="82">
        <v>2</v>
      </c>
      <c r="AC91" s="648"/>
      <c r="AD91" s="388"/>
      <c r="AE91" s="387"/>
      <c r="AF91" s="220"/>
      <c r="AG91" s="220"/>
      <c r="AH91" s="98">
        <v>10</v>
      </c>
      <c r="AI91" s="288"/>
      <c r="AJ91" s="354"/>
      <c r="AK91" s="315"/>
      <c r="AL91" s="315"/>
      <c r="AM91" s="315"/>
      <c r="AN91" s="315"/>
      <c r="AO91" s="232"/>
      <c r="AP91" s="233"/>
    </row>
    <row r="92" spans="1:42" ht="15.75" customHeight="1" x14ac:dyDescent="0.25">
      <c r="A92" s="566"/>
      <c r="B92" s="271"/>
      <c r="C92" s="271"/>
      <c r="D92" s="540"/>
      <c r="E92" s="540"/>
      <c r="F92" s="495"/>
      <c r="G92" s="537"/>
      <c r="H92" s="82">
        <v>5</v>
      </c>
      <c r="I92" s="546"/>
      <c r="J92" s="388"/>
      <c r="K92" s="387"/>
      <c r="L92" s="5">
        <v>13</v>
      </c>
      <c r="M92" s="291"/>
      <c r="N92" s="288"/>
      <c r="O92" s="312"/>
      <c r="P92" s="315"/>
      <c r="Q92" s="315"/>
      <c r="R92" s="315"/>
      <c r="S92" s="232"/>
      <c r="T92" s="233"/>
      <c r="U92" s="33"/>
      <c r="V92" s="341"/>
      <c r="W92" s="271"/>
      <c r="X92" s="540"/>
      <c r="Y92" s="540"/>
      <c r="Z92" s="553"/>
      <c r="AA92" s="574"/>
      <c r="AB92" s="82">
        <v>3</v>
      </c>
      <c r="AC92" s="648"/>
      <c r="AD92" s="388"/>
      <c r="AE92" s="387"/>
      <c r="AF92" s="220"/>
      <c r="AG92" s="220"/>
      <c r="AH92" s="5">
        <v>11</v>
      </c>
      <c r="AI92" s="288"/>
      <c r="AJ92" s="354"/>
      <c r="AK92" s="315"/>
      <c r="AL92" s="315"/>
      <c r="AM92" s="315"/>
      <c r="AN92" s="315"/>
      <c r="AO92" s="232"/>
      <c r="AP92" s="233"/>
    </row>
    <row r="93" spans="1:42" ht="15" customHeight="1" x14ac:dyDescent="0.25">
      <c r="A93" s="566"/>
      <c r="B93" s="271"/>
      <c r="C93" s="271"/>
      <c r="D93" s="540"/>
      <c r="E93" s="540"/>
      <c r="F93" s="495"/>
      <c r="G93" s="537"/>
      <c r="H93" s="82">
        <v>6</v>
      </c>
      <c r="I93" s="546"/>
      <c r="J93" s="388"/>
      <c r="K93" s="387"/>
      <c r="L93" s="98">
        <v>14</v>
      </c>
      <c r="M93" s="291"/>
      <c r="N93" s="288"/>
      <c r="O93" s="312"/>
      <c r="P93" s="315"/>
      <c r="Q93" s="315"/>
      <c r="R93" s="315"/>
      <c r="S93" s="232"/>
      <c r="T93" s="233"/>
      <c r="U93" s="33"/>
      <c r="V93" s="341"/>
      <c r="W93" s="271"/>
      <c r="X93" s="540"/>
      <c r="Y93" s="540"/>
      <c r="Z93" s="553"/>
      <c r="AA93" s="574"/>
      <c r="AB93" s="82">
        <v>4</v>
      </c>
      <c r="AC93" s="648"/>
      <c r="AD93" s="388"/>
      <c r="AE93" s="387"/>
      <c r="AF93" s="220"/>
      <c r="AG93" s="220"/>
      <c r="AH93" s="98">
        <v>12</v>
      </c>
      <c r="AI93" s="288"/>
      <c r="AJ93" s="354"/>
      <c r="AK93" s="315"/>
      <c r="AL93" s="315"/>
      <c r="AM93" s="315"/>
      <c r="AN93" s="315"/>
      <c r="AO93" s="232"/>
      <c r="AP93" s="233"/>
    </row>
    <row r="94" spans="1:42" ht="15.75" customHeight="1" thickBot="1" x14ac:dyDescent="0.3">
      <c r="A94" s="566"/>
      <c r="B94" s="258"/>
      <c r="C94" s="258"/>
      <c r="D94" s="541"/>
      <c r="E94" s="541"/>
      <c r="F94" s="495"/>
      <c r="G94" s="538"/>
      <c r="H94" s="86">
        <v>7</v>
      </c>
      <c r="I94" s="332"/>
      <c r="J94" s="394"/>
      <c r="K94" s="477"/>
      <c r="L94" s="84">
        <v>15</v>
      </c>
      <c r="M94" s="292"/>
      <c r="N94" s="289"/>
      <c r="O94" s="313"/>
      <c r="P94" s="316"/>
      <c r="Q94" s="316"/>
      <c r="R94" s="316"/>
      <c r="S94" s="234"/>
      <c r="T94" s="235"/>
      <c r="U94" s="33"/>
      <c r="V94" s="341"/>
      <c r="W94" s="271"/>
      <c r="X94" s="540"/>
      <c r="Y94" s="540"/>
      <c r="Z94" s="553"/>
      <c r="AA94" s="574"/>
      <c r="AB94" s="82">
        <v>5</v>
      </c>
      <c r="AC94" s="648"/>
      <c r="AD94" s="388"/>
      <c r="AE94" s="387"/>
      <c r="AF94" s="220"/>
      <c r="AG94" s="220"/>
      <c r="AH94" s="5">
        <v>13</v>
      </c>
      <c r="AI94" s="288"/>
      <c r="AJ94" s="354"/>
      <c r="AK94" s="315"/>
      <c r="AL94" s="315"/>
      <c r="AM94" s="315"/>
      <c r="AN94" s="315"/>
      <c r="AO94" s="232"/>
      <c r="AP94" s="233"/>
    </row>
    <row r="95" spans="1:42" ht="15" customHeight="1" x14ac:dyDescent="0.25">
      <c r="A95" s="566"/>
      <c r="B95" s="257" t="s">
        <v>299</v>
      </c>
      <c r="C95" s="257" t="s">
        <v>203</v>
      </c>
      <c r="D95" s="539" t="str">
        <f>DEC2HEX(E95)</f>
        <v>21</v>
      </c>
      <c r="E95" s="539">
        <f>E79+1</f>
        <v>33</v>
      </c>
      <c r="F95" s="542" t="str">
        <f>DEC2HEX(G95,2)</f>
        <v>22</v>
      </c>
      <c r="G95" s="545">
        <f>G87+1</f>
        <v>34</v>
      </c>
      <c r="H95" s="75">
        <v>0</v>
      </c>
      <c r="I95" s="331" t="s">
        <v>300</v>
      </c>
      <c r="J95" s="464" t="e">
        <f>DEC2HEX(K95,2)</f>
        <v>#NUM!</v>
      </c>
      <c r="K95" s="317">
        <f>+K79+1</f>
        <v>1023</v>
      </c>
      <c r="L95" s="73">
        <v>0</v>
      </c>
      <c r="M95" s="290" t="str">
        <f>HEX2BIN(N95,8)</f>
        <v>11010000</v>
      </c>
      <c r="N95" s="530" t="s">
        <v>200</v>
      </c>
      <c r="O95" s="547" t="str">
        <f>CONCATENATE(N95,N103,N111,N119)</f>
        <v>D0070000</v>
      </c>
      <c r="P95" s="519" t="str">
        <f>CONCATENATE(N119,N111,N103,N95)</f>
        <v>000007D0</v>
      </c>
      <c r="Q95" s="519">
        <f>MOD(HEX2DEC(O95)+2^31,2^32)-2^31</f>
        <v>-804847616</v>
      </c>
      <c r="R95" s="519">
        <f>(MOD(HEX2DEC(P95)+2^31,2^32)-2^31)</f>
        <v>2000</v>
      </c>
      <c r="S95" s="520">
        <f>Q95*0.001</f>
        <v>-804847.61600000004</v>
      </c>
      <c r="T95" s="523">
        <f>R95*0.001</f>
        <v>2</v>
      </c>
      <c r="U95" s="33"/>
      <c r="V95" s="341"/>
      <c r="W95" s="271"/>
      <c r="X95" s="540"/>
      <c r="Y95" s="540"/>
      <c r="Z95" s="553"/>
      <c r="AA95" s="574"/>
      <c r="AB95" s="82">
        <v>6</v>
      </c>
      <c r="AC95" s="648"/>
      <c r="AD95" s="388"/>
      <c r="AE95" s="387"/>
      <c r="AF95" s="220"/>
      <c r="AG95" s="220"/>
      <c r="AH95" s="98">
        <v>14</v>
      </c>
      <c r="AI95" s="288"/>
      <c r="AJ95" s="354"/>
      <c r="AK95" s="315"/>
      <c r="AL95" s="315"/>
      <c r="AM95" s="315"/>
      <c r="AN95" s="315"/>
      <c r="AO95" s="232"/>
      <c r="AP95" s="233"/>
    </row>
    <row r="96" spans="1:42" ht="15.75" customHeight="1" thickBot="1" x14ac:dyDescent="0.3">
      <c r="A96" s="566"/>
      <c r="B96" s="271"/>
      <c r="C96" s="271"/>
      <c r="D96" s="540"/>
      <c r="E96" s="540"/>
      <c r="F96" s="543"/>
      <c r="G96" s="495"/>
      <c r="H96" s="82">
        <v>1</v>
      </c>
      <c r="I96" s="546"/>
      <c r="J96" s="465"/>
      <c r="K96" s="424"/>
      <c r="L96" s="5">
        <v>1</v>
      </c>
      <c r="M96" s="291"/>
      <c r="N96" s="530"/>
      <c r="O96" s="527"/>
      <c r="P96" s="517"/>
      <c r="Q96" s="517"/>
      <c r="R96" s="517"/>
      <c r="S96" s="521"/>
      <c r="T96" s="524"/>
      <c r="U96" s="33"/>
      <c r="V96" s="342"/>
      <c r="W96" s="258"/>
      <c r="X96" s="541"/>
      <c r="Y96" s="541"/>
      <c r="Z96" s="553"/>
      <c r="AA96" s="575"/>
      <c r="AB96" s="86">
        <v>7</v>
      </c>
      <c r="AC96" s="649"/>
      <c r="AD96" s="394"/>
      <c r="AE96" s="477"/>
      <c r="AF96" s="221"/>
      <c r="AG96" s="221"/>
      <c r="AH96" s="84">
        <v>15</v>
      </c>
      <c r="AI96" s="289"/>
      <c r="AJ96" s="647"/>
      <c r="AK96" s="316"/>
      <c r="AL96" s="316"/>
      <c r="AM96" s="316"/>
      <c r="AN96" s="316"/>
      <c r="AO96" s="232"/>
      <c r="AP96" s="233"/>
    </row>
    <row r="97" spans="1:42" ht="15" customHeight="1" x14ac:dyDescent="0.25">
      <c r="A97" s="566"/>
      <c r="B97" s="271"/>
      <c r="C97" s="271"/>
      <c r="D97" s="540"/>
      <c r="E97" s="540"/>
      <c r="F97" s="543"/>
      <c r="G97" s="495"/>
      <c r="H97" s="82">
        <v>2</v>
      </c>
      <c r="I97" s="546"/>
      <c r="J97" s="465"/>
      <c r="K97" s="424"/>
      <c r="L97" s="5">
        <v>2</v>
      </c>
      <c r="M97" s="291"/>
      <c r="N97" s="530"/>
      <c r="O97" s="527"/>
      <c r="P97" s="517"/>
      <c r="Q97" s="517"/>
      <c r="R97" s="517"/>
      <c r="S97" s="521"/>
      <c r="T97" s="524"/>
      <c r="U97" s="33"/>
      <c r="V97" s="340" t="s">
        <v>9</v>
      </c>
      <c r="W97" s="257" t="s">
        <v>218</v>
      </c>
      <c r="X97" s="539" t="str">
        <f>DEC2HEX(Y97)</f>
        <v>22</v>
      </c>
      <c r="Y97" s="539">
        <f>Y81+1</f>
        <v>34</v>
      </c>
      <c r="Z97" s="552" t="str">
        <f>DEC2HEX(AA97)</f>
        <v>24</v>
      </c>
      <c r="AA97" s="573">
        <f>AA89+1</f>
        <v>36</v>
      </c>
      <c r="AB97" s="75">
        <v>0</v>
      </c>
      <c r="AC97" s="648" t="s">
        <v>400</v>
      </c>
      <c r="AD97" s="475" t="str">
        <f>DEC2HEX(AE97,4)</f>
        <v>086A</v>
      </c>
      <c r="AE97" s="476">
        <f>+AE81+1</f>
        <v>2154</v>
      </c>
      <c r="AF97" s="219">
        <f>AF89+1</f>
        <v>2172</v>
      </c>
      <c r="AG97" s="219" t="str">
        <f>DEC2HEX(AF97,4)</f>
        <v>087C</v>
      </c>
      <c r="AH97" s="73">
        <v>0</v>
      </c>
      <c r="AI97" s="287" t="s">
        <v>402</v>
      </c>
      <c r="AJ97" s="353" t="str">
        <f>DEC2HEX(CODE(AI97))</f>
        <v>31</v>
      </c>
      <c r="AK97" s="314" t="str">
        <f>CONCATENATE(AJ97,AJ105)</f>
        <v>3132</v>
      </c>
      <c r="AL97" s="314" t="str">
        <f>CONCATENATE(AJ105,AJ97)</f>
        <v>3231</v>
      </c>
      <c r="AM97" s="314">
        <f>MOD(HEX2DEC(AK97)+2^15,2^16)-2^15</f>
        <v>12594</v>
      </c>
      <c r="AN97" s="314">
        <f>MOD(HEX2DEC(AL97)+2^15,2^16)-2^15</f>
        <v>12849</v>
      </c>
      <c r="AO97" s="232"/>
      <c r="AP97" s="233"/>
    </row>
    <row r="98" spans="1:42" ht="15" customHeight="1" x14ac:dyDescent="0.25">
      <c r="A98" s="566"/>
      <c r="B98" s="271"/>
      <c r="C98" s="271"/>
      <c r="D98" s="540"/>
      <c r="E98" s="540"/>
      <c r="F98" s="543"/>
      <c r="G98" s="495"/>
      <c r="H98" s="82">
        <v>3</v>
      </c>
      <c r="I98" s="546"/>
      <c r="J98" s="465"/>
      <c r="K98" s="424"/>
      <c r="L98" s="5">
        <v>3</v>
      </c>
      <c r="M98" s="291"/>
      <c r="N98" s="530"/>
      <c r="O98" s="527"/>
      <c r="P98" s="517"/>
      <c r="Q98" s="517"/>
      <c r="R98" s="517"/>
      <c r="S98" s="521"/>
      <c r="T98" s="524"/>
      <c r="U98" s="33"/>
      <c r="V98" s="341"/>
      <c r="W98" s="271"/>
      <c r="X98" s="540"/>
      <c r="Y98" s="540"/>
      <c r="Z98" s="553"/>
      <c r="AA98" s="574"/>
      <c r="AB98" s="82">
        <v>1</v>
      </c>
      <c r="AC98" s="648"/>
      <c r="AD98" s="388"/>
      <c r="AE98" s="387"/>
      <c r="AF98" s="220"/>
      <c r="AG98" s="220"/>
      <c r="AH98" s="5">
        <v>1</v>
      </c>
      <c r="AI98" s="288"/>
      <c r="AJ98" s="354"/>
      <c r="AK98" s="315"/>
      <c r="AL98" s="315"/>
      <c r="AM98" s="315"/>
      <c r="AN98" s="315"/>
      <c r="AO98" s="232"/>
      <c r="AP98" s="233"/>
    </row>
    <row r="99" spans="1:42" ht="15" customHeight="1" x14ac:dyDescent="0.25">
      <c r="A99" s="566"/>
      <c r="B99" s="271"/>
      <c r="C99" s="271"/>
      <c r="D99" s="540"/>
      <c r="E99" s="540"/>
      <c r="F99" s="543"/>
      <c r="G99" s="495"/>
      <c r="H99" s="82">
        <v>4</v>
      </c>
      <c r="I99" s="546"/>
      <c r="J99" s="465"/>
      <c r="K99" s="424"/>
      <c r="L99" s="5">
        <v>4</v>
      </c>
      <c r="M99" s="291"/>
      <c r="N99" s="530"/>
      <c r="O99" s="527"/>
      <c r="P99" s="517"/>
      <c r="Q99" s="517"/>
      <c r="R99" s="517"/>
      <c r="S99" s="521"/>
      <c r="T99" s="524"/>
      <c r="U99" s="33"/>
      <c r="V99" s="341"/>
      <c r="W99" s="271"/>
      <c r="X99" s="540"/>
      <c r="Y99" s="540"/>
      <c r="Z99" s="553"/>
      <c r="AA99" s="574"/>
      <c r="AB99" s="82">
        <v>2</v>
      </c>
      <c r="AC99" s="648"/>
      <c r="AD99" s="388"/>
      <c r="AE99" s="387"/>
      <c r="AF99" s="220"/>
      <c r="AG99" s="220"/>
      <c r="AH99" s="98">
        <v>2</v>
      </c>
      <c r="AI99" s="288"/>
      <c r="AJ99" s="354"/>
      <c r="AK99" s="315"/>
      <c r="AL99" s="315"/>
      <c r="AM99" s="315"/>
      <c r="AN99" s="315"/>
      <c r="AO99" s="232"/>
      <c r="AP99" s="233"/>
    </row>
    <row r="100" spans="1:42" ht="15" customHeight="1" x14ac:dyDescent="0.25">
      <c r="A100" s="566"/>
      <c r="B100" s="271"/>
      <c r="C100" s="271"/>
      <c r="D100" s="540"/>
      <c r="E100" s="540"/>
      <c r="F100" s="543"/>
      <c r="G100" s="495"/>
      <c r="H100" s="82">
        <v>5</v>
      </c>
      <c r="I100" s="546"/>
      <c r="J100" s="465"/>
      <c r="K100" s="424"/>
      <c r="L100" s="5">
        <v>5</v>
      </c>
      <c r="M100" s="291"/>
      <c r="N100" s="530"/>
      <c r="O100" s="527"/>
      <c r="P100" s="517"/>
      <c r="Q100" s="517"/>
      <c r="R100" s="517"/>
      <c r="S100" s="521"/>
      <c r="T100" s="524"/>
      <c r="U100" s="33"/>
      <c r="V100" s="341"/>
      <c r="W100" s="271"/>
      <c r="X100" s="540"/>
      <c r="Y100" s="540"/>
      <c r="Z100" s="553"/>
      <c r="AA100" s="574"/>
      <c r="AB100" s="82">
        <v>3</v>
      </c>
      <c r="AC100" s="648"/>
      <c r="AD100" s="388"/>
      <c r="AE100" s="387"/>
      <c r="AF100" s="220"/>
      <c r="AG100" s="220"/>
      <c r="AH100" s="5">
        <v>3</v>
      </c>
      <c r="AI100" s="288"/>
      <c r="AJ100" s="354"/>
      <c r="AK100" s="315"/>
      <c r="AL100" s="315"/>
      <c r="AM100" s="315"/>
      <c r="AN100" s="315"/>
      <c r="AO100" s="232"/>
      <c r="AP100" s="233"/>
    </row>
    <row r="101" spans="1:42" ht="15" customHeight="1" x14ac:dyDescent="0.25">
      <c r="A101" s="566"/>
      <c r="B101" s="271"/>
      <c r="C101" s="271"/>
      <c r="D101" s="540"/>
      <c r="E101" s="540"/>
      <c r="F101" s="543"/>
      <c r="G101" s="495"/>
      <c r="H101" s="82">
        <v>6</v>
      </c>
      <c r="I101" s="546"/>
      <c r="J101" s="465"/>
      <c r="K101" s="424"/>
      <c r="L101" s="5">
        <v>6</v>
      </c>
      <c r="M101" s="291"/>
      <c r="N101" s="530"/>
      <c r="O101" s="527"/>
      <c r="P101" s="517"/>
      <c r="Q101" s="517"/>
      <c r="R101" s="517"/>
      <c r="S101" s="521"/>
      <c r="T101" s="524"/>
      <c r="V101" s="341"/>
      <c r="W101" s="271"/>
      <c r="X101" s="540"/>
      <c r="Y101" s="540"/>
      <c r="Z101" s="553"/>
      <c r="AA101" s="574"/>
      <c r="AB101" s="82">
        <v>4</v>
      </c>
      <c r="AC101" s="648"/>
      <c r="AD101" s="388"/>
      <c r="AE101" s="387"/>
      <c r="AF101" s="220"/>
      <c r="AG101" s="220"/>
      <c r="AH101" s="98">
        <v>4</v>
      </c>
      <c r="AI101" s="288"/>
      <c r="AJ101" s="354"/>
      <c r="AK101" s="315"/>
      <c r="AL101" s="315"/>
      <c r="AM101" s="315"/>
      <c r="AN101" s="315"/>
      <c r="AO101" s="232"/>
      <c r="AP101" s="233"/>
    </row>
    <row r="102" spans="1:42" ht="15" customHeight="1" thickBot="1" x14ac:dyDescent="0.3">
      <c r="A102" s="566"/>
      <c r="B102" s="271"/>
      <c r="C102" s="271"/>
      <c r="D102" s="540"/>
      <c r="E102" s="540"/>
      <c r="F102" s="544"/>
      <c r="G102" s="496"/>
      <c r="H102" s="82">
        <v>7</v>
      </c>
      <c r="I102" s="546"/>
      <c r="J102" s="465"/>
      <c r="K102" s="424"/>
      <c r="L102" s="5">
        <v>7</v>
      </c>
      <c r="M102" s="292"/>
      <c r="N102" s="531"/>
      <c r="O102" s="527"/>
      <c r="P102" s="517"/>
      <c r="Q102" s="517"/>
      <c r="R102" s="517"/>
      <c r="S102" s="521"/>
      <c r="T102" s="524"/>
      <c r="V102" s="341"/>
      <c r="W102" s="271"/>
      <c r="X102" s="540"/>
      <c r="Y102" s="540"/>
      <c r="Z102" s="553"/>
      <c r="AA102" s="574"/>
      <c r="AB102" s="82">
        <v>5</v>
      </c>
      <c r="AC102" s="648"/>
      <c r="AD102" s="388"/>
      <c r="AE102" s="387"/>
      <c r="AF102" s="220"/>
      <c r="AG102" s="220"/>
      <c r="AH102" s="5">
        <v>5</v>
      </c>
      <c r="AI102" s="288"/>
      <c r="AJ102" s="354"/>
      <c r="AK102" s="315"/>
      <c r="AL102" s="315"/>
      <c r="AM102" s="315"/>
      <c r="AN102" s="315"/>
      <c r="AO102" s="232"/>
      <c r="AP102" s="233"/>
    </row>
    <row r="103" spans="1:42" ht="15" customHeight="1" x14ac:dyDescent="0.25">
      <c r="A103" s="566"/>
      <c r="B103" s="271"/>
      <c r="C103" s="271"/>
      <c r="D103" s="540"/>
      <c r="E103" s="540"/>
      <c r="F103" s="542" t="str">
        <f>DEC2HEX(G103,2)</f>
        <v>23</v>
      </c>
      <c r="G103" s="494">
        <f>G95+1</f>
        <v>35</v>
      </c>
      <c r="H103" s="82">
        <v>0</v>
      </c>
      <c r="I103" s="546"/>
      <c r="J103" s="465"/>
      <c r="K103" s="424"/>
      <c r="L103" s="5">
        <v>8</v>
      </c>
      <c r="M103" s="290" t="str">
        <f>HEX2BIN(N103,8)</f>
        <v>00000111</v>
      </c>
      <c r="N103" s="529" t="s">
        <v>153</v>
      </c>
      <c r="O103" s="527"/>
      <c r="P103" s="517"/>
      <c r="Q103" s="517"/>
      <c r="R103" s="517"/>
      <c r="S103" s="521"/>
      <c r="T103" s="524"/>
      <c r="V103" s="341"/>
      <c r="W103" s="271"/>
      <c r="X103" s="540"/>
      <c r="Y103" s="540"/>
      <c r="Z103" s="553"/>
      <c r="AA103" s="574"/>
      <c r="AB103" s="82">
        <v>6</v>
      </c>
      <c r="AC103" s="648"/>
      <c r="AD103" s="388"/>
      <c r="AE103" s="387"/>
      <c r="AF103" s="220"/>
      <c r="AG103" s="220"/>
      <c r="AH103" s="98">
        <v>6</v>
      </c>
      <c r="AI103" s="288"/>
      <c r="AJ103" s="354"/>
      <c r="AK103" s="315"/>
      <c r="AL103" s="315"/>
      <c r="AM103" s="315"/>
      <c r="AN103" s="315"/>
      <c r="AO103" s="232"/>
      <c r="AP103" s="233"/>
    </row>
    <row r="104" spans="1:42" ht="15" customHeight="1" thickBot="1" x14ac:dyDescent="0.3">
      <c r="A104" s="566"/>
      <c r="B104" s="271"/>
      <c r="C104" s="271"/>
      <c r="D104" s="540"/>
      <c r="E104" s="540"/>
      <c r="F104" s="543"/>
      <c r="G104" s="495"/>
      <c r="H104" s="82">
        <v>1</v>
      </c>
      <c r="I104" s="546"/>
      <c r="J104" s="465"/>
      <c r="K104" s="424"/>
      <c r="L104" s="5">
        <v>9</v>
      </c>
      <c r="M104" s="291"/>
      <c r="N104" s="530"/>
      <c r="O104" s="527"/>
      <c r="P104" s="517"/>
      <c r="Q104" s="517"/>
      <c r="R104" s="517"/>
      <c r="S104" s="521"/>
      <c r="T104" s="524"/>
      <c r="V104" s="341"/>
      <c r="W104" s="271"/>
      <c r="X104" s="540"/>
      <c r="Y104" s="540"/>
      <c r="Z104" s="553"/>
      <c r="AA104" s="575"/>
      <c r="AB104" s="86">
        <v>7</v>
      </c>
      <c r="AC104" s="649"/>
      <c r="AD104" s="388"/>
      <c r="AE104" s="387"/>
      <c r="AF104" s="221"/>
      <c r="AG104" s="221"/>
      <c r="AH104" s="5">
        <v>7</v>
      </c>
      <c r="AI104" s="289"/>
      <c r="AJ104" s="647"/>
      <c r="AK104" s="315"/>
      <c r="AL104" s="315"/>
      <c r="AM104" s="315"/>
      <c r="AN104" s="315"/>
      <c r="AO104" s="232"/>
      <c r="AP104" s="233"/>
    </row>
    <row r="105" spans="1:42" ht="15" customHeight="1" x14ac:dyDescent="0.25">
      <c r="A105" s="566"/>
      <c r="B105" s="271"/>
      <c r="C105" s="271"/>
      <c r="D105" s="540"/>
      <c r="E105" s="540"/>
      <c r="F105" s="543"/>
      <c r="G105" s="495"/>
      <c r="H105" s="82">
        <v>2</v>
      </c>
      <c r="I105" s="546"/>
      <c r="J105" s="465"/>
      <c r="K105" s="424"/>
      <c r="L105" s="5">
        <v>10</v>
      </c>
      <c r="M105" s="291"/>
      <c r="N105" s="530"/>
      <c r="O105" s="527"/>
      <c r="P105" s="517"/>
      <c r="Q105" s="517"/>
      <c r="R105" s="517"/>
      <c r="S105" s="521"/>
      <c r="T105" s="524"/>
      <c r="V105" s="341"/>
      <c r="W105" s="271"/>
      <c r="X105" s="540"/>
      <c r="Y105" s="540"/>
      <c r="Z105" s="552" t="str">
        <f>DEC2HEX(AA105)</f>
        <v>25</v>
      </c>
      <c r="AA105" s="573">
        <f>AA97+1</f>
        <v>37</v>
      </c>
      <c r="AB105" s="75">
        <v>0</v>
      </c>
      <c r="AC105" s="648" t="s">
        <v>401</v>
      </c>
      <c r="AD105" s="388"/>
      <c r="AE105" s="387"/>
      <c r="AF105" s="219">
        <f>AF97+1</f>
        <v>2173</v>
      </c>
      <c r="AG105" s="219" t="str">
        <f>DEC2HEX(AF105,4)</f>
        <v>087D</v>
      </c>
      <c r="AH105" s="98">
        <v>8</v>
      </c>
      <c r="AI105" s="287" t="s">
        <v>403</v>
      </c>
      <c r="AJ105" s="353" t="str">
        <f>DEC2HEX(CODE(AI105))</f>
        <v>32</v>
      </c>
      <c r="AK105" s="315"/>
      <c r="AL105" s="315"/>
      <c r="AM105" s="315"/>
      <c r="AN105" s="315"/>
      <c r="AO105" s="232"/>
      <c r="AP105" s="233"/>
    </row>
    <row r="106" spans="1:42" ht="15" customHeight="1" x14ac:dyDescent="0.25">
      <c r="A106" s="566"/>
      <c r="B106" s="271"/>
      <c r="C106" s="271"/>
      <c r="D106" s="540"/>
      <c r="E106" s="540"/>
      <c r="F106" s="543"/>
      <c r="G106" s="495"/>
      <c r="H106" s="82">
        <v>3</v>
      </c>
      <c r="I106" s="546"/>
      <c r="J106" s="465"/>
      <c r="K106" s="424"/>
      <c r="L106" s="5">
        <v>11</v>
      </c>
      <c r="M106" s="291"/>
      <c r="N106" s="530"/>
      <c r="O106" s="527"/>
      <c r="P106" s="517"/>
      <c r="Q106" s="517"/>
      <c r="R106" s="517"/>
      <c r="S106" s="521"/>
      <c r="T106" s="524"/>
      <c r="V106" s="341"/>
      <c r="W106" s="271"/>
      <c r="X106" s="540"/>
      <c r="Y106" s="540"/>
      <c r="Z106" s="553"/>
      <c r="AA106" s="574"/>
      <c r="AB106" s="82">
        <v>1</v>
      </c>
      <c r="AC106" s="648"/>
      <c r="AD106" s="388"/>
      <c r="AE106" s="387"/>
      <c r="AF106" s="220"/>
      <c r="AG106" s="220"/>
      <c r="AH106" s="5">
        <v>9</v>
      </c>
      <c r="AI106" s="288"/>
      <c r="AJ106" s="354"/>
      <c r="AK106" s="315"/>
      <c r="AL106" s="315"/>
      <c r="AM106" s="315"/>
      <c r="AN106" s="315"/>
      <c r="AO106" s="232"/>
      <c r="AP106" s="233"/>
    </row>
    <row r="107" spans="1:42" ht="15" customHeight="1" x14ac:dyDescent="0.25">
      <c r="A107" s="566"/>
      <c r="B107" s="271"/>
      <c r="C107" s="271"/>
      <c r="D107" s="540"/>
      <c r="E107" s="540"/>
      <c r="F107" s="543"/>
      <c r="G107" s="495"/>
      <c r="H107" s="82">
        <v>4</v>
      </c>
      <c r="I107" s="546"/>
      <c r="J107" s="465"/>
      <c r="K107" s="424"/>
      <c r="L107" s="5">
        <v>12</v>
      </c>
      <c r="M107" s="291"/>
      <c r="N107" s="530"/>
      <c r="O107" s="527"/>
      <c r="P107" s="517"/>
      <c r="Q107" s="517"/>
      <c r="R107" s="517"/>
      <c r="S107" s="521"/>
      <c r="T107" s="524"/>
      <c r="V107" s="341"/>
      <c r="W107" s="271"/>
      <c r="X107" s="540"/>
      <c r="Y107" s="540"/>
      <c r="Z107" s="553"/>
      <c r="AA107" s="574"/>
      <c r="AB107" s="82">
        <v>2</v>
      </c>
      <c r="AC107" s="648"/>
      <c r="AD107" s="388"/>
      <c r="AE107" s="387"/>
      <c r="AF107" s="220"/>
      <c r="AG107" s="220"/>
      <c r="AH107" s="98">
        <v>10</v>
      </c>
      <c r="AI107" s="288"/>
      <c r="AJ107" s="354"/>
      <c r="AK107" s="315"/>
      <c r="AL107" s="315"/>
      <c r="AM107" s="315"/>
      <c r="AN107" s="315"/>
      <c r="AO107" s="232"/>
      <c r="AP107" s="233"/>
    </row>
    <row r="108" spans="1:42" ht="15.75" customHeight="1" x14ac:dyDescent="0.25">
      <c r="A108" s="566"/>
      <c r="B108" s="271"/>
      <c r="C108" s="271"/>
      <c r="D108" s="540"/>
      <c r="E108" s="540"/>
      <c r="F108" s="543"/>
      <c r="G108" s="495"/>
      <c r="H108" s="82">
        <v>5</v>
      </c>
      <c r="I108" s="546"/>
      <c r="J108" s="465"/>
      <c r="K108" s="424"/>
      <c r="L108" s="5">
        <v>13</v>
      </c>
      <c r="M108" s="291"/>
      <c r="N108" s="530"/>
      <c r="O108" s="527"/>
      <c r="P108" s="517"/>
      <c r="Q108" s="517"/>
      <c r="R108" s="517"/>
      <c r="S108" s="521"/>
      <c r="T108" s="524"/>
      <c r="V108" s="341"/>
      <c r="W108" s="271"/>
      <c r="X108" s="540"/>
      <c r="Y108" s="540"/>
      <c r="Z108" s="553"/>
      <c r="AA108" s="574"/>
      <c r="AB108" s="82">
        <v>3</v>
      </c>
      <c r="AC108" s="648"/>
      <c r="AD108" s="388"/>
      <c r="AE108" s="387"/>
      <c r="AF108" s="220"/>
      <c r="AG108" s="220"/>
      <c r="AH108" s="5">
        <v>11</v>
      </c>
      <c r="AI108" s="288"/>
      <c r="AJ108" s="354"/>
      <c r="AK108" s="315"/>
      <c r="AL108" s="315"/>
      <c r="AM108" s="315"/>
      <c r="AN108" s="315"/>
      <c r="AO108" s="232"/>
      <c r="AP108" s="233"/>
    </row>
    <row r="109" spans="1:42" ht="15" customHeight="1" x14ac:dyDescent="0.25">
      <c r="A109" s="566"/>
      <c r="B109" s="271"/>
      <c r="C109" s="271"/>
      <c r="D109" s="540"/>
      <c r="E109" s="540"/>
      <c r="F109" s="543"/>
      <c r="G109" s="495"/>
      <c r="H109" s="82">
        <v>6</v>
      </c>
      <c r="I109" s="546"/>
      <c r="J109" s="465"/>
      <c r="K109" s="424"/>
      <c r="L109" s="5">
        <v>14</v>
      </c>
      <c r="M109" s="291"/>
      <c r="N109" s="530"/>
      <c r="O109" s="527"/>
      <c r="P109" s="517"/>
      <c r="Q109" s="517"/>
      <c r="R109" s="517"/>
      <c r="S109" s="521"/>
      <c r="T109" s="524"/>
      <c r="V109" s="341"/>
      <c r="W109" s="271"/>
      <c r="X109" s="540"/>
      <c r="Y109" s="540"/>
      <c r="Z109" s="553"/>
      <c r="AA109" s="574"/>
      <c r="AB109" s="82">
        <v>4</v>
      </c>
      <c r="AC109" s="648"/>
      <c r="AD109" s="388"/>
      <c r="AE109" s="387"/>
      <c r="AF109" s="220"/>
      <c r="AG109" s="220"/>
      <c r="AH109" s="98">
        <v>12</v>
      </c>
      <c r="AI109" s="288"/>
      <c r="AJ109" s="354"/>
      <c r="AK109" s="315"/>
      <c r="AL109" s="315"/>
      <c r="AM109" s="315"/>
      <c r="AN109" s="315"/>
      <c r="AO109" s="232"/>
      <c r="AP109" s="233"/>
    </row>
    <row r="110" spans="1:42" ht="15" customHeight="1" thickBot="1" x14ac:dyDescent="0.3">
      <c r="A110" s="566"/>
      <c r="B110" s="271"/>
      <c r="C110" s="258"/>
      <c r="D110" s="541"/>
      <c r="E110" s="541"/>
      <c r="F110" s="544"/>
      <c r="G110" s="496"/>
      <c r="H110" s="90">
        <v>7</v>
      </c>
      <c r="I110" s="546"/>
      <c r="J110" s="466"/>
      <c r="K110" s="199"/>
      <c r="L110" s="88">
        <v>15</v>
      </c>
      <c r="M110" s="292"/>
      <c r="N110" s="531"/>
      <c r="O110" s="527"/>
      <c r="P110" s="517"/>
      <c r="Q110" s="517"/>
      <c r="R110" s="517"/>
      <c r="S110" s="521"/>
      <c r="T110" s="524"/>
      <c r="V110" s="341"/>
      <c r="W110" s="271"/>
      <c r="X110" s="540"/>
      <c r="Y110" s="540"/>
      <c r="Z110" s="553"/>
      <c r="AA110" s="574"/>
      <c r="AB110" s="82">
        <v>5</v>
      </c>
      <c r="AC110" s="648"/>
      <c r="AD110" s="388"/>
      <c r="AE110" s="387"/>
      <c r="AF110" s="220"/>
      <c r="AG110" s="220"/>
      <c r="AH110" s="5">
        <v>13</v>
      </c>
      <c r="AI110" s="288"/>
      <c r="AJ110" s="354"/>
      <c r="AK110" s="315"/>
      <c r="AL110" s="315"/>
      <c r="AM110" s="315"/>
      <c r="AN110" s="315"/>
      <c r="AO110" s="232"/>
      <c r="AP110" s="233"/>
    </row>
    <row r="111" spans="1:42" ht="15" customHeight="1" x14ac:dyDescent="0.25">
      <c r="A111" s="566"/>
      <c r="B111" s="271"/>
      <c r="C111" s="257" t="s">
        <v>204</v>
      </c>
      <c r="D111" s="539" t="str">
        <f>DEC2HEX(E111)</f>
        <v>22</v>
      </c>
      <c r="E111" s="539">
        <f>E95+1</f>
        <v>34</v>
      </c>
      <c r="F111" s="542" t="str">
        <f>DEC2HEX(G111,2)</f>
        <v>24</v>
      </c>
      <c r="G111" s="494">
        <f>G103+1</f>
        <v>36</v>
      </c>
      <c r="H111" s="75">
        <v>0</v>
      </c>
      <c r="I111" s="546"/>
      <c r="J111" s="464" t="e">
        <f>DEC2HEX(K111,2)</f>
        <v>#NUM!</v>
      </c>
      <c r="K111" s="317">
        <f>+K95+1</f>
        <v>1024</v>
      </c>
      <c r="L111" s="73">
        <v>0</v>
      </c>
      <c r="M111" s="290" t="str">
        <f>HEX2BIN(N111,8)</f>
        <v>00000000</v>
      </c>
      <c r="N111" s="529" t="s">
        <v>136</v>
      </c>
      <c r="O111" s="527"/>
      <c r="P111" s="517"/>
      <c r="Q111" s="517"/>
      <c r="R111" s="517"/>
      <c r="S111" s="521"/>
      <c r="T111" s="524"/>
      <c r="V111" s="341"/>
      <c r="W111" s="271"/>
      <c r="X111" s="540"/>
      <c r="Y111" s="540"/>
      <c r="Z111" s="553"/>
      <c r="AA111" s="574"/>
      <c r="AB111" s="82">
        <v>6</v>
      </c>
      <c r="AC111" s="648"/>
      <c r="AD111" s="388"/>
      <c r="AE111" s="387"/>
      <c r="AF111" s="220"/>
      <c r="AG111" s="220"/>
      <c r="AH111" s="98">
        <v>14</v>
      </c>
      <c r="AI111" s="288"/>
      <c r="AJ111" s="354"/>
      <c r="AK111" s="315"/>
      <c r="AL111" s="315"/>
      <c r="AM111" s="315"/>
      <c r="AN111" s="315"/>
      <c r="AO111" s="232"/>
      <c r="AP111" s="233"/>
    </row>
    <row r="112" spans="1:42" ht="15" customHeight="1" thickBot="1" x14ac:dyDescent="0.3">
      <c r="A112" s="566"/>
      <c r="B112" s="271"/>
      <c r="C112" s="271"/>
      <c r="D112" s="540"/>
      <c r="E112" s="540"/>
      <c r="F112" s="543"/>
      <c r="G112" s="495"/>
      <c r="H112" s="82">
        <v>1</v>
      </c>
      <c r="I112" s="546"/>
      <c r="J112" s="465"/>
      <c r="K112" s="424"/>
      <c r="L112" s="5">
        <v>1</v>
      </c>
      <c r="M112" s="291"/>
      <c r="N112" s="530"/>
      <c r="O112" s="527"/>
      <c r="P112" s="517"/>
      <c r="Q112" s="517"/>
      <c r="R112" s="517"/>
      <c r="S112" s="521"/>
      <c r="T112" s="524"/>
      <c r="V112" s="342"/>
      <c r="W112" s="258"/>
      <c r="X112" s="541"/>
      <c r="Y112" s="541"/>
      <c r="Z112" s="553"/>
      <c r="AA112" s="575"/>
      <c r="AB112" s="86">
        <v>7</v>
      </c>
      <c r="AC112" s="649"/>
      <c r="AD112" s="394"/>
      <c r="AE112" s="477"/>
      <c r="AF112" s="221"/>
      <c r="AG112" s="221"/>
      <c r="AH112" s="84">
        <v>15</v>
      </c>
      <c r="AI112" s="289"/>
      <c r="AJ112" s="647"/>
      <c r="AK112" s="316"/>
      <c r="AL112" s="316"/>
      <c r="AM112" s="316"/>
      <c r="AN112" s="316"/>
      <c r="AO112" s="232"/>
      <c r="AP112" s="233"/>
    </row>
    <row r="113" spans="1:42" ht="15" customHeight="1" x14ac:dyDescent="0.25">
      <c r="A113" s="566"/>
      <c r="B113" s="271"/>
      <c r="C113" s="271"/>
      <c r="D113" s="540"/>
      <c r="E113" s="540"/>
      <c r="F113" s="543"/>
      <c r="G113" s="495"/>
      <c r="H113" s="82">
        <v>2</v>
      </c>
      <c r="I113" s="546"/>
      <c r="J113" s="465"/>
      <c r="K113" s="424"/>
      <c r="L113" s="5">
        <v>2</v>
      </c>
      <c r="M113" s="291"/>
      <c r="N113" s="530"/>
      <c r="O113" s="527"/>
      <c r="P113" s="517"/>
      <c r="Q113" s="517"/>
      <c r="R113" s="517"/>
      <c r="S113" s="521"/>
      <c r="T113" s="524"/>
      <c r="V113" s="340" t="s">
        <v>9</v>
      </c>
      <c r="W113" s="257" t="s">
        <v>219</v>
      </c>
      <c r="X113" s="539" t="str">
        <f>DEC2HEX(Y113)</f>
        <v>23</v>
      </c>
      <c r="Y113" s="539">
        <f>Y97+1</f>
        <v>35</v>
      </c>
      <c r="Z113" s="552" t="str">
        <f>DEC2HEX(AA113)</f>
        <v>26</v>
      </c>
      <c r="AA113" s="573">
        <f>AA105+1</f>
        <v>38</v>
      </c>
      <c r="AB113" s="75">
        <v>0</v>
      </c>
      <c r="AC113" s="648" t="s">
        <v>404</v>
      </c>
      <c r="AD113" s="475" t="str">
        <f>DEC2HEX(AE113,4)</f>
        <v>086B</v>
      </c>
      <c r="AE113" s="476">
        <f>+AE97+1</f>
        <v>2155</v>
      </c>
      <c r="AF113" s="219">
        <f>AF105+1</f>
        <v>2174</v>
      </c>
      <c r="AG113" s="219" t="str">
        <f>DEC2HEX(AF113,4)</f>
        <v>087E</v>
      </c>
      <c r="AH113" s="73">
        <v>0</v>
      </c>
      <c r="AI113" s="287" t="s">
        <v>406</v>
      </c>
      <c r="AJ113" s="353" t="str">
        <f>DEC2HEX(CODE(AI113))</f>
        <v>33</v>
      </c>
      <c r="AK113" s="314" t="str">
        <f>CONCATENATE(AJ113,AJ121)</f>
        <v>3334</v>
      </c>
      <c r="AL113" s="314" t="str">
        <f>CONCATENATE(AJ121,AJ113)</f>
        <v>3433</v>
      </c>
      <c r="AM113" s="314">
        <f>MOD(HEX2DEC(AK113)+2^15,2^16)-2^15</f>
        <v>13108</v>
      </c>
      <c r="AN113" s="314">
        <f>MOD(HEX2DEC(AL113)+2^15,2^16)-2^15</f>
        <v>13363</v>
      </c>
      <c r="AO113" s="232"/>
      <c r="AP113" s="233"/>
    </row>
    <row r="114" spans="1:42" ht="15" customHeight="1" x14ac:dyDescent="0.25">
      <c r="A114" s="566"/>
      <c r="B114" s="271"/>
      <c r="C114" s="271"/>
      <c r="D114" s="540"/>
      <c r="E114" s="540"/>
      <c r="F114" s="543"/>
      <c r="G114" s="495"/>
      <c r="H114" s="82">
        <v>3</v>
      </c>
      <c r="I114" s="546"/>
      <c r="J114" s="465"/>
      <c r="K114" s="424"/>
      <c r="L114" s="5">
        <v>3</v>
      </c>
      <c r="M114" s="291"/>
      <c r="N114" s="530"/>
      <c r="O114" s="527"/>
      <c r="P114" s="517"/>
      <c r="Q114" s="517"/>
      <c r="R114" s="517"/>
      <c r="S114" s="521"/>
      <c r="T114" s="524"/>
      <c r="V114" s="341"/>
      <c r="W114" s="271"/>
      <c r="X114" s="540"/>
      <c r="Y114" s="540"/>
      <c r="Z114" s="553"/>
      <c r="AA114" s="574"/>
      <c r="AB114" s="82">
        <v>1</v>
      </c>
      <c r="AC114" s="648"/>
      <c r="AD114" s="388"/>
      <c r="AE114" s="387"/>
      <c r="AF114" s="220"/>
      <c r="AG114" s="220"/>
      <c r="AH114" s="5">
        <v>1</v>
      </c>
      <c r="AI114" s="288"/>
      <c r="AJ114" s="354"/>
      <c r="AK114" s="315"/>
      <c r="AL114" s="315"/>
      <c r="AM114" s="315"/>
      <c r="AN114" s="315"/>
      <c r="AO114" s="232"/>
      <c r="AP114" s="233"/>
    </row>
    <row r="115" spans="1:42" ht="15" customHeight="1" x14ac:dyDescent="0.25">
      <c r="A115" s="566"/>
      <c r="B115" s="271"/>
      <c r="C115" s="271"/>
      <c r="D115" s="540"/>
      <c r="E115" s="540"/>
      <c r="F115" s="543"/>
      <c r="G115" s="495"/>
      <c r="H115" s="82">
        <v>4</v>
      </c>
      <c r="I115" s="546"/>
      <c r="J115" s="465"/>
      <c r="K115" s="424"/>
      <c r="L115" s="5">
        <v>4</v>
      </c>
      <c r="M115" s="291"/>
      <c r="N115" s="530"/>
      <c r="O115" s="527"/>
      <c r="P115" s="517"/>
      <c r="Q115" s="517"/>
      <c r="R115" s="517"/>
      <c r="S115" s="521"/>
      <c r="T115" s="524"/>
      <c r="V115" s="341"/>
      <c r="W115" s="271"/>
      <c r="X115" s="540"/>
      <c r="Y115" s="540"/>
      <c r="Z115" s="553"/>
      <c r="AA115" s="574"/>
      <c r="AB115" s="82">
        <v>2</v>
      </c>
      <c r="AC115" s="648"/>
      <c r="AD115" s="388"/>
      <c r="AE115" s="387"/>
      <c r="AF115" s="220"/>
      <c r="AG115" s="220"/>
      <c r="AH115" s="98">
        <v>2</v>
      </c>
      <c r="AI115" s="288"/>
      <c r="AJ115" s="354"/>
      <c r="AK115" s="315"/>
      <c r="AL115" s="315"/>
      <c r="AM115" s="315"/>
      <c r="AN115" s="315"/>
      <c r="AO115" s="232"/>
      <c r="AP115" s="233"/>
    </row>
    <row r="116" spans="1:42" ht="15.75" customHeight="1" x14ac:dyDescent="0.25">
      <c r="A116" s="566"/>
      <c r="B116" s="271"/>
      <c r="C116" s="271"/>
      <c r="D116" s="540"/>
      <c r="E116" s="540"/>
      <c r="F116" s="543"/>
      <c r="G116" s="495"/>
      <c r="H116" s="82">
        <v>5</v>
      </c>
      <c r="I116" s="546"/>
      <c r="J116" s="465"/>
      <c r="K116" s="424"/>
      <c r="L116" s="5">
        <v>5</v>
      </c>
      <c r="M116" s="291"/>
      <c r="N116" s="530"/>
      <c r="O116" s="527"/>
      <c r="P116" s="517"/>
      <c r="Q116" s="517"/>
      <c r="R116" s="517"/>
      <c r="S116" s="521"/>
      <c r="T116" s="524"/>
      <c r="V116" s="341"/>
      <c r="W116" s="271"/>
      <c r="X116" s="540"/>
      <c r="Y116" s="540"/>
      <c r="Z116" s="553"/>
      <c r="AA116" s="574"/>
      <c r="AB116" s="82">
        <v>3</v>
      </c>
      <c r="AC116" s="648"/>
      <c r="AD116" s="388"/>
      <c r="AE116" s="387"/>
      <c r="AF116" s="220"/>
      <c r="AG116" s="220"/>
      <c r="AH116" s="5">
        <v>3</v>
      </c>
      <c r="AI116" s="288"/>
      <c r="AJ116" s="354"/>
      <c r="AK116" s="315"/>
      <c r="AL116" s="315"/>
      <c r="AM116" s="315"/>
      <c r="AN116" s="315"/>
      <c r="AO116" s="232"/>
      <c r="AP116" s="233"/>
    </row>
    <row r="117" spans="1:42" ht="15" customHeight="1" x14ac:dyDescent="0.25">
      <c r="A117" s="566"/>
      <c r="B117" s="271"/>
      <c r="C117" s="271"/>
      <c r="D117" s="540"/>
      <c r="E117" s="540"/>
      <c r="F117" s="543"/>
      <c r="G117" s="495"/>
      <c r="H117" s="82">
        <v>6</v>
      </c>
      <c r="I117" s="546"/>
      <c r="J117" s="465"/>
      <c r="K117" s="424"/>
      <c r="L117" s="5">
        <v>6</v>
      </c>
      <c r="M117" s="291"/>
      <c r="N117" s="530"/>
      <c r="O117" s="527"/>
      <c r="P117" s="517"/>
      <c r="Q117" s="517"/>
      <c r="R117" s="517"/>
      <c r="S117" s="521"/>
      <c r="T117" s="524"/>
      <c r="V117" s="341"/>
      <c r="W117" s="271"/>
      <c r="X117" s="540"/>
      <c r="Y117" s="540"/>
      <c r="Z117" s="553"/>
      <c r="AA117" s="574"/>
      <c r="AB117" s="82">
        <v>4</v>
      </c>
      <c r="AC117" s="648"/>
      <c r="AD117" s="388"/>
      <c r="AE117" s="387"/>
      <c r="AF117" s="220"/>
      <c r="AG117" s="220"/>
      <c r="AH117" s="98">
        <v>4</v>
      </c>
      <c r="AI117" s="288"/>
      <c r="AJ117" s="354"/>
      <c r="AK117" s="315"/>
      <c r="AL117" s="315"/>
      <c r="AM117" s="315"/>
      <c r="AN117" s="315"/>
      <c r="AO117" s="232"/>
      <c r="AP117" s="233"/>
    </row>
    <row r="118" spans="1:42" ht="15.75" customHeight="1" thickBot="1" x14ac:dyDescent="0.3">
      <c r="A118" s="566"/>
      <c r="B118" s="271"/>
      <c r="C118" s="271"/>
      <c r="D118" s="540"/>
      <c r="E118" s="540"/>
      <c r="F118" s="544"/>
      <c r="G118" s="496"/>
      <c r="H118" s="82">
        <v>7</v>
      </c>
      <c r="I118" s="546"/>
      <c r="J118" s="465"/>
      <c r="K118" s="424"/>
      <c r="L118" s="5">
        <v>7</v>
      </c>
      <c r="M118" s="292"/>
      <c r="N118" s="531"/>
      <c r="O118" s="527"/>
      <c r="P118" s="517"/>
      <c r="Q118" s="517"/>
      <c r="R118" s="517"/>
      <c r="S118" s="521"/>
      <c r="T118" s="524"/>
      <c r="V118" s="341"/>
      <c r="W118" s="271"/>
      <c r="X118" s="540"/>
      <c r="Y118" s="540"/>
      <c r="Z118" s="553"/>
      <c r="AA118" s="574"/>
      <c r="AB118" s="82">
        <v>5</v>
      </c>
      <c r="AC118" s="648"/>
      <c r="AD118" s="388"/>
      <c r="AE118" s="387"/>
      <c r="AF118" s="220"/>
      <c r="AG118" s="220"/>
      <c r="AH118" s="5">
        <v>5</v>
      </c>
      <c r="AI118" s="288"/>
      <c r="AJ118" s="354"/>
      <c r="AK118" s="315"/>
      <c r="AL118" s="315"/>
      <c r="AM118" s="315"/>
      <c r="AN118" s="315"/>
      <c r="AO118" s="232"/>
      <c r="AP118" s="233"/>
    </row>
    <row r="119" spans="1:42" ht="15.75" customHeight="1" x14ac:dyDescent="0.25">
      <c r="A119" s="566"/>
      <c r="B119" s="271"/>
      <c r="C119" s="271"/>
      <c r="D119" s="540"/>
      <c r="E119" s="540"/>
      <c r="F119" s="542" t="str">
        <f>DEC2HEX(G119,2)</f>
        <v>25</v>
      </c>
      <c r="G119" s="494">
        <f>G111+1</f>
        <v>37</v>
      </c>
      <c r="H119" s="82">
        <v>0</v>
      </c>
      <c r="I119" s="546"/>
      <c r="J119" s="465"/>
      <c r="K119" s="424"/>
      <c r="L119" s="5">
        <v>8</v>
      </c>
      <c r="M119" s="290" t="str">
        <f>HEX2BIN(N119,8)</f>
        <v>00000000</v>
      </c>
      <c r="N119" s="529" t="s">
        <v>136</v>
      </c>
      <c r="O119" s="527"/>
      <c r="P119" s="517"/>
      <c r="Q119" s="517"/>
      <c r="R119" s="517"/>
      <c r="S119" s="521"/>
      <c r="T119" s="524"/>
      <c r="V119" s="341"/>
      <c r="W119" s="271"/>
      <c r="X119" s="540"/>
      <c r="Y119" s="540"/>
      <c r="Z119" s="553"/>
      <c r="AA119" s="574"/>
      <c r="AB119" s="82">
        <v>6</v>
      </c>
      <c r="AC119" s="648"/>
      <c r="AD119" s="388"/>
      <c r="AE119" s="387"/>
      <c r="AF119" s="220"/>
      <c r="AG119" s="220"/>
      <c r="AH119" s="98">
        <v>6</v>
      </c>
      <c r="AI119" s="288"/>
      <c r="AJ119" s="354"/>
      <c r="AK119" s="315"/>
      <c r="AL119" s="315"/>
      <c r="AM119" s="315"/>
      <c r="AN119" s="315"/>
      <c r="AO119" s="232"/>
      <c r="AP119" s="233"/>
    </row>
    <row r="120" spans="1:42" ht="16.5" customHeight="1" thickBot="1" x14ac:dyDescent="0.3">
      <c r="A120" s="566"/>
      <c r="B120" s="271"/>
      <c r="C120" s="271"/>
      <c r="D120" s="540"/>
      <c r="E120" s="540"/>
      <c r="F120" s="543"/>
      <c r="G120" s="495"/>
      <c r="H120" s="82">
        <v>1</v>
      </c>
      <c r="I120" s="546"/>
      <c r="J120" s="465"/>
      <c r="K120" s="424"/>
      <c r="L120" s="5">
        <v>9</v>
      </c>
      <c r="M120" s="291"/>
      <c r="N120" s="530"/>
      <c r="O120" s="527"/>
      <c r="P120" s="517"/>
      <c r="Q120" s="517"/>
      <c r="R120" s="517"/>
      <c r="S120" s="521"/>
      <c r="T120" s="524"/>
      <c r="V120" s="341"/>
      <c r="W120" s="271"/>
      <c r="X120" s="540"/>
      <c r="Y120" s="540"/>
      <c r="Z120" s="553"/>
      <c r="AA120" s="575"/>
      <c r="AB120" s="86">
        <v>7</v>
      </c>
      <c r="AC120" s="649"/>
      <c r="AD120" s="388"/>
      <c r="AE120" s="387"/>
      <c r="AF120" s="221"/>
      <c r="AG120" s="221"/>
      <c r="AH120" s="5">
        <v>7</v>
      </c>
      <c r="AI120" s="289"/>
      <c r="AJ120" s="647"/>
      <c r="AK120" s="315"/>
      <c r="AL120" s="315"/>
      <c r="AM120" s="315"/>
      <c r="AN120" s="315"/>
      <c r="AO120" s="232"/>
      <c r="AP120" s="233"/>
    </row>
    <row r="121" spans="1:42" ht="15.75" customHeight="1" x14ac:dyDescent="0.25">
      <c r="A121" s="566"/>
      <c r="B121" s="271"/>
      <c r="C121" s="271"/>
      <c r="D121" s="540"/>
      <c r="E121" s="540"/>
      <c r="F121" s="543"/>
      <c r="G121" s="495"/>
      <c r="H121" s="82">
        <v>2</v>
      </c>
      <c r="I121" s="546"/>
      <c r="J121" s="465"/>
      <c r="K121" s="424"/>
      <c r="L121" s="5">
        <v>10</v>
      </c>
      <c r="M121" s="291"/>
      <c r="N121" s="530"/>
      <c r="O121" s="527"/>
      <c r="P121" s="517"/>
      <c r="Q121" s="517"/>
      <c r="R121" s="517"/>
      <c r="S121" s="521"/>
      <c r="T121" s="524"/>
      <c r="V121" s="341"/>
      <c r="W121" s="271"/>
      <c r="X121" s="540"/>
      <c r="Y121" s="540"/>
      <c r="Z121" s="552" t="str">
        <f>DEC2HEX(AA121)</f>
        <v>27</v>
      </c>
      <c r="AA121" s="573">
        <f>AA113+1</f>
        <v>39</v>
      </c>
      <c r="AB121" s="75">
        <v>0</v>
      </c>
      <c r="AC121" s="648" t="s">
        <v>405</v>
      </c>
      <c r="AD121" s="388"/>
      <c r="AE121" s="387"/>
      <c r="AF121" s="219">
        <f>AF113+1</f>
        <v>2175</v>
      </c>
      <c r="AG121" s="219" t="str">
        <f>DEC2HEX(AF121,4)</f>
        <v>087F</v>
      </c>
      <c r="AH121" s="98">
        <v>8</v>
      </c>
      <c r="AI121" s="287" t="s">
        <v>407</v>
      </c>
      <c r="AJ121" s="353" t="str">
        <f>DEC2HEX(CODE(AI121))</f>
        <v>34</v>
      </c>
      <c r="AK121" s="315"/>
      <c r="AL121" s="315"/>
      <c r="AM121" s="315"/>
      <c r="AN121" s="315"/>
      <c r="AO121" s="232"/>
      <c r="AP121" s="233"/>
    </row>
    <row r="122" spans="1:42" ht="16.5" customHeight="1" x14ac:dyDescent="0.25">
      <c r="A122" s="566"/>
      <c r="B122" s="271"/>
      <c r="C122" s="271"/>
      <c r="D122" s="540"/>
      <c r="E122" s="540"/>
      <c r="F122" s="543"/>
      <c r="G122" s="495"/>
      <c r="H122" s="82">
        <v>3</v>
      </c>
      <c r="I122" s="546"/>
      <c r="J122" s="465"/>
      <c r="K122" s="424"/>
      <c r="L122" s="5">
        <v>11</v>
      </c>
      <c r="M122" s="291"/>
      <c r="N122" s="530"/>
      <c r="O122" s="527"/>
      <c r="P122" s="517"/>
      <c r="Q122" s="517"/>
      <c r="R122" s="517"/>
      <c r="S122" s="521"/>
      <c r="T122" s="524"/>
      <c r="V122" s="341"/>
      <c r="W122" s="271"/>
      <c r="X122" s="540"/>
      <c r="Y122" s="540"/>
      <c r="Z122" s="553"/>
      <c r="AA122" s="574"/>
      <c r="AB122" s="82">
        <v>1</v>
      </c>
      <c r="AC122" s="648"/>
      <c r="AD122" s="388"/>
      <c r="AE122" s="387"/>
      <c r="AF122" s="220"/>
      <c r="AG122" s="220"/>
      <c r="AH122" s="5">
        <v>9</v>
      </c>
      <c r="AI122" s="288"/>
      <c r="AJ122" s="354"/>
      <c r="AK122" s="315"/>
      <c r="AL122" s="315"/>
      <c r="AM122" s="315"/>
      <c r="AN122" s="315"/>
      <c r="AO122" s="232"/>
      <c r="AP122" s="233"/>
    </row>
    <row r="123" spans="1:42" ht="15.75" customHeight="1" x14ac:dyDescent="0.25">
      <c r="A123" s="566"/>
      <c r="B123" s="271"/>
      <c r="C123" s="271"/>
      <c r="D123" s="540"/>
      <c r="E123" s="540"/>
      <c r="F123" s="543"/>
      <c r="G123" s="495"/>
      <c r="H123" s="82">
        <v>4</v>
      </c>
      <c r="I123" s="546"/>
      <c r="J123" s="465"/>
      <c r="K123" s="424"/>
      <c r="L123" s="5">
        <v>12</v>
      </c>
      <c r="M123" s="291"/>
      <c r="N123" s="530"/>
      <c r="O123" s="527"/>
      <c r="P123" s="517"/>
      <c r="Q123" s="517"/>
      <c r="R123" s="517"/>
      <c r="S123" s="521"/>
      <c r="T123" s="524"/>
      <c r="V123" s="341"/>
      <c r="W123" s="271"/>
      <c r="X123" s="540"/>
      <c r="Y123" s="540"/>
      <c r="Z123" s="553"/>
      <c r="AA123" s="574"/>
      <c r="AB123" s="82">
        <v>2</v>
      </c>
      <c r="AC123" s="648"/>
      <c r="AD123" s="388"/>
      <c r="AE123" s="387"/>
      <c r="AF123" s="220"/>
      <c r="AG123" s="220"/>
      <c r="AH123" s="98">
        <v>10</v>
      </c>
      <c r="AI123" s="288"/>
      <c r="AJ123" s="354"/>
      <c r="AK123" s="315"/>
      <c r="AL123" s="315"/>
      <c r="AM123" s="315"/>
      <c r="AN123" s="315"/>
      <c r="AO123" s="232"/>
      <c r="AP123" s="233"/>
    </row>
    <row r="124" spans="1:42" ht="16.5" customHeight="1" x14ac:dyDescent="0.25">
      <c r="A124" s="566"/>
      <c r="B124" s="271"/>
      <c r="C124" s="271"/>
      <c r="D124" s="540"/>
      <c r="E124" s="540"/>
      <c r="F124" s="543"/>
      <c r="G124" s="495"/>
      <c r="H124" s="82">
        <v>5</v>
      </c>
      <c r="I124" s="546"/>
      <c r="J124" s="465"/>
      <c r="K124" s="424"/>
      <c r="L124" s="5">
        <v>13</v>
      </c>
      <c r="M124" s="291"/>
      <c r="N124" s="530"/>
      <c r="O124" s="527"/>
      <c r="P124" s="517"/>
      <c r="Q124" s="517"/>
      <c r="R124" s="517"/>
      <c r="S124" s="521"/>
      <c r="T124" s="524"/>
      <c r="V124" s="341"/>
      <c r="W124" s="271"/>
      <c r="X124" s="540"/>
      <c r="Y124" s="540"/>
      <c r="Z124" s="553"/>
      <c r="AA124" s="574"/>
      <c r="AB124" s="82">
        <v>3</v>
      </c>
      <c r="AC124" s="648"/>
      <c r="AD124" s="388"/>
      <c r="AE124" s="387"/>
      <c r="AF124" s="220"/>
      <c r="AG124" s="220"/>
      <c r="AH124" s="5">
        <v>11</v>
      </c>
      <c r="AI124" s="288"/>
      <c r="AJ124" s="354"/>
      <c r="AK124" s="315"/>
      <c r="AL124" s="315"/>
      <c r="AM124" s="315"/>
      <c r="AN124" s="315"/>
      <c r="AO124" s="232"/>
      <c r="AP124" s="233"/>
    </row>
    <row r="125" spans="1:42" ht="15.75" customHeight="1" x14ac:dyDescent="0.25">
      <c r="A125" s="566"/>
      <c r="B125" s="271"/>
      <c r="C125" s="271"/>
      <c r="D125" s="540"/>
      <c r="E125" s="540"/>
      <c r="F125" s="543"/>
      <c r="G125" s="495"/>
      <c r="H125" s="82">
        <v>6</v>
      </c>
      <c r="I125" s="546"/>
      <c r="J125" s="465"/>
      <c r="K125" s="424"/>
      <c r="L125" s="5">
        <v>14</v>
      </c>
      <c r="M125" s="291"/>
      <c r="N125" s="530"/>
      <c r="O125" s="527"/>
      <c r="P125" s="517"/>
      <c r="Q125" s="517"/>
      <c r="R125" s="517"/>
      <c r="S125" s="521"/>
      <c r="T125" s="524"/>
      <c r="V125" s="341"/>
      <c r="W125" s="271"/>
      <c r="X125" s="540"/>
      <c r="Y125" s="540"/>
      <c r="Z125" s="553"/>
      <c r="AA125" s="574"/>
      <c r="AB125" s="82">
        <v>4</v>
      </c>
      <c r="AC125" s="648"/>
      <c r="AD125" s="388"/>
      <c r="AE125" s="387"/>
      <c r="AF125" s="220"/>
      <c r="AG125" s="220"/>
      <c r="AH125" s="98">
        <v>12</v>
      </c>
      <c r="AI125" s="288"/>
      <c r="AJ125" s="354"/>
      <c r="AK125" s="315"/>
      <c r="AL125" s="315"/>
      <c r="AM125" s="315"/>
      <c r="AN125" s="315"/>
      <c r="AO125" s="232"/>
      <c r="AP125" s="233"/>
    </row>
    <row r="126" spans="1:42" ht="16.5" customHeight="1" thickBot="1" x14ac:dyDescent="0.3">
      <c r="A126" s="566"/>
      <c r="B126" s="258"/>
      <c r="C126" s="258"/>
      <c r="D126" s="541"/>
      <c r="E126" s="541"/>
      <c r="F126" s="548"/>
      <c r="G126" s="496"/>
      <c r="H126" s="86">
        <v>7</v>
      </c>
      <c r="I126" s="332"/>
      <c r="J126" s="508"/>
      <c r="K126" s="429"/>
      <c r="L126" s="84">
        <v>15</v>
      </c>
      <c r="M126" s="292"/>
      <c r="N126" s="531"/>
      <c r="O126" s="528"/>
      <c r="P126" s="518"/>
      <c r="Q126" s="518"/>
      <c r="R126" s="518"/>
      <c r="S126" s="522"/>
      <c r="T126" s="525"/>
      <c r="V126" s="341"/>
      <c r="W126" s="271"/>
      <c r="X126" s="540"/>
      <c r="Y126" s="540"/>
      <c r="Z126" s="553"/>
      <c r="AA126" s="574"/>
      <c r="AB126" s="82">
        <v>5</v>
      </c>
      <c r="AC126" s="648"/>
      <c r="AD126" s="388"/>
      <c r="AE126" s="387"/>
      <c r="AF126" s="220"/>
      <c r="AG126" s="220"/>
      <c r="AH126" s="5">
        <v>13</v>
      </c>
      <c r="AI126" s="288"/>
      <c r="AJ126" s="354"/>
      <c r="AK126" s="315"/>
      <c r="AL126" s="315"/>
      <c r="AM126" s="315"/>
      <c r="AN126" s="315"/>
      <c r="AO126" s="232"/>
      <c r="AP126" s="233"/>
    </row>
    <row r="127" spans="1:42" ht="15.75" customHeight="1" x14ac:dyDescent="0.25">
      <c r="A127" s="566"/>
      <c r="B127" s="257" t="s">
        <v>206</v>
      </c>
      <c r="C127" s="257" t="s">
        <v>206</v>
      </c>
      <c r="D127" s="539" t="str">
        <f>DEC2HEX(E127)</f>
        <v>23</v>
      </c>
      <c r="E127" s="539">
        <f>E111+1</f>
        <v>35</v>
      </c>
      <c r="F127" s="545" t="str">
        <f>DEC2HEX(G127)</f>
        <v>26</v>
      </c>
      <c r="G127" s="536">
        <f>G119+1</f>
        <v>38</v>
      </c>
      <c r="H127" s="75">
        <v>0</v>
      </c>
      <c r="I127" s="331" t="s">
        <v>303</v>
      </c>
      <c r="J127" s="475" t="e">
        <f>DEC2HEX(K127,2)</f>
        <v>#NUM!</v>
      </c>
      <c r="K127" s="476">
        <f>K111+1</f>
        <v>1025</v>
      </c>
      <c r="L127" s="73">
        <v>0</v>
      </c>
      <c r="M127" s="290" t="str">
        <f>HEX2BIN(N127,8)</f>
        <v>00000010</v>
      </c>
      <c r="N127" s="287" t="s">
        <v>148</v>
      </c>
      <c r="O127" s="318" t="str">
        <f>CONCATENATE(N127,N135)</f>
        <v>0200</v>
      </c>
      <c r="P127" s="314" t="str">
        <f>CONCATENATE(N135,N127)</f>
        <v>0002</v>
      </c>
      <c r="Q127" s="314">
        <f>MOD(HEX2DEC(O127)+2^15,2^16)-2^15</f>
        <v>512</v>
      </c>
      <c r="R127" s="314">
        <f>MOD(HEX2DEC(P127)+2^15,2^16)-2^15</f>
        <v>2</v>
      </c>
      <c r="S127" s="230" t="s">
        <v>297</v>
      </c>
      <c r="T127" s="231"/>
      <c r="V127" s="341"/>
      <c r="W127" s="271"/>
      <c r="X127" s="540"/>
      <c r="Y127" s="540"/>
      <c r="Z127" s="553"/>
      <c r="AA127" s="574"/>
      <c r="AB127" s="82">
        <v>6</v>
      </c>
      <c r="AC127" s="648"/>
      <c r="AD127" s="388"/>
      <c r="AE127" s="387"/>
      <c r="AF127" s="220"/>
      <c r="AG127" s="220"/>
      <c r="AH127" s="98">
        <v>14</v>
      </c>
      <c r="AI127" s="288"/>
      <c r="AJ127" s="354"/>
      <c r="AK127" s="315"/>
      <c r="AL127" s="315"/>
      <c r="AM127" s="315"/>
      <c r="AN127" s="315"/>
      <c r="AO127" s="232"/>
      <c r="AP127" s="233"/>
    </row>
    <row r="128" spans="1:42" ht="16.5" customHeight="1" thickBot="1" x14ac:dyDescent="0.3">
      <c r="A128" s="566"/>
      <c r="B128" s="271"/>
      <c r="C128" s="271"/>
      <c r="D128" s="540"/>
      <c r="E128" s="540"/>
      <c r="F128" s="495"/>
      <c r="G128" s="537"/>
      <c r="H128" s="82">
        <v>1</v>
      </c>
      <c r="I128" s="546"/>
      <c r="J128" s="388"/>
      <c r="K128" s="387"/>
      <c r="L128" s="5">
        <v>1</v>
      </c>
      <c r="M128" s="291"/>
      <c r="N128" s="288"/>
      <c r="O128" s="319"/>
      <c r="P128" s="315"/>
      <c r="Q128" s="315"/>
      <c r="R128" s="315"/>
      <c r="S128" s="232"/>
      <c r="T128" s="233"/>
      <c r="V128" s="342"/>
      <c r="W128" s="258"/>
      <c r="X128" s="541"/>
      <c r="Y128" s="541"/>
      <c r="Z128" s="553"/>
      <c r="AA128" s="575"/>
      <c r="AB128" s="86">
        <v>7</v>
      </c>
      <c r="AC128" s="649"/>
      <c r="AD128" s="394"/>
      <c r="AE128" s="477"/>
      <c r="AF128" s="221"/>
      <c r="AG128" s="221"/>
      <c r="AH128" s="84">
        <v>15</v>
      </c>
      <c r="AI128" s="289"/>
      <c r="AJ128" s="647"/>
      <c r="AK128" s="316"/>
      <c r="AL128" s="316"/>
      <c r="AM128" s="316"/>
      <c r="AN128" s="316"/>
      <c r="AO128" s="234"/>
      <c r="AP128" s="235"/>
    </row>
    <row r="129" spans="1:42" ht="15.75" customHeight="1" x14ac:dyDescent="0.25">
      <c r="A129" s="566"/>
      <c r="B129" s="271"/>
      <c r="C129" s="271"/>
      <c r="D129" s="540"/>
      <c r="E129" s="540"/>
      <c r="F129" s="495"/>
      <c r="G129" s="537"/>
      <c r="H129" s="82">
        <v>2</v>
      </c>
      <c r="I129" s="546"/>
      <c r="J129" s="388"/>
      <c r="K129" s="387"/>
      <c r="L129" s="98">
        <v>2</v>
      </c>
      <c r="M129" s="291"/>
      <c r="N129" s="288"/>
      <c r="O129" s="319"/>
      <c r="P129" s="315"/>
      <c r="Q129" s="315"/>
      <c r="R129" s="315"/>
      <c r="S129" s="232"/>
      <c r="T129" s="233"/>
      <c r="V129" s="340" t="s">
        <v>9</v>
      </c>
      <c r="W129" s="257" t="s">
        <v>220</v>
      </c>
      <c r="X129" s="539" t="str">
        <f>DEC2HEX(Y129)</f>
        <v>24</v>
      </c>
      <c r="Y129" s="539">
        <f>Y113+1</f>
        <v>36</v>
      </c>
      <c r="Z129" s="552" t="str">
        <f>DEC2HEX(AA129)</f>
        <v>28</v>
      </c>
      <c r="AA129" s="573">
        <f>AA121+1</f>
        <v>40</v>
      </c>
      <c r="AB129" s="75">
        <v>0</v>
      </c>
      <c r="AC129" s="648" t="s">
        <v>410</v>
      </c>
      <c r="AD129" s="475" t="str">
        <f>DEC2HEX(AE129,4)</f>
        <v>086C</v>
      </c>
      <c r="AE129" s="476">
        <f>+AE113+1</f>
        <v>2156</v>
      </c>
      <c r="AF129" s="219">
        <f>AF121+1</f>
        <v>2176</v>
      </c>
      <c r="AG129" s="219" t="str">
        <f>DEC2HEX(AF129,4)</f>
        <v>0880</v>
      </c>
      <c r="AH129" s="73">
        <v>0</v>
      </c>
      <c r="AI129" s="287" t="s">
        <v>408</v>
      </c>
      <c r="AJ129" s="353" t="str">
        <f>DEC2HEX(CODE(AI129))</f>
        <v>35</v>
      </c>
      <c r="AK129" s="314" t="str">
        <f>CONCATENATE(AJ129,AJ137)</f>
        <v>3536</v>
      </c>
      <c r="AL129" s="314" t="str">
        <f>CONCATENATE(AJ137,AJ129)</f>
        <v>3635</v>
      </c>
      <c r="AM129" s="314">
        <f>MOD(HEX2DEC(AK129)+2^15,2^16)-2^15</f>
        <v>13622</v>
      </c>
      <c r="AN129" s="314">
        <f>MOD(HEX2DEC(AL129)+2^15,2^16)-2^15</f>
        <v>13877</v>
      </c>
      <c r="AO129" s="230" t="s">
        <v>419</v>
      </c>
      <c r="AP129" s="231"/>
    </row>
    <row r="130" spans="1:42" ht="16.5" customHeight="1" x14ac:dyDescent="0.25">
      <c r="A130" s="566"/>
      <c r="B130" s="271"/>
      <c r="C130" s="271"/>
      <c r="D130" s="540"/>
      <c r="E130" s="540"/>
      <c r="F130" s="495"/>
      <c r="G130" s="537"/>
      <c r="H130" s="82">
        <v>3</v>
      </c>
      <c r="I130" s="546"/>
      <c r="J130" s="388"/>
      <c r="K130" s="387"/>
      <c r="L130" s="5">
        <v>3</v>
      </c>
      <c r="M130" s="291"/>
      <c r="N130" s="288"/>
      <c r="O130" s="319"/>
      <c r="P130" s="315"/>
      <c r="Q130" s="315"/>
      <c r="R130" s="315"/>
      <c r="S130" s="232"/>
      <c r="T130" s="233"/>
      <c r="V130" s="341"/>
      <c r="W130" s="271"/>
      <c r="X130" s="540"/>
      <c r="Y130" s="540"/>
      <c r="Z130" s="553"/>
      <c r="AA130" s="574"/>
      <c r="AB130" s="82">
        <v>1</v>
      </c>
      <c r="AC130" s="648"/>
      <c r="AD130" s="388"/>
      <c r="AE130" s="387"/>
      <c r="AF130" s="220"/>
      <c r="AG130" s="220"/>
      <c r="AH130" s="5">
        <v>1</v>
      </c>
      <c r="AI130" s="288"/>
      <c r="AJ130" s="354"/>
      <c r="AK130" s="315"/>
      <c r="AL130" s="315"/>
      <c r="AM130" s="315"/>
      <c r="AN130" s="315"/>
      <c r="AO130" s="232"/>
      <c r="AP130" s="233"/>
    </row>
    <row r="131" spans="1:42" ht="15.75" customHeight="1" x14ac:dyDescent="0.25">
      <c r="A131" s="566"/>
      <c r="B131" s="271"/>
      <c r="C131" s="271"/>
      <c r="D131" s="540"/>
      <c r="E131" s="540"/>
      <c r="F131" s="495"/>
      <c r="G131" s="537"/>
      <c r="H131" s="82">
        <v>4</v>
      </c>
      <c r="I131" s="546"/>
      <c r="J131" s="388"/>
      <c r="K131" s="387"/>
      <c r="L131" s="98">
        <v>4</v>
      </c>
      <c r="M131" s="291"/>
      <c r="N131" s="288"/>
      <c r="O131" s="319"/>
      <c r="P131" s="315"/>
      <c r="Q131" s="315"/>
      <c r="R131" s="315"/>
      <c r="S131" s="232"/>
      <c r="T131" s="233"/>
      <c r="V131" s="341"/>
      <c r="W131" s="271"/>
      <c r="X131" s="540"/>
      <c r="Y131" s="540"/>
      <c r="Z131" s="553"/>
      <c r="AA131" s="574"/>
      <c r="AB131" s="82">
        <v>2</v>
      </c>
      <c r="AC131" s="648"/>
      <c r="AD131" s="388"/>
      <c r="AE131" s="387"/>
      <c r="AF131" s="220"/>
      <c r="AG131" s="220"/>
      <c r="AH131" s="98">
        <v>2</v>
      </c>
      <c r="AI131" s="288"/>
      <c r="AJ131" s="354"/>
      <c r="AK131" s="315"/>
      <c r="AL131" s="315"/>
      <c r="AM131" s="315"/>
      <c r="AN131" s="315"/>
      <c r="AO131" s="232"/>
      <c r="AP131" s="233"/>
    </row>
    <row r="132" spans="1:42" ht="16.5" customHeight="1" x14ac:dyDescent="0.25">
      <c r="A132" s="566"/>
      <c r="B132" s="271"/>
      <c r="C132" s="271"/>
      <c r="D132" s="540"/>
      <c r="E132" s="540"/>
      <c r="F132" s="495"/>
      <c r="G132" s="537"/>
      <c r="H132" s="82">
        <v>5</v>
      </c>
      <c r="I132" s="546"/>
      <c r="J132" s="388"/>
      <c r="K132" s="387"/>
      <c r="L132" s="5">
        <v>5</v>
      </c>
      <c r="M132" s="291"/>
      <c r="N132" s="288"/>
      <c r="O132" s="319"/>
      <c r="P132" s="315"/>
      <c r="Q132" s="315"/>
      <c r="R132" s="315"/>
      <c r="S132" s="232"/>
      <c r="T132" s="233"/>
      <c r="V132" s="341"/>
      <c r="W132" s="271"/>
      <c r="X132" s="540"/>
      <c r="Y132" s="540"/>
      <c r="Z132" s="553"/>
      <c r="AA132" s="574"/>
      <c r="AB132" s="82">
        <v>3</v>
      </c>
      <c r="AC132" s="648"/>
      <c r="AD132" s="388"/>
      <c r="AE132" s="387"/>
      <c r="AF132" s="220"/>
      <c r="AG132" s="220"/>
      <c r="AH132" s="5">
        <v>3</v>
      </c>
      <c r="AI132" s="288"/>
      <c r="AJ132" s="354"/>
      <c r="AK132" s="315"/>
      <c r="AL132" s="315"/>
      <c r="AM132" s="315"/>
      <c r="AN132" s="315"/>
      <c r="AO132" s="232"/>
      <c r="AP132" s="233"/>
    </row>
    <row r="133" spans="1:42" ht="15.75" customHeight="1" x14ac:dyDescent="0.25">
      <c r="A133" s="566"/>
      <c r="B133" s="271"/>
      <c r="C133" s="271"/>
      <c r="D133" s="540"/>
      <c r="E133" s="540"/>
      <c r="F133" s="495"/>
      <c r="G133" s="537"/>
      <c r="H133" s="82">
        <v>6</v>
      </c>
      <c r="I133" s="546"/>
      <c r="J133" s="388"/>
      <c r="K133" s="387"/>
      <c r="L133" s="98">
        <v>6</v>
      </c>
      <c r="M133" s="291"/>
      <c r="N133" s="288"/>
      <c r="O133" s="319"/>
      <c r="P133" s="315"/>
      <c r="Q133" s="315"/>
      <c r="R133" s="315"/>
      <c r="S133" s="232"/>
      <c r="T133" s="233"/>
      <c r="V133" s="341"/>
      <c r="W133" s="271"/>
      <c r="X133" s="540"/>
      <c r="Y133" s="540"/>
      <c r="Z133" s="553"/>
      <c r="AA133" s="574"/>
      <c r="AB133" s="82">
        <v>4</v>
      </c>
      <c r="AC133" s="648"/>
      <c r="AD133" s="388"/>
      <c r="AE133" s="387"/>
      <c r="AF133" s="220"/>
      <c r="AG133" s="220"/>
      <c r="AH133" s="98">
        <v>4</v>
      </c>
      <c r="AI133" s="288"/>
      <c r="AJ133" s="354"/>
      <c r="AK133" s="315"/>
      <c r="AL133" s="315"/>
      <c r="AM133" s="315"/>
      <c r="AN133" s="315"/>
      <c r="AO133" s="232"/>
      <c r="AP133" s="233"/>
    </row>
    <row r="134" spans="1:42" ht="16.5" customHeight="1" thickBot="1" x14ac:dyDescent="0.3">
      <c r="A134" s="566"/>
      <c r="B134" s="271"/>
      <c r="C134" s="271"/>
      <c r="D134" s="540"/>
      <c r="E134" s="540"/>
      <c r="F134" s="495"/>
      <c r="G134" s="538"/>
      <c r="H134" s="86">
        <v>7</v>
      </c>
      <c r="I134" s="546"/>
      <c r="J134" s="388"/>
      <c r="K134" s="387"/>
      <c r="L134" s="5">
        <v>7</v>
      </c>
      <c r="M134" s="292"/>
      <c r="N134" s="289"/>
      <c r="O134" s="319"/>
      <c r="P134" s="315"/>
      <c r="Q134" s="315"/>
      <c r="R134" s="315"/>
      <c r="S134" s="232"/>
      <c r="T134" s="233"/>
      <c r="V134" s="341"/>
      <c r="W134" s="271"/>
      <c r="X134" s="540"/>
      <c r="Y134" s="540"/>
      <c r="Z134" s="553"/>
      <c r="AA134" s="574"/>
      <c r="AB134" s="82">
        <v>5</v>
      </c>
      <c r="AC134" s="648"/>
      <c r="AD134" s="388"/>
      <c r="AE134" s="387"/>
      <c r="AF134" s="220"/>
      <c r="AG134" s="220"/>
      <c r="AH134" s="5">
        <v>5</v>
      </c>
      <c r="AI134" s="288"/>
      <c r="AJ134" s="354"/>
      <c r="AK134" s="315"/>
      <c r="AL134" s="315"/>
      <c r="AM134" s="315"/>
      <c r="AN134" s="315"/>
      <c r="AO134" s="232"/>
      <c r="AP134" s="233"/>
    </row>
    <row r="135" spans="1:42" ht="15" customHeight="1" x14ac:dyDescent="0.25">
      <c r="A135" s="566"/>
      <c r="B135" s="271"/>
      <c r="C135" s="271"/>
      <c r="D135" s="540"/>
      <c r="E135" s="540"/>
      <c r="F135" s="545" t="str">
        <f>DEC2HEX(G135)</f>
        <v>27</v>
      </c>
      <c r="G135" s="536">
        <f>G127+1</f>
        <v>39</v>
      </c>
      <c r="H135" s="75">
        <v>0</v>
      </c>
      <c r="I135" s="546"/>
      <c r="J135" s="388"/>
      <c r="K135" s="387"/>
      <c r="L135" s="98">
        <v>8</v>
      </c>
      <c r="M135" s="290" t="str">
        <f>HEX2BIN(N135,8)</f>
        <v>00000000</v>
      </c>
      <c r="N135" s="287" t="s">
        <v>136</v>
      </c>
      <c r="O135" s="319"/>
      <c r="P135" s="315"/>
      <c r="Q135" s="315"/>
      <c r="R135" s="315"/>
      <c r="S135" s="232"/>
      <c r="T135" s="233"/>
      <c r="U135" s="18"/>
      <c r="V135" s="341"/>
      <c r="W135" s="271"/>
      <c r="X135" s="540"/>
      <c r="Y135" s="540"/>
      <c r="Z135" s="553"/>
      <c r="AA135" s="574"/>
      <c r="AB135" s="82">
        <v>6</v>
      </c>
      <c r="AC135" s="648"/>
      <c r="AD135" s="388"/>
      <c r="AE135" s="387"/>
      <c r="AF135" s="220"/>
      <c r="AG135" s="220"/>
      <c r="AH135" s="98">
        <v>6</v>
      </c>
      <c r="AI135" s="288"/>
      <c r="AJ135" s="354"/>
      <c r="AK135" s="315"/>
      <c r="AL135" s="315"/>
      <c r="AM135" s="315"/>
      <c r="AN135" s="315"/>
      <c r="AO135" s="232"/>
      <c r="AP135" s="233"/>
    </row>
    <row r="136" spans="1:42" ht="15.75" customHeight="1" thickBot="1" x14ac:dyDescent="0.3">
      <c r="A136" s="566"/>
      <c r="B136" s="271"/>
      <c r="C136" s="271"/>
      <c r="D136" s="540"/>
      <c r="E136" s="540"/>
      <c r="F136" s="495"/>
      <c r="G136" s="537"/>
      <c r="H136" s="82">
        <v>1</v>
      </c>
      <c r="I136" s="546"/>
      <c r="J136" s="388"/>
      <c r="K136" s="387"/>
      <c r="L136" s="5">
        <v>9</v>
      </c>
      <c r="M136" s="291"/>
      <c r="N136" s="288"/>
      <c r="O136" s="319"/>
      <c r="P136" s="315"/>
      <c r="Q136" s="315"/>
      <c r="R136" s="315"/>
      <c r="S136" s="232"/>
      <c r="T136" s="233"/>
      <c r="U136" s="18"/>
      <c r="V136" s="341"/>
      <c r="W136" s="271"/>
      <c r="X136" s="540"/>
      <c r="Y136" s="540"/>
      <c r="Z136" s="553"/>
      <c r="AA136" s="575"/>
      <c r="AB136" s="86">
        <v>7</v>
      </c>
      <c r="AC136" s="649"/>
      <c r="AD136" s="388"/>
      <c r="AE136" s="387"/>
      <c r="AF136" s="221"/>
      <c r="AG136" s="221"/>
      <c r="AH136" s="5">
        <v>7</v>
      </c>
      <c r="AI136" s="289"/>
      <c r="AJ136" s="647"/>
      <c r="AK136" s="315"/>
      <c r="AL136" s="315"/>
      <c r="AM136" s="315"/>
      <c r="AN136" s="315"/>
      <c r="AO136" s="232"/>
      <c r="AP136" s="233"/>
    </row>
    <row r="137" spans="1:42" ht="15" customHeight="1" x14ac:dyDescent="0.25">
      <c r="A137" s="566"/>
      <c r="B137" s="271"/>
      <c r="C137" s="271"/>
      <c r="D137" s="540"/>
      <c r="E137" s="540"/>
      <c r="F137" s="495"/>
      <c r="G137" s="537"/>
      <c r="H137" s="82">
        <v>2</v>
      </c>
      <c r="I137" s="546"/>
      <c r="J137" s="388"/>
      <c r="K137" s="387"/>
      <c r="L137" s="98">
        <v>10</v>
      </c>
      <c r="M137" s="291"/>
      <c r="N137" s="288"/>
      <c r="O137" s="319"/>
      <c r="P137" s="315"/>
      <c r="Q137" s="315"/>
      <c r="R137" s="315"/>
      <c r="S137" s="232"/>
      <c r="T137" s="233"/>
      <c r="U137" s="18"/>
      <c r="V137" s="341"/>
      <c r="W137" s="271"/>
      <c r="X137" s="540"/>
      <c r="Y137" s="540"/>
      <c r="Z137" s="552" t="str">
        <f>DEC2HEX(AA137)</f>
        <v>29</v>
      </c>
      <c r="AA137" s="573">
        <f>AA129+1</f>
        <v>41</v>
      </c>
      <c r="AB137" s="75">
        <v>0</v>
      </c>
      <c r="AC137" s="648" t="s">
        <v>411</v>
      </c>
      <c r="AD137" s="388"/>
      <c r="AE137" s="387"/>
      <c r="AF137" s="219">
        <f>AF129+1</f>
        <v>2177</v>
      </c>
      <c r="AG137" s="219" t="str">
        <f>DEC2HEX(AF137,4)</f>
        <v>0881</v>
      </c>
      <c r="AH137" s="98">
        <v>8</v>
      </c>
      <c r="AI137" s="287" t="s">
        <v>409</v>
      </c>
      <c r="AJ137" s="353" t="str">
        <f>DEC2HEX(CODE(AI137))</f>
        <v>36</v>
      </c>
      <c r="AK137" s="315"/>
      <c r="AL137" s="315"/>
      <c r="AM137" s="315"/>
      <c r="AN137" s="315"/>
      <c r="AO137" s="232"/>
      <c r="AP137" s="233"/>
    </row>
    <row r="138" spans="1:42" ht="15.75" customHeight="1" x14ac:dyDescent="0.25">
      <c r="A138" s="566"/>
      <c r="B138" s="271"/>
      <c r="C138" s="271"/>
      <c r="D138" s="540"/>
      <c r="E138" s="540"/>
      <c r="F138" s="495"/>
      <c r="G138" s="537"/>
      <c r="H138" s="82">
        <v>3</v>
      </c>
      <c r="I138" s="546"/>
      <c r="J138" s="388"/>
      <c r="K138" s="387"/>
      <c r="L138" s="5">
        <v>11</v>
      </c>
      <c r="M138" s="291"/>
      <c r="N138" s="288"/>
      <c r="O138" s="319"/>
      <c r="P138" s="315"/>
      <c r="Q138" s="315"/>
      <c r="R138" s="315"/>
      <c r="S138" s="232"/>
      <c r="T138" s="233"/>
      <c r="U138" s="18"/>
      <c r="V138" s="341"/>
      <c r="W138" s="271"/>
      <c r="X138" s="540"/>
      <c r="Y138" s="540"/>
      <c r="Z138" s="553"/>
      <c r="AA138" s="574"/>
      <c r="AB138" s="82">
        <v>1</v>
      </c>
      <c r="AC138" s="648"/>
      <c r="AD138" s="388"/>
      <c r="AE138" s="387"/>
      <c r="AF138" s="220"/>
      <c r="AG138" s="220"/>
      <c r="AH138" s="5">
        <v>9</v>
      </c>
      <c r="AI138" s="288"/>
      <c r="AJ138" s="354"/>
      <c r="AK138" s="315"/>
      <c r="AL138" s="315"/>
      <c r="AM138" s="315"/>
      <c r="AN138" s="315"/>
      <c r="AO138" s="232"/>
      <c r="AP138" s="233"/>
    </row>
    <row r="139" spans="1:42" ht="15" customHeight="1" x14ac:dyDescent="0.25">
      <c r="A139" s="566"/>
      <c r="B139" s="271"/>
      <c r="C139" s="271"/>
      <c r="D139" s="540"/>
      <c r="E139" s="540"/>
      <c r="F139" s="495"/>
      <c r="G139" s="537"/>
      <c r="H139" s="82">
        <v>4</v>
      </c>
      <c r="I139" s="546"/>
      <c r="J139" s="388"/>
      <c r="K139" s="387"/>
      <c r="L139" s="98">
        <v>12</v>
      </c>
      <c r="M139" s="291"/>
      <c r="N139" s="288"/>
      <c r="O139" s="319"/>
      <c r="P139" s="315"/>
      <c r="Q139" s="315"/>
      <c r="R139" s="315"/>
      <c r="S139" s="232"/>
      <c r="T139" s="233"/>
      <c r="U139" s="18"/>
      <c r="V139" s="341"/>
      <c r="W139" s="271"/>
      <c r="X139" s="540"/>
      <c r="Y139" s="540"/>
      <c r="Z139" s="553"/>
      <c r="AA139" s="574"/>
      <c r="AB139" s="82">
        <v>2</v>
      </c>
      <c r="AC139" s="648"/>
      <c r="AD139" s="388"/>
      <c r="AE139" s="387"/>
      <c r="AF139" s="220"/>
      <c r="AG139" s="220"/>
      <c r="AH139" s="98">
        <v>10</v>
      </c>
      <c r="AI139" s="288"/>
      <c r="AJ139" s="354"/>
      <c r="AK139" s="315"/>
      <c r="AL139" s="315"/>
      <c r="AM139" s="315"/>
      <c r="AN139" s="315"/>
      <c r="AO139" s="232"/>
      <c r="AP139" s="233"/>
    </row>
    <row r="140" spans="1:42" ht="15.75" customHeight="1" x14ac:dyDescent="0.25">
      <c r="A140" s="566"/>
      <c r="B140" s="271"/>
      <c r="C140" s="271"/>
      <c r="D140" s="540"/>
      <c r="E140" s="540"/>
      <c r="F140" s="495"/>
      <c r="G140" s="537"/>
      <c r="H140" s="82">
        <v>5</v>
      </c>
      <c r="I140" s="546"/>
      <c r="J140" s="388"/>
      <c r="K140" s="387"/>
      <c r="L140" s="5">
        <v>13</v>
      </c>
      <c r="M140" s="291"/>
      <c r="N140" s="288"/>
      <c r="O140" s="319"/>
      <c r="P140" s="315"/>
      <c r="Q140" s="315"/>
      <c r="R140" s="315"/>
      <c r="S140" s="232"/>
      <c r="T140" s="233"/>
      <c r="U140" s="18"/>
      <c r="V140" s="341"/>
      <c r="W140" s="271"/>
      <c r="X140" s="540"/>
      <c r="Y140" s="540"/>
      <c r="Z140" s="553"/>
      <c r="AA140" s="574"/>
      <c r="AB140" s="82">
        <v>3</v>
      </c>
      <c r="AC140" s="648"/>
      <c r="AD140" s="388"/>
      <c r="AE140" s="387"/>
      <c r="AF140" s="220"/>
      <c r="AG140" s="220"/>
      <c r="AH140" s="5">
        <v>11</v>
      </c>
      <c r="AI140" s="288"/>
      <c r="AJ140" s="354"/>
      <c r="AK140" s="315"/>
      <c r="AL140" s="315"/>
      <c r="AM140" s="315"/>
      <c r="AN140" s="315"/>
      <c r="AO140" s="232"/>
      <c r="AP140" s="233"/>
    </row>
    <row r="141" spans="1:42" ht="15" customHeight="1" x14ac:dyDescent="0.25">
      <c r="A141" s="566"/>
      <c r="B141" s="271"/>
      <c r="C141" s="271"/>
      <c r="D141" s="540"/>
      <c r="E141" s="540"/>
      <c r="F141" s="495"/>
      <c r="G141" s="537"/>
      <c r="H141" s="82">
        <v>6</v>
      </c>
      <c r="I141" s="546"/>
      <c r="J141" s="388"/>
      <c r="K141" s="387"/>
      <c r="L141" s="98">
        <v>14</v>
      </c>
      <c r="M141" s="291"/>
      <c r="N141" s="288"/>
      <c r="O141" s="319"/>
      <c r="P141" s="315"/>
      <c r="Q141" s="315"/>
      <c r="R141" s="315"/>
      <c r="S141" s="232"/>
      <c r="T141" s="233"/>
      <c r="U141" s="18"/>
      <c r="V141" s="341"/>
      <c r="W141" s="271"/>
      <c r="X141" s="540"/>
      <c r="Y141" s="540"/>
      <c r="Z141" s="553"/>
      <c r="AA141" s="574"/>
      <c r="AB141" s="82">
        <v>4</v>
      </c>
      <c r="AC141" s="648"/>
      <c r="AD141" s="388"/>
      <c r="AE141" s="387"/>
      <c r="AF141" s="220"/>
      <c r="AG141" s="220"/>
      <c r="AH141" s="98">
        <v>12</v>
      </c>
      <c r="AI141" s="288"/>
      <c r="AJ141" s="354"/>
      <c r="AK141" s="315"/>
      <c r="AL141" s="315"/>
      <c r="AM141" s="315"/>
      <c r="AN141" s="315"/>
      <c r="AO141" s="232"/>
      <c r="AP141" s="233"/>
    </row>
    <row r="142" spans="1:42" ht="15.75" customHeight="1" thickBot="1" x14ac:dyDescent="0.3">
      <c r="A142" s="566"/>
      <c r="B142" s="258"/>
      <c r="C142" s="258"/>
      <c r="D142" s="541"/>
      <c r="E142" s="541"/>
      <c r="F142" s="495"/>
      <c r="G142" s="538"/>
      <c r="H142" s="86">
        <v>7</v>
      </c>
      <c r="I142" s="332"/>
      <c r="J142" s="394"/>
      <c r="K142" s="477"/>
      <c r="L142" s="84">
        <v>15</v>
      </c>
      <c r="M142" s="292"/>
      <c r="N142" s="289"/>
      <c r="O142" s="320"/>
      <c r="P142" s="316"/>
      <c r="Q142" s="316"/>
      <c r="R142" s="316"/>
      <c r="S142" s="234"/>
      <c r="T142" s="235"/>
      <c r="U142" s="18"/>
      <c r="V142" s="341"/>
      <c r="W142" s="271"/>
      <c r="X142" s="540"/>
      <c r="Y142" s="540"/>
      <c r="Z142" s="553"/>
      <c r="AA142" s="574"/>
      <c r="AB142" s="82">
        <v>5</v>
      </c>
      <c r="AC142" s="648"/>
      <c r="AD142" s="388"/>
      <c r="AE142" s="387"/>
      <c r="AF142" s="220"/>
      <c r="AG142" s="220"/>
      <c r="AH142" s="5">
        <v>13</v>
      </c>
      <c r="AI142" s="288"/>
      <c r="AJ142" s="354"/>
      <c r="AK142" s="315"/>
      <c r="AL142" s="315"/>
      <c r="AM142" s="315"/>
      <c r="AN142" s="315"/>
      <c r="AO142" s="232"/>
      <c r="AP142" s="233"/>
    </row>
    <row r="143" spans="1:42" ht="15" customHeight="1" x14ac:dyDescent="0.25">
      <c r="A143" s="566"/>
      <c r="B143" s="257" t="s">
        <v>299</v>
      </c>
      <c r="C143" s="257" t="s">
        <v>203</v>
      </c>
      <c r="D143" s="539" t="str">
        <f>DEC2HEX(E143)</f>
        <v>24</v>
      </c>
      <c r="E143" s="539">
        <f>E127+1</f>
        <v>36</v>
      </c>
      <c r="F143" s="542" t="str">
        <f>DEC2HEX(G143,2)</f>
        <v>28</v>
      </c>
      <c r="G143" s="545">
        <f>G135+1</f>
        <v>40</v>
      </c>
      <c r="H143" s="75">
        <v>0</v>
      </c>
      <c r="I143" s="331" t="s">
        <v>208</v>
      </c>
      <c r="J143" s="464" t="e">
        <f>DEC2HEX(K143,2)</f>
        <v>#NUM!</v>
      </c>
      <c r="K143" s="317">
        <f>+K127+1</f>
        <v>1026</v>
      </c>
      <c r="L143" s="73">
        <v>0</v>
      </c>
      <c r="M143" s="290" t="str">
        <f>HEX2BIN(N143,8)</f>
        <v>10001000</v>
      </c>
      <c r="N143" s="529" t="s">
        <v>150</v>
      </c>
      <c r="O143" s="547" t="str">
        <f>CONCATENATE(N143,N151,N159,N167)</f>
        <v>88130000</v>
      </c>
      <c r="P143" s="519" t="str">
        <f>CONCATENATE(N167,N159,N151,N143)</f>
        <v>00001388</v>
      </c>
      <c r="Q143" s="519">
        <f>MOD(HEX2DEC(O143)+2^31,2^32)-2^31</f>
        <v>-2012020736</v>
      </c>
      <c r="R143" s="519">
        <f>(MOD(HEX2DEC(P143)+2^31,2^32)-2^31)</f>
        <v>5000</v>
      </c>
      <c r="S143" s="520">
        <f>Q143*0.001</f>
        <v>-2012020.736</v>
      </c>
      <c r="T143" s="523">
        <f>R143*0.001</f>
        <v>5</v>
      </c>
      <c r="U143" s="18"/>
      <c r="V143" s="341"/>
      <c r="W143" s="271"/>
      <c r="X143" s="540"/>
      <c r="Y143" s="540"/>
      <c r="Z143" s="553"/>
      <c r="AA143" s="574"/>
      <c r="AB143" s="82">
        <v>6</v>
      </c>
      <c r="AC143" s="648"/>
      <c r="AD143" s="388"/>
      <c r="AE143" s="387"/>
      <c r="AF143" s="220"/>
      <c r="AG143" s="220"/>
      <c r="AH143" s="98">
        <v>14</v>
      </c>
      <c r="AI143" s="288"/>
      <c r="AJ143" s="354"/>
      <c r="AK143" s="315"/>
      <c r="AL143" s="315"/>
      <c r="AM143" s="315"/>
      <c r="AN143" s="315"/>
      <c r="AO143" s="232"/>
      <c r="AP143" s="233"/>
    </row>
    <row r="144" spans="1:42" ht="15.75" customHeight="1" thickBot="1" x14ac:dyDescent="0.3">
      <c r="A144" s="566"/>
      <c r="B144" s="271"/>
      <c r="C144" s="271"/>
      <c r="D144" s="540"/>
      <c r="E144" s="540"/>
      <c r="F144" s="543"/>
      <c r="G144" s="495"/>
      <c r="H144" s="82">
        <v>1</v>
      </c>
      <c r="I144" s="546"/>
      <c r="J144" s="465"/>
      <c r="K144" s="424"/>
      <c r="L144" s="5">
        <v>1</v>
      </c>
      <c r="M144" s="291"/>
      <c r="N144" s="530"/>
      <c r="O144" s="527"/>
      <c r="P144" s="517"/>
      <c r="Q144" s="517"/>
      <c r="R144" s="517"/>
      <c r="S144" s="521"/>
      <c r="T144" s="524"/>
      <c r="U144" s="18"/>
      <c r="V144" s="342"/>
      <c r="W144" s="258"/>
      <c r="X144" s="541"/>
      <c r="Y144" s="541"/>
      <c r="Z144" s="553"/>
      <c r="AA144" s="575"/>
      <c r="AB144" s="86">
        <v>7</v>
      </c>
      <c r="AC144" s="649"/>
      <c r="AD144" s="394"/>
      <c r="AE144" s="477"/>
      <c r="AF144" s="221"/>
      <c r="AG144" s="221"/>
      <c r="AH144" s="84">
        <v>15</v>
      </c>
      <c r="AI144" s="289"/>
      <c r="AJ144" s="647"/>
      <c r="AK144" s="316"/>
      <c r="AL144" s="316"/>
      <c r="AM144" s="316"/>
      <c r="AN144" s="316"/>
      <c r="AO144" s="232"/>
      <c r="AP144" s="233"/>
    </row>
    <row r="145" spans="1:42" ht="15" customHeight="1" x14ac:dyDescent="0.25">
      <c r="A145" s="566"/>
      <c r="B145" s="271"/>
      <c r="C145" s="271"/>
      <c r="D145" s="540"/>
      <c r="E145" s="540"/>
      <c r="F145" s="543"/>
      <c r="G145" s="495"/>
      <c r="H145" s="82">
        <v>2</v>
      </c>
      <c r="I145" s="546"/>
      <c r="J145" s="465"/>
      <c r="K145" s="424"/>
      <c r="L145" s="5">
        <v>2</v>
      </c>
      <c r="M145" s="291"/>
      <c r="N145" s="530"/>
      <c r="O145" s="527"/>
      <c r="P145" s="517"/>
      <c r="Q145" s="517"/>
      <c r="R145" s="517"/>
      <c r="S145" s="521"/>
      <c r="T145" s="524"/>
      <c r="U145" s="18"/>
      <c r="V145" s="340" t="s">
        <v>9</v>
      </c>
      <c r="W145" s="257" t="s">
        <v>221</v>
      </c>
      <c r="X145" s="539" t="str">
        <f>DEC2HEX(Y145)</f>
        <v>25</v>
      </c>
      <c r="Y145" s="539">
        <f>Y129+1</f>
        <v>37</v>
      </c>
      <c r="Z145" s="552" t="str">
        <f>DEC2HEX(AA145)</f>
        <v>2A</v>
      </c>
      <c r="AA145" s="573">
        <f>AA137+1</f>
        <v>42</v>
      </c>
      <c r="AB145" s="75">
        <v>0</v>
      </c>
      <c r="AC145" s="648" t="s">
        <v>412</v>
      </c>
      <c r="AD145" s="475" t="str">
        <f>DEC2HEX(AE145,4)</f>
        <v>086D</v>
      </c>
      <c r="AE145" s="476">
        <f>+AE129+1</f>
        <v>2157</v>
      </c>
      <c r="AF145" s="219">
        <f>AF137+1</f>
        <v>2178</v>
      </c>
      <c r="AG145" s="219" t="str">
        <f>DEC2HEX(AF145,4)</f>
        <v>0882</v>
      </c>
      <c r="AH145" s="73">
        <v>0</v>
      </c>
      <c r="AI145" s="287" t="s">
        <v>414</v>
      </c>
      <c r="AJ145" s="353" t="str">
        <f>DEC2HEX(CODE(AI145))</f>
        <v>37</v>
      </c>
      <c r="AK145" s="314" t="str">
        <f>CONCATENATE(AJ145,AJ153)</f>
        <v>3738</v>
      </c>
      <c r="AL145" s="314" t="str">
        <f>CONCATENATE(AJ153,AJ145)</f>
        <v>3837</v>
      </c>
      <c r="AM145" s="314">
        <f>MOD(HEX2DEC(AK145)+2^15,2^16)-2^15</f>
        <v>14136</v>
      </c>
      <c r="AN145" s="314">
        <f>MOD(HEX2DEC(AL145)+2^15,2^16)-2^15</f>
        <v>14391</v>
      </c>
      <c r="AO145" s="232"/>
      <c r="AP145" s="233"/>
    </row>
    <row r="146" spans="1:42" ht="15.75" customHeight="1" x14ac:dyDescent="0.25">
      <c r="A146" s="566"/>
      <c r="B146" s="271"/>
      <c r="C146" s="271"/>
      <c r="D146" s="540"/>
      <c r="E146" s="540"/>
      <c r="F146" s="543"/>
      <c r="G146" s="495"/>
      <c r="H146" s="82">
        <v>3</v>
      </c>
      <c r="I146" s="546"/>
      <c r="J146" s="465"/>
      <c r="K146" s="424"/>
      <c r="L146" s="5">
        <v>3</v>
      </c>
      <c r="M146" s="291"/>
      <c r="N146" s="530"/>
      <c r="O146" s="527"/>
      <c r="P146" s="517"/>
      <c r="Q146" s="517"/>
      <c r="R146" s="517"/>
      <c r="S146" s="521"/>
      <c r="T146" s="524"/>
      <c r="U146" s="18"/>
      <c r="V146" s="341"/>
      <c r="W146" s="271"/>
      <c r="X146" s="540"/>
      <c r="Y146" s="540"/>
      <c r="Z146" s="553"/>
      <c r="AA146" s="574"/>
      <c r="AB146" s="82">
        <v>1</v>
      </c>
      <c r="AC146" s="648"/>
      <c r="AD146" s="388"/>
      <c r="AE146" s="387"/>
      <c r="AF146" s="220"/>
      <c r="AG146" s="220"/>
      <c r="AH146" s="5">
        <v>1</v>
      </c>
      <c r="AI146" s="288"/>
      <c r="AJ146" s="354"/>
      <c r="AK146" s="315"/>
      <c r="AL146" s="315"/>
      <c r="AM146" s="315"/>
      <c r="AN146" s="315"/>
      <c r="AO146" s="232"/>
      <c r="AP146" s="233"/>
    </row>
    <row r="147" spans="1:42" ht="15" customHeight="1" x14ac:dyDescent="0.25">
      <c r="A147" s="566"/>
      <c r="B147" s="271"/>
      <c r="C147" s="271"/>
      <c r="D147" s="540"/>
      <c r="E147" s="540"/>
      <c r="F147" s="543"/>
      <c r="G147" s="495"/>
      <c r="H147" s="82">
        <v>4</v>
      </c>
      <c r="I147" s="546"/>
      <c r="J147" s="465"/>
      <c r="K147" s="424"/>
      <c r="L147" s="5">
        <v>4</v>
      </c>
      <c r="M147" s="291"/>
      <c r="N147" s="530"/>
      <c r="O147" s="527"/>
      <c r="P147" s="517"/>
      <c r="Q147" s="517"/>
      <c r="R147" s="517"/>
      <c r="S147" s="521"/>
      <c r="T147" s="524"/>
      <c r="U147" s="18"/>
      <c r="V147" s="341"/>
      <c r="W147" s="271"/>
      <c r="X147" s="540"/>
      <c r="Y147" s="540"/>
      <c r="Z147" s="553"/>
      <c r="AA147" s="574"/>
      <c r="AB147" s="82">
        <v>2</v>
      </c>
      <c r="AC147" s="648"/>
      <c r="AD147" s="388"/>
      <c r="AE147" s="387"/>
      <c r="AF147" s="220"/>
      <c r="AG147" s="220"/>
      <c r="AH147" s="98">
        <v>2</v>
      </c>
      <c r="AI147" s="288"/>
      <c r="AJ147" s="354"/>
      <c r="AK147" s="315"/>
      <c r="AL147" s="315"/>
      <c r="AM147" s="315"/>
      <c r="AN147" s="315"/>
      <c r="AO147" s="232"/>
      <c r="AP147" s="233"/>
    </row>
    <row r="148" spans="1:42" ht="15.75" customHeight="1" x14ac:dyDescent="0.25">
      <c r="A148" s="566"/>
      <c r="B148" s="271"/>
      <c r="C148" s="271"/>
      <c r="D148" s="540"/>
      <c r="E148" s="540"/>
      <c r="F148" s="543"/>
      <c r="G148" s="495"/>
      <c r="H148" s="82">
        <v>5</v>
      </c>
      <c r="I148" s="546"/>
      <c r="J148" s="465"/>
      <c r="K148" s="424"/>
      <c r="L148" s="5">
        <v>5</v>
      </c>
      <c r="M148" s="291"/>
      <c r="N148" s="530"/>
      <c r="O148" s="527"/>
      <c r="P148" s="517"/>
      <c r="Q148" s="517"/>
      <c r="R148" s="517"/>
      <c r="S148" s="521"/>
      <c r="T148" s="524"/>
      <c r="U148" s="18"/>
      <c r="V148" s="341"/>
      <c r="W148" s="271"/>
      <c r="X148" s="540"/>
      <c r="Y148" s="540"/>
      <c r="Z148" s="553"/>
      <c r="AA148" s="574"/>
      <c r="AB148" s="82">
        <v>3</v>
      </c>
      <c r="AC148" s="648"/>
      <c r="AD148" s="388"/>
      <c r="AE148" s="387"/>
      <c r="AF148" s="220"/>
      <c r="AG148" s="220"/>
      <c r="AH148" s="5">
        <v>3</v>
      </c>
      <c r="AI148" s="288"/>
      <c r="AJ148" s="354"/>
      <c r="AK148" s="315"/>
      <c r="AL148" s="315"/>
      <c r="AM148" s="315"/>
      <c r="AN148" s="315"/>
      <c r="AO148" s="232"/>
      <c r="AP148" s="233"/>
    </row>
    <row r="149" spans="1:42" ht="15" customHeight="1" x14ac:dyDescent="0.25">
      <c r="A149" s="566"/>
      <c r="B149" s="271"/>
      <c r="C149" s="271"/>
      <c r="D149" s="540"/>
      <c r="E149" s="540"/>
      <c r="F149" s="543"/>
      <c r="G149" s="495"/>
      <c r="H149" s="82">
        <v>6</v>
      </c>
      <c r="I149" s="546"/>
      <c r="J149" s="465"/>
      <c r="K149" s="424"/>
      <c r="L149" s="5">
        <v>6</v>
      </c>
      <c r="M149" s="291"/>
      <c r="N149" s="530"/>
      <c r="O149" s="527"/>
      <c r="P149" s="517"/>
      <c r="Q149" s="517"/>
      <c r="R149" s="517"/>
      <c r="S149" s="521"/>
      <c r="T149" s="524"/>
      <c r="U149" s="18"/>
      <c r="V149" s="341"/>
      <c r="W149" s="271"/>
      <c r="X149" s="540"/>
      <c r="Y149" s="540"/>
      <c r="Z149" s="553"/>
      <c r="AA149" s="574"/>
      <c r="AB149" s="82">
        <v>4</v>
      </c>
      <c r="AC149" s="648"/>
      <c r="AD149" s="388"/>
      <c r="AE149" s="387"/>
      <c r="AF149" s="220"/>
      <c r="AG149" s="220"/>
      <c r="AH149" s="98">
        <v>4</v>
      </c>
      <c r="AI149" s="288"/>
      <c r="AJ149" s="354"/>
      <c r="AK149" s="315"/>
      <c r="AL149" s="315"/>
      <c r="AM149" s="315"/>
      <c r="AN149" s="315"/>
      <c r="AO149" s="232"/>
      <c r="AP149" s="233"/>
    </row>
    <row r="150" spans="1:42" ht="15.75" customHeight="1" thickBot="1" x14ac:dyDescent="0.3">
      <c r="A150" s="566"/>
      <c r="B150" s="271"/>
      <c r="C150" s="271"/>
      <c r="D150" s="540"/>
      <c r="E150" s="540"/>
      <c r="F150" s="544"/>
      <c r="G150" s="496"/>
      <c r="H150" s="82">
        <v>7</v>
      </c>
      <c r="I150" s="546"/>
      <c r="J150" s="465"/>
      <c r="K150" s="424"/>
      <c r="L150" s="5">
        <v>7</v>
      </c>
      <c r="M150" s="292"/>
      <c r="N150" s="531"/>
      <c r="O150" s="527"/>
      <c r="P150" s="517"/>
      <c r="Q150" s="517"/>
      <c r="R150" s="517"/>
      <c r="S150" s="521"/>
      <c r="T150" s="524"/>
      <c r="U150" s="18"/>
      <c r="V150" s="341"/>
      <c r="W150" s="271"/>
      <c r="X150" s="540"/>
      <c r="Y150" s="540"/>
      <c r="Z150" s="553"/>
      <c r="AA150" s="574"/>
      <c r="AB150" s="82">
        <v>5</v>
      </c>
      <c r="AC150" s="648"/>
      <c r="AD150" s="388"/>
      <c r="AE150" s="387"/>
      <c r="AF150" s="220"/>
      <c r="AG150" s="220"/>
      <c r="AH150" s="5">
        <v>5</v>
      </c>
      <c r="AI150" s="288"/>
      <c r="AJ150" s="354"/>
      <c r="AK150" s="315"/>
      <c r="AL150" s="315"/>
      <c r="AM150" s="315"/>
      <c r="AN150" s="315"/>
      <c r="AO150" s="232"/>
      <c r="AP150" s="233"/>
    </row>
    <row r="151" spans="1:42" ht="15" customHeight="1" x14ac:dyDescent="0.25">
      <c r="A151" s="566"/>
      <c r="B151" s="271"/>
      <c r="C151" s="271"/>
      <c r="D151" s="540"/>
      <c r="E151" s="540"/>
      <c r="F151" s="542" t="str">
        <f>DEC2HEX(G151,2)</f>
        <v>29</v>
      </c>
      <c r="G151" s="494">
        <f>G143+1</f>
        <v>41</v>
      </c>
      <c r="H151" s="82">
        <v>0</v>
      </c>
      <c r="I151" s="546"/>
      <c r="J151" s="465"/>
      <c r="K151" s="424"/>
      <c r="L151" s="5">
        <v>8</v>
      </c>
      <c r="M151" s="290" t="str">
        <f>HEX2BIN(N151,8)</f>
        <v>00010011</v>
      </c>
      <c r="N151" s="529" t="s">
        <v>205</v>
      </c>
      <c r="O151" s="527"/>
      <c r="P151" s="517"/>
      <c r="Q151" s="517"/>
      <c r="R151" s="517"/>
      <c r="S151" s="521"/>
      <c r="T151" s="524"/>
      <c r="V151" s="341"/>
      <c r="W151" s="271"/>
      <c r="X151" s="540"/>
      <c r="Y151" s="540"/>
      <c r="Z151" s="553"/>
      <c r="AA151" s="574"/>
      <c r="AB151" s="82">
        <v>6</v>
      </c>
      <c r="AC151" s="648"/>
      <c r="AD151" s="388"/>
      <c r="AE151" s="387"/>
      <c r="AF151" s="220"/>
      <c r="AG151" s="220"/>
      <c r="AH151" s="98">
        <v>6</v>
      </c>
      <c r="AI151" s="288"/>
      <c r="AJ151" s="354"/>
      <c r="AK151" s="315"/>
      <c r="AL151" s="315"/>
      <c r="AM151" s="315"/>
      <c r="AN151" s="315"/>
      <c r="AO151" s="232"/>
      <c r="AP151" s="233"/>
    </row>
    <row r="152" spans="1:42" ht="15" customHeight="1" thickBot="1" x14ac:dyDescent="0.3">
      <c r="A152" s="566"/>
      <c r="B152" s="271"/>
      <c r="C152" s="271"/>
      <c r="D152" s="540"/>
      <c r="E152" s="540"/>
      <c r="F152" s="543"/>
      <c r="G152" s="495"/>
      <c r="H152" s="82">
        <v>1</v>
      </c>
      <c r="I152" s="546"/>
      <c r="J152" s="465"/>
      <c r="K152" s="424"/>
      <c r="L152" s="5">
        <v>9</v>
      </c>
      <c r="M152" s="291"/>
      <c r="N152" s="530"/>
      <c r="O152" s="527"/>
      <c r="P152" s="517"/>
      <c r="Q152" s="517"/>
      <c r="R152" s="517"/>
      <c r="S152" s="521"/>
      <c r="T152" s="524"/>
      <c r="V152" s="341"/>
      <c r="W152" s="271"/>
      <c r="X152" s="540"/>
      <c r="Y152" s="540"/>
      <c r="Z152" s="553"/>
      <c r="AA152" s="575"/>
      <c r="AB152" s="86">
        <v>7</v>
      </c>
      <c r="AC152" s="649"/>
      <c r="AD152" s="388"/>
      <c r="AE152" s="387"/>
      <c r="AF152" s="221"/>
      <c r="AG152" s="221"/>
      <c r="AH152" s="5">
        <v>7</v>
      </c>
      <c r="AI152" s="289"/>
      <c r="AJ152" s="647"/>
      <c r="AK152" s="315"/>
      <c r="AL152" s="315"/>
      <c r="AM152" s="315"/>
      <c r="AN152" s="315"/>
      <c r="AO152" s="232"/>
      <c r="AP152" s="233"/>
    </row>
    <row r="153" spans="1:42" ht="15" customHeight="1" x14ac:dyDescent="0.25">
      <c r="A153" s="566"/>
      <c r="B153" s="271"/>
      <c r="C153" s="271"/>
      <c r="D153" s="540"/>
      <c r="E153" s="540"/>
      <c r="F153" s="543"/>
      <c r="G153" s="495"/>
      <c r="H153" s="82">
        <v>2</v>
      </c>
      <c r="I153" s="546"/>
      <c r="J153" s="465"/>
      <c r="K153" s="424"/>
      <c r="L153" s="5">
        <v>10</v>
      </c>
      <c r="M153" s="291"/>
      <c r="N153" s="530"/>
      <c r="O153" s="527"/>
      <c r="P153" s="517"/>
      <c r="Q153" s="517"/>
      <c r="R153" s="517"/>
      <c r="S153" s="521"/>
      <c r="T153" s="524"/>
      <c r="V153" s="341"/>
      <c r="W153" s="271"/>
      <c r="X153" s="540"/>
      <c r="Y153" s="540"/>
      <c r="Z153" s="552" t="str">
        <f>DEC2HEX(AA153)</f>
        <v>2B</v>
      </c>
      <c r="AA153" s="573">
        <f>AA145+1</f>
        <v>43</v>
      </c>
      <c r="AB153" s="75">
        <v>0</v>
      </c>
      <c r="AC153" s="648" t="s">
        <v>413</v>
      </c>
      <c r="AD153" s="388"/>
      <c r="AE153" s="387"/>
      <c r="AF153" s="219">
        <f>AF145+1</f>
        <v>2179</v>
      </c>
      <c r="AG153" s="219" t="str">
        <f>DEC2HEX(AF153,4)</f>
        <v>0883</v>
      </c>
      <c r="AH153" s="98">
        <v>8</v>
      </c>
      <c r="AI153" s="287" t="s">
        <v>415</v>
      </c>
      <c r="AJ153" s="353" t="str">
        <f>DEC2HEX(CODE(AI153))</f>
        <v>38</v>
      </c>
      <c r="AK153" s="315"/>
      <c r="AL153" s="315"/>
      <c r="AM153" s="315"/>
      <c r="AN153" s="315"/>
      <c r="AO153" s="232"/>
      <c r="AP153" s="233"/>
    </row>
    <row r="154" spans="1:42" ht="15" customHeight="1" x14ac:dyDescent="0.25">
      <c r="A154" s="566"/>
      <c r="B154" s="271"/>
      <c r="C154" s="271"/>
      <c r="D154" s="540"/>
      <c r="E154" s="540"/>
      <c r="F154" s="543"/>
      <c r="G154" s="495"/>
      <c r="H154" s="82">
        <v>3</v>
      </c>
      <c r="I154" s="546"/>
      <c r="J154" s="465"/>
      <c r="K154" s="424"/>
      <c r="L154" s="5">
        <v>11</v>
      </c>
      <c r="M154" s="291"/>
      <c r="N154" s="530"/>
      <c r="O154" s="527"/>
      <c r="P154" s="517"/>
      <c r="Q154" s="517"/>
      <c r="R154" s="517"/>
      <c r="S154" s="521"/>
      <c r="T154" s="524"/>
      <c r="V154" s="341"/>
      <c r="W154" s="271"/>
      <c r="X154" s="540"/>
      <c r="Y154" s="540"/>
      <c r="Z154" s="553"/>
      <c r="AA154" s="574"/>
      <c r="AB154" s="82">
        <v>1</v>
      </c>
      <c r="AC154" s="648"/>
      <c r="AD154" s="388"/>
      <c r="AE154" s="387"/>
      <c r="AF154" s="220"/>
      <c r="AG154" s="220"/>
      <c r="AH154" s="5">
        <v>9</v>
      </c>
      <c r="AI154" s="288"/>
      <c r="AJ154" s="354"/>
      <c r="AK154" s="315"/>
      <c r="AL154" s="315"/>
      <c r="AM154" s="315"/>
      <c r="AN154" s="315"/>
      <c r="AO154" s="232"/>
      <c r="AP154" s="233"/>
    </row>
    <row r="155" spans="1:42" ht="15" customHeight="1" x14ac:dyDescent="0.25">
      <c r="A155" s="566"/>
      <c r="B155" s="271"/>
      <c r="C155" s="271"/>
      <c r="D155" s="540"/>
      <c r="E155" s="540"/>
      <c r="F155" s="543"/>
      <c r="G155" s="495"/>
      <c r="H155" s="82">
        <v>4</v>
      </c>
      <c r="I155" s="546"/>
      <c r="J155" s="465"/>
      <c r="K155" s="424"/>
      <c r="L155" s="5">
        <v>12</v>
      </c>
      <c r="M155" s="291"/>
      <c r="N155" s="530"/>
      <c r="O155" s="527"/>
      <c r="P155" s="517"/>
      <c r="Q155" s="517"/>
      <c r="R155" s="517"/>
      <c r="S155" s="521"/>
      <c r="T155" s="524"/>
      <c r="V155" s="341"/>
      <c r="W155" s="271"/>
      <c r="X155" s="540"/>
      <c r="Y155" s="540"/>
      <c r="Z155" s="553"/>
      <c r="AA155" s="574"/>
      <c r="AB155" s="82">
        <v>2</v>
      </c>
      <c r="AC155" s="648"/>
      <c r="AD155" s="388"/>
      <c r="AE155" s="387"/>
      <c r="AF155" s="220"/>
      <c r="AG155" s="220"/>
      <c r="AH155" s="98">
        <v>10</v>
      </c>
      <c r="AI155" s="288"/>
      <c r="AJ155" s="354"/>
      <c r="AK155" s="315"/>
      <c r="AL155" s="315"/>
      <c r="AM155" s="315"/>
      <c r="AN155" s="315"/>
      <c r="AO155" s="232"/>
      <c r="AP155" s="233"/>
    </row>
    <row r="156" spans="1:42" ht="15" customHeight="1" x14ac:dyDescent="0.25">
      <c r="A156" s="566"/>
      <c r="B156" s="271"/>
      <c r="C156" s="271"/>
      <c r="D156" s="540"/>
      <c r="E156" s="540"/>
      <c r="F156" s="543"/>
      <c r="G156" s="495"/>
      <c r="H156" s="82">
        <v>5</v>
      </c>
      <c r="I156" s="546"/>
      <c r="J156" s="465"/>
      <c r="K156" s="424"/>
      <c r="L156" s="5">
        <v>13</v>
      </c>
      <c r="M156" s="291"/>
      <c r="N156" s="530"/>
      <c r="O156" s="527"/>
      <c r="P156" s="517"/>
      <c r="Q156" s="517"/>
      <c r="R156" s="517"/>
      <c r="S156" s="521"/>
      <c r="T156" s="524"/>
      <c r="V156" s="341"/>
      <c r="W156" s="271"/>
      <c r="X156" s="540"/>
      <c r="Y156" s="540"/>
      <c r="Z156" s="553"/>
      <c r="AA156" s="574"/>
      <c r="AB156" s="82">
        <v>3</v>
      </c>
      <c r="AC156" s="648"/>
      <c r="AD156" s="388"/>
      <c r="AE156" s="387"/>
      <c r="AF156" s="220"/>
      <c r="AG156" s="220"/>
      <c r="AH156" s="5">
        <v>11</v>
      </c>
      <c r="AI156" s="288"/>
      <c r="AJ156" s="354"/>
      <c r="AK156" s="315"/>
      <c r="AL156" s="315"/>
      <c r="AM156" s="315"/>
      <c r="AN156" s="315"/>
      <c r="AO156" s="232"/>
      <c r="AP156" s="233"/>
    </row>
    <row r="157" spans="1:42" ht="15" customHeight="1" x14ac:dyDescent="0.25">
      <c r="A157" s="566"/>
      <c r="B157" s="271"/>
      <c r="C157" s="271"/>
      <c r="D157" s="540"/>
      <c r="E157" s="540"/>
      <c r="F157" s="543"/>
      <c r="G157" s="495"/>
      <c r="H157" s="82">
        <v>6</v>
      </c>
      <c r="I157" s="546"/>
      <c r="J157" s="465"/>
      <c r="K157" s="424"/>
      <c r="L157" s="5">
        <v>14</v>
      </c>
      <c r="M157" s="291"/>
      <c r="N157" s="530"/>
      <c r="O157" s="527"/>
      <c r="P157" s="517"/>
      <c r="Q157" s="517"/>
      <c r="R157" s="517"/>
      <c r="S157" s="521"/>
      <c r="T157" s="524"/>
      <c r="V157" s="341"/>
      <c r="W157" s="271"/>
      <c r="X157" s="540"/>
      <c r="Y157" s="540"/>
      <c r="Z157" s="553"/>
      <c r="AA157" s="574"/>
      <c r="AB157" s="82">
        <v>4</v>
      </c>
      <c r="AC157" s="648"/>
      <c r="AD157" s="388"/>
      <c r="AE157" s="387"/>
      <c r="AF157" s="220"/>
      <c r="AG157" s="220"/>
      <c r="AH157" s="98">
        <v>12</v>
      </c>
      <c r="AI157" s="288"/>
      <c r="AJ157" s="354"/>
      <c r="AK157" s="315"/>
      <c r="AL157" s="315"/>
      <c r="AM157" s="315"/>
      <c r="AN157" s="315"/>
      <c r="AO157" s="232"/>
      <c r="AP157" s="233"/>
    </row>
    <row r="158" spans="1:42" ht="15.75" customHeight="1" thickBot="1" x14ac:dyDescent="0.3">
      <c r="A158" s="566"/>
      <c r="B158" s="271"/>
      <c r="C158" s="258"/>
      <c r="D158" s="541"/>
      <c r="E158" s="541"/>
      <c r="F158" s="544"/>
      <c r="G158" s="496"/>
      <c r="H158" s="90">
        <v>7</v>
      </c>
      <c r="I158" s="546"/>
      <c r="J158" s="466"/>
      <c r="K158" s="199"/>
      <c r="L158" s="88">
        <v>15</v>
      </c>
      <c r="M158" s="292"/>
      <c r="N158" s="531"/>
      <c r="O158" s="527"/>
      <c r="P158" s="517"/>
      <c r="Q158" s="517"/>
      <c r="R158" s="517"/>
      <c r="S158" s="521"/>
      <c r="T158" s="524"/>
      <c r="V158" s="341"/>
      <c r="W158" s="271"/>
      <c r="X158" s="540"/>
      <c r="Y158" s="540"/>
      <c r="Z158" s="553"/>
      <c r="AA158" s="574"/>
      <c r="AB158" s="82">
        <v>5</v>
      </c>
      <c r="AC158" s="648"/>
      <c r="AD158" s="388"/>
      <c r="AE158" s="387"/>
      <c r="AF158" s="220"/>
      <c r="AG158" s="220"/>
      <c r="AH158" s="5">
        <v>13</v>
      </c>
      <c r="AI158" s="288"/>
      <c r="AJ158" s="354"/>
      <c r="AK158" s="315"/>
      <c r="AL158" s="315"/>
      <c r="AM158" s="315"/>
      <c r="AN158" s="315"/>
      <c r="AO158" s="232"/>
      <c r="AP158" s="233"/>
    </row>
    <row r="159" spans="1:42" ht="15" customHeight="1" x14ac:dyDescent="0.25">
      <c r="A159" s="566"/>
      <c r="B159" s="271"/>
      <c r="C159" s="257" t="s">
        <v>204</v>
      </c>
      <c r="D159" s="539" t="str">
        <f>DEC2HEX(E159)</f>
        <v>25</v>
      </c>
      <c r="E159" s="539">
        <f>E143+1</f>
        <v>37</v>
      </c>
      <c r="F159" s="542" t="str">
        <f>DEC2HEX(G159,2)</f>
        <v>2A</v>
      </c>
      <c r="G159" s="494">
        <f>G151+1</f>
        <v>42</v>
      </c>
      <c r="H159" s="75">
        <v>0</v>
      </c>
      <c r="I159" s="546"/>
      <c r="J159" s="464" t="e">
        <f>DEC2HEX(K159,2)</f>
        <v>#NUM!</v>
      </c>
      <c r="K159" s="317">
        <f>+K143+1</f>
        <v>1027</v>
      </c>
      <c r="L159" s="73">
        <v>0</v>
      </c>
      <c r="M159" s="290" t="str">
        <f>HEX2BIN(N159,8)</f>
        <v>00000000</v>
      </c>
      <c r="N159" s="529" t="s">
        <v>136</v>
      </c>
      <c r="O159" s="527"/>
      <c r="P159" s="517"/>
      <c r="Q159" s="517"/>
      <c r="R159" s="517"/>
      <c r="S159" s="521"/>
      <c r="T159" s="524"/>
      <c r="V159" s="341"/>
      <c r="W159" s="271"/>
      <c r="X159" s="540"/>
      <c r="Y159" s="540"/>
      <c r="Z159" s="553"/>
      <c r="AA159" s="574"/>
      <c r="AB159" s="82">
        <v>6</v>
      </c>
      <c r="AC159" s="648"/>
      <c r="AD159" s="388"/>
      <c r="AE159" s="387"/>
      <c r="AF159" s="220"/>
      <c r="AG159" s="220"/>
      <c r="AH159" s="98">
        <v>14</v>
      </c>
      <c r="AI159" s="288"/>
      <c r="AJ159" s="354"/>
      <c r="AK159" s="315"/>
      <c r="AL159" s="315"/>
      <c r="AM159" s="315"/>
      <c r="AN159" s="315"/>
      <c r="AO159" s="232"/>
      <c r="AP159" s="233"/>
    </row>
    <row r="160" spans="1:42" ht="15" customHeight="1" thickBot="1" x14ac:dyDescent="0.3">
      <c r="A160" s="566"/>
      <c r="B160" s="271"/>
      <c r="C160" s="271"/>
      <c r="D160" s="540"/>
      <c r="E160" s="540"/>
      <c r="F160" s="543"/>
      <c r="G160" s="495"/>
      <c r="H160" s="82">
        <v>1</v>
      </c>
      <c r="I160" s="546"/>
      <c r="J160" s="465"/>
      <c r="K160" s="424"/>
      <c r="L160" s="5">
        <v>1</v>
      </c>
      <c r="M160" s="291"/>
      <c r="N160" s="530"/>
      <c r="O160" s="527"/>
      <c r="P160" s="517"/>
      <c r="Q160" s="517"/>
      <c r="R160" s="517"/>
      <c r="S160" s="521"/>
      <c r="T160" s="524"/>
      <c r="V160" s="342"/>
      <c r="W160" s="258"/>
      <c r="X160" s="541"/>
      <c r="Y160" s="541"/>
      <c r="Z160" s="553"/>
      <c r="AA160" s="575"/>
      <c r="AB160" s="86">
        <v>7</v>
      </c>
      <c r="AC160" s="649"/>
      <c r="AD160" s="394"/>
      <c r="AE160" s="477"/>
      <c r="AF160" s="221"/>
      <c r="AG160" s="221"/>
      <c r="AH160" s="84">
        <v>15</v>
      </c>
      <c r="AI160" s="289"/>
      <c r="AJ160" s="647"/>
      <c r="AK160" s="316"/>
      <c r="AL160" s="316"/>
      <c r="AM160" s="316"/>
      <c r="AN160" s="316"/>
      <c r="AO160" s="234"/>
      <c r="AP160" s="235"/>
    </row>
    <row r="161" spans="1:42" ht="15" customHeight="1" x14ac:dyDescent="0.25">
      <c r="A161" s="566"/>
      <c r="B161" s="271"/>
      <c r="C161" s="271"/>
      <c r="D161" s="540"/>
      <c r="E161" s="540"/>
      <c r="F161" s="543"/>
      <c r="G161" s="495"/>
      <c r="H161" s="82">
        <v>2</v>
      </c>
      <c r="I161" s="546"/>
      <c r="J161" s="465"/>
      <c r="K161" s="424"/>
      <c r="L161" s="5">
        <v>2</v>
      </c>
      <c r="M161" s="291"/>
      <c r="N161" s="530"/>
      <c r="O161" s="527"/>
      <c r="P161" s="517"/>
      <c r="Q161" s="517"/>
      <c r="R161" s="517"/>
      <c r="S161" s="521"/>
      <c r="T161" s="524"/>
      <c r="V161" s="340" t="s">
        <v>9</v>
      </c>
      <c r="W161" s="257" t="s">
        <v>222</v>
      </c>
      <c r="X161" s="539" t="str">
        <f>DEC2HEX(Y161)</f>
        <v>26</v>
      </c>
      <c r="Y161" s="539">
        <f>Y145+1</f>
        <v>38</v>
      </c>
      <c r="Z161" s="552" t="str">
        <f>DEC2HEX(AA161)</f>
        <v>2C</v>
      </c>
      <c r="AA161" s="573">
        <f>AA153+1</f>
        <v>44</v>
      </c>
      <c r="AB161" s="75">
        <v>0</v>
      </c>
      <c r="AC161" s="648" t="s">
        <v>416</v>
      </c>
      <c r="AD161" s="475" t="str">
        <f>DEC2HEX(AE161,4)</f>
        <v>086E</v>
      </c>
      <c r="AE161" s="476">
        <f>+AE145+1</f>
        <v>2158</v>
      </c>
      <c r="AF161" s="219">
        <f>AF153+1</f>
        <v>2180</v>
      </c>
      <c r="AG161" s="219" t="str">
        <f>DEC2HEX(AF161,4)</f>
        <v>0884</v>
      </c>
      <c r="AH161" s="73">
        <v>0</v>
      </c>
      <c r="AI161" s="287" t="s">
        <v>408</v>
      </c>
      <c r="AJ161" s="353" t="str">
        <f>DEC2HEX(CODE(AI161))</f>
        <v>35</v>
      </c>
      <c r="AK161" s="314" t="str">
        <f>CONCATENATE(AJ161,AJ169)</f>
        <v>3536</v>
      </c>
      <c r="AL161" s="314" t="str">
        <f>CONCATENATE(AJ169,AJ161)</f>
        <v>3635</v>
      </c>
      <c r="AM161" s="314">
        <f>MOD(HEX2DEC(AK161)+2^15,2^16)-2^15</f>
        <v>13622</v>
      </c>
      <c r="AN161" s="314">
        <f>MOD(HEX2DEC(AL161)+2^15,2^16)-2^15</f>
        <v>13877</v>
      </c>
      <c r="AO161" s="230" t="s">
        <v>419</v>
      </c>
      <c r="AP161" s="231"/>
    </row>
    <row r="162" spans="1:42" ht="15.75" customHeight="1" x14ac:dyDescent="0.25">
      <c r="A162" s="566"/>
      <c r="B162" s="271"/>
      <c r="C162" s="271"/>
      <c r="D162" s="540"/>
      <c r="E162" s="540"/>
      <c r="F162" s="543"/>
      <c r="G162" s="495"/>
      <c r="H162" s="82">
        <v>3</v>
      </c>
      <c r="I162" s="546"/>
      <c r="J162" s="465"/>
      <c r="K162" s="424"/>
      <c r="L162" s="5">
        <v>3</v>
      </c>
      <c r="M162" s="291"/>
      <c r="N162" s="530"/>
      <c r="O162" s="527"/>
      <c r="P162" s="517"/>
      <c r="Q162" s="517"/>
      <c r="R162" s="517"/>
      <c r="S162" s="521"/>
      <c r="T162" s="524"/>
      <c r="V162" s="341"/>
      <c r="W162" s="271"/>
      <c r="X162" s="540"/>
      <c r="Y162" s="540"/>
      <c r="Z162" s="553"/>
      <c r="AA162" s="574"/>
      <c r="AB162" s="82">
        <v>1</v>
      </c>
      <c r="AC162" s="648"/>
      <c r="AD162" s="388"/>
      <c r="AE162" s="387"/>
      <c r="AF162" s="220"/>
      <c r="AG162" s="220"/>
      <c r="AH162" s="5">
        <v>1</v>
      </c>
      <c r="AI162" s="288"/>
      <c r="AJ162" s="354"/>
      <c r="AK162" s="315"/>
      <c r="AL162" s="315"/>
      <c r="AM162" s="315"/>
      <c r="AN162" s="315"/>
      <c r="AO162" s="232"/>
      <c r="AP162" s="233"/>
    </row>
    <row r="163" spans="1:42" ht="15" customHeight="1" x14ac:dyDescent="0.25">
      <c r="A163" s="566"/>
      <c r="B163" s="271"/>
      <c r="C163" s="271"/>
      <c r="D163" s="540"/>
      <c r="E163" s="540"/>
      <c r="F163" s="543"/>
      <c r="G163" s="495"/>
      <c r="H163" s="82">
        <v>4</v>
      </c>
      <c r="I163" s="546"/>
      <c r="J163" s="465"/>
      <c r="K163" s="424"/>
      <c r="L163" s="5">
        <v>4</v>
      </c>
      <c r="M163" s="291"/>
      <c r="N163" s="530"/>
      <c r="O163" s="527"/>
      <c r="P163" s="517"/>
      <c r="Q163" s="517"/>
      <c r="R163" s="517"/>
      <c r="S163" s="521"/>
      <c r="T163" s="524"/>
      <c r="V163" s="341"/>
      <c r="W163" s="271"/>
      <c r="X163" s="540"/>
      <c r="Y163" s="540"/>
      <c r="Z163" s="553"/>
      <c r="AA163" s="574"/>
      <c r="AB163" s="82">
        <v>2</v>
      </c>
      <c r="AC163" s="648"/>
      <c r="AD163" s="388"/>
      <c r="AE163" s="387"/>
      <c r="AF163" s="220"/>
      <c r="AG163" s="220"/>
      <c r="AH163" s="98">
        <v>2</v>
      </c>
      <c r="AI163" s="288"/>
      <c r="AJ163" s="354"/>
      <c r="AK163" s="315"/>
      <c r="AL163" s="315"/>
      <c r="AM163" s="315"/>
      <c r="AN163" s="315"/>
      <c r="AO163" s="232"/>
      <c r="AP163" s="233"/>
    </row>
    <row r="164" spans="1:42" ht="15" customHeight="1" x14ac:dyDescent="0.25">
      <c r="A164" s="566"/>
      <c r="B164" s="271"/>
      <c r="C164" s="271"/>
      <c r="D164" s="540"/>
      <c r="E164" s="540"/>
      <c r="F164" s="543"/>
      <c r="G164" s="495"/>
      <c r="H164" s="82">
        <v>5</v>
      </c>
      <c r="I164" s="546"/>
      <c r="J164" s="465"/>
      <c r="K164" s="424"/>
      <c r="L164" s="5">
        <v>5</v>
      </c>
      <c r="M164" s="291"/>
      <c r="N164" s="530"/>
      <c r="O164" s="527"/>
      <c r="P164" s="517"/>
      <c r="Q164" s="517"/>
      <c r="R164" s="517"/>
      <c r="S164" s="521"/>
      <c r="T164" s="524"/>
      <c r="V164" s="341"/>
      <c r="W164" s="271"/>
      <c r="X164" s="540"/>
      <c r="Y164" s="540"/>
      <c r="Z164" s="553"/>
      <c r="AA164" s="574"/>
      <c r="AB164" s="82">
        <v>3</v>
      </c>
      <c r="AC164" s="648"/>
      <c r="AD164" s="388"/>
      <c r="AE164" s="387"/>
      <c r="AF164" s="220"/>
      <c r="AG164" s="220"/>
      <c r="AH164" s="5">
        <v>3</v>
      </c>
      <c r="AI164" s="288"/>
      <c r="AJ164" s="354"/>
      <c r="AK164" s="315"/>
      <c r="AL164" s="315"/>
      <c r="AM164" s="315"/>
      <c r="AN164" s="315"/>
      <c r="AO164" s="232"/>
      <c r="AP164" s="233"/>
    </row>
    <row r="165" spans="1:42" ht="15" customHeight="1" x14ac:dyDescent="0.25">
      <c r="A165" s="566"/>
      <c r="B165" s="271"/>
      <c r="C165" s="271"/>
      <c r="D165" s="540"/>
      <c r="E165" s="540"/>
      <c r="F165" s="543"/>
      <c r="G165" s="495"/>
      <c r="H165" s="82">
        <v>6</v>
      </c>
      <c r="I165" s="546"/>
      <c r="J165" s="465"/>
      <c r="K165" s="424"/>
      <c r="L165" s="5">
        <v>6</v>
      </c>
      <c r="M165" s="291"/>
      <c r="N165" s="530"/>
      <c r="O165" s="527"/>
      <c r="P165" s="517"/>
      <c r="Q165" s="517"/>
      <c r="R165" s="517"/>
      <c r="S165" s="521"/>
      <c r="T165" s="524"/>
      <c r="V165" s="341"/>
      <c r="W165" s="271"/>
      <c r="X165" s="540"/>
      <c r="Y165" s="540"/>
      <c r="Z165" s="553"/>
      <c r="AA165" s="574"/>
      <c r="AB165" s="82">
        <v>4</v>
      </c>
      <c r="AC165" s="648"/>
      <c r="AD165" s="388"/>
      <c r="AE165" s="387"/>
      <c r="AF165" s="220"/>
      <c r="AG165" s="220"/>
      <c r="AH165" s="98">
        <v>4</v>
      </c>
      <c r="AI165" s="288"/>
      <c r="AJ165" s="354"/>
      <c r="AK165" s="315"/>
      <c r="AL165" s="315"/>
      <c r="AM165" s="315"/>
      <c r="AN165" s="315"/>
      <c r="AO165" s="232"/>
      <c r="AP165" s="233"/>
    </row>
    <row r="166" spans="1:42" ht="15.75" customHeight="1" thickBot="1" x14ac:dyDescent="0.3">
      <c r="A166" s="566"/>
      <c r="B166" s="271"/>
      <c r="C166" s="271"/>
      <c r="D166" s="540"/>
      <c r="E166" s="540"/>
      <c r="F166" s="544"/>
      <c r="G166" s="496"/>
      <c r="H166" s="82">
        <v>7</v>
      </c>
      <c r="I166" s="546"/>
      <c r="J166" s="465"/>
      <c r="K166" s="424"/>
      <c r="L166" s="5">
        <v>7</v>
      </c>
      <c r="M166" s="292"/>
      <c r="N166" s="531"/>
      <c r="O166" s="527"/>
      <c r="P166" s="517"/>
      <c r="Q166" s="517"/>
      <c r="R166" s="517"/>
      <c r="S166" s="521"/>
      <c r="T166" s="524"/>
      <c r="V166" s="341"/>
      <c r="W166" s="271"/>
      <c r="X166" s="540"/>
      <c r="Y166" s="540"/>
      <c r="Z166" s="553"/>
      <c r="AA166" s="574"/>
      <c r="AB166" s="82">
        <v>5</v>
      </c>
      <c r="AC166" s="648"/>
      <c r="AD166" s="388"/>
      <c r="AE166" s="387"/>
      <c r="AF166" s="220"/>
      <c r="AG166" s="220"/>
      <c r="AH166" s="5">
        <v>5</v>
      </c>
      <c r="AI166" s="288"/>
      <c r="AJ166" s="354"/>
      <c r="AK166" s="315"/>
      <c r="AL166" s="315"/>
      <c r="AM166" s="315"/>
      <c r="AN166" s="315"/>
      <c r="AO166" s="232"/>
      <c r="AP166" s="233"/>
    </row>
    <row r="167" spans="1:42" ht="15" customHeight="1" x14ac:dyDescent="0.25">
      <c r="A167" s="566"/>
      <c r="B167" s="271"/>
      <c r="C167" s="271"/>
      <c r="D167" s="540"/>
      <c r="E167" s="540"/>
      <c r="F167" s="542" t="str">
        <f>DEC2HEX(G167,2)</f>
        <v>2B</v>
      </c>
      <c r="G167" s="494">
        <f>G159+1</f>
        <v>43</v>
      </c>
      <c r="H167" s="82">
        <v>0</v>
      </c>
      <c r="I167" s="546"/>
      <c r="J167" s="465"/>
      <c r="K167" s="424"/>
      <c r="L167" s="5">
        <v>8</v>
      </c>
      <c r="M167" s="290" t="str">
        <f>HEX2BIN(N167,8)</f>
        <v>00000000</v>
      </c>
      <c r="N167" s="529" t="s">
        <v>136</v>
      </c>
      <c r="O167" s="527"/>
      <c r="P167" s="517"/>
      <c r="Q167" s="517"/>
      <c r="R167" s="517"/>
      <c r="S167" s="521"/>
      <c r="T167" s="524"/>
      <c r="V167" s="341"/>
      <c r="W167" s="271"/>
      <c r="X167" s="540"/>
      <c r="Y167" s="540"/>
      <c r="Z167" s="553"/>
      <c r="AA167" s="574"/>
      <c r="AB167" s="82">
        <v>6</v>
      </c>
      <c r="AC167" s="648"/>
      <c r="AD167" s="388"/>
      <c r="AE167" s="387"/>
      <c r="AF167" s="220"/>
      <c r="AG167" s="220"/>
      <c r="AH167" s="98">
        <v>6</v>
      </c>
      <c r="AI167" s="288"/>
      <c r="AJ167" s="354"/>
      <c r="AK167" s="315"/>
      <c r="AL167" s="315"/>
      <c r="AM167" s="315"/>
      <c r="AN167" s="315"/>
      <c r="AO167" s="232"/>
      <c r="AP167" s="233"/>
    </row>
    <row r="168" spans="1:42" ht="15.75" customHeight="1" thickBot="1" x14ac:dyDescent="0.3">
      <c r="A168" s="566"/>
      <c r="B168" s="271"/>
      <c r="C168" s="271"/>
      <c r="D168" s="540"/>
      <c r="E168" s="540"/>
      <c r="F168" s="543"/>
      <c r="G168" s="495"/>
      <c r="H168" s="82">
        <v>1</v>
      </c>
      <c r="I168" s="546"/>
      <c r="J168" s="465"/>
      <c r="K168" s="424"/>
      <c r="L168" s="5">
        <v>9</v>
      </c>
      <c r="M168" s="291"/>
      <c r="N168" s="530"/>
      <c r="O168" s="527"/>
      <c r="P168" s="517"/>
      <c r="Q168" s="517"/>
      <c r="R168" s="517"/>
      <c r="S168" s="521"/>
      <c r="T168" s="524"/>
      <c r="V168" s="341"/>
      <c r="W168" s="271"/>
      <c r="X168" s="540"/>
      <c r="Y168" s="540"/>
      <c r="Z168" s="553"/>
      <c r="AA168" s="575"/>
      <c r="AB168" s="86">
        <v>7</v>
      </c>
      <c r="AC168" s="649"/>
      <c r="AD168" s="388"/>
      <c r="AE168" s="387"/>
      <c r="AF168" s="221"/>
      <c r="AG168" s="221"/>
      <c r="AH168" s="5">
        <v>7</v>
      </c>
      <c r="AI168" s="289"/>
      <c r="AJ168" s="647"/>
      <c r="AK168" s="315"/>
      <c r="AL168" s="315"/>
      <c r="AM168" s="315"/>
      <c r="AN168" s="315"/>
      <c r="AO168" s="232"/>
      <c r="AP168" s="233"/>
    </row>
    <row r="169" spans="1:42" ht="15" customHeight="1" x14ac:dyDescent="0.25">
      <c r="A169" s="566"/>
      <c r="B169" s="271"/>
      <c r="C169" s="271"/>
      <c r="D169" s="540"/>
      <c r="E169" s="540"/>
      <c r="F169" s="543"/>
      <c r="G169" s="495"/>
      <c r="H169" s="82">
        <v>2</v>
      </c>
      <c r="I169" s="546"/>
      <c r="J169" s="465"/>
      <c r="K169" s="424"/>
      <c r="L169" s="5">
        <v>10</v>
      </c>
      <c r="M169" s="291"/>
      <c r="N169" s="530"/>
      <c r="O169" s="527"/>
      <c r="P169" s="517"/>
      <c r="Q169" s="517"/>
      <c r="R169" s="517"/>
      <c r="S169" s="521"/>
      <c r="T169" s="524"/>
      <c r="V169" s="341"/>
      <c r="W169" s="271"/>
      <c r="X169" s="540"/>
      <c r="Y169" s="540"/>
      <c r="Z169" s="552" t="str">
        <f>DEC2HEX(AA169)</f>
        <v>2D</v>
      </c>
      <c r="AA169" s="573">
        <f>AA161+1</f>
        <v>45</v>
      </c>
      <c r="AB169" s="75">
        <v>0</v>
      </c>
      <c r="AC169" s="648" t="s">
        <v>417</v>
      </c>
      <c r="AD169" s="388"/>
      <c r="AE169" s="387"/>
      <c r="AF169" s="219">
        <f>AF161+1</f>
        <v>2181</v>
      </c>
      <c r="AG169" s="219" t="str">
        <f>DEC2HEX(AF169,4)</f>
        <v>0885</v>
      </c>
      <c r="AH169" s="98">
        <v>8</v>
      </c>
      <c r="AI169" s="287" t="s">
        <v>409</v>
      </c>
      <c r="AJ169" s="353" t="str">
        <f>DEC2HEX(CODE(AI169))</f>
        <v>36</v>
      </c>
      <c r="AK169" s="315"/>
      <c r="AL169" s="315"/>
      <c r="AM169" s="315"/>
      <c r="AN169" s="315"/>
      <c r="AO169" s="232"/>
      <c r="AP169" s="233"/>
    </row>
    <row r="170" spans="1:42" ht="15" customHeight="1" x14ac:dyDescent="0.25">
      <c r="A170" s="566"/>
      <c r="B170" s="271"/>
      <c r="C170" s="271"/>
      <c r="D170" s="540"/>
      <c r="E170" s="540"/>
      <c r="F170" s="543"/>
      <c r="G170" s="495"/>
      <c r="H170" s="82">
        <v>3</v>
      </c>
      <c r="I170" s="546"/>
      <c r="J170" s="465"/>
      <c r="K170" s="424"/>
      <c r="L170" s="5">
        <v>11</v>
      </c>
      <c r="M170" s="291"/>
      <c r="N170" s="530"/>
      <c r="O170" s="527"/>
      <c r="P170" s="517"/>
      <c r="Q170" s="517"/>
      <c r="R170" s="517"/>
      <c r="S170" s="521"/>
      <c r="T170" s="524"/>
      <c r="V170" s="341"/>
      <c r="W170" s="271"/>
      <c r="X170" s="540"/>
      <c r="Y170" s="540"/>
      <c r="Z170" s="553"/>
      <c r="AA170" s="574"/>
      <c r="AB170" s="82">
        <v>1</v>
      </c>
      <c r="AC170" s="648"/>
      <c r="AD170" s="388"/>
      <c r="AE170" s="387"/>
      <c r="AF170" s="220"/>
      <c r="AG170" s="220"/>
      <c r="AH170" s="5">
        <v>9</v>
      </c>
      <c r="AI170" s="288"/>
      <c r="AJ170" s="354"/>
      <c r="AK170" s="315"/>
      <c r="AL170" s="315"/>
      <c r="AM170" s="315"/>
      <c r="AN170" s="315"/>
      <c r="AO170" s="232"/>
      <c r="AP170" s="233"/>
    </row>
    <row r="171" spans="1:42" ht="15" customHeight="1" x14ac:dyDescent="0.25">
      <c r="A171" s="566"/>
      <c r="B171" s="271"/>
      <c r="C171" s="271"/>
      <c r="D171" s="540"/>
      <c r="E171" s="540"/>
      <c r="F171" s="543"/>
      <c r="G171" s="495"/>
      <c r="H171" s="82">
        <v>4</v>
      </c>
      <c r="I171" s="546"/>
      <c r="J171" s="465"/>
      <c r="K171" s="424"/>
      <c r="L171" s="5">
        <v>12</v>
      </c>
      <c r="M171" s="291"/>
      <c r="N171" s="530"/>
      <c r="O171" s="527"/>
      <c r="P171" s="517"/>
      <c r="Q171" s="517"/>
      <c r="R171" s="517"/>
      <c r="S171" s="521"/>
      <c r="T171" s="524"/>
      <c r="V171" s="341"/>
      <c r="W171" s="271"/>
      <c r="X171" s="540"/>
      <c r="Y171" s="540"/>
      <c r="Z171" s="553"/>
      <c r="AA171" s="574"/>
      <c r="AB171" s="82">
        <v>2</v>
      </c>
      <c r="AC171" s="648"/>
      <c r="AD171" s="388"/>
      <c r="AE171" s="387"/>
      <c r="AF171" s="220"/>
      <c r="AG171" s="220"/>
      <c r="AH171" s="98">
        <v>10</v>
      </c>
      <c r="AI171" s="288"/>
      <c r="AJ171" s="354"/>
      <c r="AK171" s="315"/>
      <c r="AL171" s="315"/>
      <c r="AM171" s="315"/>
      <c r="AN171" s="315"/>
      <c r="AO171" s="232"/>
      <c r="AP171" s="233"/>
    </row>
    <row r="172" spans="1:42" ht="15" customHeight="1" x14ac:dyDescent="0.25">
      <c r="A172" s="566"/>
      <c r="B172" s="271"/>
      <c r="C172" s="271"/>
      <c r="D172" s="540"/>
      <c r="E172" s="540"/>
      <c r="F172" s="543"/>
      <c r="G172" s="495"/>
      <c r="H172" s="82">
        <v>5</v>
      </c>
      <c r="I172" s="546"/>
      <c r="J172" s="465"/>
      <c r="K172" s="424"/>
      <c r="L172" s="5">
        <v>13</v>
      </c>
      <c r="M172" s="291"/>
      <c r="N172" s="530"/>
      <c r="O172" s="527"/>
      <c r="P172" s="517"/>
      <c r="Q172" s="517"/>
      <c r="R172" s="517"/>
      <c r="S172" s="521"/>
      <c r="T172" s="524"/>
      <c r="V172" s="341"/>
      <c r="W172" s="271"/>
      <c r="X172" s="540"/>
      <c r="Y172" s="540"/>
      <c r="Z172" s="553"/>
      <c r="AA172" s="574"/>
      <c r="AB172" s="82">
        <v>3</v>
      </c>
      <c r="AC172" s="648"/>
      <c r="AD172" s="388"/>
      <c r="AE172" s="387"/>
      <c r="AF172" s="220"/>
      <c r="AG172" s="220"/>
      <c r="AH172" s="5">
        <v>11</v>
      </c>
      <c r="AI172" s="288"/>
      <c r="AJ172" s="354"/>
      <c r="AK172" s="315"/>
      <c r="AL172" s="315"/>
      <c r="AM172" s="315"/>
      <c r="AN172" s="315"/>
      <c r="AO172" s="232"/>
      <c r="AP172" s="233"/>
    </row>
    <row r="173" spans="1:42" ht="15" customHeight="1" x14ac:dyDescent="0.25">
      <c r="A173" s="566"/>
      <c r="B173" s="271"/>
      <c r="C173" s="271"/>
      <c r="D173" s="540"/>
      <c r="E173" s="540"/>
      <c r="F173" s="543"/>
      <c r="G173" s="495"/>
      <c r="H173" s="82">
        <v>6</v>
      </c>
      <c r="I173" s="546"/>
      <c r="J173" s="465"/>
      <c r="K173" s="424"/>
      <c r="L173" s="5">
        <v>14</v>
      </c>
      <c r="M173" s="291"/>
      <c r="N173" s="530"/>
      <c r="O173" s="527"/>
      <c r="P173" s="517"/>
      <c r="Q173" s="517"/>
      <c r="R173" s="517"/>
      <c r="S173" s="521"/>
      <c r="T173" s="524"/>
      <c r="V173" s="341"/>
      <c r="W173" s="271"/>
      <c r="X173" s="540"/>
      <c r="Y173" s="540"/>
      <c r="Z173" s="553"/>
      <c r="AA173" s="574"/>
      <c r="AB173" s="82">
        <v>4</v>
      </c>
      <c r="AC173" s="648"/>
      <c r="AD173" s="388"/>
      <c r="AE173" s="387"/>
      <c r="AF173" s="220"/>
      <c r="AG173" s="220"/>
      <c r="AH173" s="98">
        <v>12</v>
      </c>
      <c r="AI173" s="288"/>
      <c r="AJ173" s="354"/>
      <c r="AK173" s="315"/>
      <c r="AL173" s="315"/>
      <c r="AM173" s="315"/>
      <c r="AN173" s="315"/>
      <c r="AO173" s="232"/>
      <c r="AP173" s="233"/>
    </row>
    <row r="174" spans="1:42" ht="15.75" customHeight="1" thickBot="1" x14ac:dyDescent="0.3">
      <c r="A174" s="566"/>
      <c r="B174" s="258"/>
      <c r="C174" s="258"/>
      <c r="D174" s="540"/>
      <c r="E174" s="540"/>
      <c r="F174" s="543"/>
      <c r="G174" s="495"/>
      <c r="H174" s="90">
        <v>7</v>
      </c>
      <c r="I174" s="546"/>
      <c r="J174" s="466"/>
      <c r="K174" s="199"/>
      <c r="L174" s="88">
        <v>15</v>
      </c>
      <c r="M174" s="291"/>
      <c r="N174" s="530"/>
      <c r="O174" s="577"/>
      <c r="P174" s="578"/>
      <c r="Q174" s="578"/>
      <c r="R174" s="578"/>
      <c r="S174" s="579"/>
      <c r="T174" s="580"/>
      <c r="V174" s="341"/>
      <c r="W174" s="271"/>
      <c r="X174" s="540"/>
      <c r="Y174" s="540"/>
      <c r="Z174" s="553"/>
      <c r="AA174" s="574"/>
      <c r="AB174" s="82">
        <v>5</v>
      </c>
      <c r="AC174" s="648"/>
      <c r="AD174" s="388"/>
      <c r="AE174" s="387"/>
      <c r="AF174" s="220"/>
      <c r="AG174" s="220"/>
      <c r="AH174" s="5">
        <v>13</v>
      </c>
      <c r="AI174" s="288"/>
      <c r="AJ174" s="354"/>
      <c r="AK174" s="315"/>
      <c r="AL174" s="315"/>
      <c r="AM174" s="315"/>
      <c r="AN174" s="315"/>
      <c r="AO174" s="232"/>
      <c r="AP174" s="233"/>
    </row>
    <row r="175" spans="1:42" ht="15" customHeight="1" x14ac:dyDescent="0.25">
      <c r="A175" s="566"/>
      <c r="B175" s="257" t="s">
        <v>206</v>
      </c>
      <c r="C175" s="398" t="s">
        <v>206</v>
      </c>
      <c r="D175" s="371" t="str">
        <f>DEC2HEX(E175)</f>
        <v>26</v>
      </c>
      <c r="E175" s="371">
        <f>E159+1</f>
        <v>38</v>
      </c>
      <c r="F175" s="581" t="str">
        <f>DEC2HEX(G175)</f>
        <v>2C</v>
      </c>
      <c r="G175" s="581">
        <f>G167+1</f>
        <v>44</v>
      </c>
      <c r="H175" s="5">
        <v>0</v>
      </c>
      <c r="I175" s="571" t="s">
        <v>209</v>
      </c>
      <c r="J175" s="424" t="e">
        <f>DEC2HEX(K175,2)</f>
        <v>#NUM!</v>
      </c>
      <c r="K175" s="424">
        <f>K159+1</f>
        <v>1028</v>
      </c>
      <c r="L175" s="5">
        <v>0</v>
      </c>
      <c r="M175" s="572" t="str">
        <f>HEX2BIN(N175,8)</f>
        <v>00000011</v>
      </c>
      <c r="N175" s="582" t="s">
        <v>149</v>
      </c>
      <c r="O175" s="318" t="str">
        <f>CONCATENATE(N175,N183)</f>
        <v>0300</v>
      </c>
      <c r="P175" s="314" t="str">
        <f>CONCATENATE(N183,N175)</f>
        <v>0003</v>
      </c>
      <c r="Q175" s="314">
        <f>MOD(HEX2DEC(O175)+2^15,2^16)-2^15</f>
        <v>768</v>
      </c>
      <c r="R175" s="314">
        <f>MOD(HEX2DEC(P175)+2^15,2^16)-2^15</f>
        <v>3</v>
      </c>
      <c r="S175" s="230" t="s">
        <v>297</v>
      </c>
      <c r="T175" s="231"/>
      <c r="V175" s="341"/>
      <c r="W175" s="271"/>
      <c r="X175" s="540"/>
      <c r="Y175" s="540"/>
      <c r="Z175" s="553"/>
      <c r="AA175" s="574"/>
      <c r="AB175" s="82">
        <v>6</v>
      </c>
      <c r="AC175" s="648"/>
      <c r="AD175" s="388"/>
      <c r="AE175" s="387"/>
      <c r="AF175" s="220"/>
      <c r="AG175" s="220"/>
      <c r="AH175" s="98">
        <v>14</v>
      </c>
      <c r="AI175" s="288"/>
      <c r="AJ175" s="354"/>
      <c r="AK175" s="315"/>
      <c r="AL175" s="315"/>
      <c r="AM175" s="315"/>
      <c r="AN175" s="315"/>
      <c r="AO175" s="232"/>
      <c r="AP175" s="233"/>
    </row>
    <row r="176" spans="1:42" ht="15.75" customHeight="1" thickBot="1" x14ac:dyDescent="0.3">
      <c r="A176" s="566"/>
      <c r="B176" s="271"/>
      <c r="C176" s="399"/>
      <c r="D176" s="371"/>
      <c r="E176" s="371"/>
      <c r="F176" s="581"/>
      <c r="G176" s="581"/>
      <c r="H176" s="5">
        <v>1</v>
      </c>
      <c r="I176" s="571"/>
      <c r="J176" s="424"/>
      <c r="K176" s="424"/>
      <c r="L176" s="5">
        <v>1</v>
      </c>
      <c r="M176" s="572"/>
      <c r="N176" s="582"/>
      <c r="O176" s="319"/>
      <c r="P176" s="315"/>
      <c r="Q176" s="315"/>
      <c r="R176" s="315"/>
      <c r="S176" s="232"/>
      <c r="T176" s="233"/>
      <c r="V176" s="342"/>
      <c r="W176" s="258"/>
      <c r="X176" s="541"/>
      <c r="Y176" s="541"/>
      <c r="Z176" s="553"/>
      <c r="AA176" s="575"/>
      <c r="AB176" s="86">
        <v>7</v>
      </c>
      <c r="AC176" s="649"/>
      <c r="AD176" s="394"/>
      <c r="AE176" s="477"/>
      <c r="AF176" s="221"/>
      <c r="AG176" s="221"/>
      <c r="AH176" s="84">
        <v>15</v>
      </c>
      <c r="AI176" s="289"/>
      <c r="AJ176" s="647"/>
      <c r="AK176" s="316"/>
      <c r="AL176" s="316"/>
      <c r="AM176" s="316"/>
      <c r="AN176" s="316"/>
      <c r="AO176" s="232"/>
      <c r="AP176" s="233"/>
    </row>
    <row r="177" spans="1:42" ht="15" customHeight="1" x14ac:dyDescent="0.25">
      <c r="A177" s="566"/>
      <c r="B177" s="271"/>
      <c r="C177" s="399"/>
      <c r="D177" s="371"/>
      <c r="E177" s="371"/>
      <c r="F177" s="581"/>
      <c r="G177" s="581"/>
      <c r="H177" s="5">
        <v>2</v>
      </c>
      <c r="I177" s="571"/>
      <c r="J177" s="424"/>
      <c r="K177" s="424"/>
      <c r="L177" s="5">
        <v>2</v>
      </c>
      <c r="M177" s="572"/>
      <c r="N177" s="582"/>
      <c r="O177" s="319"/>
      <c r="P177" s="315"/>
      <c r="Q177" s="315"/>
      <c r="R177" s="315"/>
      <c r="S177" s="232"/>
      <c r="T177" s="233"/>
      <c r="V177" s="340" t="s">
        <v>9</v>
      </c>
      <c r="W177" s="257" t="s">
        <v>223</v>
      </c>
      <c r="X177" s="539" t="str">
        <f>DEC2HEX(Y177)</f>
        <v>27</v>
      </c>
      <c r="Y177" s="539">
        <f>Y161+1</f>
        <v>39</v>
      </c>
      <c r="Z177" s="552" t="str">
        <f>DEC2HEX(AA177)</f>
        <v>2E</v>
      </c>
      <c r="AA177" s="573">
        <f>AA169+1</f>
        <v>46</v>
      </c>
      <c r="AB177" s="75">
        <v>0</v>
      </c>
      <c r="AC177" s="650" t="s">
        <v>420</v>
      </c>
      <c r="AD177" s="475" t="str">
        <f>DEC2HEX(AE177,4)</f>
        <v>086F</v>
      </c>
      <c r="AE177" s="476">
        <f>+AE161+1</f>
        <v>2159</v>
      </c>
      <c r="AF177" s="219">
        <f>AF169+1</f>
        <v>2182</v>
      </c>
      <c r="AG177" s="219" t="str">
        <f>DEC2HEX(AF177,4)</f>
        <v>0886</v>
      </c>
      <c r="AH177" s="73">
        <v>0</v>
      </c>
      <c r="AI177" s="644" t="s">
        <v>421</v>
      </c>
      <c r="AJ177" s="654" t="s">
        <v>149</v>
      </c>
      <c r="AK177" s="314" t="str">
        <f>CONCATENATE(AJ177,AJ185)</f>
        <v>03</v>
      </c>
      <c r="AL177" s="314" t="str">
        <f>CONCATENATE(AJ185,AJ177)</f>
        <v>03</v>
      </c>
      <c r="AM177" s="314">
        <f>MOD(HEX2DEC(AK177)+2^15,2^16)-2^15</f>
        <v>3</v>
      </c>
      <c r="AN177" s="314">
        <f>MOD(HEX2DEC(AL177)+2^15,2^16)-2^15</f>
        <v>3</v>
      </c>
      <c r="AO177" s="232"/>
      <c r="AP177" s="233"/>
    </row>
    <row r="178" spans="1:42" ht="15" customHeight="1" x14ac:dyDescent="0.25">
      <c r="A178" s="566"/>
      <c r="B178" s="271"/>
      <c r="C178" s="399"/>
      <c r="D178" s="371"/>
      <c r="E178" s="371"/>
      <c r="F178" s="581"/>
      <c r="G178" s="581"/>
      <c r="H178" s="5">
        <v>3</v>
      </c>
      <c r="I178" s="571"/>
      <c r="J178" s="424"/>
      <c r="K178" s="424"/>
      <c r="L178" s="5">
        <v>3</v>
      </c>
      <c r="M178" s="572"/>
      <c r="N178" s="582"/>
      <c r="O178" s="319"/>
      <c r="P178" s="315"/>
      <c r="Q178" s="315"/>
      <c r="R178" s="315"/>
      <c r="S178" s="232"/>
      <c r="T178" s="233"/>
      <c r="V178" s="341"/>
      <c r="W178" s="271"/>
      <c r="X178" s="540"/>
      <c r="Y178" s="540"/>
      <c r="Z178" s="553"/>
      <c r="AA178" s="574"/>
      <c r="AB178" s="82">
        <v>1</v>
      </c>
      <c r="AC178" s="651"/>
      <c r="AD178" s="388"/>
      <c r="AE178" s="387"/>
      <c r="AF178" s="220"/>
      <c r="AG178" s="220"/>
      <c r="AH178" s="5">
        <v>1</v>
      </c>
      <c r="AI178" s="645"/>
      <c r="AJ178" s="655"/>
      <c r="AK178" s="315"/>
      <c r="AL178" s="315"/>
      <c r="AM178" s="315"/>
      <c r="AN178" s="315"/>
      <c r="AO178" s="232"/>
      <c r="AP178" s="233"/>
    </row>
    <row r="179" spans="1:42" ht="15" customHeight="1" x14ac:dyDescent="0.25">
      <c r="A179" s="566"/>
      <c r="B179" s="271"/>
      <c r="C179" s="399"/>
      <c r="D179" s="371"/>
      <c r="E179" s="371"/>
      <c r="F179" s="581"/>
      <c r="G179" s="581"/>
      <c r="H179" s="5">
        <v>4</v>
      </c>
      <c r="I179" s="571"/>
      <c r="J179" s="424"/>
      <c r="K179" s="424"/>
      <c r="L179" s="5">
        <v>4</v>
      </c>
      <c r="M179" s="572"/>
      <c r="N179" s="582"/>
      <c r="O179" s="319"/>
      <c r="P179" s="315"/>
      <c r="Q179" s="315"/>
      <c r="R179" s="315"/>
      <c r="S179" s="232"/>
      <c r="T179" s="233"/>
      <c r="V179" s="341"/>
      <c r="W179" s="271"/>
      <c r="X179" s="540"/>
      <c r="Y179" s="540"/>
      <c r="Z179" s="553"/>
      <c r="AA179" s="574"/>
      <c r="AB179" s="82">
        <v>2</v>
      </c>
      <c r="AC179" s="651"/>
      <c r="AD179" s="388"/>
      <c r="AE179" s="387"/>
      <c r="AF179" s="220"/>
      <c r="AG179" s="220"/>
      <c r="AH179" s="98">
        <v>2</v>
      </c>
      <c r="AI179" s="645"/>
      <c r="AJ179" s="655"/>
      <c r="AK179" s="315"/>
      <c r="AL179" s="315"/>
      <c r="AM179" s="315"/>
      <c r="AN179" s="315"/>
      <c r="AO179" s="232"/>
      <c r="AP179" s="233"/>
    </row>
    <row r="180" spans="1:42" ht="15" customHeight="1" x14ac:dyDescent="0.25">
      <c r="A180" s="566"/>
      <c r="B180" s="271"/>
      <c r="C180" s="399"/>
      <c r="D180" s="371"/>
      <c r="E180" s="371"/>
      <c r="F180" s="581"/>
      <c r="G180" s="581"/>
      <c r="H180" s="5">
        <v>5</v>
      </c>
      <c r="I180" s="571"/>
      <c r="J180" s="424"/>
      <c r="K180" s="424"/>
      <c r="L180" s="5">
        <v>5</v>
      </c>
      <c r="M180" s="572"/>
      <c r="N180" s="582"/>
      <c r="O180" s="319"/>
      <c r="P180" s="315"/>
      <c r="Q180" s="315"/>
      <c r="R180" s="315"/>
      <c r="S180" s="232"/>
      <c r="T180" s="233"/>
      <c r="V180" s="341"/>
      <c r="W180" s="271"/>
      <c r="X180" s="540"/>
      <c r="Y180" s="540"/>
      <c r="Z180" s="553"/>
      <c r="AA180" s="574"/>
      <c r="AB180" s="82">
        <v>3</v>
      </c>
      <c r="AC180" s="651"/>
      <c r="AD180" s="388"/>
      <c r="AE180" s="387"/>
      <c r="AF180" s="220"/>
      <c r="AG180" s="220"/>
      <c r="AH180" s="5">
        <v>3</v>
      </c>
      <c r="AI180" s="645"/>
      <c r="AJ180" s="655"/>
      <c r="AK180" s="315"/>
      <c r="AL180" s="315"/>
      <c r="AM180" s="315"/>
      <c r="AN180" s="315"/>
      <c r="AO180" s="232"/>
      <c r="AP180" s="233"/>
    </row>
    <row r="181" spans="1:42" ht="15" customHeight="1" x14ac:dyDescent="0.25">
      <c r="A181" s="566"/>
      <c r="B181" s="271"/>
      <c r="C181" s="399"/>
      <c r="D181" s="371"/>
      <c r="E181" s="371"/>
      <c r="F181" s="581"/>
      <c r="G181" s="581"/>
      <c r="H181" s="5">
        <v>6</v>
      </c>
      <c r="I181" s="571"/>
      <c r="J181" s="424"/>
      <c r="K181" s="424"/>
      <c r="L181" s="5">
        <v>6</v>
      </c>
      <c r="M181" s="572"/>
      <c r="N181" s="582"/>
      <c r="O181" s="319"/>
      <c r="P181" s="315"/>
      <c r="Q181" s="315"/>
      <c r="R181" s="315"/>
      <c r="S181" s="232"/>
      <c r="T181" s="233"/>
      <c r="V181" s="341"/>
      <c r="W181" s="271"/>
      <c r="X181" s="540"/>
      <c r="Y181" s="540"/>
      <c r="Z181" s="553"/>
      <c r="AA181" s="574"/>
      <c r="AB181" s="82">
        <v>4</v>
      </c>
      <c r="AC181" s="651"/>
      <c r="AD181" s="388"/>
      <c r="AE181" s="387"/>
      <c r="AF181" s="220"/>
      <c r="AG181" s="220"/>
      <c r="AH181" s="98">
        <v>4</v>
      </c>
      <c r="AI181" s="645"/>
      <c r="AJ181" s="655"/>
      <c r="AK181" s="315"/>
      <c r="AL181" s="315"/>
      <c r="AM181" s="315"/>
      <c r="AN181" s="315"/>
      <c r="AO181" s="232"/>
      <c r="AP181" s="233"/>
    </row>
    <row r="182" spans="1:42" ht="15" customHeight="1" x14ac:dyDescent="0.25">
      <c r="A182" s="566"/>
      <c r="B182" s="271"/>
      <c r="C182" s="399"/>
      <c r="D182" s="371"/>
      <c r="E182" s="371"/>
      <c r="F182" s="581"/>
      <c r="G182" s="581"/>
      <c r="H182" s="5">
        <v>7</v>
      </c>
      <c r="I182" s="571"/>
      <c r="J182" s="424"/>
      <c r="K182" s="424"/>
      <c r="L182" s="5">
        <v>7</v>
      </c>
      <c r="M182" s="572"/>
      <c r="N182" s="582"/>
      <c r="O182" s="319"/>
      <c r="P182" s="315"/>
      <c r="Q182" s="315"/>
      <c r="R182" s="315"/>
      <c r="S182" s="232"/>
      <c r="T182" s="233"/>
      <c r="V182" s="341"/>
      <c r="W182" s="271"/>
      <c r="X182" s="540"/>
      <c r="Y182" s="540"/>
      <c r="Z182" s="553"/>
      <c r="AA182" s="574"/>
      <c r="AB182" s="82">
        <v>5</v>
      </c>
      <c r="AC182" s="651"/>
      <c r="AD182" s="388"/>
      <c r="AE182" s="387"/>
      <c r="AF182" s="220"/>
      <c r="AG182" s="220"/>
      <c r="AH182" s="5">
        <v>5</v>
      </c>
      <c r="AI182" s="645"/>
      <c r="AJ182" s="655"/>
      <c r="AK182" s="315"/>
      <c r="AL182" s="315"/>
      <c r="AM182" s="315"/>
      <c r="AN182" s="315"/>
      <c r="AO182" s="232"/>
      <c r="AP182" s="233"/>
    </row>
    <row r="183" spans="1:42" ht="15" customHeight="1" x14ac:dyDescent="0.25">
      <c r="A183" s="566"/>
      <c r="B183" s="271"/>
      <c r="C183" s="399"/>
      <c r="D183" s="371"/>
      <c r="E183" s="371"/>
      <c r="F183" s="581" t="str">
        <f>DEC2HEX(G183)</f>
        <v>2D</v>
      </c>
      <c r="G183" s="581">
        <f>G175+1</f>
        <v>45</v>
      </c>
      <c r="H183" s="5">
        <v>0</v>
      </c>
      <c r="I183" s="571"/>
      <c r="J183" s="424"/>
      <c r="K183" s="424"/>
      <c r="L183" s="5">
        <v>8</v>
      </c>
      <c r="M183" s="572" t="str">
        <f>HEX2BIN(N183,8)</f>
        <v>00000000</v>
      </c>
      <c r="N183" s="582" t="s">
        <v>136</v>
      </c>
      <c r="O183" s="319"/>
      <c r="P183" s="315"/>
      <c r="Q183" s="315"/>
      <c r="R183" s="315"/>
      <c r="S183" s="232"/>
      <c r="T183" s="233"/>
      <c r="U183" s="117"/>
      <c r="V183" s="341"/>
      <c r="W183" s="271"/>
      <c r="X183" s="540"/>
      <c r="Y183" s="540"/>
      <c r="Z183" s="553"/>
      <c r="AA183" s="574"/>
      <c r="AB183" s="82">
        <v>6</v>
      </c>
      <c r="AC183" s="651"/>
      <c r="AD183" s="388"/>
      <c r="AE183" s="387"/>
      <c r="AF183" s="220"/>
      <c r="AG183" s="220"/>
      <c r="AH183" s="98">
        <v>6</v>
      </c>
      <c r="AI183" s="645"/>
      <c r="AJ183" s="655"/>
      <c r="AK183" s="315"/>
      <c r="AL183" s="315"/>
      <c r="AM183" s="315"/>
      <c r="AN183" s="315"/>
      <c r="AO183" s="232"/>
      <c r="AP183" s="233"/>
    </row>
    <row r="184" spans="1:42" ht="15.75" customHeight="1" thickBot="1" x14ac:dyDescent="0.3">
      <c r="A184" s="566"/>
      <c r="B184" s="271"/>
      <c r="C184" s="399"/>
      <c r="D184" s="371"/>
      <c r="E184" s="371"/>
      <c r="F184" s="581"/>
      <c r="G184" s="581"/>
      <c r="H184" s="5">
        <v>1</v>
      </c>
      <c r="I184" s="571"/>
      <c r="J184" s="424"/>
      <c r="K184" s="424"/>
      <c r="L184" s="5">
        <v>9</v>
      </c>
      <c r="M184" s="572"/>
      <c r="N184" s="582"/>
      <c r="O184" s="319"/>
      <c r="P184" s="315"/>
      <c r="Q184" s="315"/>
      <c r="R184" s="315"/>
      <c r="S184" s="232"/>
      <c r="T184" s="233"/>
      <c r="V184" s="341"/>
      <c r="W184" s="271"/>
      <c r="X184" s="540"/>
      <c r="Y184" s="540"/>
      <c r="Z184" s="553"/>
      <c r="AA184" s="575"/>
      <c r="AB184" s="86">
        <v>7</v>
      </c>
      <c r="AC184" s="651"/>
      <c r="AD184" s="388"/>
      <c r="AE184" s="387"/>
      <c r="AF184" s="221"/>
      <c r="AG184" s="221"/>
      <c r="AH184" s="5">
        <v>7</v>
      </c>
      <c r="AI184" s="646"/>
      <c r="AJ184" s="656"/>
      <c r="AK184" s="315"/>
      <c r="AL184" s="315"/>
      <c r="AM184" s="315"/>
      <c r="AN184" s="315"/>
      <c r="AO184" s="232"/>
      <c r="AP184" s="233"/>
    </row>
    <row r="185" spans="1:42" ht="15" customHeight="1" x14ac:dyDescent="0.25">
      <c r="A185" s="566"/>
      <c r="B185" s="271"/>
      <c r="C185" s="399"/>
      <c r="D185" s="371"/>
      <c r="E185" s="371"/>
      <c r="F185" s="581"/>
      <c r="G185" s="581"/>
      <c r="H185" s="5">
        <v>2</v>
      </c>
      <c r="I185" s="571"/>
      <c r="J185" s="424"/>
      <c r="K185" s="424"/>
      <c r="L185" s="5">
        <v>10</v>
      </c>
      <c r="M185" s="572"/>
      <c r="N185" s="582"/>
      <c r="O185" s="319"/>
      <c r="P185" s="315"/>
      <c r="Q185" s="315"/>
      <c r="R185" s="315"/>
      <c r="S185" s="232"/>
      <c r="T185" s="233"/>
      <c r="V185" s="341"/>
      <c r="W185" s="271"/>
      <c r="X185" s="540"/>
      <c r="Y185" s="540"/>
      <c r="Z185" s="552" t="str">
        <f>DEC2HEX(AA185)</f>
        <v>2F</v>
      </c>
      <c r="AA185" s="573">
        <f>AA177+1</f>
        <v>47</v>
      </c>
      <c r="AB185" s="75">
        <v>0</v>
      </c>
      <c r="AC185" s="648"/>
      <c r="AD185" s="388"/>
      <c r="AE185" s="387"/>
      <c r="AF185" s="219">
        <f>AF177+1</f>
        <v>2183</v>
      </c>
      <c r="AG185" s="219" t="str">
        <f>DEC2HEX(AF185,4)</f>
        <v>0887</v>
      </c>
      <c r="AH185" s="98">
        <v>8</v>
      </c>
      <c r="AI185" s="644"/>
      <c r="AJ185" s="353"/>
      <c r="AK185" s="315"/>
      <c r="AL185" s="315"/>
      <c r="AM185" s="315"/>
      <c r="AN185" s="315"/>
      <c r="AO185" s="232"/>
      <c r="AP185" s="233"/>
    </row>
    <row r="186" spans="1:42" ht="15" customHeight="1" x14ac:dyDescent="0.25">
      <c r="A186" s="566"/>
      <c r="B186" s="271"/>
      <c r="C186" s="399"/>
      <c r="D186" s="371"/>
      <c r="E186" s="371"/>
      <c r="F186" s="581"/>
      <c r="G186" s="581"/>
      <c r="H186" s="5">
        <v>3</v>
      </c>
      <c r="I186" s="571"/>
      <c r="J186" s="424"/>
      <c r="K186" s="424"/>
      <c r="L186" s="5">
        <v>11</v>
      </c>
      <c r="M186" s="572"/>
      <c r="N186" s="582"/>
      <c r="O186" s="319"/>
      <c r="P186" s="315"/>
      <c r="Q186" s="315"/>
      <c r="R186" s="315"/>
      <c r="S186" s="232"/>
      <c r="T186" s="233"/>
      <c r="V186" s="341"/>
      <c r="W186" s="271"/>
      <c r="X186" s="540"/>
      <c r="Y186" s="540"/>
      <c r="Z186" s="553"/>
      <c r="AA186" s="574"/>
      <c r="AB186" s="82">
        <v>1</v>
      </c>
      <c r="AC186" s="648"/>
      <c r="AD186" s="388"/>
      <c r="AE186" s="387"/>
      <c r="AF186" s="220"/>
      <c r="AG186" s="220"/>
      <c r="AH186" s="5">
        <v>9</v>
      </c>
      <c r="AI186" s="645"/>
      <c r="AJ186" s="354"/>
      <c r="AK186" s="315"/>
      <c r="AL186" s="315"/>
      <c r="AM186" s="315"/>
      <c r="AN186" s="315"/>
      <c r="AO186" s="232"/>
      <c r="AP186" s="233"/>
    </row>
    <row r="187" spans="1:42" ht="15" customHeight="1" x14ac:dyDescent="0.25">
      <c r="A187" s="566"/>
      <c r="B187" s="271"/>
      <c r="C187" s="399"/>
      <c r="D187" s="371"/>
      <c r="E187" s="371"/>
      <c r="F187" s="581"/>
      <c r="G187" s="581"/>
      <c r="H187" s="5">
        <v>4</v>
      </c>
      <c r="I187" s="571"/>
      <c r="J187" s="424"/>
      <c r="K187" s="424"/>
      <c r="L187" s="5">
        <v>12</v>
      </c>
      <c r="M187" s="572"/>
      <c r="N187" s="582"/>
      <c r="O187" s="319"/>
      <c r="P187" s="315"/>
      <c r="Q187" s="315"/>
      <c r="R187" s="315"/>
      <c r="S187" s="232"/>
      <c r="T187" s="233"/>
      <c r="V187" s="341"/>
      <c r="W187" s="271"/>
      <c r="X187" s="540"/>
      <c r="Y187" s="540"/>
      <c r="Z187" s="553"/>
      <c r="AA187" s="574"/>
      <c r="AB187" s="82">
        <v>2</v>
      </c>
      <c r="AC187" s="648"/>
      <c r="AD187" s="388"/>
      <c r="AE187" s="387"/>
      <c r="AF187" s="220"/>
      <c r="AG187" s="220"/>
      <c r="AH187" s="98">
        <v>10</v>
      </c>
      <c r="AI187" s="645"/>
      <c r="AJ187" s="354"/>
      <c r="AK187" s="315"/>
      <c r="AL187" s="315"/>
      <c r="AM187" s="315"/>
      <c r="AN187" s="315"/>
      <c r="AO187" s="232"/>
      <c r="AP187" s="233"/>
    </row>
    <row r="188" spans="1:42" ht="15" customHeight="1" x14ac:dyDescent="0.25">
      <c r="A188" s="566"/>
      <c r="B188" s="271"/>
      <c r="C188" s="399"/>
      <c r="D188" s="371"/>
      <c r="E188" s="371"/>
      <c r="F188" s="581"/>
      <c r="G188" s="581"/>
      <c r="H188" s="5">
        <v>5</v>
      </c>
      <c r="I188" s="571"/>
      <c r="J188" s="424"/>
      <c r="K188" s="424"/>
      <c r="L188" s="5">
        <v>13</v>
      </c>
      <c r="M188" s="572"/>
      <c r="N188" s="582"/>
      <c r="O188" s="319"/>
      <c r="P188" s="315"/>
      <c r="Q188" s="315"/>
      <c r="R188" s="315"/>
      <c r="S188" s="232"/>
      <c r="T188" s="233"/>
      <c r="V188" s="341"/>
      <c r="W188" s="271"/>
      <c r="X188" s="540"/>
      <c r="Y188" s="540"/>
      <c r="Z188" s="553"/>
      <c r="AA188" s="574"/>
      <c r="AB188" s="82">
        <v>3</v>
      </c>
      <c r="AC188" s="648"/>
      <c r="AD188" s="388"/>
      <c r="AE188" s="387"/>
      <c r="AF188" s="220"/>
      <c r="AG188" s="220"/>
      <c r="AH188" s="5">
        <v>11</v>
      </c>
      <c r="AI188" s="645"/>
      <c r="AJ188" s="354"/>
      <c r="AK188" s="315"/>
      <c r="AL188" s="315"/>
      <c r="AM188" s="315"/>
      <c r="AN188" s="315"/>
      <c r="AO188" s="232"/>
      <c r="AP188" s="233"/>
    </row>
    <row r="189" spans="1:42" ht="15" customHeight="1" x14ac:dyDescent="0.25">
      <c r="A189" s="566"/>
      <c r="B189" s="271"/>
      <c r="C189" s="399"/>
      <c r="D189" s="371"/>
      <c r="E189" s="371"/>
      <c r="F189" s="581"/>
      <c r="G189" s="581"/>
      <c r="H189" s="5">
        <v>6</v>
      </c>
      <c r="I189" s="571"/>
      <c r="J189" s="424"/>
      <c r="K189" s="424"/>
      <c r="L189" s="5">
        <v>14</v>
      </c>
      <c r="M189" s="572"/>
      <c r="N189" s="582"/>
      <c r="O189" s="319"/>
      <c r="P189" s="315"/>
      <c r="Q189" s="315"/>
      <c r="R189" s="315"/>
      <c r="S189" s="232"/>
      <c r="T189" s="233"/>
      <c r="V189" s="341"/>
      <c r="W189" s="271"/>
      <c r="X189" s="540"/>
      <c r="Y189" s="540"/>
      <c r="Z189" s="553"/>
      <c r="AA189" s="574"/>
      <c r="AB189" s="82">
        <v>4</v>
      </c>
      <c r="AC189" s="648"/>
      <c r="AD189" s="388"/>
      <c r="AE189" s="387"/>
      <c r="AF189" s="220"/>
      <c r="AG189" s="220"/>
      <c r="AH189" s="98">
        <v>12</v>
      </c>
      <c r="AI189" s="645"/>
      <c r="AJ189" s="354"/>
      <c r="AK189" s="315"/>
      <c r="AL189" s="315"/>
      <c r="AM189" s="315"/>
      <c r="AN189" s="315"/>
      <c r="AO189" s="232"/>
      <c r="AP189" s="233"/>
    </row>
    <row r="190" spans="1:42" ht="15.75" customHeight="1" thickBot="1" x14ac:dyDescent="0.3">
      <c r="A190" s="566"/>
      <c r="B190" s="258"/>
      <c r="C190" s="400"/>
      <c r="D190" s="371"/>
      <c r="E190" s="371"/>
      <c r="F190" s="581"/>
      <c r="G190" s="581"/>
      <c r="H190" s="5">
        <v>7</v>
      </c>
      <c r="I190" s="571"/>
      <c r="J190" s="424"/>
      <c r="K190" s="424"/>
      <c r="L190" s="5">
        <v>15</v>
      </c>
      <c r="M190" s="572"/>
      <c r="N190" s="582"/>
      <c r="O190" s="320"/>
      <c r="P190" s="316"/>
      <c r="Q190" s="316"/>
      <c r="R190" s="316"/>
      <c r="S190" s="234"/>
      <c r="T190" s="235"/>
      <c r="V190" s="341"/>
      <c r="W190" s="271"/>
      <c r="X190" s="540"/>
      <c r="Y190" s="540"/>
      <c r="Z190" s="553"/>
      <c r="AA190" s="574"/>
      <c r="AB190" s="82">
        <v>5</v>
      </c>
      <c r="AC190" s="648"/>
      <c r="AD190" s="388"/>
      <c r="AE190" s="387"/>
      <c r="AF190" s="220"/>
      <c r="AG190" s="220"/>
      <c r="AH190" s="5">
        <v>13</v>
      </c>
      <c r="AI190" s="645"/>
      <c r="AJ190" s="354"/>
      <c r="AK190" s="315"/>
      <c r="AL190" s="315"/>
      <c r="AM190" s="315"/>
      <c r="AN190" s="315"/>
      <c r="AO190" s="232"/>
      <c r="AP190" s="233"/>
    </row>
    <row r="191" spans="1:42" ht="15" customHeight="1" x14ac:dyDescent="0.25">
      <c r="A191" s="566"/>
      <c r="B191" s="257" t="s">
        <v>299</v>
      </c>
      <c r="C191" s="257" t="s">
        <v>203</v>
      </c>
      <c r="D191" s="540" t="str">
        <f>DEC2HEX(E191)</f>
        <v>27</v>
      </c>
      <c r="E191" s="540">
        <f>E175+1</f>
        <v>39</v>
      </c>
      <c r="F191" s="543" t="str">
        <f>DEC2HEX(G191,2)</f>
        <v>2E</v>
      </c>
      <c r="G191" s="495">
        <f>G183+1</f>
        <v>46</v>
      </c>
      <c r="H191" s="97">
        <v>0</v>
      </c>
      <c r="I191" s="546" t="s">
        <v>308</v>
      </c>
      <c r="J191" s="507" t="e">
        <f>DEC2HEX(K191,2)</f>
        <v>#NUM!</v>
      </c>
      <c r="K191" s="201">
        <f>+K175+1</f>
        <v>1029</v>
      </c>
      <c r="L191" s="98">
        <v>0</v>
      </c>
      <c r="M191" s="291" t="str">
        <f>HEX2BIN(N191,8)</f>
        <v>11011100</v>
      </c>
      <c r="N191" s="530" t="s">
        <v>210</v>
      </c>
      <c r="O191" s="547" t="str">
        <f>CONCATENATE(N191,N199,N207,N215)</f>
        <v>DC050000</v>
      </c>
      <c r="P191" s="519" t="str">
        <f>CONCATENATE(N215,N207,N199,N191)</f>
        <v>000005DC</v>
      </c>
      <c r="Q191" s="519">
        <f>MOD(HEX2DEC(O191)+2^31,2^32)-2^31</f>
        <v>-603652096</v>
      </c>
      <c r="R191" s="519">
        <f>(MOD(HEX2DEC(P191)+2^31,2^32)-2^31)</f>
        <v>1500</v>
      </c>
      <c r="S191" s="520">
        <f>Q191*0.001</f>
        <v>-603652.09600000002</v>
      </c>
      <c r="T191" s="523">
        <f>R191*0.001</f>
        <v>1.5</v>
      </c>
      <c r="V191" s="341"/>
      <c r="W191" s="271"/>
      <c r="X191" s="540"/>
      <c r="Y191" s="540"/>
      <c r="Z191" s="553"/>
      <c r="AA191" s="574"/>
      <c r="AB191" s="82">
        <v>6</v>
      </c>
      <c r="AC191" s="648"/>
      <c r="AD191" s="388"/>
      <c r="AE191" s="387"/>
      <c r="AF191" s="220"/>
      <c r="AG191" s="220"/>
      <c r="AH191" s="98">
        <v>14</v>
      </c>
      <c r="AI191" s="645"/>
      <c r="AJ191" s="354"/>
      <c r="AK191" s="315"/>
      <c r="AL191" s="315"/>
      <c r="AM191" s="315"/>
      <c r="AN191" s="315"/>
      <c r="AO191" s="232"/>
      <c r="AP191" s="233"/>
    </row>
    <row r="192" spans="1:42" ht="15.75" customHeight="1" thickBot="1" x14ac:dyDescent="0.3">
      <c r="A192" s="566"/>
      <c r="B192" s="271"/>
      <c r="C192" s="271"/>
      <c r="D192" s="540"/>
      <c r="E192" s="540"/>
      <c r="F192" s="543"/>
      <c r="G192" s="495"/>
      <c r="H192" s="82">
        <v>1</v>
      </c>
      <c r="I192" s="546"/>
      <c r="J192" s="465"/>
      <c r="K192" s="424"/>
      <c r="L192" s="5">
        <v>1</v>
      </c>
      <c r="M192" s="291"/>
      <c r="N192" s="530"/>
      <c r="O192" s="527"/>
      <c r="P192" s="517"/>
      <c r="Q192" s="517"/>
      <c r="R192" s="517"/>
      <c r="S192" s="521"/>
      <c r="T192" s="524"/>
      <c r="V192" s="342"/>
      <c r="W192" s="258"/>
      <c r="X192" s="541"/>
      <c r="Y192" s="541"/>
      <c r="Z192" s="553"/>
      <c r="AA192" s="575"/>
      <c r="AB192" s="86">
        <v>7</v>
      </c>
      <c r="AC192" s="649"/>
      <c r="AD192" s="394"/>
      <c r="AE192" s="477"/>
      <c r="AF192" s="221"/>
      <c r="AG192" s="221"/>
      <c r="AH192" s="84">
        <v>15</v>
      </c>
      <c r="AI192" s="646"/>
      <c r="AJ192" s="647"/>
      <c r="AK192" s="316"/>
      <c r="AL192" s="316"/>
      <c r="AM192" s="316"/>
      <c r="AN192" s="316"/>
      <c r="AO192" s="234"/>
      <c r="AP192" s="235"/>
    </row>
    <row r="193" spans="1:33" ht="15" customHeight="1" x14ac:dyDescent="0.25">
      <c r="A193" s="566"/>
      <c r="B193" s="271"/>
      <c r="C193" s="271"/>
      <c r="D193" s="540"/>
      <c r="E193" s="540"/>
      <c r="F193" s="543"/>
      <c r="G193" s="495"/>
      <c r="H193" s="82">
        <v>2</v>
      </c>
      <c r="I193" s="546"/>
      <c r="J193" s="465"/>
      <c r="K193" s="424"/>
      <c r="L193" s="5">
        <v>2</v>
      </c>
      <c r="M193" s="291"/>
      <c r="N193" s="530"/>
      <c r="O193" s="527"/>
      <c r="P193" s="517"/>
      <c r="Q193" s="517"/>
      <c r="R193" s="517"/>
      <c r="S193" s="521"/>
      <c r="T193" s="524"/>
      <c r="AF193" s="219">
        <f>AF185+1</f>
        <v>2184</v>
      </c>
      <c r="AG193" s="219" t="str">
        <f>DEC2HEX(AF193,4)</f>
        <v>0888</v>
      </c>
    </row>
    <row r="194" spans="1:33" ht="15" customHeight="1" x14ac:dyDescent="0.25">
      <c r="A194" s="566"/>
      <c r="B194" s="271"/>
      <c r="C194" s="271"/>
      <c r="D194" s="540"/>
      <c r="E194" s="540"/>
      <c r="F194" s="543"/>
      <c r="G194" s="495"/>
      <c r="H194" s="82">
        <v>3</v>
      </c>
      <c r="I194" s="546"/>
      <c r="J194" s="465"/>
      <c r="K194" s="424"/>
      <c r="L194" s="5">
        <v>3</v>
      </c>
      <c r="M194" s="291"/>
      <c r="N194" s="530"/>
      <c r="O194" s="527"/>
      <c r="P194" s="517"/>
      <c r="Q194" s="517"/>
      <c r="R194" s="517"/>
      <c r="S194" s="521"/>
      <c r="T194" s="524"/>
      <c r="AF194" s="220"/>
      <c r="AG194" s="220"/>
    </row>
    <row r="195" spans="1:33" ht="15" customHeight="1" x14ac:dyDescent="0.25">
      <c r="A195" s="566"/>
      <c r="B195" s="271"/>
      <c r="C195" s="271"/>
      <c r="D195" s="540"/>
      <c r="E195" s="540"/>
      <c r="F195" s="543"/>
      <c r="G195" s="495"/>
      <c r="H195" s="82">
        <v>4</v>
      </c>
      <c r="I195" s="546"/>
      <c r="J195" s="465"/>
      <c r="K195" s="424"/>
      <c r="L195" s="5">
        <v>4</v>
      </c>
      <c r="M195" s="291"/>
      <c r="N195" s="530"/>
      <c r="O195" s="527"/>
      <c r="P195" s="517"/>
      <c r="Q195" s="517"/>
      <c r="R195" s="517"/>
      <c r="S195" s="521"/>
      <c r="T195" s="524"/>
      <c r="AF195" s="220"/>
      <c r="AG195" s="220"/>
    </row>
    <row r="196" spans="1:33" ht="15" customHeight="1" x14ac:dyDescent="0.25">
      <c r="A196" s="566"/>
      <c r="B196" s="271"/>
      <c r="C196" s="271"/>
      <c r="D196" s="540"/>
      <c r="E196" s="540"/>
      <c r="F196" s="543"/>
      <c r="G196" s="495"/>
      <c r="H196" s="82">
        <v>5</v>
      </c>
      <c r="I196" s="546"/>
      <c r="J196" s="465"/>
      <c r="K196" s="424"/>
      <c r="L196" s="5">
        <v>5</v>
      </c>
      <c r="M196" s="291"/>
      <c r="N196" s="530"/>
      <c r="O196" s="527"/>
      <c r="P196" s="517"/>
      <c r="Q196" s="517"/>
      <c r="R196" s="517"/>
      <c r="S196" s="521"/>
      <c r="T196" s="524"/>
      <c r="AF196" s="220"/>
      <c r="AG196" s="220"/>
    </row>
    <row r="197" spans="1:33" ht="15" customHeight="1" x14ac:dyDescent="0.25">
      <c r="A197" s="566"/>
      <c r="B197" s="271"/>
      <c r="C197" s="271"/>
      <c r="D197" s="540"/>
      <c r="E197" s="540"/>
      <c r="F197" s="543"/>
      <c r="G197" s="495"/>
      <c r="H197" s="82">
        <v>6</v>
      </c>
      <c r="I197" s="546"/>
      <c r="J197" s="465"/>
      <c r="K197" s="424"/>
      <c r="L197" s="5">
        <v>6</v>
      </c>
      <c r="M197" s="291"/>
      <c r="N197" s="530"/>
      <c r="O197" s="527"/>
      <c r="P197" s="517"/>
      <c r="Q197" s="517"/>
      <c r="R197" s="517"/>
      <c r="S197" s="521"/>
      <c r="T197" s="524"/>
      <c r="AF197" s="220"/>
      <c r="AG197" s="220"/>
    </row>
    <row r="198" spans="1:33" ht="15.75" customHeight="1" thickBot="1" x14ac:dyDescent="0.3">
      <c r="A198" s="566"/>
      <c r="B198" s="271"/>
      <c r="C198" s="271"/>
      <c r="D198" s="540"/>
      <c r="E198" s="540"/>
      <c r="F198" s="544"/>
      <c r="G198" s="496"/>
      <c r="H198" s="82">
        <v>7</v>
      </c>
      <c r="I198" s="546"/>
      <c r="J198" s="465"/>
      <c r="K198" s="424"/>
      <c r="L198" s="5">
        <v>7</v>
      </c>
      <c r="M198" s="292"/>
      <c r="N198" s="531"/>
      <c r="O198" s="527"/>
      <c r="P198" s="517"/>
      <c r="Q198" s="517"/>
      <c r="R198" s="517"/>
      <c r="S198" s="521"/>
      <c r="T198" s="524"/>
      <c r="AF198" s="220"/>
      <c r="AG198" s="220"/>
    </row>
    <row r="199" spans="1:33" ht="15" customHeight="1" x14ac:dyDescent="0.25">
      <c r="A199" s="566"/>
      <c r="B199" s="271"/>
      <c r="C199" s="271"/>
      <c r="D199" s="540"/>
      <c r="E199" s="540"/>
      <c r="F199" s="542" t="str">
        <f>DEC2HEX(G199,2)</f>
        <v>2F</v>
      </c>
      <c r="G199" s="494">
        <f>G191+1</f>
        <v>47</v>
      </c>
      <c r="H199" s="82">
        <v>0</v>
      </c>
      <c r="I199" s="546"/>
      <c r="J199" s="465"/>
      <c r="K199" s="424"/>
      <c r="L199" s="5">
        <v>8</v>
      </c>
      <c r="M199" s="290" t="str">
        <f>HEX2BIN(N199,8)</f>
        <v>00000101</v>
      </c>
      <c r="N199" s="529" t="s">
        <v>211</v>
      </c>
      <c r="O199" s="527"/>
      <c r="P199" s="517"/>
      <c r="Q199" s="517"/>
      <c r="R199" s="517"/>
      <c r="S199" s="521"/>
      <c r="T199" s="524"/>
      <c r="AF199" s="220"/>
      <c r="AG199" s="220"/>
    </row>
    <row r="200" spans="1:33" ht="15.75" customHeight="1" thickBot="1" x14ac:dyDescent="0.3">
      <c r="A200" s="566"/>
      <c r="B200" s="271"/>
      <c r="C200" s="271"/>
      <c r="D200" s="540"/>
      <c r="E200" s="540"/>
      <c r="F200" s="543"/>
      <c r="G200" s="495"/>
      <c r="H200" s="82">
        <v>1</v>
      </c>
      <c r="I200" s="546"/>
      <c r="J200" s="465"/>
      <c r="K200" s="424"/>
      <c r="L200" s="5">
        <v>9</v>
      </c>
      <c r="M200" s="291"/>
      <c r="N200" s="530"/>
      <c r="O200" s="527"/>
      <c r="P200" s="517"/>
      <c r="Q200" s="517"/>
      <c r="R200" s="517"/>
      <c r="S200" s="521"/>
      <c r="T200" s="524"/>
      <c r="AF200" s="221"/>
      <c r="AG200" s="221"/>
    </row>
    <row r="201" spans="1:33" ht="15" customHeight="1" x14ac:dyDescent="0.25">
      <c r="A201" s="566"/>
      <c r="B201" s="271"/>
      <c r="C201" s="271"/>
      <c r="D201" s="540"/>
      <c r="E201" s="540"/>
      <c r="F201" s="543"/>
      <c r="G201" s="495"/>
      <c r="H201" s="82">
        <v>2</v>
      </c>
      <c r="I201" s="546"/>
      <c r="J201" s="465"/>
      <c r="K201" s="424"/>
      <c r="L201" s="5">
        <v>10</v>
      </c>
      <c r="M201" s="291"/>
      <c r="N201" s="530"/>
      <c r="O201" s="527"/>
      <c r="P201" s="517"/>
      <c r="Q201" s="517"/>
      <c r="R201" s="517"/>
      <c r="S201" s="521"/>
      <c r="T201" s="524"/>
      <c r="AF201" s="219">
        <f>AF193+1</f>
        <v>2185</v>
      </c>
      <c r="AG201" s="219" t="str">
        <f>DEC2HEX(AF201,4)</f>
        <v>0889</v>
      </c>
    </row>
    <row r="202" spans="1:33" ht="15" customHeight="1" x14ac:dyDescent="0.25">
      <c r="A202" s="566"/>
      <c r="B202" s="271"/>
      <c r="C202" s="271"/>
      <c r="D202" s="540"/>
      <c r="E202" s="540"/>
      <c r="F202" s="543"/>
      <c r="G202" s="495"/>
      <c r="H202" s="82">
        <v>3</v>
      </c>
      <c r="I202" s="546"/>
      <c r="J202" s="465"/>
      <c r="K202" s="424"/>
      <c r="L202" s="5">
        <v>11</v>
      </c>
      <c r="M202" s="291"/>
      <c r="N202" s="530"/>
      <c r="O202" s="527"/>
      <c r="P202" s="517"/>
      <c r="Q202" s="517"/>
      <c r="R202" s="517"/>
      <c r="S202" s="521"/>
      <c r="T202" s="524"/>
      <c r="AF202" s="220"/>
      <c r="AG202" s="220"/>
    </row>
    <row r="203" spans="1:33" ht="15" customHeight="1" x14ac:dyDescent="0.25">
      <c r="A203" s="566"/>
      <c r="B203" s="271"/>
      <c r="C203" s="271"/>
      <c r="D203" s="540"/>
      <c r="E203" s="540"/>
      <c r="F203" s="543"/>
      <c r="G203" s="495"/>
      <c r="H203" s="82">
        <v>4</v>
      </c>
      <c r="I203" s="546"/>
      <c r="J203" s="465"/>
      <c r="K203" s="424"/>
      <c r="L203" s="5">
        <v>12</v>
      </c>
      <c r="M203" s="291"/>
      <c r="N203" s="530"/>
      <c r="O203" s="527"/>
      <c r="P203" s="517"/>
      <c r="Q203" s="517"/>
      <c r="R203" s="517"/>
      <c r="S203" s="521"/>
      <c r="T203" s="524"/>
      <c r="AF203" s="220"/>
      <c r="AG203" s="220"/>
    </row>
    <row r="204" spans="1:33" ht="15" customHeight="1" x14ac:dyDescent="0.25">
      <c r="A204" s="566"/>
      <c r="B204" s="271"/>
      <c r="C204" s="271"/>
      <c r="D204" s="540"/>
      <c r="E204" s="540"/>
      <c r="F204" s="543"/>
      <c r="G204" s="495"/>
      <c r="H204" s="82">
        <v>5</v>
      </c>
      <c r="I204" s="546"/>
      <c r="J204" s="465"/>
      <c r="K204" s="424"/>
      <c r="L204" s="5">
        <v>13</v>
      </c>
      <c r="M204" s="291"/>
      <c r="N204" s="530"/>
      <c r="O204" s="527"/>
      <c r="P204" s="517"/>
      <c r="Q204" s="517"/>
      <c r="R204" s="517"/>
      <c r="S204" s="521"/>
      <c r="T204" s="524"/>
      <c r="AF204" s="220"/>
      <c r="AG204" s="220"/>
    </row>
    <row r="205" spans="1:33" ht="15" customHeight="1" x14ac:dyDescent="0.25">
      <c r="A205" s="566"/>
      <c r="B205" s="271"/>
      <c r="C205" s="271"/>
      <c r="D205" s="540"/>
      <c r="E205" s="540"/>
      <c r="F205" s="543"/>
      <c r="G205" s="495"/>
      <c r="H205" s="82">
        <v>6</v>
      </c>
      <c r="I205" s="546"/>
      <c r="J205" s="465"/>
      <c r="K205" s="424"/>
      <c r="L205" s="5">
        <v>14</v>
      </c>
      <c r="M205" s="291"/>
      <c r="N205" s="530"/>
      <c r="O205" s="527"/>
      <c r="P205" s="517"/>
      <c r="Q205" s="517"/>
      <c r="R205" s="517"/>
      <c r="S205" s="521"/>
      <c r="T205" s="524"/>
      <c r="AF205" s="220"/>
      <c r="AG205" s="220"/>
    </row>
    <row r="206" spans="1:33" ht="15.75" customHeight="1" thickBot="1" x14ac:dyDescent="0.3">
      <c r="A206" s="566"/>
      <c r="B206" s="271"/>
      <c r="C206" s="258"/>
      <c r="D206" s="541"/>
      <c r="E206" s="541"/>
      <c r="F206" s="544"/>
      <c r="G206" s="496"/>
      <c r="H206" s="90">
        <v>7</v>
      </c>
      <c r="I206" s="546"/>
      <c r="J206" s="466"/>
      <c r="K206" s="199"/>
      <c r="L206" s="88">
        <v>15</v>
      </c>
      <c r="M206" s="292"/>
      <c r="N206" s="531"/>
      <c r="O206" s="527"/>
      <c r="P206" s="517"/>
      <c r="Q206" s="517"/>
      <c r="R206" s="517"/>
      <c r="S206" s="521"/>
      <c r="T206" s="524"/>
      <c r="AF206" s="220"/>
      <c r="AG206" s="220"/>
    </row>
    <row r="207" spans="1:33" ht="15" customHeight="1" x14ac:dyDescent="0.25">
      <c r="A207" s="566"/>
      <c r="B207" s="271"/>
      <c r="C207" s="257" t="s">
        <v>204</v>
      </c>
      <c r="D207" s="539" t="str">
        <f>DEC2HEX(E207)</f>
        <v>28</v>
      </c>
      <c r="E207" s="539">
        <f>E191+1</f>
        <v>40</v>
      </c>
      <c r="F207" s="542" t="str">
        <f>DEC2HEX(G207,2)</f>
        <v>30</v>
      </c>
      <c r="G207" s="494">
        <f>G199+1</f>
        <v>48</v>
      </c>
      <c r="H207" s="75">
        <v>0</v>
      </c>
      <c r="I207" s="546"/>
      <c r="J207" s="464" t="e">
        <f>DEC2HEX(K207,2)</f>
        <v>#NUM!</v>
      </c>
      <c r="K207" s="317">
        <f>+K191+1</f>
        <v>1030</v>
      </c>
      <c r="L207" s="73">
        <v>0</v>
      </c>
      <c r="M207" s="290" t="str">
        <f>HEX2BIN(N207,8)</f>
        <v>00000000</v>
      </c>
      <c r="N207" s="529" t="s">
        <v>136</v>
      </c>
      <c r="O207" s="527"/>
      <c r="P207" s="517"/>
      <c r="Q207" s="517"/>
      <c r="R207" s="517"/>
      <c r="S207" s="521"/>
      <c r="T207" s="524"/>
      <c r="AF207" s="220"/>
      <c r="AG207" s="220"/>
    </row>
    <row r="208" spans="1:33" ht="15.75" customHeight="1" thickBot="1" x14ac:dyDescent="0.3">
      <c r="A208" s="566"/>
      <c r="B208" s="271"/>
      <c r="C208" s="271"/>
      <c r="D208" s="540"/>
      <c r="E208" s="540"/>
      <c r="F208" s="543"/>
      <c r="G208" s="495"/>
      <c r="H208" s="82">
        <v>1</v>
      </c>
      <c r="I208" s="546"/>
      <c r="J208" s="465"/>
      <c r="K208" s="424"/>
      <c r="L208" s="5">
        <v>1</v>
      </c>
      <c r="M208" s="291"/>
      <c r="N208" s="530"/>
      <c r="O208" s="527"/>
      <c r="P208" s="517"/>
      <c r="Q208" s="517"/>
      <c r="R208" s="517"/>
      <c r="S208" s="521"/>
      <c r="T208" s="524"/>
      <c r="AF208" s="221"/>
      <c r="AG208" s="221"/>
    </row>
    <row r="209" spans="1:33" ht="15" customHeight="1" x14ac:dyDescent="0.25">
      <c r="A209" s="566"/>
      <c r="B209" s="271"/>
      <c r="C209" s="271"/>
      <c r="D209" s="540"/>
      <c r="E209" s="540"/>
      <c r="F209" s="543"/>
      <c r="G209" s="495"/>
      <c r="H209" s="82">
        <v>2</v>
      </c>
      <c r="I209" s="546"/>
      <c r="J209" s="465"/>
      <c r="K209" s="424"/>
      <c r="L209" s="5">
        <v>2</v>
      </c>
      <c r="M209" s="291"/>
      <c r="N209" s="530"/>
      <c r="O209" s="527"/>
      <c r="P209" s="517"/>
      <c r="Q209" s="517"/>
      <c r="R209" s="517"/>
      <c r="S209" s="521"/>
      <c r="T209" s="524"/>
      <c r="AF209" s="219">
        <f>AF201+1</f>
        <v>2186</v>
      </c>
      <c r="AG209" s="219" t="str">
        <f>DEC2HEX(AF209,4)</f>
        <v>088A</v>
      </c>
    </row>
    <row r="210" spans="1:33" ht="15" customHeight="1" x14ac:dyDescent="0.25">
      <c r="A210" s="566"/>
      <c r="B210" s="271"/>
      <c r="C210" s="271"/>
      <c r="D210" s="540"/>
      <c r="E210" s="540"/>
      <c r="F210" s="543"/>
      <c r="G210" s="495"/>
      <c r="H210" s="82">
        <v>3</v>
      </c>
      <c r="I210" s="546"/>
      <c r="J210" s="465"/>
      <c r="K210" s="424"/>
      <c r="L210" s="5">
        <v>3</v>
      </c>
      <c r="M210" s="291"/>
      <c r="N210" s="530"/>
      <c r="O210" s="527"/>
      <c r="P210" s="517"/>
      <c r="Q210" s="517"/>
      <c r="R210" s="517"/>
      <c r="S210" s="521"/>
      <c r="T210" s="524"/>
      <c r="AF210" s="220"/>
      <c r="AG210" s="220"/>
    </row>
    <row r="211" spans="1:33" ht="15" customHeight="1" x14ac:dyDescent="0.25">
      <c r="A211" s="566"/>
      <c r="B211" s="271"/>
      <c r="C211" s="271"/>
      <c r="D211" s="540"/>
      <c r="E211" s="540"/>
      <c r="F211" s="543"/>
      <c r="G211" s="495"/>
      <c r="H211" s="82">
        <v>4</v>
      </c>
      <c r="I211" s="546"/>
      <c r="J211" s="465"/>
      <c r="K211" s="424"/>
      <c r="L211" s="5">
        <v>4</v>
      </c>
      <c r="M211" s="291"/>
      <c r="N211" s="530"/>
      <c r="O211" s="527"/>
      <c r="P211" s="517"/>
      <c r="Q211" s="517"/>
      <c r="R211" s="517"/>
      <c r="S211" s="521"/>
      <c r="T211" s="524"/>
      <c r="AF211" s="220"/>
      <c r="AG211" s="220"/>
    </row>
    <row r="212" spans="1:33" ht="15" customHeight="1" x14ac:dyDescent="0.25">
      <c r="A212" s="566"/>
      <c r="B212" s="271"/>
      <c r="C212" s="271"/>
      <c r="D212" s="540"/>
      <c r="E212" s="540"/>
      <c r="F212" s="543"/>
      <c r="G212" s="495"/>
      <c r="H212" s="82">
        <v>5</v>
      </c>
      <c r="I212" s="546"/>
      <c r="J212" s="465"/>
      <c r="K212" s="424"/>
      <c r="L212" s="5">
        <v>5</v>
      </c>
      <c r="M212" s="291"/>
      <c r="N212" s="530"/>
      <c r="O212" s="527"/>
      <c r="P212" s="517"/>
      <c r="Q212" s="517"/>
      <c r="R212" s="517"/>
      <c r="S212" s="521"/>
      <c r="T212" s="524"/>
      <c r="AF212" s="220"/>
      <c r="AG212" s="220"/>
    </row>
    <row r="213" spans="1:33" ht="15" customHeight="1" x14ac:dyDescent="0.25">
      <c r="A213" s="566"/>
      <c r="B213" s="271"/>
      <c r="C213" s="271"/>
      <c r="D213" s="540"/>
      <c r="E213" s="540"/>
      <c r="F213" s="543"/>
      <c r="G213" s="495"/>
      <c r="H213" s="82">
        <v>6</v>
      </c>
      <c r="I213" s="546"/>
      <c r="J213" s="465"/>
      <c r="K213" s="424"/>
      <c r="L213" s="5">
        <v>6</v>
      </c>
      <c r="M213" s="291"/>
      <c r="N213" s="530"/>
      <c r="O213" s="527"/>
      <c r="P213" s="517"/>
      <c r="Q213" s="517"/>
      <c r="R213" s="517"/>
      <c r="S213" s="521"/>
      <c r="T213" s="524"/>
      <c r="AF213" s="220"/>
      <c r="AG213" s="220"/>
    </row>
    <row r="214" spans="1:33" ht="15.75" customHeight="1" thickBot="1" x14ac:dyDescent="0.3">
      <c r="A214" s="566"/>
      <c r="B214" s="271"/>
      <c r="C214" s="271"/>
      <c r="D214" s="540"/>
      <c r="E214" s="540"/>
      <c r="F214" s="544"/>
      <c r="G214" s="496"/>
      <c r="H214" s="82">
        <v>7</v>
      </c>
      <c r="I214" s="546"/>
      <c r="J214" s="465"/>
      <c r="K214" s="424"/>
      <c r="L214" s="5">
        <v>7</v>
      </c>
      <c r="M214" s="292"/>
      <c r="N214" s="531"/>
      <c r="O214" s="527"/>
      <c r="P214" s="517"/>
      <c r="Q214" s="517"/>
      <c r="R214" s="517"/>
      <c r="S214" s="521"/>
      <c r="T214" s="524"/>
      <c r="AF214" s="220"/>
      <c r="AG214" s="220"/>
    </row>
    <row r="215" spans="1:33" ht="15" customHeight="1" x14ac:dyDescent="0.25">
      <c r="A215" s="566"/>
      <c r="B215" s="271"/>
      <c r="C215" s="271"/>
      <c r="D215" s="540"/>
      <c r="E215" s="540"/>
      <c r="F215" s="542" t="str">
        <f>DEC2HEX(G215,2)</f>
        <v>31</v>
      </c>
      <c r="G215" s="494">
        <f>G207+1</f>
        <v>49</v>
      </c>
      <c r="H215" s="82">
        <v>0</v>
      </c>
      <c r="I215" s="546"/>
      <c r="J215" s="465"/>
      <c r="K215" s="424"/>
      <c r="L215" s="5">
        <v>8</v>
      </c>
      <c r="M215" s="290" t="str">
        <f>HEX2BIN(N215,8)</f>
        <v>00000000</v>
      </c>
      <c r="N215" s="529" t="s">
        <v>136</v>
      </c>
      <c r="O215" s="527"/>
      <c r="P215" s="517"/>
      <c r="Q215" s="517"/>
      <c r="R215" s="517"/>
      <c r="S215" s="521"/>
      <c r="T215" s="524"/>
      <c r="AF215" s="220"/>
      <c r="AG215" s="220"/>
    </row>
    <row r="216" spans="1:33" ht="15.75" customHeight="1" thickBot="1" x14ac:dyDescent="0.3">
      <c r="A216" s="566"/>
      <c r="B216" s="271"/>
      <c r="C216" s="271"/>
      <c r="D216" s="540"/>
      <c r="E216" s="540"/>
      <c r="F216" s="543"/>
      <c r="G216" s="495"/>
      <c r="H216" s="82">
        <v>1</v>
      </c>
      <c r="I216" s="546"/>
      <c r="J216" s="465"/>
      <c r="K216" s="424"/>
      <c r="L216" s="5">
        <v>9</v>
      </c>
      <c r="M216" s="291"/>
      <c r="N216" s="530"/>
      <c r="O216" s="527"/>
      <c r="P216" s="517"/>
      <c r="Q216" s="517"/>
      <c r="R216" s="517"/>
      <c r="S216" s="521"/>
      <c r="T216" s="524"/>
      <c r="AF216" s="221"/>
      <c r="AG216" s="221"/>
    </row>
    <row r="217" spans="1:33" ht="15" customHeight="1" x14ac:dyDescent="0.25">
      <c r="A217" s="566"/>
      <c r="B217" s="271"/>
      <c r="C217" s="271"/>
      <c r="D217" s="540"/>
      <c r="E217" s="540"/>
      <c r="F217" s="543"/>
      <c r="G217" s="495"/>
      <c r="H217" s="82">
        <v>2</v>
      </c>
      <c r="I217" s="546"/>
      <c r="J217" s="465"/>
      <c r="K217" s="424"/>
      <c r="L217" s="5">
        <v>10</v>
      </c>
      <c r="M217" s="291"/>
      <c r="N217" s="530"/>
      <c r="O217" s="527"/>
      <c r="P217" s="517"/>
      <c r="Q217" s="517"/>
      <c r="R217" s="517"/>
      <c r="S217" s="521"/>
      <c r="T217" s="524"/>
      <c r="AF217" s="219">
        <f>AF209+1</f>
        <v>2187</v>
      </c>
      <c r="AG217" s="219" t="str">
        <f>DEC2HEX(AF217,4)</f>
        <v>088B</v>
      </c>
    </row>
    <row r="218" spans="1:33" ht="15" customHeight="1" x14ac:dyDescent="0.25">
      <c r="A218" s="566"/>
      <c r="B218" s="271"/>
      <c r="C218" s="271"/>
      <c r="D218" s="540"/>
      <c r="E218" s="540"/>
      <c r="F218" s="543"/>
      <c r="G218" s="495"/>
      <c r="H218" s="82">
        <v>3</v>
      </c>
      <c r="I218" s="546"/>
      <c r="J218" s="465"/>
      <c r="K218" s="424"/>
      <c r="L218" s="5">
        <v>11</v>
      </c>
      <c r="M218" s="291"/>
      <c r="N218" s="530"/>
      <c r="O218" s="527"/>
      <c r="P218" s="517"/>
      <c r="Q218" s="517"/>
      <c r="R218" s="517"/>
      <c r="S218" s="521"/>
      <c r="T218" s="524"/>
      <c r="AF218" s="220"/>
      <c r="AG218" s="220"/>
    </row>
    <row r="219" spans="1:33" ht="15" customHeight="1" x14ac:dyDescent="0.25">
      <c r="A219" s="566"/>
      <c r="B219" s="271"/>
      <c r="C219" s="271"/>
      <c r="D219" s="540"/>
      <c r="E219" s="540"/>
      <c r="F219" s="543"/>
      <c r="G219" s="495"/>
      <c r="H219" s="82">
        <v>4</v>
      </c>
      <c r="I219" s="546"/>
      <c r="J219" s="465"/>
      <c r="K219" s="424"/>
      <c r="L219" s="5">
        <v>12</v>
      </c>
      <c r="M219" s="291"/>
      <c r="N219" s="530"/>
      <c r="O219" s="527"/>
      <c r="P219" s="517"/>
      <c r="Q219" s="517"/>
      <c r="R219" s="517"/>
      <c r="S219" s="521"/>
      <c r="T219" s="524"/>
      <c r="AF219" s="220"/>
      <c r="AG219" s="220"/>
    </row>
    <row r="220" spans="1:33" ht="15" customHeight="1" x14ac:dyDescent="0.25">
      <c r="A220" s="566"/>
      <c r="B220" s="271"/>
      <c r="C220" s="271"/>
      <c r="D220" s="540"/>
      <c r="E220" s="540"/>
      <c r="F220" s="543"/>
      <c r="G220" s="495"/>
      <c r="H220" s="82">
        <v>5</v>
      </c>
      <c r="I220" s="546"/>
      <c r="J220" s="465"/>
      <c r="K220" s="424"/>
      <c r="L220" s="5">
        <v>13</v>
      </c>
      <c r="M220" s="291"/>
      <c r="N220" s="530"/>
      <c r="O220" s="527"/>
      <c r="P220" s="517"/>
      <c r="Q220" s="517"/>
      <c r="R220" s="517"/>
      <c r="S220" s="521"/>
      <c r="T220" s="524"/>
      <c r="AF220" s="220"/>
      <c r="AG220" s="220"/>
    </row>
    <row r="221" spans="1:33" ht="15" customHeight="1" x14ac:dyDescent="0.25">
      <c r="A221" s="566"/>
      <c r="B221" s="271"/>
      <c r="C221" s="271"/>
      <c r="D221" s="540"/>
      <c r="E221" s="540"/>
      <c r="F221" s="543"/>
      <c r="G221" s="495"/>
      <c r="H221" s="82">
        <v>6</v>
      </c>
      <c r="I221" s="546"/>
      <c r="J221" s="465"/>
      <c r="K221" s="424"/>
      <c r="L221" s="5">
        <v>14</v>
      </c>
      <c r="M221" s="291"/>
      <c r="N221" s="530"/>
      <c r="O221" s="527"/>
      <c r="P221" s="517"/>
      <c r="Q221" s="517"/>
      <c r="R221" s="517"/>
      <c r="S221" s="521"/>
      <c r="T221" s="524"/>
      <c r="AF221" s="220"/>
      <c r="AG221" s="220"/>
    </row>
    <row r="222" spans="1:33" ht="15.75" customHeight="1" thickBot="1" x14ac:dyDescent="0.3">
      <c r="A222" s="566"/>
      <c r="B222" s="258"/>
      <c r="C222" s="258"/>
      <c r="D222" s="541"/>
      <c r="E222" s="541"/>
      <c r="F222" s="548"/>
      <c r="G222" s="496"/>
      <c r="H222" s="86">
        <v>7</v>
      </c>
      <c r="I222" s="332"/>
      <c r="J222" s="508"/>
      <c r="K222" s="429"/>
      <c r="L222" s="84">
        <v>15</v>
      </c>
      <c r="M222" s="292"/>
      <c r="N222" s="531"/>
      <c r="O222" s="528"/>
      <c r="P222" s="518"/>
      <c r="Q222" s="518"/>
      <c r="R222" s="518"/>
      <c r="S222" s="522"/>
      <c r="T222" s="525"/>
      <c r="AF222" s="220"/>
      <c r="AG222" s="220"/>
    </row>
    <row r="223" spans="1:33" ht="15" customHeight="1" x14ac:dyDescent="0.25">
      <c r="A223" s="566"/>
      <c r="B223" s="257" t="s">
        <v>206</v>
      </c>
      <c r="C223" s="257" t="s">
        <v>206</v>
      </c>
      <c r="D223" s="539" t="str">
        <f>DEC2HEX(E223)</f>
        <v>29</v>
      </c>
      <c r="E223" s="539">
        <f>E207+1</f>
        <v>41</v>
      </c>
      <c r="F223" s="545" t="str">
        <f>DEC2HEX(G223)</f>
        <v>32</v>
      </c>
      <c r="G223" s="536">
        <f>G215+1</f>
        <v>50</v>
      </c>
      <c r="H223" s="75">
        <v>0</v>
      </c>
      <c r="I223" s="331" t="s">
        <v>212</v>
      </c>
      <c r="J223" s="475" t="e">
        <f>DEC2HEX(K223,2)</f>
        <v>#NUM!</v>
      </c>
      <c r="K223" s="476">
        <f>K207+1</f>
        <v>1031</v>
      </c>
      <c r="L223" s="73">
        <v>0</v>
      </c>
      <c r="M223" s="290" t="str">
        <f>HEX2BIN(N223,8)</f>
        <v>00010100</v>
      </c>
      <c r="N223" s="287" t="s">
        <v>195</v>
      </c>
      <c r="O223" s="318" t="str">
        <f>CONCATENATE(N223,N231)</f>
        <v>1400</v>
      </c>
      <c r="P223" s="314" t="str">
        <f>CONCATENATE(N231,N223)</f>
        <v>0014</v>
      </c>
      <c r="Q223" s="314">
        <f>MOD(HEX2DEC(O223)+2^15,2^16)-2^15</f>
        <v>5120</v>
      </c>
      <c r="R223" s="314">
        <f>MOD(HEX2DEC(P223)+2^15,2^16)-2^15</f>
        <v>20</v>
      </c>
      <c r="S223" s="230" t="s">
        <v>297</v>
      </c>
      <c r="T223" s="231"/>
      <c r="AF223" s="220"/>
      <c r="AG223" s="220"/>
    </row>
    <row r="224" spans="1:33" ht="15.75" customHeight="1" thickBot="1" x14ac:dyDescent="0.3">
      <c r="A224" s="566"/>
      <c r="B224" s="271"/>
      <c r="C224" s="271"/>
      <c r="D224" s="540"/>
      <c r="E224" s="540"/>
      <c r="F224" s="495"/>
      <c r="G224" s="537"/>
      <c r="H224" s="82">
        <v>1</v>
      </c>
      <c r="I224" s="546"/>
      <c r="J224" s="388"/>
      <c r="K224" s="387"/>
      <c r="L224" s="5">
        <v>1</v>
      </c>
      <c r="M224" s="291"/>
      <c r="N224" s="288"/>
      <c r="O224" s="319"/>
      <c r="P224" s="315"/>
      <c r="Q224" s="315"/>
      <c r="R224" s="315"/>
      <c r="S224" s="232"/>
      <c r="T224" s="233"/>
      <c r="AF224" s="221"/>
      <c r="AG224" s="221"/>
    </row>
    <row r="225" spans="1:33" ht="15" customHeight="1" x14ac:dyDescent="0.25">
      <c r="A225" s="566"/>
      <c r="B225" s="271"/>
      <c r="C225" s="271"/>
      <c r="D225" s="540"/>
      <c r="E225" s="540"/>
      <c r="F225" s="495"/>
      <c r="G225" s="537"/>
      <c r="H225" s="82">
        <v>2</v>
      </c>
      <c r="I225" s="546"/>
      <c r="J225" s="388"/>
      <c r="K225" s="387"/>
      <c r="L225" s="98">
        <v>2</v>
      </c>
      <c r="M225" s="291"/>
      <c r="N225" s="288"/>
      <c r="O225" s="319"/>
      <c r="P225" s="315"/>
      <c r="Q225" s="315"/>
      <c r="R225" s="315"/>
      <c r="S225" s="232"/>
      <c r="T225" s="233"/>
      <c r="AF225" s="219">
        <f>AF217+1</f>
        <v>2188</v>
      </c>
      <c r="AG225" s="219" t="str">
        <f>DEC2HEX(AF225,4)</f>
        <v>088C</v>
      </c>
    </row>
    <row r="226" spans="1:33" ht="15" customHeight="1" x14ac:dyDescent="0.25">
      <c r="A226" s="566"/>
      <c r="B226" s="271"/>
      <c r="C226" s="271"/>
      <c r="D226" s="540"/>
      <c r="E226" s="540"/>
      <c r="F226" s="495"/>
      <c r="G226" s="537"/>
      <c r="H226" s="82">
        <v>3</v>
      </c>
      <c r="I226" s="546"/>
      <c r="J226" s="388"/>
      <c r="K226" s="387"/>
      <c r="L226" s="5">
        <v>3</v>
      </c>
      <c r="M226" s="291"/>
      <c r="N226" s="288"/>
      <c r="O226" s="319"/>
      <c r="P226" s="315"/>
      <c r="Q226" s="315"/>
      <c r="R226" s="315"/>
      <c r="S226" s="232"/>
      <c r="T226" s="233"/>
      <c r="AF226" s="220"/>
      <c r="AG226" s="220"/>
    </row>
    <row r="227" spans="1:33" ht="15" customHeight="1" x14ac:dyDescent="0.25">
      <c r="A227" s="566"/>
      <c r="B227" s="271"/>
      <c r="C227" s="271"/>
      <c r="D227" s="540"/>
      <c r="E227" s="540"/>
      <c r="F227" s="495"/>
      <c r="G227" s="537"/>
      <c r="H227" s="82">
        <v>4</v>
      </c>
      <c r="I227" s="546"/>
      <c r="J227" s="388"/>
      <c r="K227" s="387"/>
      <c r="L227" s="98">
        <v>4</v>
      </c>
      <c r="M227" s="291"/>
      <c r="N227" s="288"/>
      <c r="O227" s="319"/>
      <c r="P227" s="315"/>
      <c r="Q227" s="315"/>
      <c r="R227" s="315"/>
      <c r="S227" s="232"/>
      <c r="T227" s="233"/>
      <c r="AF227" s="220"/>
      <c r="AG227" s="220"/>
    </row>
    <row r="228" spans="1:33" ht="15" customHeight="1" x14ac:dyDescent="0.25">
      <c r="A228" s="566"/>
      <c r="B228" s="271"/>
      <c r="C228" s="271"/>
      <c r="D228" s="540"/>
      <c r="E228" s="540"/>
      <c r="F228" s="495"/>
      <c r="G228" s="537"/>
      <c r="H228" s="82">
        <v>5</v>
      </c>
      <c r="I228" s="546"/>
      <c r="J228" s="388"/>
      <c r="K228" s="387"/>
      <c r="L228" s="5">
        <v>5</v>
      </c>
      <c r="M228" s="291"/>
      <c r="N228" s="288"/>
      <c r="O228" s="319"/>
      <c r="P228" s="315"/>
      <c r="Q228" s="315"/>
      <c r="R228" s="315"/>
      <c r="S228" s="232"/>
      <c r="T228" s="233"/>
      <c r="AF228" s="220"/>
      <c r="AG228" s="220"/>
    </row>
    <row r="229" spans="1:33" ht="15" customHeight="1" x14ac:dyDescent="0.25">
      <c r="A229" s="566"/>
      <c r="B229" s="271"/>
      <c r="C229" s="271"/>
      <c r="D229" s="540"/>
      <c r="E229" s="540"/>
      <c r="F229" s="495"/>
      <c r="G229" s="537"/>
      <c r="H229" s="82">
        <v>6</v>
      </c>
      <c r="I229" s="546"/>
      <c r="J229" s="388"/>
      <c r="K229" s="387"/>
      <c r="L229" s="98">
        <v>6</v>
      </c>
      <c r="M229" s="291"/>
      <c r="N229" s="288"/>
      <c r="O229" s="319"/>
      <c r="P229" s="315"/>
      <c r="Q229" s="315"/>
      <c r="R229" s="315"/>
      <c r="S229" s="232"/>
      <c r="T229" s="233"/>
      <c r="AF229" s="220"/>
      <c r="AG229" s="220"/>
    </row>
    <row r="230" spans="1:33" ht="15.75" customHeight="1" thickBot="1" x14ac:dyDescent="0.3">
      <c r="A230" s="566"/>
      <c r="B230" s="271"/>
      <c r="C230" s="271"/>
      <c r="D230" s="540"/>
      <c r="E230" s="540"/>
      <c r="F230" s="495"/>
      <c r="G230" s="538"/>
      <c r="H230" s="86">
        <v>7</v>
      </c>
      <c r="I230" s="546"/>
      <c r="J230" s="388"/>
      <c r="K230" s="387"/>
      <c r="L230" s="5">
        <v>7</v>
      </c>
      <c r="M230" s="292"/>
      <c r="N230" s="289"/>
      <c r="O230" s="319"/>
      <c r="P230" s="315"/>
      <c r="Q230" s="315"/>
      <c r="R230" s="315"/>
      <c r="S230" s="232"/>
      <c r="T230" s="233"/>
      <c r="AF230" s="220"/>
      <c r="AG230" s="220"/>
    </row>
    <row r="231" spans="1:33" ht="15" customHeight="1" x14ac:dyDescent="0.25">
      <c r="A231" s="566"/>
      <c r="B231" s="271"/>
      <c r="C231" s="271"/>
      <c r="D231" s="540"/>
      <c r="E231" s="540"/>
      <c r="F231" s="545" t="str">
        <f>DEC2HEX(G231)</f>
        <v>33</v>
      </c>
      <c r="G231" s="536">
        <f>G223+1</f>
        <v>51</v>
      </c>
      <c r="H231" s="75">
        <v>0</v>
      </c>
      <c r="I231" s="546"/>
      <c r="J231" s="388"/>
      <c r="K231" s="387"/>
      <c r="L231" s="98">
        <v>8</v>
      </c>
      <c r="M231" s="290" t="str">
        <f>HEX2BIN(N231,8)</f>
        <v>00000000</v>
      </c>
      <c r="N231" s="287" t="s">
        <v>136</v>
      </c>
      <c r="O231" s="319"/>
      <c r="P231" s="315"/>
      <c r="Q231" s="315"/>
      <c r="R231" s="315"/>
      <c r="S231" s="232"/>
      <c r="T231" s="233"/>
      <c r="AF231" s="220"/>
      <c r="AG231" s="220"/>
    </row>
    <row r="232" spans="1:33" ht="15.75" customHeight="1" thickBot="1" x14ac:dyDescent="0.3">
      <c r="A232" s="566"/>
      <c r="B232" s="271"/>
      <c r="C232" s="271"/>
      <c r="D232" s="540"/>
      <c r="E232" s="540"/>
      <c r="F232" s="495"/>
      <c r="G232" s="537"/>
      <c r="H232" s="82">
        <v>1</v>
      </c>
      <c r="I232" s="546"/>
      <c r="J232" s="388"/>
      <c r="K232" s="387"/>
      <c r="L232" s="5">
        <v>9</v>
      </c>
      <c r="M232" s="291"/>
      <c r="N232" s="288"/>
      <c r="O232" s="319"/>
      <c r="P232" s="315"/>
      <c r="Q232" s="315"/>
      <c r="R232" s="315"/>
      <c r="S232" s="232"/>
      <c r="T232" s="233"/>
      <c r="AF232" s="221"/>
      <c r="AG232" s="221"/>
    </row>
    <row r="233" spans="1:33" ht="15" customHeight="1" x14ac:dyDescent="0.25">
      <c r="A233" s="566"/>
      <c r="B233" s="271"/>
      <c r="C233" s="271"/>
      <c r="D233" s="540"/>
      <c r="E233" s="540"/>
      <c r="F233" s="495"/>
      <c r="G233" s="537"/>
      <c r="H233" s="82">
        <v>2</v>
      </c>
      <c r="I233" s="546"/>
      <c r="J233" s="388"/>
      <c r="K233" s="387"/>
      <c r="L233" s="98">
        <v>10</v>
      </c>
      <c r="M233" s="291"/>
      <c r="N233" s="288"/>
      <c r="O233" s="319"/>
      <c r="P233" s="315"/>
      <c r="Q233" s="315"/>
      <c r="R233" s="315"/>
      <c r="S233" s="232"/>
      <c r="T233" s="233"/>
      <c r="AF233" s="219">
        <f>AF225+1</f>
        <v>2189</v>
      </c>
      <c r="AG233" s="219" t="str">
        <f>DEC2HEX(AF233,4)</f>
        <v>088D</v>
      </c>
    </row>
    <row r="234" spans="1:33" ht="15" customHeight="1" x14ac:dyDescent="0.25">
      <c r="A234" s="566"/>
      <c r="B234" s="271"/>
      <c r="C234" s="271"/>
      <c r="D234" s="540"/>
      <c r="E234" s="540"/>
      <c r="F234" s="495"/>
      <c r="G234" s="537"/>
      <c r="H234" s="82">
        <v>3</v>
      </c>
      <c r="I234" s="546"/>
      <c r="J234" s="388"/>
      <c r="K234" s="387"/>
      <c r="L234" s="5">
        <v>11</v>
      </c>
      <c r="M234" s="291"/>
      <c r="N234" s="288"/>
      <c r="O234" s="319"/>
      <c r="P234" s="315"/>
      <c r="Q234" s="315"/>
      <c r="R234" s="315"/>
      <c r="S234" s="232"/>
      <c r="T234" s="233"/>
      <c r="AF234" s="220"/>
      <c r="AG234" s="220"/>
    </row>
    <row r="235" spans="1:33" ht="15" customHeight="1" x14ac:dyDescent="0.25">
      <c r="A235" s="566"/>
      <c r="B235" s="271"/>
      <c r="C235" s="271"/>
      <c r="D235" s="540"/>
      <c r="E235" s="540"/>
      <c r="F235" s="495"/>
      <c r="G235" s="537"/>
      <c r="H235" s="82">
        <v>4</v>
      </c>
      <c r="I235" s="546"/>
      <c r="J235" s="388"/>
      <c r="K235" s="387"/>
      <c r="L235" s="98">
        <v>12</v>
      </c>
      <c r="M235" s="291"/>
      <c r="N235" s="288"/>
      <c r="O235" s="319"/>
      <c r="P235" s="315"/>
      <c r="Q235" s="315"/>
      <c r="R235" s="315"/>
      <c r="S235" s="232"/>
      <c r="T235" s="233"/>
      <c r="AF235" s="220"/>
      <c r="AG235" s="220"/>
    </row>
    <row r="236" spans="1:33" ht="15" customHeight="1" x14ac:dyDescent="0.25">
      <c r="A236" s="566"/>
      <c r="B236" s="271"/>
      <c r="C236" s="271"/>
      <c r="D236" s="540"/>
      <c r="E236" s="540"/>
      <c r="F236" s="495"/>
      <c r="G236" s="537"/>
      <c r="H236" s="82">
        <v>5</v>
      </c>
      <c r="I236" s="546"/>
      <c r="J236" s="388"/>
      <c r="K236" s="387"/>
      <c r="L236" s="5">
        <v>13</v>
      </c>
      <c r="M236" s="291"/>
      <c r="N236" s="288"/>
      <c r="O236" s="319"/>
      <c r="P236" s="315"/>
      <c r="Q236" s="315"/>
      <c r="R236" s="315"/>
      <c r="S236" s="232"/>
      <c r="T236" s="233"/>
      <c r="AF236" s="220"/>
      <c r="AG236" s="220"/>
    </row>
    <row r="237" spans="1:33" ht="15" customHeight="1" x14ac:dyDescent="0.25">
      <c r="A237" s="566"/>
      <c r="B237" s="271"/>
      <c r="C237" s="271"/>
      <c r="D237" s="540"/>
      <c r="E237" s="540"/>
      <c r="F237" s="495"/>
      <c r="G237" s="537"/>
      <c r="H237" s="82">
        <v>6</v>
      </c>
      <c r="I237" s="546"/>
      <c r="J237" s="388"/>
      <c r="K237" s="387"/>
      <c r="L237" s="98">
        <v>14</v>
      </c>
      <c r="M237" s="291"/>
      <c r="N237" s="288"/>
      <c r="O237" s="319"/>
      <c r="P237" s="315"/>
      <c r="Q237" s="315"/>
      <c r="R237" s="315"/>
      <c r="S237" s="232"/>
      <c r="T237" s="233"/>
      <c r="AF237" s="220"/>
      <c r="AG237" s="220"/>
    </row>
    <row r="238" spans="1:33" ht="15.75" customHeight="1" thickBot="1" x14ac:dyDescent="0.3">
      <c r="A238" s="566"/>
      <c r="B238" s="258"/>
      <c r="C238" s="258"/>
      <c r="D238" s="541"/>
      <c r="E238" s="541"/>
      <c r="F238" s="495"/>
      <c r="G238" s="538"/>
      <c r="H238" s="86">
        <v>7</v>
      </c>
      <c r="I238" s="332"/>
      <c r="J238" s="394"/>
      <c r="K238" s="477"/>
      <c r="L238" s="84">
        <v>15</v>
      </c>
      <c r="M238" s="292"/>
      <c r="N238" s="289"/>
      <c r="O238" s="320"/>
      <c r="P238" s="316"/>
      <c r="Q238" s="316"/>
      <c r="R238" s="316"/>
      <c r="S238" s="234"/>
      <c r="T238" s="235"/>
      <c r="AF238" s="220"/>
      <c r="AG238" s="220"/>
    </row>
    <row r="239" spans="1:33" ht="15" customHeight="1" x14ac:dyDescent="0.25">
      <c r="A239" s="566"/>
      <c r="B239" s="257" t="s">
        <v>299</v>
      </c>
      <c r="C239" s="257" t="s">
        <v>203</v>
      </c>
      <c r="D239" s="539" t="str">
        <f>DEC2HEX(E239)</f>
        <v>2A</v>
      </c>
      <c r="E239" s="539">
        <f>E223+1</f>
        <v>42</v>
      </c>
      <c r="F239" s="542" t="str">
        <f>DEC2HEX(G239,2)</f>
        <v>34</v>
      </c>
      <c r="G239" s="545">
        <f>G231+1</f>
        <v>52</v>
      </c>
      <c r="H239" s="75">
        <v>0</v>
      </c>
      <c r="I239" s="331" t="s">
        <v>310</v>
      </c>
      <c r="J239" s="464" t="e">
        <f>DEC2HEX(K239,2)</f>
        <v>#NUM!</v>
      </c>
      <c r="K239" s="317">
        <f>+K223+1</f>
        <v>1032</v>
      </c>
      <c r="L239" s="73">
        <v>0</v>
      </c>
      <c r="M239" s="290" t="str">
        <f>HEX2BIN(N239,8)</f>
        <v>11110000</v>
      </c>
      <c r="N239" s="529" t="s">
        <v>213</v>
      </c>
      <c r="O239" s="547" t="str">
        <f>CONCATENATE(N239,N247,N255,N263)</f>
        <v>F0490200</v>
      </c>
      <c r="P239" s="519" t="str">
        <f>CONCATENATE(N263,N255,N247,N239)</f>
        <v>000249F0</v>
      </c>
      <c r="Q239" s="519">
        <f>MOD(HEX2DEC(O239)+2^31,2^32)-2^31</f>
        <v>-263650816</v>
      </c>
      <c r="R239" s="519">
        <f>(MOD(HEX2DEC(P239)+2^31,2^32)-2^31)</f>
        <v>150000</v>
      </c>
      <c r="S239" s="520">
        <f>Q239*0.001</f>
        <v>-263650.81599999999</v>
      </c>
      <c r="T239" s="523">
        <f>R239*0.001</f>
        <v>150</v>
      </c>
      <c r="AF239" s="220"/>
      <c r="AG239" s="220"/>
    </row>
    <row r="240" spans="1:33" ht="15.75" customHeight="1" thickBot="1" x14ac:dyDescent="0.3">
      <c r="A240" s="566"/>
      <c r="B240" s="271"/>
      <c r="C240" s="271"/>
      <c r="D240" s="540"/>
      <c r="E240" s="540"/>
      <c r="F240" s="543"/>
      <c r="G240" s="495"/>
      <c r="H240" s="82">
        <v>1</v>
      </c>
      <c r="I240" s="546"/>
      <c r="J240" s="465"/>
      <c r="K240" s="424"/>
      <c r="L240" s="5">
        <v>1</v>
      </c>
      <c r="M240" s="291"/>
      <c r="N240" s="530"/>
      <c r="O240" s="527"/>
      <c r="P240" s="517"/>
      <c r="Q240" s="517"/>
      <c r="R240" s="517"/>
      <c r="S240" s="521"/>
      <c r="T240" s="524"/>
      <c r="AF240" s="221"/>
      <c r="AG240" s="221"/>
    </row>
    <row r="241" spans="1:33" ht="15" customHeight="1" x14ac:dyDescent="0.25">
      <c r="A241" s="566"/>
      <c r="B241" s="271"/>
      <c r="C241" s="271"/>
      <c r="D241" s="540"/>
      <c r="E241" s="540"/>
      <c r="F241" s="543"/>
      <c r="G241" s="495"/>
      <c r="H241" s="82">
        <v>2</v>
      </c>
      <c r="I241" s="546"/>
      <c r="J241" s="465"/>
      <c r="K241" s="424"/>
      <c r="L241" s="5">
        <v>2</v>
      </c>
      <c r="M241" s="291"/>
      <c r="N241" s="530"/>
      <c r="O241" s="527"/>
      <c r="P241" s="517"/>
      <c r="Q241" s="517"/>
      <c r="R241" s="517"/>
      <c r="S241" s="521"/>
      <c r="T241" s="524"/>
      <c r="AF241" s="219">
        <f>AF233+1</f>
        <v>2190</v>
      </c>
      <c r="AG241" s="219" t="str">
        <f>DEC2HEX(AF241,4)</f>
        <v>088E</v>
      </c>
    </row>
    <row r="242" spans="1:33" ht="15" customHeight="1" x14ac:dyDescent="0.25">
      <c r="A242" s="566"/>
      <c r="B242" s="271"/>
      <c r="C242" s="271"/>
      <c r="D242" s="540"/>
      <c r="E242" s="540"/>
      <c r="F242" s="543"/>
      <c r="G242" s="495"/>
      <c r="H242" s="82">
        <v>3</v>
      </c>
      <c r="I242" s="546"/>
      <c r="J242" s="465"/>
      <c r="K242" s="424"/>
      <c r="L242" s="5">
        <v>3</v>
      </c>
      <c r="M242" s="291"/>
      <c r="N242" s="530"/>
      <c r="O242" s="527"/>
      <c r="P242" s="517"/>
      <c r="Q242" s="517"/>
      <c r="R242" s="517"/>
      <c r="S242" s="521"/>
      <c r="T242" s="524"/>
      <c r="AF242" s="220"/>
      <c r="AG242" s="220"/>
    </row>
    <row r="243" spans="1:33" ht="15" customHeight="1" x14ac:dyDescent="0.25">
      <c r="A243" s="566"/>
      <c r="B243" s="271"/>
      <c r="C243" s="271"/>
      <c r="D243" s="540"/>
      <c r="E243" s="540"/>
      <c r="F243" s="543"/>
      <c r="G243" s="495"/>
      <c r="H243" s="82">
        <v>4</v>
      </c>
      <c r="I243" s="546"/>
      <c r="J243" s="465"/>
      <c r="K243" s="424"/>
      <c r="L243" s="5">
        <v>4</v>
      </c>
      <c r="M243" s="291"/>
      <c r="N243" s="530"/>
      <c r="O243" s="527"/>
      <c r="P243" s="517"/>
      <c r="Q243" s="517"/>
      <c r="R243" s="517"/>
      <c r="S243" s="521"/>
      <c r="T243" s="524"/>
      <c r="AF243" s="220"/>
      <c r="AG243" s="220"/>
    </row>
    <row r="244" spans="1:33" ht="15" customHeight="1" x14ac:dyDescent="0.25">
      <c r="A244" s="566"/>
      <c r="B244" s="271"/>
      <c r="C244" s="271"/>
      <c r="D244" s="540"/>
      <c r="E244" s="540"/>
      <c r="F244" s="543"/>
      <c r="G244" s="495"/>
      <c r="H244" s="82">
        <v>5</v>
      </c>
      <c r="I244" s="546"/>
      <c r="J244" s="465"/>
      <c r="K244" s="424"/>
      <c r="L244" s="5">
        <v>5</v>
      </c>
      <c r="M244" s="291"/>
      <c r="N244" s="530"/>
      <c r="O244" s="527"/>
      <c r="P244" s="517"/>
      <c r="Q244" s="517"/>
      <c r="R244" s="517"/>
      <c r="S244" s="521"/>
      <c r="T244" s="524"/>
      <c r="AF244" s="220"/>
      <c r="AG244" s="220"/>
    </row>
    <row r="245" spans="1:33" ht="15" customHeight="1" x14ac:dyDescent="0.25">
      <c r="A245" s="566"/>
      <c r="B245" s="271"/>
      <c r="C245" s="271"/>
      <c r="D245" s="540"/>
      <c r="E245" s="540"/>
      <c r="F245" s="543"/>
      <c r="G245" s="495"/>
      <c r="H245" s="82">
        <v>6</v>
      </c>
      <c r="I245" s="546"/>
      <c r="J245" s="465"/>
      <c r="K245" s="424"/>
      <c r="L245" s="5">
        <v>6</v>
      </c>
      <c r="M245" s="291"/>
      <c r="N245" s="530"/>
      <c r="O245" s="527"/>
      <c r="P245" s="517"/>
      <c r="Q245" s="517"/>
      <c r="R245" s="517"/>
      <c r="S245" s="521"/>
      <c r="T245" s="524"/>
      <c r="AF245" s="220"/>
      <c r="AG245" s="220"/>
    </row>
    <row r="246" spans="1:33" ht="15.75" customHeight="1" thickBot="1" x14ac:dyDescent="0.3">
      <c r="A246" s="566"/>
      <c r="B246" s="271"/>
      <c r="C246" s="271"/>
      <c r="D246" s="540"/>
      <c r="E246" s="540"/>
      <c r="F246" s="544"/>
      <c r="G246" s="496"/>
      <c r="H246" s="82">
        <v>7</v>
      </c>
      <c r="I246" s="546"/>
      <c r="J246" s="465"/>
      <c r="K246" s="424"/>
      <c r="L246" s="5">
        <v>7</v>
      </c>
      <c r="M246" s="292"/>
      <c r="N246" s="531"/>
      <c r="O246" s="527"/>
      <c r="P246" s="517"/>
      <c r="Q246" s="517"/>
      <c r="R246" s="517"/>
      <c r="S246" s="521"/>
      <c r="T246" s="524"/>
      <c r="AF246" s="220"/>
      <c r="AG246" s="220"/>
    </row>
    <row r="247" spans="1:33" ht="15" customHeight="1" x14ac:dyDescent="0.25">
      <c r="A247" s="566"/>
      <c r="B247" s="271"/>
      <c r="C247" s="271"/>
      <c r="D247" s="540"/>
      <c r="E247" s="540"/>
      <c r="F247" s="542" t="str">
        <f>DEC2HEX(G247,2)</f>
        <v>35</v>
      </c>
      <c r="G247" s="494">
        <f>G239+1</f>
        <v>53</v>
      </c>
      <c r="H247" s="82">
        <v>0</v>
      </c>
      <c r="I247" s="546"/>
      <c r="J247" s="465"/>
      <c r="K247" s="424"/>
      <c r="L247" s="5">
        <v>8</v>
      </c>
      <c r="M247" s="290" t="str">
        <f>HEX2BIN(N247,8)</f>
        <v>01001001</v>
      </c>
      <c r="N247" s="529" t="s">
        <v>190</v>
      </c>
      <c r="O247" s="527"/>
      <c r="P247" s="517"/>
      <c r="Q247" s="517"/>
      <c r="R247" s="517"/>
      <c r="S247" s="521"/>
      <c r="T247" s="524"/>
      <c r="AF247" s="220"/>
      <c r="AG247" s="220"/>
    </row>
    <row r="248" spans="1:33" ht="15.75" customHeight="1" thickBot="1" x14ac:dyDescent="0.3">
      <c r="A248" s="566"/>
      <c r="B248" s="271"/>
      <c r="C248" s="271"/>
      <c r="D248" s="540"/>
      <c r="E248" s="540"/>
      <c r="F248" s="543"/>
      <c r="G248" s="495"/>
      <c r="H248" s="82">
        <v>1</v>
      </c>
      <c r="I248" s="546"/>
      <c r="J248" s="465"/>
      <c r="K248" s="424"/>
      <c r="L248" s="5">
        <v>9</v>
      </c>
      <c r="M248" s="291"/>
      <c r="N248" s="530"/>
      <c r="O248" s="527"/>
      <c r="P248" s="517"/>
      <c r="Q248" s="517"/>
      <c r="R248" s="517"/>
      <c r="S248" s="521"/>
      <c r="T248" s="524"/>
      <c r="AF248" s="221"/>
      <c r="AG248" s="221"/>
    </row>
    <row r="249" spans="1:33" ht="15" customHeight="1" x14ac:dyDescent="0.25">
      <c r="A249" s="566"/>
      <c r="B249" s="271"/>
      <c r="C249" s="271"/>
      <c r="D249" s="540"/>
      <c r="E249" s="540"/>
      <c r="F249" s="543"/>
      <c r="G249" s="495"/>
      <c r="H249" s="82">
        <v>2</v>
      </c>
      <c r="I249" s="546"/>
      <c r="J249" s="465"/>
      <c r="K249" s="424"/>
      <c r="L249" s="5">
        <v>10</v>
      </c>
      <c r="M249" s="291"/>
      <c r="N249" s="530"/>
      <c r="O249" s="527"/>
      <c r="P249" s="517"/>
      <c r="Q249" s="517"/>
      <c r="R249" s="517"/>
      <c r="S249" s="521"/>
      <c r="T249" s="524"/>
      <c r="AF249" s="219">
        <f>AF241+1</f>
        <v>2191</v>
      </c>
      <c r="AG249" s="219" t="str">
        <f>DEC2HEX(AF249,4)</f>
        <v>088F</v>
      </c>
    </row>
    <row r="250" spans="1:33" ht="15" customHeight="1" x14ac:dyDescent="0.25">
      <c r="A250" s="566"/>
      <c r="B250" s="271"/>
      <c r="C250" s="271"/>
      <c r="D250" s="540"/>
      <c r="E250" s="540"/>
      <c r="F250" s="543"/>
      <c r="G250" s="495"/>
      <c r="H250" s="82">
        <v>3</v>
      </c>
      <c r="I250" s="546"/>
      <c r="J250" s="465"/>
      <c r="K250" s="424"/>
      <c r="L250" s="5">
        <v>11</v>
      </c>
      <c r="M250" s="291"/>
      <c r="N250" s="530"/>
      <c r="O250" s="527"/>
      <c r="P250" s="517"/>
      <c r="Q250" s="517"/>
      <c r="R250" s="517"/>
      <c r="S250" s="521"/>
      <c r="T250" s="524"/>
      <c r="AF250" s="220"/>
      <c r="AG250" s="220"/>
    </row>
    <row r="251" spans="1:33" ht="15" customHeight="1" x14ac:dyDescent="0.25">
      <c r="A251" s="566"/>
      <c r="B251" s="271"/>
      <c r="C251" s="271"/>
      <c r="D251" s="540"/>
      <c r="E251" s="540"/>
      <c r="F251" s="543"/>
      <c r="G251" s="495"/>
      <c r="H251" s="82">
        <v>4</v>
      </c>
      <c r="I251" s="546"/>
      <c r="J251" s="465"/>
      <c r="K251" s="424"/>
      <c r="L251" s="5">
        <v>12</v>
      </c>
      <c r="M251" s="291"/>
      <c r="N251" s="530"/>
      <c r="O251" s="527"/>
      <c r="P251" s="517"/>
      <c r="Q251" s="517"/>
      <c r="R251" s="517"/>
      <c r="S251" s="521"/>
      <c r="T251" s="524"/>
      <c r="AF251" s="220"/>
      <c r="AG251" s="220"/>
    </row>
    <row r="252" spans="1:33" ht="15" customHeight="1" x14ac:dyDescent="0.25">
      <c r="A252" s="566"/>
      <c r="B252" s="271"/>
      <c r="C252" s="271"/>
      <c r="D252" s="540"/>
      <c r="E252" s="540"/>
      <c r="F252" s="543"/>
      <c r="G252" s="495"/>
      <c r="H252" s="82">
        <v>5</v>
      </c>
      <c r="I252" s="546"/>
      <c r="J252" s="465"/>
      <c r="K252" s="424"/>
      <c r="L252" s="5">
        <v>13</v>
      </c>
      <c r="M252" s="291"/>
      <c r="N252" s="530"/>
      <c r="O252" s="527"/>
      <c r="P252" s="517"/>
      <c r="Q252" s="517"/>
      <c r="R252" s="517"/>
      <c r="S252" s="521"/>
      <c r="T252" s="524"/>
      <c r="AF252" s="220"/>
      <c r="AG252" s="220"/>
    </row>
    <row r="253" spans="1:33" ht="15" customHeight="1" x14ac:dyDescent="0.25">
      <c r="A253" s="566"/>
      <c r="B253" s="271"/>
      <c r="C253" s="271"/>
      <c r="D253" s="540"/>
      <c r="E253" s="540"/>
      <c r="F253" s="543"/>
      <c r="G253" s="495"/>
      <c r="H253" s="82">
        <v>6</v>
      </c>
      <c r="I253" s="546"/>
      <c r="J253" s="465"/>
      <c r="K253" s="424"/>
      <c r="L253" s="5">
        <v>14</v>
      </c>
      <c r="M253" s="291"/>
      <c r="N253" s="530"/>
      <c r="O253" s="527"/>
      <c r="P253" s="517"/>
      <c r="Q253" s="517"/>
      <c r="R253" s="517"/>
      <c r="S253" s="521"/>
      <c r="T253" s="524"/>
      <c r="AF253" s="220"/>
      <c r="AG253" s="220"/>
    </row>
    <row r="254" spans="1:33" ht="15.75" customHeight="1" thickBot="1" x14ac:dyDescent="0.3">
      <c r="A254" s="566"/>
      <c r="B254" s="271"/>
      <c r="C254" s="258"/>
      <c r="D254" s="541"/>
      <c r="E254" s="541"/>
      <c r="F254" s="544"/>
      <c r="G254" s="496"/>
      <c r="H254" s="90">
        <v>7</v>
      </c>
      <c r="I254" s="546"/>
      <c r="J254" s="466"/>
      <c r="K254" s="199"/>
      <c r="L254" s="88">
        <v>15</v>
      </c>
      <c r="M254" s="292"/>
      <c r="N254" s="531"/>
      <c r="O254" s="527"/>
      <c r="P254" s="517"/>
      <c r="Q254" s="517"/>
      <c r="R254" s="517"/>
      <c r="S254" s="521"/>
      <c r="T254" s="524"/>
      <c r="AF254" s="220"/>
      <c r="AG254" s="220"/>
    </row>
    <row r="255" spans="1:33" ht="15" customHeight="1" x14ac:dyDescent="0.25">
      <c r="A255" s="566"/>
      <c r="B255" s="271"/>
      <c r="C255" s="257" t="s">
        <v>204</v>
      </c>
      <c r="D255" s="539" t="str">
        <f>DEC2HEX(E255)</f>
        <v>2B</v>
      </c>
      <c r="E255" s="539">
        <f>E239+1</f>
        <v>43</v>
      </c>
      <c r="F255" s="542" t="str">
        <f>DEC2HEX(G255,2)</f>
        <v>36</v>
      </c>
      <c r="G255" s="494">
        <f>G247+1</f>
        <v>54</v>
      </c>
      <c r="H255" s="75">
        <v>0</v>
      </c>
      <c r="I255" s="546"/>
      <c r="J255" s="464" t="e">
        <f>DEC2HEX(K255,2)</f>
        <v>#NUM!</v>
      </c>
      <c r="K255" s="317">
        <f>+K239+1</f>
        <v>1033</v>
      </c>
      <c r="L255" s="73">
        <v>0</v>
      </c>
      <c r="M255" s="290" t="str">
        <f>HEX2BIN(N255,8)</f>
        <v>00000010</v>
      </c>
      <c r="N255" s="529" t="s">
        <v>148</v>
      </c>
      <c r="O255" s="527"/>
      <c r="P255" s="517"/>
      <c r="Q255" s="517"/>
      <c r="R255" s="517"/>
      <c r="S255" s="521"/>
      <c r="T255" s="524"/>
      <c r="AF255" s="220"/>
      <c r="AG255" s="220"/>
    </row>
    <row r="256" spans="1:33" ht="15.75" customHeight="1" thickBot="1" x14ac:dyDescent="0.3">
      <c r="A256" s="566"/>
      <c r="B256" s="271"/>
      <c r="C256" s="271"/>
      <c r="D256" s="540"/>
      <c r="E256" s="540"/>
      <c r="F256" s="543"/>
      <c r="G256" s="495"/>
      <c r="H256" s="82">
        <v>1</v>
      </c>
      <c r="I256" s="546"/>
      <c r="J256" s="465"/>
      <c r="K256" s="424"/>
      <c r="L256" s="5">
        <v>1</v>
      </c>
      <c r="M256" s="291"/>
      <c r="N256" s="530"/>
      <c r="O256" s="527"/>
      <c r="P256" s="517"/>
      <c r="Q256" s="517"/>
      <c r="R256" s="517"/>
      <c r="S256" s="521"/>
      <c r="T256" s="524"/>
      <c r="AF256" s="221"/>
      <c r="AG256" s="221"/>
    </row>
    <row r="257" spans="1:33" x14ac:dyDescent="0.25">
      <c r="A257" s="566"/>
      <c r="B257" s="271"/>
      <c r="C257" s="271"/>
      <c r="D257" s="540"/>
      <c r="E257" s="540"/>
      <c r="F257" s="543"/>
      <c r="G257" s="495"/>
      <c r="H257" s="82">
        <v>2</v>
      </c>
      <c r="I257" s="546"/>
      <c r="J257" s="465"/>
      <c r="K257" s="424"/>
      <c r="L257" s="5">
        <v>2</v>
      </c>
      <c r="M257" s="291"/>
      <c r="N257" s="530"/>
      <c r="O257" s="527"/>
      <c r="P257" s="517"/>
      <c r="Q257" s="517"/>
      <c r="R257" s="517"/>
      <c r="S257" s="521"/>
      <c r="T257" s="524"/>
      <c r="AF257" s="219">
        <f>AF249+1</f>
        <v>2192</v>
      </c>
      <c r="AG257" s="219" t="str">
        <f>DEC2HEX(AF257,4)</f>
        <v>0890</v>
      </c>
    </row>
    <row r="258" spans="1:33" x14ac:dyDescent="0.25">
      <c r="A258" s="566"/>
      <c r="B258" s="271"/>
      <c r="C258" s="271"/>
      <c r="D258" s="540"/>
      <c r="E258" s="540"/>
      <c r="F258" s="543"/>
      <c r="G258" s="495"/>
      <c r="H258" s="82">
        <v>3</v>
      </c>
      <c r="I258" s="546"/>
      <c r="J258" s="465"/>
      <c r="K258" s="424"/>
      <c r="L258" s="5">
        <v>3</v>
      </c>
      <c r="M258" s="291"/>
      <c r="N258" s="530"/>
      <c r="O258" s="527"/>
      <c r="P258" s="517"/>
      <c r="Q258" s="517"/>
      <c r="R258" s="517"/>
      <c r="S258" s="521"/>
      <c r="T258" s="524"/>
      <c r="AF258" s="220"/>
      <c r="AG258" s="220"/>
    </row>
    <row r="259" spans="1:33" x14ac:dyDescent="0.25">
      <c r="A259" s="566"/>
      <c r="B259" s="271"/>
      <c r="C259" s="271"/>
      <c r="D259" s="540"/>
      <c r="E259" s="540"/>
      <c r="F259" s="543"/>
      <c r="G259" s="495"/>
      <c r="H259" s="82">
        <v>4</v>
      </c>
      <c r="I259" s="546"/>
      <c r="J259" s="465"/>
      <c r="K259" s="424"/>
      <c r="L259" s="5">
        <v>4</v>
      </c>
      <c r="M259" s="291"/>
      <c r="N259" s="530"/>
      <c r="O259" s="527"/>
      <c r="P259" s="517"/>
      <c r="Q259" s="517"/>
      <c r="R259" s="517"/>
      <c r="S259" s="521"/>
      <c r="T259" s="524"/>
      <c r="AF259" s="220"/>
      <c r="AG259" s="220"/>
    </row>
    <row r="260" spans="1:33" x14ac:dyDescent="0.25">
      <c r="A260" s="566"/>
      <c r="B260" s="271"/>
      <c r="C260" s="271"/>
      <c r="D260" s="540"/>
      <c r="E260" s="540"/>
      <c r="F260" s="543"/>
      <c r="G260" s="495"/>
      <c r="H260" s="82">
        <v>5</v>
      </c>
      <c r="I260" s="546"/>
      <c r="J260" s="465"/>
      <c r="K260" s="424"/>
      <c r="L260" s="5">
        <v>5</v>
      </c>
      <c r="M260" s="291"/>
      <c r="N260" s="530"/>
      <c r="O260" s="527"/>
      <c r="P260" s="517"/>
      <c r="Q260" s="517"/>
      <c r="R260" s="517"/>
      <c r="S260" s="521"/>
      <c r="T260" s="524"/>
      <c r="AF260" s="220"/>
      <c r="AG260" s="220"/>
    </row>
    <row r="261" spans="1:33" x14ac:dyDescent="0.25">
      <c r="A261" s="566"/>
      <c r="B261" s="271"/>
      <c r="C261" s="271"/>
      <c r="D261" s="540"/>
      <c r="E261" s="540"/>
      <c r="F261" s="543"/>
      <c r="G261" s="495"/>
      <c r="H261" s="82">
        <v>6</v>
      </c>
      <c r="I261" s="546"/>
      <c r="J261" s="465"/>
      <c r="K261" s="424"/>
      <c r="L261" s="5">
        <v>6</v>
      </c>
      <c r="M261" s="291"/>
      <c r="N261" s="530"/>
      <c r="O261" s="527"/>
      <c r="P261" s="517"/>
      <c r="Q261" s="517"/>
      <c r="R261" s="517"/>
      <c r="S261" s="521"/>
      <c r="T261" s="524"/>
      <c r="AF261" s="220"/>
      <c r="AG261" s="220"/>
    </row>
    <row r="262" spans="1:33" ht="15.75" thickBot="1" x14ac:dyDescent="0.3">
      <c r="A262" s="566"/>
      <c r="B262" s="271"/>
      <c r="C262" s="271"/>
      <c r="D262" s="540"/>
      <c r="E262" s="540"/>
      <c r="F262" s="544"/>
      <c r="G262" s="496"/>
      <c r="H262" s="82">
        <v>7</v>
      </c>
      <c r="I262" s="546"/>
      <c r="J262" s="465"/>
      <c r="K262" s="424"/>
      <c r="L262" s="5">
        <v>7</v>
      </c>
      <c r="M262" s="292"/>
      <c r="N262" s="531"/>
      <c r="O262" s="527"/>
      <c r="P262" s="517"/>
      <c r="Q262" s="517"/>
      <c r="R262" s="517"/>
      <c r="S262" s="521"/>
      <c r="T262" s="524"/>
      <c r="AF262" s="220"/>
      <c r="AG262" s="220"/>
    </row>
    <row r="263" spans="1:33" ht="15" customHeight="1" x14ac:dyDescent="0.25">
      <c r="A263" s="566"/>
      <c r="B263" s="271"/>
      <c r="C263" s="271"/>
      <c r="D263" s="540"/>
      <c r="E263" s="540"/>
      <c r="F263" s="542" t="str">
        <f>DEC2HEX(G263,2)</f>
        <v>37</v>
      </c>
      <c r="G263" s="494">
        <f>G255+1</f>
        <v>55</v>
      </c>
      <c r="H263" s="82">
        <v>0</v>
      </c>
      <c r="I263" s="546"/>
      <c r="J263" s="465"/>
      <c r="K263" s="424"/>
      <c r="L263" s="5">
        <v>8</v>
      </c>
      <c r="M263" s="290" t="str">
        <f>HEX2BIN(N263,8)</f>
        <v>00000000</v>
      </c>
      <c r="N263" s="529" t="s">
        <v>136</v>
      </c>
      <c r="O263" s="527"/>
      <c r="P263" s="517"/>
      <c r="Q263" s="517"/>
      <c r="R263" s="517"/>
      <c r="S263" s="521"/>
      <c r="T263" s="524"/>
      <c r="AF263" s="220"/>
      <c r="AG263" s="220"/>
    </row>
    <row r="264" spans="1:33" ht="15.75" thickBot="1" x14ac:dyDescent="0.3">
      <c r="A264" s="566"/>
      <c r="B264" s="271"/>
      <c r="C264" s="271"/>
      <c r="D264" s="540"/>
      <c r="E264" s="540"/>
      <c r="F264" s="543"/>
      <c r="G264" s="495"/>
      <c r="H264" s="82">
        <v>1</v>
      </c>
      <c r="I264" s="546"/>
      <c r="J264" s="465"/>
      <c r="K264" s="424"/>
      <c r="L264" s="5">
        <v>9</v>
      </c>
      <c r="M264" s="291"/>
      <c r="N264" s="530"/>
      <c r="O264" s="527"/>
      <c r="P264" s="517"/>
      <c r="Q264" s="517"/>
      <c r="R264" s="517"/>
      <c r="S264" s="521"/>
      <c r="T264" s="524"/>
      <c r="AF264" s="221"/>
      <c r="AG264" s="221"/>
    </row>
    <row r="265" spans="1:33" x14ac:dyDescent="0.25">
      <c r="A265" s="566"/>
      <c r="B265" s="271"/>
      <c r="C265" s="271"/>
      <c r="D265" s="540"/>
      <c r="E265" s="540"/>
      <c r="F265" s="543"/>
      <c r="G265" s="495"/>
      <c r="H265" s="82">
        <v>2</v>
      </c>
      <c r="I265" s="546"/>
      <c r="J265" s="465"/>
      <c r="K265" s="424"/>
      <c r="L265" s="5">
        <v>10</v>
      </c>
      <c r="M265" s="291"/>
      <c r="N265" s="530"/>
      <c r="O265" s="527"/>
      <c r="P265" s="517"/>
      <c r="Q265" s="517"/>
      <c r="R265" s="517"/>
      <c r="S265" s="521"/>
      <c r="T265" s="524"/>
      <c r="AF265" s="219">
        <f>AF257+1</f>
        <v>2193</v>
      </c>
      <c r="AG265" s="219" t="str">
        <f>DEC2HEX(AF265,4)</f>
        <v>0891</v>
      </c>
    </row>
    <row r="266" spans="1:33" x14ac:dyDescent="0.25">
      <c r="A266" s="566"/>
      <c r="B266" s="271"/>
      <c r="C266" s="271"/>
      <c r="D266" s="540"/>
      <c r="E266" s="540"/>
      <c r="F266" s="543"/>
      <c r="G266" s="495"/>
      <c r="H266" s="82">
        <v>3</v>
      </c>
      <c r="I266" s="546"/>
      <c r="J266" s="465"/>
      <c r="K266" s="424"/>
      <c r="L266" s="5">
        <v>11</v>
      </c>
      <c r="M266" s="291"/>
      <c r="N266" s="530"/>
      <c r="O266" s="527"/>
      <c r="P266" s="517"/>
      <c r="Q266" s="517"/>
      <c r="R266" s="517"/>
      <c r="S266" s="521"/>
      <c r="T266" s="524"/>
      <c r="AF266" s="220"/>
      <c r="AG266" s="220"/>
    </row>
    <row r="267" spans="1:33" x14ac:dyDescent="0.25">
      <c r="A267" s="566"/>
      <c r="B267" s="271"/>
      <c r="C267" s="271"/>
      <c r="D267" s="540"/>
      <c r="E267" s="540"/>
      <c r="F267" s="543"/>
      <c r="G267" s="495"/>
      <c r="H267" s="82">
        <v>4</v>
      </c>
      <c r="I267" s="546"/>
      <c r="J267" s="465"/>
      <c r="K267" s="424"/>
      <c r="L267" s="5">
        <v>12</v>
      </c>
      <c r="M267" s="291"/>
      <c r="N267" s="530"/>
      <c r="O267" s="527"/>
      <c r="P267" s="517"/>
      <c r="Q267" s="517"/>
      <c r="R267" s="517"/>
      <c r="S267" s="521"/>
      <c r="T267" s="524"/>
      <c r="AF267" s="220"/>
      <c r="AG267" s="220"/>
    </row>
    <row r="268" spans="1:33" x14ac:dyDescent="0.25">
      <c r="A268" s="566"/>
      <c r="B268" s="271"/>
      <c r="C268" s="271"/>
      <c r="D268" s="540"/>
      <c r="E268" s="540"/>
      <c r="F268" s="543"/>
      <c r="G268" s="495"/>
      <c r="H268" s="82">
        <v>5</v>
      </c>
      <c r="I268" s="546"/>
      <c r="J268" s="465"/>
      <c r="K268" s="424"/>
      <c r="L268" s="5">
        <v>13</v>
      </c>
      <c r="M268" s="291"/>
      <c r="N268" s="530"/>
      <c r="O268" s="527"/>
      <c r="P268" s="517"/>
      <c r="Q268" s="517"/>
      <c r="R268" s="517"/>
      <c r="S268" s="521"/>
      <c r="T268" s="524"/>
      <c r="AF268" s="220"/>
      <c r="AG268" s="220"/>
    </row>
    <row r="269" spans="1:33" x14ac:dyDescent="0.25">
      <c r="A269" s="566"/>
      <c r="B269" s="271"/>
      <c r="C269" s="271"/>
      <c r="D269" s="540"/>
      <c r="E269" s="540"/>
      <c r="F269" s="543"/>
      <c r="G269" s="495"/>
      <c r="H269" s="82">
        <v>6</v>
      </c>
      <c r="I269" s="546"/>
      <c r="J269" s="465"/>
      <c r="K269" s="424"/>
      <c r="L269" s="5">
        <v>14</v>
      </c>
      <c r="M269" s="291"/>
      <c r="N269" s="530"/>
      <c r="O269" s="527"/>
      <c r="P269" s="517"/>
      <c r="Q269" s="517"/>
      <c r="R269" s="517"/>
      <c r="S269" s="521"/>
      <c r="T269" s="524"/>
      <c r="AF269" s="220"/>
      <c r="AG269" s="220"/>
    </row>
    <row r="270" spans="1:33" ht="15.75" thickBot="1" x14ac:dyDescent="0.3">
      <c r="A270" s="566"/>
      <c r="B270" s="258"/>
      <c r="C270" s="258"/>
      <c r="D270" s="541"/>
      <c r="E270" s="541"/>
      <c r="F270" s="548"/>
      <c r="G270" s="496"/>
      <c r="H270" s="86">
        <v>7</v>
      </c>
      <c r="I270" s="332"/>
      <c r="J270" s="508"/>
      <c r="K270" s="429"/>
      <c r="L270" s="84">
        <v>15</v>
      </c>
      <c r="M270" s="292"/>
      <c r="N270" s="531"/>
      <c r="O270" s="528"/>
      <c r="P270" s="518"/>
      <c r="Q270" s="518"/>
      <c r="R270" s="518"/>
      <c r="S270" s="522"/>
      <c r="T270" s="525"/>
      <c r="AF270" s="220"/>
      <c r="AG270" s="220"/>
    </row>
    <row r="271" spans="1:33" ht="15" customHeight="1" x14ac:dyDescent="0.25">
      <c r="A271" s="566"/>
      <c r="B271" s="257" t="s">
        <v>206</v>
      </c>
      <c r="C271" s="257" t="s">
        <v>206</v>
      </c>
      <c r="D271" s="539" t="str">
        <f>DEC2HEX(E271)</f>
        <v>2C</v>
      </c>
      <c r="E271" s="539">
        <f>E255+1</f>
        <v>44</v>
      </c>
      <c r="F271" s="545" t="str">
        <f>DEC2HEX(G271)</f>
        <v>38</v>
      </c>
      <c r="G271" s="536">
        <f>G263+1</f>
        <v>56</v>
      </c>
      <c r="H271" s="75">
        <v>0</v>
      </c>
      <c r="I271" s="331" t="s">
        <v>291</v>
      </c>
      <c r="J271" s="475" t="e">
        <f>DEC2HEX(K271,2)</f>
        <v>#NUM!</v>
      </c>
      <c r="K271" s="476">
        <f>K255+1</f>
        <v>1034</v>
      </c>
      <c r="L271" s="73">
        <v>0</v>
      </c>
      <c r="M271" s="290" t="str">
        <f>HEX2BIN(N271,8)</f>
        <v>10100001</v>
      </c>
      <c r="N271" s="287" t="s">
        <v>214</v>
      </c>
      <c r="O271" s="318" t="str">
        <f>CONCATENATE(N271,N279)</f>
        <v>A100</v>
      </c>
      <c r="P271" s="314" t="str">
        <f>CONCATENATE(N279,N271)</f>
        <v>00A1</v>
      </c>
      <c r="Q271" s="314">
        <f>MOD(HEX2DEC(O271)+2^15,2^16)-2^15</f>
        <v>-24320</v>
      </c>
      <c r="R271" s="314">
        <f>MOD(HEX2DEC(P271)+2^15,2^16)-2^15</f>
        <v>161</v>
      </c>
      <c r="S271" s="230" t="s">
        <v>311</v>
      </c>
      <c r="T271" s="231"/>
      <c r="AF271" s="220"/>
      <c r="AG271" s="220"/>
    </row>
    <row r="272" spans="1:33" ht="15" customHeight="1" thickBot="1" x14ac:dyDescent="0.3">
      <c r="A272" s="566"/>
      <c r="B272" s="271"/>
      <c r="C272" s="271"/>
      <c r="D272" s="540"/>
      <c r="E272" s="540"/>
      <c r="F272" s="495"/>
      <c r="G272" s="537"/>
      <c r="H272" s="82">
        <v>1</v>
      </c>
      <c r="I272" s="546"/>
      <c r="J272" s="388"/>
      <c r="K272" s="387"/>
      <c r="L272" s="5">
        <v>1</v>
      </c>
      <c r="M272" s="291"/>
      <c r="N272" s="288"/>
      <c r="O272" s="319"/>
      <c r="P272" s="315"/>
      <c r="Q272" s="315"/>
      <c r="R272" s="315"/>
      <c r="S272" s="232"/>
      <c r="T272" s="233"/>
      <c r="AF272" s="221"/>
      <c r="AG272" s="221"/>
    </row>
    <row r="273" spans="1:33" ht="15" customHeight="1" x14ac:dyDescent="0.25">
      <c r="A273" s="566"/>
      <c r="B273" s="271"/>
      <c r="C273" s="271"/>
      <c r="D273" s="540"/>
      <c r="E273" s="540"/>
      <c r="F273" s="495"/>
      <c r="G273" s="537"/>
      <c r="H273" s="82">
        <v>2</v>
      </c>
      <c r="I273" s="546"/>
      <c r="J273" s="388"/>
      <c r="K273" s="387"/>
      <c r="L273" s="98">
        <v>2</v>
      </c>
      <c r="M273" s="291"/>
      <c r="N273" s="288"/>
      <c r="O273" s="319"/>
      <c r="P273" s="315"/>
      <c r="Q273" s="315"/>
      <c r="R273" s="315"/>
      <c r="S273" s="232"/>
      <c r="T273" s="233"/>
      <c r="AF273" s="219">
        <f>AF265+1</f>
        <v>2194</v>
      </c>
      <c r="AG273" s="219" t="str">
        <f>DEC2HEX(AF273,4)</f>
        <v>0892</v>
      </c>
    </row>
    <row r="274" spans="1:33" ht="15" customHeight="1" x14ac:dyDescent="0.25">
      <c r="A274" s="566"/>
      <c r="B274" s="271"/>
      <c r="C274" s="271"/>
      <c r="D274" s="540"/>
      <c r="E274" s="540"/>
      <c r="F274" s="495"/>
      <c r="G274" s="537"/>
      <c r="H274" s="82">
        <v>3</v>
      </c>
      <c r="I274" s="546"/>
      <c r="J274" s="388"/>
      <c r="K274" s="387"/>
      <c r="L274" s="5">
        <v>3</v>
      </c>
      <c r="M274" s="291"/>
      <c r="N274" s="288"/>
      <c r="O274" s="319"/>
      <c r="P274" s="315"/>
      <c r="Q274" s="315"/>
      <c r="R274" s="315"/>
      <c r="S274" s="232"/>
      <c r="T274" s="233"/>
      <c r="AF274" s="220"/>
      <c r="AG274" s="220"/>
    </row>
    <row r="275" spans="1:33" ht="15" customHeight="1" x14ac:dyDescent="0.25">
      <c r="A275" s="566"/>
      <c r="B275" s="271"/>
      <c r="C275" s="271"/>
      <c r="D275" s="540"/>
      <c r="E275" s="540"/>
      <c r="F275" s="495"/>
      <c r="G275" s="537"/>
      <c r="H275" s="82">
        <v>4</v>
      </c>
      <c r="I275" s="546"/>
      <c r="J275" s="388"/>
      <c r="K275" s="387"/>
      <c r="L275" s="98">
        <v>4</v>
      </c>
      <c r="M275" s="291"/>
      <c r="N275" s="288"/>
      <c r="O275" s="319"/>
      <c r="P275" s="315"/>
      <c r="Q275" s="315"/>
      <c r="R275" s="315"/>
      <c r="S275" s="232"/>
      <c r="T275" s="233"/>
      <c r="AF275" s="220"/>
      <c r="AG275" s="220"/>
    </row>
    <row r="276" spans="1:33" ht="15" customHeight="1" x14ac:dyDescent="0.25">
      <c r="A276" s="566"/>
      <c r="B276" s="271"/>
      <c r="C276" s="271"/>
      <c r="D276" s="540"/>
      <c r="E276" s="540"/>
      <c r="F276" s="495"/>
      <c r="G276" s="537"/>
      <c r="H276" s="82">
        <v>5</v>
      </c>
      <c r="I276" s="546"/>
      <c r="J276" s="388"/>
      <c r="K276" s="387"/>
      <c r="L276" s="5">
        <v>5</v>
      </c>
      <c r="M276" s="291"/>
      <c r="N276" s="288"/>
      <c r="O276" s="319"/>
      <c r="P276" s="315"/>
      <c r="Q276" s="315"/>
      <c r="R276" s="315"/>
      <c r="S276" s="232"/>
      <c r="T276" s="233"/>
      <c r="AF276" s="220"/>
      <c r="AG276" s="220"/>
    </row>
    <row r="277" spans="1:33" ht="15" customHeight="1" x14ac:dyDescent="0.25">
      <c r="A277" s="566"/>
      <c r="B277" s="271"/>
      <c r="C277" s="271"/>
      <c r="D277" s="540"/>
      <c r="E277" s="540"/>
      <c r="F277" s="495"/>
      <c r="G277" s="537"/>
      <c r="H277" s="82">
        <v>6</v>
      </c>
      <c r="I277" s="546"/>
      <c r="J277" s="388"/>
      <c r="K277" s="387"/>
      <c r="L277" s="98">
        <v>6</v>
      </c>
      <c r="M277" s="291"/>
      <c r="N277" s="288"/>
      <c r="O277" s="319"/>
      <c r="P277" s="315"/>
      <c r="Q277" s="315"/>
      <c r="R277" s="315"/>
      <c r="S277" s="232"/>
      <c r="T277" s="233"/>
      <c r="AF277" s="220"/>
      <c r="AG277" s="220"/>
    </row>
    <row r="278" spans="1:33" ht="15.75" customHeight="1" thickBot="1" x14ac:dyDescent="0.3">
      <c r="A278" s="566"/>
      <c r="B278" s="271"/>
      <c r="C278" s="271"/>
      <c r="D278" s="540"/>
      <c r="E278" s="540"/>
      <c r="F278" s="495"/>
      <c r="G278" s="538"/>
      <c r="H278" s="86">
        <v>7</v>
      </c>
      <c r="I278" s="546"/>
      <c r="J278" s="388"/>
      <c r="K278" s="387"/>
      <c r="L278" s="5">
        <v>7</v>
      </c>
      <c r="M278" s="292"/>
      <c r="N278" s="289"/>
      <c r="O278" s="319"/>
      <c r="P278" s="315"/>
      <c r="Q278" s="315"/>
      <c r="R278" s="315"/>
      <c r="S278" s="232"/>
      <c r="T278" s="233"/>
      <c r="AF278" s="220"/>
      <c r="AG278" s="220"/>
    </row>
    <row r="279" spans="1:33" ht="15" customHeight="1" x14ac:dyDescent="0.25">
      <c r="A279" s="566"/>
      <c r="B279" s="271"/>
      <c r="C279" s="271"/>
      <c r="D279" s="540"/>
      <c r="E279" s="540"/>
      <c r="F279" s="545" t="str">
        <f>DEC2HEX(G279)</f>
        <v>39</v>
      </c>
      <c r="G279" s="536">
        <f>G271+1</f>
        <v>57</v>
      </c>
      <c r="H279" s="75">
        <v>0</v>
      </c>
      <c r="I279" s="546"/>
      <c r="J279" s="388"/>
      <c r="K279" s="387"/>
      <c r="L279" s="98">
        <v>8</v>
      </c>
      <c r="M279" s="290" t="str">
        <f>HEX2BIN(N279,8)</f>
        <v>00000000</v>
      </c>
      <c r="N279" s="287" t="s">
        <v>136</v>
      </c>
      <c r="O279" s="319"/>
      <c r="P279" s="315"/>
      <c r="Q279" s="315"/>
      <c r="R279" s="315"/>
      <c r="S279" s="232"/>
      <c r="T279" s="233"/>
      <c r="AF279" s="220"/>
      <c r="AG279" s="220"/>
    </row>
    <row r="280" spans="1:33" ht="15" customHeight="1" thickBot="1" x14ac:dyDescent="0.3">
      <c r="A280" s="566"/>
      <c r="B280" s="271"/>
      <c r="C280" s="271"/>
      <c r="D280" s="540"/>
      <c r="E280" s="540"/>
      <c r="F280" s="495"/>
      <c r="G280" s="537"/>
      <c r="H280" s="82">
        <v>1</v>
      </c>
      <c r="I280" s="546"/>
      <c r="J280" s="388"/>
      <c r="K280" s="387"/>
      <c r="L280" s="5">
        <v>9</v>
      </c>
      <c r="M280" s="291"/>
      <c r="N280" s="288"/>
      <c r="O280" s="319"/>
      <c r="P280" s="315"/>
      <c r="Q280" s="315"/>
      <c r="R280" s="315"/>
      <c r="S280" s="232"/>
      <c r="T280" s="233"/>
      <c r="AF280" s="221"/>
      <c r="AG280" s="221"/>
    </row>
    <row r="281" spans="1:33" ht="15" customHeight="1" x14ac:dyDescent="0.25">
      <c r="A281" s="566"/>
      <c r="B281" s="271"/>
      <c r="C281" s="271"/>
      <c r="D281" s="540"/>
      <c r="E281" s="540"/>
      <c r="F281" s="495"/>
      <c r="G281" s="537"/>
      <c r="H281" s="82">
        <v>2</v>
      </c>
      <c r="I281" s="546"/>
      <c r="J281" s="388"/>
      <c r="K281" s="387"/>
      <c r="L281" s="98">
        <v>10</v>
      </c>
      <c r="M281" s="291"/>
      <c r="N281" s="288"/>
      <c r="O281" s="319"/>
      <c r="P281" s="315"/>
      <c r="Q281" s="315"/>
      <c r="R281" s="315"/>
      <c r="S281" s="232"/>
      <c r="T281" s="233"/>
      <c r="AF281" s="219">
        <f>AF273+1</f>
        <v>2195</v>
      </c>
      <c r="AG281" s="219" t="str">
        <f>DEC2HEX(AF281,4)</f>
        <v>0893</v>
      </c>
    </row>
    <row r="282" spans="1:33" ht="15" customHeight="1" x14ac:dyDescent="0.25">
      <c r="A282" s="566"/>
      <c r="B282" s="271"/>
      <c r="C282" s="271"/>
      <c r="D282" s="540"/>
      <c r="E282" s="540"/>
      <c r="F282" s="495"/>
      <c r="G282" s="537"/>
      <c r="H282" s="82">
        <v>3</v>
      </c>
      <c r="I282" s="546"/>
      <c r="J282" s="388"/>
      <c r="K282" s="387"/>
      <c r="L282" s="5">
        <v>11</v>
      </c>
      <c r="M282" s="291"/>
      <c r="N282" s="288"/>
      <c r="O282" s="319"/>
      <c r="P282" s="315"/>
      <c r="Q282" s="315"/>
      <c r="R282" s="315"/>
      <c r="S282" s="232"/>
      <c r="T282" s="233"/>
      <c r="AF282" s="220"/>
      <c r="AG282" s="220"/>
    </row>
    <row r="283" spans="1:33" ht="15" customHeight="1" x14ac:dyDescent="0.25">
      <c r="A283" s="566"/>
      <c r="B283" s="271"/>
      <c r="C283" s="271"/>
      <c r="D283" s="540"/>
      <c r="E283" s="540"/>
      <c r="F283" s="495"/>
      <c r="G283" s="537"/>
      <c r="H283" s="82">
        <v>4</v>
      </c>
      <c r="I283" s="546"/>
      <c r="J283" s="388"/>
      <c r="K283" s="387"/>
      <c r="L283" s="98">
        <v>12</v>
      </c>
      <c r="M283" s="291"/>
      <c r="N283" s="288"/>
      <c r="O283" s="319"/>
      <c r="P283" s="315"/>
      <c r="Q283" s="315"/>
      <c r="R283" s="315"/>
      <c r="S283" s="232"/>
      <c r="T283" s="233"/>
      <c r="AF283" s="220"/>
      <c r="AG283" s="220"/>
    </row>
    <row r="284" spans="1:33" ht="15" customHeight="1" x14ac:dyDescent="0.25">
      <c r="A284" s="566"/>
      <c r="B284" s="271"/>
      <c r="C284" s="271"/>
      <c r="D284" s="540"/>
      <c r="E284" s="540"/>
      <c r="F284" s="495"/>
      <c r="G284" s="537"/>
      <c r="H284" s="82">
        <v>5</v>
      </c>
      <c r="I284" s="546"/>
      <c r="J284" s="388"/>
      <c r="K284" s="387"/>
      <c r="L284" s="5">
        <v>13</v>
      </c>
      <c r="M284" s="291"/>
      <c r="N284" s="288"/>
      <c r="O284" s="319"/>
      <c r="P284" s="315"/>
      <c r="Q284" s="315"/>
      <c r="R284" s="315"/>
      <c r="S284" s="232"/>
      <c r="T284" s="233"/>
      <c r="AF284" s="220"/>
      <c r="AG284" s="220"/>
    </row>
    <row r="285" spans="1:33" ht="15" customHeight="1" x14ac:dyDescent="0.25">
      <c r="A285" s="566"/>
      <c r="B285" s="271"/>
      <c r="C285" s="271"/>
      <c r="D285" s="540"/>
      <c r="E285" s="540"/>
      <c r="F285" s="495"/>
      <c r="G285" s="537"/>
      <c r="H285" s="82">
        <v>6</v>
      </c>
      <c r="I285" s="546"/>
      <c r="J285" s="388"/>
      <c r="K285" s="387"/>
      <c r="L285" s="98">
        <v>14</v>
      </c>
      <c r="M285" s="291"/>
      <c r="N285" s="288"/>
      <c r="O285" s="319"/>
      <c r="P285" s="315"/>
      <c r="Q285" s="315"/>
      <c r="R285" s="315"/>
      <c r="S285" s="232"/>
      <c r="T285" s="233"/>
      <c r="AF285" s="220"/>
      <c r="AG285" s="220"/>
    </row>
    <row r="286" spans="1:33" ht="15.75" customHeight="1" thickBot="1" x14ac:dyDescent="0.3">
      <c r="A286" s="566"/>
      <c r="B286" s="258"/>
      <c r="C286" s="258"/>
      <c r="D286" s="541"/>
      <c r="E286" s="541"/>
      <c r="F286" s="495"/>
      <c r="G286" s="538"/>
      <c r="H286" s="86">
        <v>7</v>
      </c>
      <c r="I286" s="332"/>
      <c r="J286" s="394"/>
      <c r="K286" s="477"/>
      <c r="L286" s="84">
        <v>15</v>
      </c>
      <c r="M286" s="292"/>
      <c r="N286" s="289"/>
      <c r="O286" s="320"/>
      <c r="P286" s="316"/>
      <c r="Q286" s="316"/>
      <c r="R286" s="316"/>
      <c r="S286" s="234"/>
      <c r="T286" s="235"/>
      <c r="AF286" s="220"/>
      <c r="AG286" s="220"/>
    </row>
    <row r="287" spans="1:33" ht="15" customHeight="1" x14ac:dyDescent="0.25">
      <c r="A287" s="566"/>
      <c r="B287" s="257" t="s">
        <v>299</v>
      </c>
      <c r="C287" s="257" t="s">
        <v>203</v>
      </c>
      <c r="D287" s="539" t="str">
        <f>DEC2HEX(E287)</f>
        <v>2D</v>
      </c>
      <c r="E287" s="539">
        <f>E271+1</f>
        <v>45</v>
      </c>
      <c r="F287" s="542" t="str">
        <f>DEC2HEX(G287,2)</f>
        <v>3A</v>
      </c>
      <c r="G287" s="545">
        <f>G279+1</f>
        <v>58</v>
      </c>
      <c r="H287" s="75">
        <v>0</v>
      </c>
      <c r="I287" s="331" t="s">
        <v>312</v>
      </c>
      <c r="J287" s="464" t="e">
        <f>DEC2HEX(K287,2)</f>
        <v>#NUM!</v>
      </c>
      <c r="K287" s="317">
        <f>+K271+1</f>
        <v>1035</v>
      </c>
      <c r="L287" s="73">
        <v>0</v>
      </c>
      <c r="M287" s="290" t="str">
        <f>HEX2BIN(N287,8)</f>
        <v>11000000</v>
      </c>
      <c r="N287" s="529" t="s">
        <v>231</v>
      </c>
      <c r="O287" s="547" t="str">
        <f>CONCATENATE(N287,N295,N303,N311)</f>
        <v>C0DA0000</v>
      </c>
      <c r="P287" s="519" t="str">
        <f>CONCATENATE(N311,N303,N295,N287)</f>
        <v>0000DAC0</v>
      </c>
      <c r="Q287" s="519">
        <f>MOD(HEX2DEC(O287)+2^31,2^32)-2^31</f>
        <v>-1059454976</v>
      </c>
      <c r="R287" s="519">
        <f>(MOD(HEX2DEC(P287)+2^31,2^32)-2^31)</f>
        <v>56000</v>
      </c>
      <c r="S287" s="520">
        <f>Q287*0.001</f>
        <v>-1059454.976</v>
      </c>
      <c r="T287" s="523">
        <f>R287*0.001</f>
        <v>56</v>
      </c>
      <c r="AF287" s="220"/>
      <c r="AG287" s="220"/>
    </row>
    <row r="288" spans="1:33" ht="15.75" thickBot="1" x14ac:dyDescent="0.3">
      <c r="A288" s="566"/>
      <c r="B288" s="271"/>
      <c r="C288" s="271"/>
      <c r="D288" s="540"/>
      <c r="E288" s="540"/>
      <c r="F288" s="543"/>
      <c r="G288" s="495"/>
      <c r="H288" s="82">
        <v>1</v>
      </c>
      <c r="I288" s="546"/>
      <c r="J288" s="465"/>
      <c r="K288" s="424"/>
      <c r="L288" s="5">
        <v>1</v>
      </c>
      <c r="M288" s="291"/>
      <c r="N288" s="530"/>
      <c r="O288" s="527"/>
      <c r="P288" s="517"/>
      <c r="Q288" s="517"/>
      <c r="R288" s="517"/>
      <c r="S288" s="521"/>
      <c r="T288" s="524"/>
      <c r="AF288" s="221"/>
      <c r="AG288" s="221"/>
    </row>
    <row r="289" spans="1:33" x14ac:dyDescent="0.25">
      <c r="A289" s="566"/>
      <c r="B289" s="271"/>
      <c r="C289" s="271"/>
      <c r="D289" s="540"/>
      <c r="E289" s="540"/>
      <c r="F289" s="543"/>
      <c r="G289" s="495"/>
      <c r="H289" s="82">
        <v>2</v>
      </c>
      <c r="I289" s="546"/>
      <c r="J289" s="465"/>
      <c r="K289" s="424"/>
      <c r="L289" s="5">
        <v>2</v>
      </c>
      <c r="M289" s="291"/>
      <c r="N289" s="530"/>
      <c r="O289" s="527"/>
      <c r="P289" s="517"/>
      <c r="Q289" s="517"/>
      <c r="R289" s="517"/>
      <c r="S289" s="521"/>
      <c r="T289" s="524"/>
      <c r="AF289" s="219">
        <f>AF281+1</f>
        <v>2196</v>
      </c>
      <c r="AG289" s="219" t="str">
        <f>DEC2HEX(AF289,4)</f>
        <v>0894</v>
      </c>
    </row>
    <row r="290" spans="1:33" x14ac:dyDescent="0.25">
      <c r="A290" s="566"/>
      <c r="B290" s="271"/>
      <c r="C290" s="271"/>
      <c r="D290" s="540"/>
      <c r="E290" s="540"/>
      <c r="F290" s="543"/>
      <c r="G290" s="495"/>
      <c r="H290" s="82">
        <v>3</v>
      </c>
      <c r="I290" s="546"/>
      <c r="J290" s="465"/>
      <c r="K290" s="424"/>
      <c r="L290" s="5">
        <v>3</v>
      </c>
      <c r="M290" s="291"/>
      <c r="N290" s="530"/>
      <c r="O290" s="527"/>
      <c r="P290" s="517"/>
      <c r="Q290" s="517"/>
      <c r="R290" s="517"/>
      <c r="S290" s="521"/>
      <c r="T290" s="524"/>
      <c r="AF290" s="220"/>
      <c r="AG290" s="220"/>
    </row>
    <row r="291" spans="1:33" x14ac:dyDescent="0.25">
      <c r="A291" s="566"/>
      <c r="B291" s="271"/>
      <c r="C291" s="271"/>
      <c r="D291" s="540"/>
      <c r="E291" s="540"/>
      <c r="F291" s="543"/>
      <c r="G291" s="495"/>
      <c r="H291" s="82">
        <v>4</v>
      </c>
      <c r="I291" s="546"/>
      <c r="J291" s="465"/>
      <c r="K291" s="424"/>
      <c r="L291" s="5">
        <v>4</v>
      </c>
      <c r="M291" s="291"/>
      <c r="N291" s="530"/>
      <c r="O291" s="527"/>
      <c r="P291" s="517"/>
      <c r="Q291" s="517"/>
      <c r="R291" s="517"/>
      <c r="S291" s="521"/>
      <c r="T291" s="524"/>
      <c r="AF291" s="220"/>
      <c r="AG291" s="220"/>
    </row>
    <row r="292" spans="1:33" x14ac:dyDescent="0.25">
      <c r="A292" s="566"/>
      <c r="B292" s="271"/>
      <c r="C292" s="271"/>
      <c r="D292" s="540"/>
      <c r="E292" s="540"/>
      <c r="F292" s="543"/>
      <c r="G292" s="495"/>
      <c r="H292" s="82">
        <v>5</v>
      </c>
      <c r="I292" s="546"/>
      <c r="J292" s="465"/>
      <c r="K292" s="424"/>
      <c r="L292" s="5">
        <v>5</v>
      </c>
      <c r="M292" s="291"/>
      <c r="N292" s="530"/>
      <c r="O292" s="527"/>
      <c r="P292" s="517"/>
      <c r="Q292" s="517"/>
      <c r="R292" s="517"/>
      <c r="S292" s="521"/>
      <c r="T292" s="524"/>
      <c r="AF292" s="220"/>
      <c r="AG292" s="220"/>
    </row>
    <row r="293" spans="1:33" x14ac:dyDescent="0.25">
      <c r="A293" s="566"/>
      <c r="B293" s="271"/>
      <c r="C293" s="271"/>
      <c r="D293" s="540"/>
      <c r="E293" s="540"/>
      <c r="F293" s="543"/>
      <c r="G293" s="495"/>
      <c r="H293" s="82">
        <v>6</v>
      </c>
      <c r="I293" s="546"/>
      <c r="J293" s="465"/>
      <c r="K293" s="424"/>
      <c r="L293" s="5">
        <v>6</v>
      </c>
      <c r="M293" s="291"/>
      <c r="N293" s="530"/>
      <c r="O293" s="527"/>
      <c r="P293" s="517"/>
      <c r="Q293" s="517"/>
      <c r="R293" s="517"/>
      <c r="S293" s="521"/>
      <c r="T293" s="524"/>
      <c r="AF293" s="220"/>
      <c r="AG293" s="220"/>
    </row>
    <row r="294" spans="1:33" ht="15.75" thickBot="1" x14ac:dyDescent="0.3">
      <c r="A294" s="566"/>
      <c r="B294" s="271"/>
      <c r="C294" s="271"/>
      <c r="D294" s="540"/>
      <c r="E294" s="540"/>
      <c r="F294" s="544"/>
      <c r="G294" s="496"/>
      <c r="H294" s="82">
        <v>7</v>
      </c>
      <c r="I294" s="546"/>
      <c r="J294" s="465"/>
      <c r="K294" s="424"/>
      <c r="L294" s="5">
        <v>7</v>
      </c>
      <c r="M294" s="292"/>
      <c r="N294" s="531"/>
      <c r="O294" s="527"/>
      <c r="P294" s="517"/>
      <c r="Q294" s="517"/>
      <c r="R294" s="517"/>
      <c r="S294" s="521"/>
      <c r="T294" s="524"/>
      <c r="AF294" s="220"/>
      <c r="AG294" s="220"/>
    </row>
    <row r="295" spans="1:33" x14ac:dyDescent="0.25">
      <c r="A295" s="566"/>
      <c r="B295" s="271"/>
      <c r="C295" s="271"/>
      <c r="D295" s="540"/>
      <c r="E295" s="540"/>
      <c r="F295" s="542" t="str">
        <f>DEC2HEX(G295,2)</f>
        <v>3B</v>
      </c>
      <c r="G295" s="494">
        <f>G287+1</f>
        <v>59</v>
      </c>
      <c r="H295" s="82">
        <v>0</v>
      </c>
      <c r="I295" s="546"/>
      <c r="J295" s="465"/>
      <c r="K295" s="424"/>
      <c r="L295" s="5">
        <v>8</v>
      </c>
      <c r="M295" s="290" t="str">
        <f>HEX2BIN(N295,8)</f>
        <v>11011010</v>
      </c>
      <c r="N295" s="529" t="s">
        <v>232</v>
      </c>
      <c r="O295" s="527"/>
      <c r="P295" s="517"/>
      <c r="Q295" s="517"/>
      <c r="R295" s="517"/>
      <c r="S295" s="521"/>
      <c r="T295" s="524"/>
      <c r="AF295" s="220"/>
      <c r="AG295" s="220"/>
    </row>
    <row r="296" spans="1:33" ht="15.75" thickBot="1" x14ac:dyDescent="0.3">
      <c r="A296" s="566"/>
      <c r="B296" s="271"/>
      <c r="C296" s="271"/>
      <c r="D296" s="540"/>
      <c r="E296" s="540"/>
      <c r="F296" s="543"/>
      <c r="G296" s="495"/>
      <c r="H296" s="82">
        <v>1</v>
      </c>
      <c r="I296" s="546"/>
      <c r="J296" s="465"/>
      <c r="K296" s="424"/>
      <c r="L296" s="5">
        <v>9</v>
      </c>
      <c r="M296" s="291"/>
      <c r="N296" s="530"/>
      <c r="O296" s="527"/>
      <c r="P296" s="517"/>
      <c r="Q296" s="517"/>
      <c r="R296" s="517"/>
      <c r="S296" s="521"/>
      <c r="T296" s="524"/>
      <c r="AF296" s="221"/>
      <c r="AG296" s="221"/>
    </row>
    <row r="297" spans="1:33" x14ac:dyDescent="0.25">
      <c r="A297" s="566"/>
      <c r="B297" s="271"/>
      <c r="C297" s="271"/>
      <c r="D297" s="540"/>
      <c r="E297" s="540"/>
      <c r="F297" s="543"/>
      <c r="G297" s="495"/>
      <c r="H297" s="82">
        <v>2</v>
      </c>
      <c r="I297" s="546"/>
      <c r="J297" s="465"/>
      <c r="K297" s="424"/>
      <c r="L297" s="5">
        <v>10</v>
      </c>
      <c r="M297" s="291"/>
      <c r="N297" s="530"/>
      <c r="O297" s="527"/>
      <c r="P297" s="517"/>
      <c r="Q297" s="517"/>
      <c r="R297" s="517"/>
      <c r="S297" s="521"/>
      <c r="T297" s="524"/>
      <c r="AF297" s="219">
        <f>AF289+1</f>
        <v>2197</v>
      </c>
      <c r="AG297" s="219" t="str">
        <f>DEC2HEX(AF297,4)</f>
        <v>0895</v>
      </c>
    </row>
    <row r="298" spans="1:33" x14ac:dyDescent="0.25">
      <c r="A298" s="566"/>
      <c r="B298" s="271"/>
      <c r="C298" s="271"/>
      <c r="D298" s="540"/>
      <c r="E298" s="540"/>
      <c r="F298" s="543"/>
      <c r="G298" s="495"/>
      <c r="H298" s="82">
        <v>3</v>
      </c>
      <c r="I298" s="546"/>
      <c r="J298" s="465"/>
      <c r="K298" s="424"/>
      <c r="L298" s="5">
        <v>11</v>
      </c>
      <c r="M298" s="291"/>
      <c r="N298" s="530"/>
      <c r="O298" s="527"/>
      <c r="P298" s="517"/>
      <c r="Q298" s="517"/>
      <c r="R298" s="517"/>
      <c r="S298" s="521"/>
      <c r="T298" s="524"/>
      <c r="AF298" s="220"/>
      <c r="AG298" s="220"/>
    </row>
    <row r="299" spans="1:33" x14ac:dyDescent="0.25">
      <c r="A299" s="566"/>
      <c r="B299" s="271"/>
      <c r="C299" s="271"/>
      <c r="D299" s="540"/>
      <c r="E299" s="540"/>
      <c r="F299" s="543"/>
      <c r="G299" s="495"/>
      <c r="H299" s="82">
        <v>4</v>
      </c>
      <c r="I299" s="546"/>
      <c r="J299" s="465"/>
      <c r="K299" s="424"/>
      <c r="L299" s="5">
        <v>12</v>
      </c>
      <c r="M299" s="291"/>
      <c r="N299" s="530"/>
      <c r="O299" s="527"/>
      <c r="P299" s="517"/>
      <c r="Q299" s="517"/>
      <c r="R299" s="517"/>
      <c r="S299" s="521"/>
      <c r="T299" s="524"/>
      <c r="AF299" s="220"/>
      <c r="AG299" s="220"/>
    </row>
    <row r="300" spans="1:33" x14ac:dyDescent="0.25">
      <c r="A300" s="566"/>
      <c r="B300" s="271"/>
      <c r="C300" s="271"/>
      <c r="D300" s="540"/>
      <c r="E300" s="540"/>
      <c r="F300" s="543"/>
      <c r="G300" s="495"/>
      <c r="H300" s="82">
        <v>5</v>
      </c>
      <c r="I300" s="546"/>
      <c r="J300" s="465"/>
      <c r="K300" s="424"/>
      <c r="L300" s="5">
        <v>13</v>
      </c>
      <c r="M300" s="291"/>
      <c r="N300" s="530"/>
      <c r="O300" s="527"/>
      <c r="P300" s="517"/>
      <c r="Q300" s="517"/>
      <c r="R300" s="517"/>
      <c r="S300" s="521"/>
      <c r="T300" s="524"/>
      <c r="AF300" s="220"/>
      <c r="AG300" s="220"/>
    </row>
    <row r="301" spans="1:33" x14ac:dyDescent="0.25">
      <c r="A301" s="566"/>
      <c r="B301" s="271"/>
      <c r="C301" s="271"/>
      <c r="D301" s="540"/>
      <c r="E301" s="540"/>
      <c r="F301" s="543"/>
      <c r="G301" s="495"/>
      <c r="H301" s="82">
        <v>6</v>
      </c>
      <c r="I301" s="546"/>
      <c r="J301" s="465"/>
      <c r="K301" s="424"/>
      <c r="L301" s="5">
        <v>14</v>
      </c>
      <c r="M301" s="291"/>
      <c r="N301" s="530"/>
      <c r="O301" s="527"/>
      <c r="P301" s="517"/>
      <c r="Q301" s="517"/>
      <c r="R301" s="517"/>
      <c r="S301" s="521"/>
      <c r="T301" s="524"/>
      <c r="AF301" s="220"/>
      <c r="AG301" s="220"/>
    </row>
    <row r="302" spans="1:33" ht="15.75" thickBot="1" x14ac:dyDescent="0.3">
      <c r="A302" s="566"/>
      <c r="B302" s="271"/>
      <c r="C302" s="258"/>
      <c r="D302" s="541"/>
      <c r="E302" s="541"/>
      <c r="F302" s="544"/>
      <c r="G302" s="496"/>
      <c r="H302" s="90">
        <v>7</v>
      </c>
      <c r="I302" s="546"/>
      <c r="J302" s="466"/>
      <c r="K302" s="199"/>
      <c r="L302" s="88">
        <v>15</v>
      </c>
      <c r="M302" s="292"/>
      <c r="N302" s="531"/>
      <c r="O302" s="527"/>
      <c r="P302" s="517"/>
      <c r="Q302" s="517"/>
      <c r="R302" s="517"/>
      <c r="S302" s="521"/>
      <c r="T302" s="524"/>
      <c r="AF302" s="220"/>
      <c r="AG302" s="220"/>
    </row>
    <row r="303" spans="1:33" x14ac:dyDescent="0.25">
      <c r="A303" s="566"/>
      <c r="B303" s="271"/>
      <c r="C303" s="257" t="s">
        <v>204</v>
      </c>
      <c r="D303" s="539" t="str">
        <f>DEC2HEX(E303)</f>
        <v>2E</v>
      </c>
      <c r="E303" s="539">
        <f>E287+1</f>
        <v>46</v>
      </c>
      <c r="F303" s="542" t="str">
        <f>DEC2HEX(G303,2)</f>
        <v>3C</v>
      </c>
      <c r="G303" s="494">
        <f>G295+1</f>
        <v>60</v>
      </c>
      <c r="H303" s="75">
        <v>0</v>
      </c>
      <c r="I303" s="546"/>
      <c r="J303" s="464" t="e">
        <f>DEC2HEX(K303,2)</f>
        <v>#NUM!</v>
      </c>
      <c r="K303" s="317">
        <f>+K287+1</f>
        <v>1036</v>
      </c>
      <c r="L303" s="73">
        <v>0</v>
      </c>
      <c r="M303" s="290" t="str">
        <f>HEX2BIN(N303,8)</f>
        <v>00000000</v>
      </c>
      <c r="N303" s="529" t="s">
        <v>136</v>
      </c>
      <c r="O303" s="527"/>
      <c r="P303" s="517"/>
      <c r="Q303" s="517"/>
      <c r="R303" s="517"/>
      <c r="S303" s="521"/>
      <c r="T303" s="524"/>
      <c r="AF303" s="220"/>
      <c r="AG303" s="220"/>
    </row>
    <row r="304" spans="1:33" ht="15.75" thickBot="1" x14ac:dyDescent="0.3">
      <c r="A304" s="566"/>
      <c r="B304" s="271"/>
      <c r="C304" s="271"/>
      <c r="D304" s="540"/>
      <c r="E304" s="540"/>
      <c r="F304" s="543"/>
      <c r="G304" s="495"/>
      <c r="H304" s="82">
        <v>1</v>
      </c>
      <c r="I304" s="546"/>
      <c r="J304" s="465"/>
      <c r="K304" s="424"/>
      <c r="L304" s="5">
        <v>1</v>
      </c>
      <c r="M304" s="291"/>
      <c r="N304" s="530"/>
      <c r="O304" s="527"/>
      <c r="P304" s="517"/>
      <c r="Q304" s="517"/>
      <c r="R304" s="517"/>
      <c r="S304" s="521"/>
      <c r="T304" s="524"/>
      <c r="AF304" s="221"/>
      <c r="AG304" s="221"/>
    </row>
    <row r="305" spans="1:33" x14ac:dyDescent="0.25">
      <c r="A305" s="566"/>
      <c r="B305" s="271"/>
      <c r="C305" s="271"/>
      <c r="D305" s="540"/>
      <c r="E305" s="540"/>
      <c r="F305" s="543"/>
      <c r="G305" s="495"/>
      <c r="H305" s="82">
        <v>2</v>
      </c>
      <c r="I305" s="546"/>
      <c r="J305" s="465"/>
      <c r="K305" s="424"/>
      <c r="L305" s="5">
        <v>2</v>
      </c>
      <c r="M305" s="291"/>
      <c r="N305" s="530"/>
      <c r="O305" s="527"/>
      <c r="P305" s="517"/>
      <c r="Q305" s="517"/>
      <c r="R305" s="517"/>
      <c r="S305" s="521"/>
      <c r="T305" s="524"/>
      <c r="AF305" s="219">
        <f>AF297+1</f>
        <v>2198</v>
      </c>
      <c r="AG305" s="219" t="str">
        <f>DEC2HEX(AF305,4)</f>
        <v>0896</v>
      </c>
    </row>
    <row r="306" spans="1:33" x14ac:dyDescent="0.25">
      <c r="A306" s="566"/>
      <c r="B306" s="271"/>
      <c r="C306" s="271"/>
      <c r="D306" s="540"/>
      <c r="E306" s="540"/>
      <c r="F306" s="543"/>
      <c r="G306" s="495"/>
      <c r="H306" s="82">
        <v>3</v>
      </c>
      <c r="I306" s="546"/>
      <c r="J306" s="465"/>
      <c r="K306" s="424"/>
      <c r="L306" s="5">
        <v>3</v>
      </c>
      <c r="M306" s="291"/>
      <c r="N306" s="530"/>
      <c r="O306" s="527"/>
      <c r="P306" s="517"/>
      <c r="Q306" s="517"/>
      <c r="R306" s="517"/>
      <c r="S306" s="521"/>
      <c r="T306" s="524"/>
      <c r="AF306" s="220"/>
      <c r="AG306" s="220"/>
    </row>
    <row r="307" spans="1:33" x14ac:dyDescent="0.25">
      <c r="A307" s="566"/>
      <c r="B307" s="271"/>
      <c r="C307" s="271"/>
      <c r="D307" s="540"/>
      <c r="E307" s="540"/>
      <c r="F307" s="543"/>
      <c r="G307" s="495"/>
      <c r="H307" s="82">
        <v>4</v>
      </c>
      <c r="I307" s="546"/>
      <c r="J307" s="465"/>
      <c r="K307" s="424"/>
      <c r="L307" s="5">
        <v>4</v>
      </c>
      <c r="M307" s="291"/>
      <c r="N307" s="530"/>
      <c r="O307" s="527"/>
      <c r="P307" s="517"/>
      <c r="Q307" s="517"/>
      <c r="R307" s="517"/>
      <c r="S307" s="521"/>
      <c r="T307" s="524"/>
      <c r="AF307" s="220"/>
      <c r="AG307" s="220"/>
    </row>
    <row r="308" spans="1:33" x14ac:dyDescent="0.25">
      <c r="A308" s="566"/>
      <c r="B308" s="271"/>
      <c r="C308" s="271"/>
      <c r="D308" s="540"/>
      <c r="E308" s="540"/>
      <c r="F308" s="543"/>
      <c r="G308" s="495"/>
      <c r="H308" s="82">
        <v>5</v>
      </c>
      <c r="I308" s="546"/>
      <c r="J308" s="465"/>
      <c r="K308" s="424"/>
      <c r="L308" s="5">
        <v>5</v>
      </c>
      <c r="M308" s="291"/>
      <c r="N308" s="530"/>
      <c r="O308" s="527"/>
      <c r="P308" s="517"/>
      <c r="Q308" s="517"/>
      <c r="R308" s="517"/>
      <c r="S308" s="521"/>
      <c r="T308" s="524"/>
      <c r="AF308" s="220"/>
      <c r="AG308" s="220"/>
    </row>
    <row r="309" spans="1:33" ht="15" customHeight="1" x14ac:dyDescent="0.25">
      <c r="A309" s="566"/>
      <c r="B309" s="271"/>
      <c r="C309" s="271"/>
      <c r="D309" s="540"/>
      <c r="E309" s="540"/>
      <c r="F309" s="543"/>
      <c r="G309" s="495"/>
      <c r="H309" s="82">
        <v>6</v>
      </c>
      <c r="I309" s="546"/>
      <c r="J309" s="465"/>
      <c r="K309" s="424"/>
      <c r="L309" s="5">
        <v>6</v>
      </c>
      <c r="M309" s="291"/>
      <c r="N309" s="530"/>
      <c r="O309" s="527"/>
      <c r="P309" s="517"/>
      <c r="Q309" s="517"/>
      <c r="R309" s="517"/>
      <c r="S309" s="521"/>
      <c r="T309" s="524"/>
      <c r="AF309" s="220"/>
      <c r="AG309" s="220"/>
    </row>
    <row r="310" spans="1:33" ht="15.75" thickBot="1" x14ac:dyDescent="0.3">
      <c r="A310" s="566"/>
      <c r="B310" s="271"/>
      <c r="C310" s="271"/>
      <c r="D310" s="540"/>
      <c r="E310" s="540"/>
      <c r="F310" s="544"/>
      <c r="G310" s="496"/>
      <c r="H310" s="82">
        <v>7</v>
      </c>
      <c r="I310" s="546"/>
      <c r="J310" s="465"/>
      <c r="K310" s="424"/>
      <c r="L310" s="5">
        <v>7</v>
      </c>
      <c r="M310" s="292"/>
      <c r="N310" s="531"/>
      <c r="O310" s="527"/>
      <c r="P310" s="517"/>
      <c r="Q310" s="517"/>
      <c r="R310" s="517"/>
      <c r="S310" s="521"/>
      <c r="T310" s="524"/>
      <c r="AF310" s="220"/>
      <c r="AG310" s="220"/>
    </row>
    <row r="311" spans="1:33" x14ac:dyDescent="0.25">
      <c r="A311" s="566"/>
      <c r="B311" s="271"/>
      <c r="C311" s="271"/>
      <c r="D311" s="540"/>
      <c r="E311" s="540"/>
      <c r="F311" s="542" t="str">
        <f>DEC2HEX(G311,2)</f>
        <v>3D</v>
      </c>
      <c r="G311" s="494">
        <f>G303+1</f>
        <v>61</v>
      </c>
      <c r="H311" s="82">
        <v>0</v>
      </c>
      <c r="I311" s="546"/>
      <c r="J311" s="465"/>
      <c r="K311" s="424"/>
      <c r="L311" s="5">
        <v>8</v>
      </c>
      <c r="M311" s="290" t="str">
        <f>HEX2BIN(N311,8)</f>
        <v>00000000</v>
      </c>
      <c r="N311" s="529" t="s">
        <v>136</v>
      </c>
      <c r="O311" s="527"/>
      <c r="P311" s="517"/>
      <c r="Q311" s="517"/>
      <c r="R311" s="517"/>
      <c r="S311" s="521"/>
      <c r="T311" s="524"/>
      <c r="AF311" s="220"/>
      <c r="AG311" s="220"/>
    </row>
    <row r="312" spans="1:33" ht="15.75" thickBot="1" x14ac:dyDescent="0.3">
      <c r="A312" s="566"/>
      <c r="B312" s="271"/>
      <c r="C312" s="271"/>
      <c r="D312" s="540"/>
      <c r="E312" s="540"/>
      <c r="F312" s="543"/>
      <c r="G312" s="495"/>
      <c r="H312" s="82">
        <v>1</v>
      </c>
      <c r="I312" s="546"/>
      <c r="J312" s="465"/>
      <c r="K312" s="424"/>
      <c r="L312" s="5">
        <v>9</v>
      </c>
      <c r="M312" s="291"/>
      <c r="N312" s="530"/>
      <c r="O312" s="527"/>
      <c r="P312" s="517"/>
      <c r="Q312" s="517"/>
      <c r="R312" s="517"/>
      <c r="S312" s="521"/>
      <c r="T312" s="524"/>
      <c r="AF312" s="221"/>
      <c r="AG312" s="221"/>
    </row>
    <row r="313" spans="1:33" x14ac:dyDescent="0.25">
      <c r="A313" s="566"/>
      <c r="B313" s="271"/>
      <c r="C313" s="271"/>
      <c r="D313" s="540"/>
      <c r="E313" s="540"/>
      <c r="F313" s="543"/>
      <c r="G313" s="495"/>
      <c r="H313" s="82">
        <v>2</v>
      </c>
      <c r="I313" s="546"/>
      <c r="J313" s="465"/>
      <c r="K313" s="424"/>
      <c r="L313" s="5">
        <v>10</v>
      </c>
      <c r="M313" s="291"/>
      <c r="N313" s="530"/>
      <c r="O313" s="527"/>
      <c r="P313" s="517"/>
      <c r="Q313" s="517"/>
      <c r="R313" s="517"/>
      <c r="S313" s="521"/>
      <c r="T313" s="524"/>
      <c r="AF313" s="219">
        <f>AF305+1</f>
        <v>2199</v>
      </c>
      <c r="AG313" s="219" t="str">
        <f>DEC2HEX(AF313,4)</f>
        <v>0897</v>
      </c>
    </row>
    <row r="314" spans="1:33" x14ac:dyDescent="0.25">
      <c r="A314" s="566"/>
      <c r="B314" s="271"/>
      <c r="C314" s="271"/>
      <c r="D314" s="540"/>
      <c r="E314" s="540"/>
      <c r="F314" s="543"/>
      <c r="G314" s="495"/>
      <c r="H314" s="82">
        <v>3</v>
      </c>
      <c r="I314" s="546"/>
      <c r="J314" s="465"/>
      <c r="K314" s="424"/>
      <c r="L314" s="5">
        <v>11</v>
      </c>
      <c r="M314" s="291"/>
      <c r="N314" s="530"/>
      <c r="O314" s="527"/>
      <c r="P314" s="517"/>
      <c r="Q314" s="517"/>
      <c r="R314" s="517"/>
      <c r="S314" s="521"/>
      <c r="T314" s="524"/>
      <c r="AF314" s="220"/>
      <c r="AG314" s="220"/>
    </row>
    <row r="315" spans="1:33" x14ac:dyDescent="0.25">
      <c r="A315" s="566"/>
      <c r="B315" s="271"/>
      <c r="C315" s="271"/>
      <c r="D315" s="540"/>
      <c r="E315" s="540"/>
      <c r="F315" s="543"/>
      <c r="G315" s="495"/>
      <c r="H315" s="82">
        <v>4</v>
      </c>
      <c r="I315" s="546"/>
      <c r="J315" s="465"/>
      <c r="K315" s="424"/>
      <c r="L315" s="5">
        <v>12</v>
      </c>
      <c r="M315" s="291"/>
      <c r="N315" s="530"/>
      <c r="O315" s="527"/>
      <c r="P315" s="517"/>
      <c r="Q315" s="517"/>
      <c r="R315" s="517"/>
      <c r="S315" s="521"/>
      <c r="T315" s="524"/>
      <c r="AF315" s="220"/>
      <c r="AG315" s="220"/>
    </row>
    <row r="316" spans="1:33" x14ac:dyDescent="0.25">
      <c r="A316" s="566"/>
      <c r="B316" s="271"/>
      <c r="C316" s="271"/>
      <c r="D316" s="540"/>
      <c r="E316" s="540"/>
      <c r="F316" s="543"/>
      <c r="G316" s="495"/>
      <c r="H316" s="82">
        <v>5</v>
      </c>
      <c r="I316" s="546"/>
      <c r="J316" s="465"/>
      <c r="K316" s="424"/>
      <c r="L316" s="5">
        <v>13</v>
      </c>
      <c r="M316" s="291"/>
      <c r="N316" s="530"/>
      <c r="O316" s="527"/>
      <c r="P316" s="517"/>
      <c r="Q316" s="517"/>
      <c r="R316" s="517"/>
      <c r="S316" s="521"/>
      <c r="T316" s="524"/>
      <c r="AF316" s="220"/>
      <c r="AG316" s="220"/>
    </row>
    <row r="317" spans="1:33" x14ac:dyDescent="0.25">
      <c r="A317" s="566"/>
      <c r="B317" s="271"/>
      <c r="C317" s="271"/>
      <c r="D317" s="540"/>
      <c r="E317" s="540"/>
      <c r="F317" s="543"/>
      <c r="G317" s="495"/>
      <c r="H317" s="82">
        <v>6</v>
      </c>
      <c r="I317" s="546"/>
      <c r="J317" s="465"/>
      <c r="K317" s="424"/>
      <c r="L317" s="5">
        <v>14</v>
      </c>
      <c r="M317" s="291"/>
      <c r="N317" s="530"/>
      <c r="O317" s="527"/>
      <c r="P317" s="517"/>
      <c r="Q317" s="517"/>
      <c r="R317" s="517"/>
      <c r="S317" s="521"/>
      <c r="T317" s="524"/>
      <c r="AF317" s="220"/>
      <c r="AG317" s="220"/>
    </row>
    <row r="318" spans="1:33" ht="15.75" thickBot="1" x14ac:dyDescent="0.3">
      <c r="A318" s="566"/>
      <c r="B318" s="258"/>
      <c r="C318" s="258"/>
      <c r="D318" s="541"/>
      <c r="E318" s="541"/>
      <c r="F318" s="548"/>
      <c r="G318" s="496"/>
      <c r="H318" s="86">
        <v>7</v>
      </c>
      <c r="I318" s="332"/>
      <c r="J318" s="508"/>
      <c r="K318" s="429"/>
      <c r="L318" s="84">
        <v>15</v>
      </c>
      <c r="M318" s="292"/>
      <c r="N318" s="531"/>
      <c r="O318" s="528"/>
      <c r="P318" s="518"/>
      <c r="Q318" s="518"/>
      <c r="R318" s="518"/>
      <c r="S318" s="522"/>
      <c r="T318" s="525"/>
      <c r="AF318" s="220"/>
      <c r="AG318" s="220"/>
    </row>
    <row r="319" spans="1:33" ht="15" customHeight="1" x14ac:dyDescent="0.25">
      <c r="A319" s="566"/>
      <c r="B319" s="257" t="s">
        <v>206</v>
      </c>
      <c r="C319" s="257" t="s">
        <v>206</v>
      </c>
      <c r="D319" s="539" t="str">
        <f>DEC2HEX(E319)</f>
        <v>2F</v>
      </c>
      <c r="E319" s="539">
        <f>E303+1</f>
        <v>47</v>
      </c>
      <c r="F319" s="545" t="str">
        <f>DEC2HEX(G319)</f>
        <v>3E</v>
      </c>
      <c r="G319" s="536">
        <f>G311+1</f>
        <v>62</v>
      </c>
      <c r="H319" s="75">
        <v>0</v>
      </c>
      <c r="I319" s="331" t="s">
        <v>313</v>
      </c>
      <c r="J319" s="475" t="e">
        <f>DEC2HEX(K319,2)</f>
        <v>#NUM!</v>
      </c>
      <c r="K319" s="476">
        <f>K303+1</f>
        <v>1037</v>
      </c>
      <c r="L319" s="73">
        <v>0</v>
      </c>
      <c r="M319" s="290" t="str">
        <f>HEX2BIN(N319,8)</f>
        <v>00010100</v>
      </c>
      <c r="N319" s="287" t="s">
        <v>195</v>
      </c>
      <c r="O319" s="318" t="str">
        <f>CONCATENATE(N319,N327)</f>
        <v>1400</v>
      </c>
      <c r="P319" s="314" t="str">
        <f>CONCATENATE(N327,N319)</f>
        <v>0014</v>
      </c>
      <c r="Q319" s="314">
        <f>MOD(HEX2DEC(O319)+2^15,2^16)-2^15</f>
        <v>5120</v>
      </c>
      <c r="R319" s="314">
        <f>MOD(HEX2DEC(P319)+2^15,2^16)-2^15</f>
        <v>20</v>
      </c>
      <c r="S319" s="230" t="s">
        <v>297</v>
      </c>
      <c r="T319" s="231"/>
      <c r="AF319" s="220"/>
      <c r="AG319" s="220"/>
    </row>
    <row r="320" spans="1:33" ht="15" customHeight="1" thickBot="1" x14ac:dyDescent="0.3">
      <c r="A320" s="566"/>
      <c r="B320" s="271"/>
      <c r="C320" s="271"/>
      <c r="D320" s="540"/>
      <c r="E320" s="540"/>
      <c r="F320" s="495"/>
      <c r="G320" s="537"/>
      <c r="H320" s="82">
        <v>1</v>
      </c>
      <c r="I320" s="546"/>
      <c r="J320" s="388"/>
      <c r="K320" s="387"/>
      <c r="L320" s="5">
        <v>1</v>
      </c>
      <c r="M320" s="291"/>
      <c r="N320" s="288"/>
      <c r="O320" s="319"/>
      <c r="P320" s="315"/>
      <c r="Q320" s="315"/>
      <c r="R320" s="315"/>
      <c r="S320" s="232"/>
      <c r="T320" s="233"/>
      <c r="AF320" s="221"/>
      <c r="AG320" s="221"/>
    </row>
    <row r="321" spans="1:20" ht="15" customHeight="1" x14ac:dyDescent="0.25">
      <c r="A321" s="566"/>
      <c r="B321" s="271"/>
      <c r="C321" s="271"/>
      <c r="D321" s="540"/>
      <c r="E321" s="540"/>
      <c r="F321" s="495"/>
      <c r="G321" s="537"/>
      <c r="H321" s="82">
        <v>2</v>
      </c>
      <c r="I321" s="546"/>
      <c r="J321" s="388"/>
      <c r="K321" s="387"/>
      <c r="L321" s="98">
        <v>2</v>
      </c>
      <c r="M321" s="291"/>
      <c r="N321" s="288"/>
      <c r="O321" s="319"/>
      <c r="P321" s="315"/>
      <c r="Q321" s="315"/>
      <c r="R321" s="315"/>
      <c r="S321" s="232"/>
      <c r="T321" s="233"/>
    </row>
    <row r="322" spans="1:20" ht="15" customHeight="1" x14ac:dyDescent="0.25">
      <c r="A322" s="566"/>
      <c r="B322" s="271"/>
      <c r="C322" s="271"/>
      <c r="D322" s="540"/>
      <c r="E322" s="540"/>
      <c r="F322" s="495"/>
      <c r="G322" s="537"/>
      <c r="H322" s="82">
        <v>3</v>
      </c>
      <c r="I322" s="546"/>
      <c r="J322" s="388"/>
      <c r="K322" s="387"/>
      <c r="L322" s="5">
        <v>3</v>
      </c>
      <c r="M322" s="291"/>
      <c r="N322" s="288"/>
      <c r="O322" s="319"/>
      <c r="P322" s="315"/>
      <c r="Q322" s="315"/>
      <c r="R322" s="315"/>
      <c r="S322" s="232"/>
      <c r="T322" s="233"/>
    </row>
    <row r="323" spans="1:20" ht="15" customHeight="1" x14ac:dyDescent="0.25">
      <c r="A323" s="566"/>
      <c r="B323" s="271"/>
      <c r="C323" s="271"/>
      <c r="D323" s="540"/>
      <c r="E323" s="540"/>
      <c r="F323" s="495"/>
      <c r="G323" s="537"/>
      <c r="H323" s="82">
        <v>4</v>
      </c>
      <c r="I323" s="546"/>
      <c r="J323" s="388"/>
      <c r="K323" s="387"/>
      <c r="L323" s="98">
        <v>4</v>
      </c>
      <c r="M323" s="291"/>
      <c r="N323" s="288"/>
      <c r="O323" s="319"/>
      <c r="P323" s="315"/>
      <c r="Q323" s="315"/>
      <c r="R323" s="315"/>
      <c r="S323" s="232"/>
      <c r="T323" s="233"/>
    </row>
    <row r="324" spans="1:20" ht="15" customHeight="1" x14ac:dyDescent="0.25">
      <c r="A324" s="566"/>
      <c r="B324" s="271"/>
      <c r="C324" s="271"/>
      <c r="D324" s="540"/>
      <c r="E324" s="540"/>
      <c r="F324" s="495"/>
      <c r="G324" s="537"/>
      <c r="H324" s="82">
        <v>5</v>
      </c>
      <c r="I324" s="546"/>
      <c r="J324" s="388"/>
      <c r="K324" s="387"/>
      <c r="L324" s="5">
        <v>5</v>
      </c>
      <c r="M324" s="291"/>
      <c r="N324" s="288"/>
      <c r="O324" s="319"/>
      <c r="P324" s="315"/>
      <c r="Q324" s="315"/>
      <c r="R324" s="315"/>
      <c r="S324" s="232"/>
      <c r="T324" s="233"/>
    </row>
    <row r="325" spans="1:20" ht="15" customHeight="1" x14ac:dyDescent="0.25">
      <c r="A325" s="566"/>
      <c r="B325" s="271"/>
      <c r="C325" s="271"/>
      <c r="D325" s="540"/>
      <c r="E325" s="540"/>
      <c r="F325" s="495"/>
      <c r="G325" s="537"/>
      <c r="H325" s="82">
        <v>6</v>
      </c>
      <c r="I325" s="546"/>
      <c r="J325" s="388"/>
      <c r="K325" s="387"/>
      <c r="L325" s="98">
        <v>6</v>
      </c>
      <c r="M325" s="291"/>
      <c r="N325" s="288"/>
      <c r="O325" s="319"/>
      <c r="P325" s="315"/>
      <c r="Q325" s="315"/>
      <c r="R325" s="315"/>
      <c r="S325" s="232"/>
      <c r="T325" s="233"/>
    </row>
    <row r="326" spans="1:20" ht="15.75" customHeight="1" thickBot="1" x14ac:dyDescent="0.3">
      <c r="A326" s="566"/>
      <c r="B326" s="271"/>
      <c r="C326" s="271"/>
      <c r="D326" s="540"/>
      <c r="E326" s="540"/>
      <c r="F326" s="495"/>
      <c r="G326" s="538"/>
      <c r="H326" s="86">
        <v>7</v>
      </c>
      <c r="I326" s="546"/>
      <c r="J326" s="388"/>
      <c r="K326" s="387"/>
      <c r="L326" s="5">
        <v>7</v>
      </c>
      <c r="M326" s="292"/>
      <c r="N326" s="289"/>
      <c r="O326" s="319"/>
      <c r="P326" s="315"/>
      <c r="Q326" s="315"/>
      <c r="R326" s="315"/>
      <c r="S326" s="232"/>
      <c r="T326" s="233"/>
    </row>
    <row r="327" spans="1:20" ht="15" customHeight="1" x14ac:dyDescent="0.25">
      <c r="A327" s="566"/>
      <c r="B327" s="271"/>
      <c r="C327" s="271"/>
      <c r="D327" s="540"/>
      <c r="E327" s="540"/>
      <c r="F327" s="545" t="str">
        <f>DEC2HEX(G327)</f>
        <v>3F</v>
      </c>
      <c r="G327" s="536">
        <f>G319+1</f>
        <v>63</v>
      </c>
      <c r="H327" s="75">
        <v>0</v>
      </c>
      <c r="I327" s="546"/>
      <c r="J327" s="388"/>
      <c r="K327" s="387"/>
      <c r="L327" s="98">
        <v>8</v>
      </c>
      <c r="M327" s="290" t="str">
        <f>HEX2BIN(N327,8)</f>
        <v>00000000</v>
      </c>
      <c r="N327" s="287" t="s">
        <v>136</v>
      </c>
      <c r="O327" s="319"/>
      <c r="P327" s="315"/>
      <c r="Q327" s="315"/>
      <c r="R327" s="315"/>
      <c r="S327" s="232"/>
      <c r="T327" s="233"/>
    </row>
    <row r="328" spans="1:20" ht="15" customHeight="1" x14ac:dyDescent="0.25">
      <c r="A328" s="566"/>
      <c r="B328" s="271"/>
      <c r="C328" s="271"/>
      <c r="D328" s="540"/>
      <c r="E328" s="540"/>
      <c r="F328" s="495"/>
      <c r="G328" s="537"/>
      <c r="H328" s="82">
        <v>1</v>
      </c>
      <c r="I328" s="546"/>
      <c r="J328" s="388"/>
      <c r="K328" s="387"/>
      <c r="L328" s="5">
        <v>9</v>
      </c>
      <c r="M328" s="291"/>
      <c r="N328" s="288"/>
      <c r="O328" s="319"/>
      <c r="P328" s="315"/>
      <c r="Q328" s="315"/>
      <c r="R328" s="315"/>
      <c r="S328" s="232"/>
      <c r="T328" s="233"/>
    </row>
    <row r="329" spans="1:20" ht="15" customHeight="1" x14ac:dyDescent="0.25">
      <c r="A329" s="566"/>
      <c r="B329" s="271"/>
      <c r="C329" s="271"/>
      <c r="D329" s="540"/>
      <c r="E329" s="540"/>
      <c r="F329" s="495"/>
      <c r="G329" s="537"/>
      <c r="H329" s="82">
        <v>2</v>
      </c>
      <c r="I329" s="546"/>
      <c r="J329" s="388"/>
      <c r="K329" s="387"/>
      <c r="L329" s="98">
        <v>10</v>
      </c>
      <c r="M329" s="291"/>
      <c r="N329" s="288"/>
      <c r="O329" s="319"/>
      <c r="P329" s="315"/>
      <c r="Q329" s="315"/>
      <c r="R329" s="315"/>
      <c r="S329" s="232"/>
      <c r="T329" s="233"/>
    </row>
    <row r="330" spans="1:20" ht="15" customHeight="1" x14ac:dyDescent="0.25">
      <c r="A330" s="566"/>
      <c r="B330" s="271"/>
      <c r="C330" s="271"/>
      <c r="D330" s="540"/>
      <c r="E330" s="540"/>
      <c r="F330" s="495"/>
      <c r="G330" s="537"/>
      <c r="H330" s="82">
        <v>3</v>
      </c>
      <c r="I330" s="546"/>
      <c r="J330" s="388"/>
      <c r="K330" s="387"/>
      <c r="L330" s="5">
        <v>11</v>
      </c>
      <c r="M330" s="291"/>
      <c r="N330" s="288"/>
      <c r="O330" s="319"/>
      <c r="P330" s="315"/>
      <c r="Q330" s="315"/>
      <c r="R330" s="315"/>
      <c r="S330" s="232"/>
      <c r="T330" s="233"/>
    </row>
    <row r="331" spans="1:20" ht="15" customHeight="1" x14ac:dyDescent="0.25">
      <c r="A331" s="566"/>
      <c r="B331" s="271"/>
      <c r="C331" s="271"/>
      <c r="D331" s="540"/>
      <c r="E331" s="540"/>
      <c r="F331" s="495"/>
      <c r="G331" s="537"/>
      <c r="H331" s="82">
        <v>4</v>
      </c>
      <c r="I331" s="546"/>
      <c r="J331" s="388"/>
      <c r="K331" s="387"/>
      <c r="L331" s="98">
        <v>12</v>
      </c>
      <c r="M331" s="291"/>
      <c r="N331" s="288"/>
      <c r="O331" s="319"/>
      <c r="P331" s="315"/>
      <c r="Q331" s="315"/>
      <c r="R331" s="315"/>
      <c r="S331" s="232"/>
      <c r="T331" s="233"/>
    </row>
    <row r="332" spans="1:20" ht="15" customHeight="1" x14ac:dyDescent="0.25">
      <c r="A332" s="566"/>
      <c r="B332" s="271"/>
      <c r="C332" s="271"/>
      <c r="D332" s="540"/>
      <c r="E332" s="540"/>
      <c r="F332" s="495"/>
      <c r="G332" s="537"/>
      <c r="H332" s="82">
        <v>5</v>
      </c>
      <c r="I332" s="546"/>
      <c r="J332" s="388"/>
      <c r="K332" s="387"/>
      <c r="L332" s="5">
        <v>13</v>
      </c>
      <c r="M332" s="291"/>
      <c r="N332" s="288"/>
      <c r="O332" s="319"/>
      <c r="P332" s="315"/>
      <c r="Q332" s="315"/>
      <c r="R332" s="315"/>
      <c r="S332" s="232"/>
      <c r="T332" s="233"/>
    </row>
    <row r="333" spans="1:20" ht="15" customHeight="1" x14ac:dyDescent="0.25">
      <c r="A333" s="566"/>
      <c r="B333" s="271"/>
      <c r="C333" s="271"/>
      <c r="D333" s="540"/>
      <c r="E333" s="540"/>
      <c r="F333" s="495"/>
      <c r="G333" s="537"/>
      <c r="H333" s="82">
        <v>6</v>
      </c>
      <c r="I333" s="546"/>
      <c r="J333" s="388"/>
      <c r="K333" s="387"/>
      <c r="L333" s="98">
        <v>14</v>
      </c>
      <c r="M333" s="291"/>
      <c r="N333" s="288"/>
      <c r="O333" s="319"/>
      <c r="P333" s="315"/>
      <c r="Q333" s="315"/>
      <c r="R333" s="315"/>
      <c r="S333" s="232"/>
      <c r="T333" s="233"/>
    </row>
    <row r="334" spans="1:20" ht="15.75" customHeight="1" thickBot="1" x14ac:dyDescent="0.3">
      <c r="A334" s="566"/>
      <c r="B334" s="258"/>
      <c r="C334" s="258"/>
      <c r="D334" s="541"/>
      <c r="E334" s="541"/>
      <c r="F334" s="495"/>
      <c r="G334" s="538"/>
      <c r="H334" s="86">
        <v>7</v>
      </c>
      <c r="I334" s="332"/>
      <c r="J334" s="394"/>
      <c r="K334" s="477"/>
      <c r="L334" s="84">
        <v>15</v>
      </c>
      <c r="M334" s="292"/>
      <c r="N334" s="289"/>
      <c r="O334" s="320"/>
      <c r="P334" s="316"/>
      <c r="Q334" s="316"/>
      <c r="R334" s="316"/>
      <c r="S334" s="234"/>
      <c r="T334" s="235"/>
    </row>
    <row r="335" spans="1:20" ht="15" customHeight="1" x14ac:dyDescent="0.25">
      <c r="A335" s="566"/>
      <c r="B335" s="257" t="s">
        <v>299</v>
      </c>
      <c r="C335" s="257" t="s">
        <v>203</v>
      </c>
      <c r="D335" s="539" t="str">
        <f>DEC2HEX(E335)</f>
        <v>30</v>
      </c>
      <c r="E335" s="539">
        <f>E319+1</f>
        <v>48</v>
      </c>
      <c r="F335" s="542" t="str">
        <f>DEC2HEX(G335,2)</f>
        <v>40</v>
      </c>
      <c r="G335" s="545">
        <f>G327+1</f>
        <v>64</v>
      </c>
      <c r="H335" s="75">
        <v>0</v>
      </c>
      <c r="I335" s="331" t="s">
        <v>314</v>
      </c>
      <c r="J335" s="464" t="e">
        <f>DEC2HEX(K335,2)</f>
        <v>#NUM!</v>
      </c>
      <c r="K335" s="317">
        <f>+K319+1</f>
        <v>1038</v>
      </c>
      <c r="L335" s="73">
        <v>0</v>
      </c>
      <c r="M335" s="290" t="str">
        <f>HEX2BIN(N335,8)</f>
        <v>10000000</v>
      </c>
      <c r="N335" s="529" t="s">
        <v>179</v>
      </c>
      <c r="O335" s="547" t="str">
        <f>CONCATENATE(N335,N343,N351,N359)</f>
        <v>80380100</v>
      </c>
      <c r="P335" s="519" t="str">
        <f>CONCATENATE(N359,N351,N343,N335)</f>
        <v>00013880</v>
      </c>
      <c r="Q335" s="519">
        <f>MOD(HEX2DEC(O335)+2^31,2^32)-2^31</f>
        <v>-2143813376</v>
      </c>
      <c r="R335" s="519">
        <f>(MOD(HEX2DEC(P335)+2^31,2^32)-2^31)</f>
        <v>80000</v>
      </c>
      <c r="S335" s="520">
        <f>Q335*0.001</f>
        <v>-2143813.3760000002</v>
      </c>
      <c r="T335" s="523">
        <f>R335*0.001</f>
        <v>80</v>
      </c>
    </row>
    <row r="336" spans="1:20" x14ac:dyDescent="0.25">
      <c r="A336" s="566"/>
      <c r="B336" s="271"/>
      <c r="C336" s="271"/>
      <c r="D336" s="540"/>
      <c r="E336" s="540"/>
      <c r="F336" s="543"/>
      <c r="G336" s="495"/>
      <c r="H336" s="82">
        <v>1</v>
      </c>
      <c r="I336" s="546"/>
      <c r="J336" s="465"/>
      <c r="K336" s="424"/>
      <c r="L336" s="5">
        <v>1</v>
      </c>
      <c r="M336" s="291"/>
      <c r="N336" s="530"/>
      <c r="O336" s="527"/>
      <c r="P336" s="517"/>
      <c r="Q336" s="517"/>
      <c r="R336" s="517"/>
      <c r="S336" s="521"/>
      <c r="T336" s="524"/>
    </row>
    <row r="337" spans="1:20" x14ac:dyDescent="0.25">
      <c r="A337" s="566"/>
      <c r="B337" s="271"/>
      <c r="C337" s="271"/>
      <c r="D337" s="540"/>
      <c r="E337" s="540"/>
      <c r="F337" s="543"/>
      <c r="G337" s="495"/>
      <c r="H337" s="82">
        <v>2</v>
      </c>
      <c r="I337" s="546"/>
      <c r="J337" s="465"/>
      <c r="K337" s="424"/>
      <c r="L337" s="5">
        <v>2</v>
      </c>
      <c r="M337" s="291"/>
      <c r="N337" s="530"/>
      <c r="O337" s="527"/>
      <c r="P337" s="517"/>
      <c r="Q337" s="517"/>
      <c r="R337" s="517"/>
      <c r="S337" s="521"/>
      <c r="T337" s="524"/>
    </row>
    <row r="338" spans="1:20" x14ac:dyDescent="0.25">
      <c r="A338" s="566"/>
      <c r="B338" s="271"/>
      <c r="C338" s="271"/>
      <c r="D338" s="540"/>
      <c r="E338" s="540"/>
      <c r="F338" s="543"/>
      <c r="G338" s="495"/>
      <c r="H338" s="82">
        <v>3</v>
      </c>
      <c r="I338" s="546"/>
      <c r="J338" s="465"/>
      <c r="K338" s="424"/>
      <c r="L338" s="5">
        <v>3</v>
      </c>
      <c r="M338" s="291"/>
      <c r="N338" s="530"/>
      <c r="O338" s="527"/>
      <c r="P338" s="517"/>
      <c r="Q338" s="517"/>
      <c r="R338" s="517"/>
      <c r="S338" s="521"/>
      <c r="T338" s="524"/>
    </row>
    <row r="339" spans="1:20" x14ac:dyDescent="0.25">
      <c r="A339" s="566"/>
      <c r="B339" s="271"/>
      <c r="C339" s="271"/>
      <c r="D339" s="540"/>
      <c r="E339" s="540"/>
      <c r="F339" s="543"/>
      <c r="G339" s="495"/>
      <c r="H339" s="82">
        <v>4</v>
      </c>
      <c r="I339" s="546"/>
      <c r="J339" s="465"/>
      <c r="K339" s="424"/>
      <c r="L339" s="5">
        <v>4</v>
      </c>
      <c r="M339" s="291"/>
      <c r="N339" s="530"/>
      <c r="O339" s="527"/>
      <c r="P339" s="517"/>
      <c r="Q339" s="517"/>
      <c r="R339" s="517"/>
      <c r="S339" s="521"/>
      <c r="T339" s="524"/>
    </row>
    <row r="340" spans="1:20" x14ac:dyDescent="0.25">
      <c r="A340" s="566"/>
      <c r="B340" s="271"/>
      <c r="C340" s="271"/>
      <c r="D340" s="540"/>
      <c r="E340" s="540"/>
      <c r="F340" s="543"/>
      <c r="G340" s="495"/>
      <c r="H340" s="82">
        <v>5</v>
      </c>
      <c r="I340" s="546"/>
      <c r="J340" s="465"/>
      <c r="K340" s="424"/>
      <c r="L340" s="5">
        <v>5</v>
      </c>
      <c r="M340" s="291"/>
      <c r="N340" s="530"/>
      <c r="O340" s="527"/>
      <c r="P340" s="517"/>
      <c r="Q340" s="517"/>
      <c r="R340" s="517"/>
      <c r="S340" s="521"/>
      <c r="T340" s="524"/>
    </row>
    <row r="341" spans="1:20" x14ac:dyDescent="0.25">
      <c r="A341" s="566"/>
      <c r="B341" s="271"/>
      <c r="C341" s="271"/>
      <c r="D341" s="540"/>
      <c r="E341" s="540"/>
      <c r="F341" s="543"/>
      <c r="G341" s="495"/>
      <c r="H341" s="82">
        <v>6</v>
      </c>
      <c r="I341" s="546"/>
      <c r="J341" s="465"/>
      <c r="K341" s="424"/>
      <c r="L341" s="5">
        <v>6</v>
      </c>
      <c r="M341" s="291"/>
      <c r="N341" s="530"/>
      <c r="O341" s="527"/>
      <c r="P341" s="517"/>
      <c r="Q341" s="517"/>
      <c r="R341" s="517"/>
      <c r="S341" s="521"/>
      <c r="T341" s="524"/>
    </row>
    <row r="342" spans="1:20" ht="15.75" thickBot="1" x14ac:dyDescent="0.3">
      <c r="A342" s="566"/>
      <c r="B342" s="271"/>
      <c r="C342" s="271"/>
      <c r="D342" s="540"/>
      <c r="E342" s="540"/>
      <c r="F342" s="544"/>
      <c r="G342" s="496"/>
      <c r="H342" s="82">
        <v>7</v>
      </c>
      <c r="I342" s="546"/>
      <c r="J342" s="465"/>
      <c r="K342" s="424"/>
      <c r="L342" s="5">
        <v>7</v>
      </c>
      <c r="M342" s="292"/>
      <c r="N342" s="531"/>
      <c r="O342" s="527"/>
      <c r="P342" s="517"/>
      <c r="Q342" s="517"/>
      <c r="R342" s="517"/>
      <c r="S342" s="521"/>
      <c r="T342" s="524"/>
    </row>
    <row r="343" spans="1:20" x14ac:dyDescent="0.25">
      <c r="A343" s="566"/>
      <c r="B343" s="271"/>
      <c r="C343" s="271"/>
      <c r="D343" s="540"/>
      <c r="E343" s="540"/>
      <c r="F343" s="542" t="str">
        <f>DEC2HEX(G343,2)</f>
        <v>41</v>
      </c>
      <c r="G343" s="494">
        <f>G335+1</f>
        <v>65</v>
      </c>
      <c r="H343" s="82">
        <v>0</v>
      </c>
      <c r="I343" s="546"/>
      <c r="J343" s="465"/>
      <c r="K343" s="424"/>
      <c r="L343" s="5">
        <v>8</v>
      </c>
      <c r="M343" s="290" t="str">
        <f>HEX2BIN(N343,8)</f>
        <v>00111000</v>
      </c>
      <c r="N343" s="529" t="s">
        <v>233</v>
      </c>
      <c r="O343" s="527"/>
      <c r="P343" s="517"/>
      <c r="Q343" s="517"/>
      <c r="R343" s="517"/>
      <c r="S343" s="521"/>
      <c r="T343" s="524"/>
    </row>
    <row r="344" spans="1:20" x14ac:dyDescent="0.25">
      <c r="A344" s="566"/>
      <c r="B344" s="271"/>
      <c r="C344" s="271"/>
      <c r="D344" s="540"/>
      <c r="E344" s="540"/>
      <c r="F344" s="543"/>
      <c r="G344" s="495"/>
      <c r="H344" s="82">
        <v>1</v>
      </c>
      <c r="I344" s="546"/>
      <c r="J344" s="465"/>
      <c r="K344" s="424"/>
      <c r="L344" s="5">
        <v>9</v>
      </c>
      <c r="M344" s="291"/>
      <c r="N344" s="530"/>
      <c r="O344" s="527"/>
      <c r="P344" s="517"/>
      <c r="Q344" s="517"/>
      <c r="R344" s="517"/>
      <c r="S344" s="521"/>
      <c r="T344" s="524"/>
    </row>
    <row r="345" spans="1:20" x14ac:dyDescent="0.25">
      <c r="A345" s="566"/>
      <c r="B345" s="271"/>
      <c r="C345" s="271"/>
      <c r="D345" s="540"/>
      <c r="E345" s="540"/>
      <c r="F345" s="543"/>
      <c r="G345" s="495"/>
      <c r="H345" s="82">
        <v>2</v>
      </c>
      <c r="I345" s="546"/>
      <c r="J345" s="465"/>
      <c r="K345" s="424"/>
      <c r="L345" s="5">
        <v>10</v>
      </c>
      <c r="M345" s="291"/>
      <c r="N345" s="530"/>
      <c r="O345" s="527"/>
      <c r="P345" s="517"/>
      <c r="Q345" s="517"/>
      <c r="R345" s="517"/>
      <c r="S345" s="521"/>
      <c r="T345" s="524"/>
    </row>
    <row r="346" spans="1:20" x14ac:dyDescent="0.25">
      <c r="A346" s="566"/>
      <c r="B346" s="271"/>
      <c r="C346" s="271"/>
      <c r="D346" s="540"/>
      <c r="E346" s="540"/>
      <c r="F346" s="543"/>
      <c r="G346" s="495"/>
      <c r="H346" s="82">
        <v>3</v>
      </c>
      <c r="I346" s="546"/>
      <c r="J346" s="465"/>
      <c r="K346" s="424"/>
      <c r="L346" s="5">
        <v>11</v>
      </c>
      <c r="M346" s="291"/>
      <c r="N346" s="530"/>
      <c r="O346" s="527"/>
      <c r="P346" s="517"/>
      <c r="Q346" s="517"/>
      <c r="R346" s="517"/>
      <c r="S346" s="521"/>
      <c r="T346" s="524"/>
    </row>
    <row r="347" spans="1:20" x14ac:dyDescent="0.25">
      <c r="A347" s="566"/>
      <c r="B347" s="271"/>
      <c r="C347" s="271"/>
      <c r="D347" s="540"/>
      <c r="E347" s="540"/>
      <c r="F347" s="543"/>
      <c r="G347" s="495"/>
      <c r="H347" s="82">
        <v>4</v>
      </c>
      <c r="I347" s="546"/>
      <c r="J347" s="465"/>
      <c r="K347" s="424"/>
      <c r="L347" s="5">
        <v>12</v>
      </c>
      <c r="M347" s="291"/>
      <c r="N347" s="530"/>
      <c r="O347" s="527"/>
      <c r="P347" s="517"/>
      <c r="Q347" s="517"/>
      <c r="R347" s="517"/>
      <c r="S347" s="521"/>
      <c r="T347" s="524"/>
    </row>
    <row r="348" spans="1:20" x14ac:dyDescent="0.25">
      <c r="A348" s="566"/>
      <c r="B348" s="271"/>
      <c r="C348" s="271"/>
      <c r="D348" s="540"/>
      <c r="E348" s="540"/>
      <c r="F348" s="543"/>
      <c r="G348" s="495"/>
      <c r="H348" s="82">
        <v>5</v>
      </c>
      <c r="I348" s="546"/>
      <c r="J348" s="465"/>
      <c r="K348" s="424"/>
      <c r="L348" s="5">
        <v>13</v>
      </c>
      <c r="M348" s="291"/>
      <c r="N348" s="530"/>
      <c r="O348" s="527"/>
      <c r="P348" s="517"/>
      <c r="Q348" s="517"/>
      <c r="R348" s="517"/>
      <c r="S348" s="521"/>
      <c r="T348" s="524"/>
    </row>
    <row r="349" spans="1:20" x14ac:dyDescent="0.25">
      <c r="A349" s="566"/>
      <c r="B349" s="271"/>
      <c r="C349" s="271"/>
      <c r="D349" s="540"/>
      <c r="E349" s="540"/>
      <c r="F349" s="543"/>
      <c r="G349" s="495"/>
      <c r="H349" s="82">
        <v>6</v>
      </c>
      <c r="I349" s="546"/>
      <c r="J349" s="465"/>
      <c r="K349" s="424"/>
      <c r="L349" s="5">
        <v>14</v>
      </c>
      <c r="M349" s="291"/>
      <c r="N349" s="530"/>
      <c r="O349" s="527"/>
      <c r="P349" s="517"/>
      <c r="Q349" s="517"/>
      <c r="R349" s="517"/>
      <c r="S349" s="521"/>
      <c r="T349" s="524"/>
    </row>
    <row r="350" spans="1:20" ht="15.75" thickBot="1" x14ac:dyDescent="0.3">
      <c r="A350" s="566"/>
      <c r="B350" s="271"/>
      <c r="C350" s="258"/>
      <c r="D350" s="541"/>
      <c r="E350" s="541"/>
      <c r="F350" s="544"/>
      <c r="G350" s="496"/>
      <c r="H350" s="90">
        <v>7</v>
      </c>
      <c r="I350" s="546"/>
      <c r="J350" s="466"/>
      <c r="K350" s="199"/>
      <c r="L350" s="88">
        <v>15</v>
      </c>
      <c r="M350" s="292"/>
      <c r="N350" s="531"/>
      <c r="O350" s="527"/>
      <c r="P350" s="517"/>
      <c r="Q350" s="517"/>
      <c r="R350" s="517"/>
      <c r="S350" s="521"/>
      <c r="T350" s="524"/>
    </row>
    <row r="351" spans="1:20" x14ac:dyDescent="0.25">
      <c r="A351" s="566"/>
      <c r="B351" s="271"/>
      <c r="C351" s="257" t="s">
        <v>204</v>
      </c>
      <c r="D351" s="539" t="str">
        <f>DEC2HEX(E351)</f>
        <v>31</v>
      </c>
      <c r="E351" s="539">
        <f>E335+1</f>
        <v>49</v>
      </c>
      <c r="F351" s="542" t="str">
        <f>DEC2HEX(G351,2)</f>
        <v>42</v>
      </c>
      <c r="G351" s="494">
        <f>G343+1</f>
        <v>66</v>
      </c>
      <c r="H351" s="75">
        <v>0</v>
      </c>
      <c r="I351" s="546"/>
      <c r="J351" s="464" t="e">
        <f>DEC2HEX(K351,2)</f>
        <v>#NUM!</v>
      </c>
      <c r="K351" s="317">
        <f>+K335+1</f>
        <v>1039</v>
      </c>
      <c r="L351" s="73">
        <v>0</v>
      </c>
      <c r="M351" s="290" t="str">
        <f>HEX2BIN(N351,8)</f>
        <v>00000001</v>
      </c>
      <c r="N351" s="529" t="s">
        <v>135</v>
      </c>
      <c r="O351" s="527"/>
      <c r="P351" s="517"/>
      <c r="Q351" s="517"/>
      <c r="R351" s="517"/>
      <c r="S351" s="521"/>
      <c r="T351" s="524"/>
    </row>
    <row r="352" spans="1:20" x14ac:dyDescent="0.25">
      <c r="A352" s="566"/>
      <c r="B352" s="271"/>
      <c r="C352" s="271"/>
      <c r="D352" s="540"/>
      <c r="E352" s="540"/>
      <c r="F352" s="543"/>
      <c r="G352" s="495"/>
      <c r="H352" s="82">
        <v>1</v>
      </c>
      <c r="I352" s="546"/>
      <c r="J352" s="465"/>
      <c r="K352" s="424"/>
      <c r="L352" s="5">
        <v>1</v>
      </c>
      <c r="M352" s="291"/>
      <c r="N352" s="530"/>
      <c r="O352" s="527"/>
      <c r="P352" s="517"/>
      <c r="Q352" s="517"/>
      <c r="R352" s="517"/>
      <c r="S352" s="521"/>
      <c r="T352" s="524"/>
    </row>
    <row r="353" spans="1:20" x14ac:dyDescent="0.25">
      <c r="A353" s="566"/>
      <c r="B353" s="271"/>
      <c r="C353" s="271"/>
      <c r="D353" s="540"/>
      <c r="E353" s="540"/>
      <c r="F353" s="543"/>
      <c r="G353" s="495"/>
      <c r="H353" s="82">
        <v>2</v>
      </c>
      <c r="I353" s="546"/>
      <c r="J353" s="465"/>
      <c r="K353" s="424"/>
      <c r="L353" s="5">
        <v>2</v>
      </c>
      <c r="M353" s="291"/>
      <c r="N353" s="530"/>
      <c r="O353" s="527"/>
      <c r="P353" s="517"/>
      <c r="Q353" s="517"/>
      <c r="R353" s="517"/>
      <c r="S353" s="521"/>
      <c r="T353" s="524"/>
    </row>
    <row r="354" spans="1:20" x14ac:dyDescent="0.25">
      <c r="A354" s="566"/>
      <c r="B354" s="271"/>
      <c r="C354" s="271"/>
      <c r="D354" s="540"/>
      <c r="E354" s="540"/>
      <c r="F354" s="543"/>
      <c r="G354" s="495"/>
      <c r="H354" s="82">
        <v>3</v>
      </c>
      <c r="I354" s="546"/>
      <c r="J354" s="465"/>
      <c r="K354" s="424"/>
      <c r="L354" s="5">
        <v>3</v>
      </c>
      <c r="M354" s="291"/>
      <c r="N354" s="530"/>
      <c r="O354" s="527"/>
      <c r="P354" s="517"/>
      <c r="Q354" s="517"/>
      <c r="R354" s="517"/>
      <c r="S354" s="521"/>
      <c r="T354" s="524"/>
    </row>
    <row r="355" spans="1:20" x14ac:dyDescent="0.25">
      <c r="A355" s="566"/>
      <c r="B355" s="271"/>
      <c r="C355" s="271"/>
      <c r="D355" s="540"/>
      <c r="E355" s="540"/>
      <c r="F355" s="543"/>
      <c r="G355" s="495"/>
      <c r="H355" s="82">
        <v>4</v>
      </c>
      <c r="I355" s="546"/>
      <c r="J355" s="465"/>
      <c r="K355" s="424"/>
      <c r="L355" s="5">
        <v>4</v>
      </c>
      <c r="M355" s="291"/>
      <c r="N355" s="530"/>
      <c r="O355" s="527"/>
      <c r="P355" s="517"/>
      <c r="Q355" s="517"/>
      <c r="R355" s="517"/>
      <c r="S355" s="521"/>
      <c r="T355" s="524"/>
    </row>
    <row r="356" spans="1:20" x14ac:dyDescent="0.25">
      <c r="A356" s="566"/>
      <c r="B356" s="271"/>
      <c r="C356" s="271"/>
      <c r="D356" s="540"/>
      <c r="E356" s="540"/>
      <c r="F356" s="543"/>
      <c r="G356" s="495"/>
      <c r="H356" s="82">
        <v>5</v>
      </c>
      <c r="I356" s="546"/>
      <c r="J356" s="465"/>
      <c r="K356" s="424"/>
      <c r="L356" s="5">
        <v>5</v>
      </c>
      <c r="M356" s="291"/>
      <c r="N356" s="530"/>
      <c r="O356" s="527"/>
      <c r="P356" s="517"/>
      <c r="Q356" s="517"/>
      <c r="R356" s="517"/>
      <c r="S356" s="521"/>
      <c r="T356" s="524"/>
    </row>
    <row r="357" spans="1:20" x14ac:dyDescent="0.25">
      <c r="A357" s="566"/>
      <c r="B357" s="271"/>
      <c r="C357" s="271"/>
      <c r="D357" s="540"/>
      <c r="E357" s="540"/>
      <c r="F357" s="543"/>
      <c r="G357" s="495"/>
      <c r="H357" s="82">
        <v>6</v>
      </c>
      <c r="I357" s="546"/>
      <c r="J357" s="465"/>
      <c r="K357" s="424"/>
      <c r="L357" s="5">
        <v>6</v>
      </c>
      <c r="M357" s="291"/>
      <c r="N357" s="530"/>
      <c r="O357" s="527"/>
      <c r="P357" s="517"/>
      <c r="Q357" s="517"/>
      <c r="R357" s="517"/>
      <c r="S357" s="521"/>
      <c r="T357" s="524"/>
    </row>
    <row r="358" spans="1:20" ht="15.75" thickBot="1" x14ac:dyDescent="0.3">
      <c r="A358" s="566"/>
      <c r="B358" s="271"/>
      <c r="C358" s="271"/>
      <c r="D358" s="540"/>
      <c r="E358" s="540"/>
      <c r="F358" s="544"/>
      <c r="G358" s="496"/>
      <c r="H358" s="82">
        <v>7</v>
      </c>
      <c r="I358" s="546"/>
      <c r="J358" s="465"/>
      <c r="K358" s="424"/>
      <c r="L358" s="5">
        <v>7</v>
      </c>
      <c r="M358" s="292"/>
      <c r="N358" s="531"/>
      <c r="O358" s="527"/>
      <c r="P358" s="517"/>
      <c r="Q358" s="517"/>
      <c r="R358" s="517"/>
      <c r="S358" s="521"/>
      <c r="T358" s="524"/>
    </row>
    <row r="359" spans="1:20" x14ac:dyDescent="0.25">
      <c r="A359" s="566"/>
      <c r="B359" s="271"/>
      <c r="C359" s="271"/>
      <c r="D359" s="540"/>
      <c r="E359" s="540"/>
      <c r="F359" s="542" t="str">
        <f>DEC2HEX(G359,2)</f>
        <v>43</v>
      </c>
      <c r="G359" s="494">
        <f>G351+1</f>
        <v>67</v>
      </c>
      <c r="H359" s="82">
        <v>0</v>
      </c>
      <c r="I359" s="546"/>
      <c r="J359" s="465"/>
      <c r="K359" s="424"/>
      <c r="L359" s="5">
        <v>8</v>
      </c>
      <c r="M359" s="290" t="str">
        <f>HEX2BIN(N359,8)</f>
        <v>00000000</v>
      </c>
      <c r="N359" s="529" t="s">
        <v>136</v>
      </c>
      <c r="O359" s="527"/>
      <c r="P359" s="517"/>
      <c r="Q359" s="517"/>
      <c r="R359" s="517"/>
      <c r="S359" s="521"/>
      <c r="T359" s="524"/>
    </row>
    <row r="360" spans="1:20" x14ac:dyDescent="0.25">
      <c r="A360" s="566"/>
      <c r="B360" s="271"/>
      <c r="C360" s="271"/>
      <c r="D360" s="540"/>
      <c r="E360" s="540"/>
      <c r="F360" s="543"/>
      <c r="G360" s="495"/>
      <c r="H360" s="82">
        <v>1</v>
      </c>
      <c r="I360" s="546"/>
      <c r="J360" s="465"/>
      <c r="K360" s="424"/>
      <c r="L360" s="5">
        <v>9</v>
      </c>
      <c r="M360" s="291"/>
      <c r="N360" s="530"/>
      <c r="O360" s="527"/>
      <c r="P360" s="517"/>
      <c r="Q360" s="517"/>
      <c r="R360" s="517"/>
      <c r="S360" s="521"/>
      <c r="T360" s="524"/>
    </row>
    <row r="361" spans="1:20" x14ac:dyDescent="0.25">
      <c r="A361" s="566"/>
      <c r="B361" s="271"/>
      <c r="C361" s="271"/>
      <c r="D361" s="540"/>
      <c r="E361" s="540"/>
      <c r="F361" s="543"/>
      <c r="G361" s="495"/>
      <c r="H361" s="82">
        <v>2</v>
      </c>
      <c r="I361" s="546"/>
      <c r="J361" s="465"/>
      <c r="K361" s="424"/>
      <c r="L361" s="5">
        <v>10</v>
      </c>
      <c r="M361" s="291"/>
      <c r="N361" s="530"/>
      <c r="O361" s="527"/>
      <c r="P361" s="517"/>
      <c r="Q361" s="517"/>
      <c r="R361" s="517"/>
      <c r="S361" s="521"/>
      <c r="T361" s="524"/>
    </row>
    <row r="362" spans="1:20" x14ac:dyDescent="0.25">
      <c r="A362" s="566"/>
      <c r="B362" s="271"/>
      <c r="C362" s="271"/>
      <c r="D362" s="540"/>
      <c r="E362" s="540"/>
      <c r="F362" s="543"/>
      <c r="G362" s="495"/>
      <c r="H362" s="82">
        <v>3</v>
      </c>
      <c r="I362" s="546"/>
      <c r="J362" s="465"/>
      <c r="K362" s="424"/>
      <c r="L362" s="5">
        <v>11</v>
      </c>
      <c r="M362" s="291"/>
      <c r="N362" s="530"/>
      <c r="O362" s="527"/>
      <c r="P362" s="517"/>
      <c r="Q362" s="517"/>
      <c r="R362" s="517"/>
      <c r="S362" s="521"/>
      <c r="T362" s="524"/>
    </row>
    <row r="363" spans="1:20" x14ac:dyDescent="0.25">
      <c r="A363" s="566"/>
      <c r="B363" s="271"/>
      <c r="C363" s="271"/>
      <c r="D363" s="540"/>
      <c r="E363" s="540"/>
      <c r="F363" s="543"/>
      <c r="G363" s="495"/>
      <c r="H363" s="82">
        <v>4</v>
      </c>
      <c r="I363" s="546"/>
      <c r="J363" s="465"/>
      <c r="K363" s="424"/>
      <c r="L363" s="5">
        <v>12</v>
      </c>
      <c r="M363" s="291"/>
      <c r="N363" s="530"/>
      <c r="O363" s="527"/>
      <c r="P363" s="517"/>
      <c r="Q363" s="517"/>
      <c r="R363" s="517"/>
      <c r="S363" s="521"/>
      <c r="T363" s="524"/>
    </row>
    <row r="364" spans="1:20" x14ac:dyDescent="0.25">
      <c r="A364" s="566"/>
      <c r="B364" s="271"/>
      <c r="C364" s="271"/>
      <c r="D364" s="540"/>
      <c r="E364" s="540"/>
      <c r="F364" s="543"/>
      <c r="G364" s="495"/>
      <c r="H364" s="82">
        <v>5</v>
      </c>
      <c r="I364" s="546"/>
      <c r="J364" s="465"/>
      <c r="K364" s="424"/>
      <c r="L364" s="5">
        <v>13</v>
      </c>
      <c r="M364" s="291"/>
      <c r="N364" s="530"/>
      <c r="O364" s="527"/>
      <c r="P364" s="517"/>
      <c r="Q364" s="517"/>
      <c r="R364" s="517"/>
      <c r="S364" s="521"/>
      <c r="T364" s="524"/>
    </row>
    <row r="365" spans="1:20" x14ac:dyDescent="0.25">
      <c r="A365" s="566"/>
      <c r="B365" s="271"/>
      <c r="C365" s="271"/>
      <c r="D365" s="540"/>
      <c r="E365" s="540"/>
      <c r="F365" s="543"/>
      <c r="G365" s="495"/>
      <c r="H365" s="82">
        <v>6</v>
      </c>
      <c r="I365" s="546"/>
      <c r="J365" s="465"/>
      <c r="K365" s="424"/>
      <c r="L365" s="5">
        <v>14</v>
      </c>
      <c r="M365" s="291"/>
      <c r="N365" s="530"/>
      <c r="O365" s="527"/>
      <c r="P365" s="517"/>
      <c r="Q365" s="517"/>
      <c r="R365" s="517"/>
      <c r="S365" s="521"/>
      <c r="T365" s="524"/>
    </row>
    <row r="366" spans="1:20" ht="15.75" thickBot="1" x14ac:dyDescent="0.3">
      <c r="A366" s="566"/>
      <c r="B366" s="258"/>
      <c r="C366" s="258"/>
      <c r="D366" s="541"/>
      <c r="E366" s="541"/>
      <c r="F366" s="548"/>
      <c r="G366" s="496"/>
      <c r="H366" s="86">
        <v>7</v>
      </c>
      <c r="I366" s="332"/>
      <c r="J366" s="508"/>
      <c r="K366" s="429"/>
      <c r="L366" s="84">
        <v>15</v>
      </c>
      <c r="M366" s="292"/>
      <c r="N366" s="531"/>
      <c r="O366" s="528"/>
      <c r="P366" s="518"/>
      <c r="Q366" s="518"/>
      <c r="R366" s="518"/>
      <c r="S366" s="522"/>
      <c r="T366" s="525"/>
    </row>
    <row r="367" spans="1:20" ht="15" customHeight="1" x14ac:dyDescent="0.25">
      <c r="A367" s="566"/>
      <c r="B367" s="257" t="s">
        <v>206</v>
      </c>
      <c r="C367" s="257" t="s">
        <v>206</v>
      </c>
      <c r="D367" s="539" t="str">
        <f>DEC2HEX(E367)</f>
        <v>32</v>
      </c>
      <c r="E367" s="539">
        <f>E351+1</f>
        <v>50</v>
      </c>
      <c r="F367" s="545" t="str">
        <f>DEC2HEX(G367)</f>
        <v>44</v>
      </c>
      <c r="G367" s="536">
        <f>G359+1</f>
        <v>68</v>
      </c>
      <c r="H367" s="75">
        <v>0</v>
      </c>
      <c r="I367" s="331" t="s">
        <v>234</v>
      </c>
      <c r="J367" s="475" t="e">
        <f>DEC2HEX(K367,2)</f>
        <v>#NUM!</v>
      </c>
      <c r="K367" s="476">
        <f>K351+1</f>
        <v>1040</v>
      </c>
      <c r="L367" s="73">
        <v>0</v>
      </c>
      <c r="M367" s="290" t="str">
        <f>HEX2BIN(N367,8)</f>
        <v>00110011</v>
      </c>
      <c r="N367" s="287" t="s">
        <v>197</v>
      </c>
      <c r="O367" s="318" t="str">
        <f>CONCATENATE(N367,N375)</f>
        <v>3300</v>
      </c>
      <c r="P367" s="314" t="str">
        <f>CONCATENATE(N375,N367)</f>
        <v>0033</v>
      </c>
      <c r="Q367" s="314">
        <f>MOD(HEX2DEC(O367)+2^15,2^16)-2^15</f>
        <v>13056</v>
      </c>
      <c r="R367" s="314">
        <f>MOD(HEX2DEC(P367)+2^15,2^16)-2^15</f>
        <v>51</v>
      </c>
      <c r="S367" s="230" t="s">
        <v>315</v>
      </c>
      <c r="T367" s="231"/>
    </row>
    <row r="368" spans="1:20" ht="15" customHeight="1" x14ac:dyDescent="0.25">
      <c r="A368" s="566"/>
      <c r="B368" s="271"/>
      <c r="C368" s="271"/>
      <c r="D368" s="540"/>
      <c r="E368" s="540"/>
      <c r="F368" s="495"/>
      <c r="G368" s="537"/>
      <c r="H368" s="82">
        <v>1</v>
      </c>
      <c r="I368" s="546"/>
      <c r="J368" s="388"/>
      <c r="K368" s="387"/>
      <c r="L368" s="5">
        <v>1</v>
      </c>
      <c r="M368" s="291"/>
      <c r="N368" s="288"/>
      <c r="O368" s="319"/>
      <c r="P368" s="315"/>
      <c r="Q368" s="315"/>
      <c r="R368" s="315"/>
      <c r="S368" s="232"/>
      <c r="T368" s="233"/>
    </row>
    <row r="369" spans="1:20" ht="15" customHeight="1" x14ac:dyDescent="0.25">
      <c r="A369" s="566"/>
      <c r="B369" s="271"/>
      <c r="C369" s="271"/>
      <c r="D369" s="540"/>
      <c r="E369" s="540"/>
      <c r="F369" s="495"/>
      <c r="G369" s="537"/>
      <c r="H369" s="82">
        <v>2</v>
      </c>
      <c r="I369" s="546"/>
      <c r="J369" s="388"/>
      <c r="K369" s="387"/>
      <c r="L369" s="98">
        <v>2</v>
      </c>
      <c r="M369" s="291"/>
      <c r="N369" s="288"/>
      <c r="O369" s="319"/>
      <c r="P369" s="315"/>
      <c r="Q369" s="315"/>
      <c r="R369" s="315"/>
      <c r="S369" s="232"/>
      <c r="T369" s="233"/>
    </row>
    <row r="370" spans="1:20" ht="15" customHeight="1" x14ac:dyDescent="0.25">
      <c r="A370" s="566"/>
      <c r="B370" s="271"/>
      <c r="C370" s="271"/>
      <c r="D370" s="540"/>
      <c r="E370" s="540"/>
      <c r="F370" s="495"/>
      <c r="G370" s="537"/>
      <c r="H370" s="82">
        <v>3</v>
      </c>
      <c r="I370" s="546"/>
      <c r="J370" s="388"/>
      <c r="K370" s="387"/>
      <c r="L370" s="5">
        <v>3</v>
      </c>
      <c r="M370" s="291"/>
      <c r="N370" s="288"/>
      <c r="O370" s="319"/>
      <c r="P370" s="315"/>
      <c r="Q370" s="315"/>
      <c r="R370" s="315"/>
      <c r="S370" s="232"/>
      <c r="T370" s="233"/>
    </row>
    <row r="371" spans="1:20" ht="15" customHeight="1" x14ac:dyDescent="0.25">
      <c r="A371" s="566"/>
      <c r="B371" s="271"/>
      <c r="C371" s="271"/>
      <c r="D371" s="540"/>
      <c r="E371" s="540"/>
      <c r="F371" s="495"/>
      <c r="G371" s="537"/>
      <c r="H371" s="82">
        <v>4</v>
      </c>
      <c r="I371" s="546"/>
      <c r="J371" s="388"/>
      <c r="K371" s="387"/>
      <c r="L371" s="98">
        <v>4</v>
      </c>
      <c r="M371" s="291"/>
      <c r="N371" s="288"/>
      <c r="O371" s="319"/>
      <c r="P371" s="315"/>
      <c r="Q371" s="315"/>
      <c r="R371" s="315"/>
      <c r="S371" s="232"/>
      <c r="T371" s="233"/>
    </row>
    <row r="372" spans="1:20" ht="15" customHeight="1" x14ac:dyDescent="0.25">
      <c r="A372" s="566"/>
      <c r="B372" s="271"/>
      <c r="C372" s="271"/>
      <c r="D372" s="540"/>
      <c r="E372" s="540"/>
      <c r="F372" s="495"/>
      <c r="G372" s="537"/>
      <c r="H372" s="82">
        <v>5</v>
      </c>
      <c r="I372" s="546"/>
      <c r="J372" s="388"/>
      <c r="K372" s="387"/>
      <c r="L372" s="5">
        <v>5</v>
      </c>
      <c r="M372" s="291"/>
      <c r="N372" s="288"/>
      <c r="O372" s="319"/>
      <c r="P372" s="315"/>
      <c r="Q372" s="315"/>
      <c r="R372" s="315"/>
      <c r="S372" s="232"/>
      <c r="T372" s="233"/>
    </row>
    <row r="373" spans="1:20" ht="15" customHeight="1" x14ac:dyDescent="0.25">
      <c r="A373" s="566"/>
      <c r="B373" s="271"/>
      <c r="C373" s="271"/>
      <c r="D373" s="540"/>
      <c r="E373" s="540"/>
      <c r="F373" s="495"/>
      <c r="G373" s="537"/>
      <c r="H373" s="82">
        <v>6</v>
      </c>
      <c r="I373" s="546"/>
      <c r="J373" s="388"/>
      <c r="K373" s="387"/>
      <c r="L373" s="98">
        <v>6</v>
      </c>
      <c r="M373" s="291"/>
      <c r="N373" s="288"/>
      <c r="O373" s="319"/>
      <c r="P373" s="315"/>
      <c r="Q373" s="315"/>
      <c r="R373" s="315"/>
      <c r="S373" s="232"/>
      <c r="T373" s="233"/>
    </row>
    <row r="374" spans="1:20" ht="15.75" customHeight="1" thickBot="1" x14ac:dyDescent="0.3">
      <c r="A374" s="566"/>
      <c r="B374" s="271"/>
      <c r="C374" s="271"/>
      <c r="D374" s="540"/>
      <c r="E374" s="540"/>
      <c r="F374" s="495"/>
      <c r="G374" s="538"/>
      <c r="H374" s="86">
        <v>7</v>
      </c>
      <c r="I374" s="546"/>
      <c r="J374" s="388"/>
      <c r="K374" s="387"/>
      <c r="L374" s="5">
        <v>7</v>
      </c>
      <c r="M374" s="292"/>
      <c r="N374" s="289"/>
      <c r="O374" s="319"/>
      <c r="P374" s="315"/>
      <c r="Q374" s="315"/>
      <c r="R374" s="315"/>
      <c r="S374" s="232"/>
      <c r="T374" s="233"/>
    </row>
    <row r="375" spans="1:20" ht="15" customHeight="1" x14ac:dyDescent="0.25">
      <c r="A375" s="566"/>
      <c r="B375" s="271"/>
      <c r="C375" s="271"/>
      <c r="D375" s="540"/>
      <c r="E375" s="540"/>
      <c r="F375" s="545" t="str">
        <f>DEC2HEX(G375)</f>
        <v>45</v>
      </c>
      <c r="G375" s="536">
        <f>G367+1</f>
        <v>69</v>
      </c>
      <c r="H375" s="75">
        <v>0</v>
      </c>
      <c r="I375" s="546"/>
      <c r="J375" s="388"/>
      <c r="K375" s="387"/>
      <c r="L375" s="98">
        <v>8</v>
      </c>
      <c r="M375" s="290" t="str">
        <f>HEX2BIN(N375,8)</f>
        <v>00000000</v>
      </c>
      <c r="N375" s="287" t="s">
        <v>136</v>
      </c>
      <c r="O375" s="319"/>
      <c r="P375" s="315"/>
      <c r="Q375" s="315"/>
      <c r="R375" s="315"/>
      <c r="S375" s="232"/>
      <c r="T375" s="233"/>
    </row>
    <row r="376" spans="1:20" ht="15" customHeight="1" x14ac:dyDescent="0.25">
      <c r="A376" s="566"/>
      <c r="B376" s="271"/>
      <c r="C376" s="271"/>
      <c r="D376" s="540"/>
      <c r="E376" s="540"/>
      <c r="F376" s="495"/>
      <c r="G376" s="537"/>
      <c r="H376" s="82">
        <v>1</v>
      </c>
      <c r="I376" s="546"/>
      <c r="J376" s="388"/>
      <c r="K376" s="387"/>
      <c r="L376" s="5">
        <v>9</v>
      </c>
      <c r="M376" s="291"/>
      <c r="N376" s="288"/>
      <c r="O376" s="319"/>
      <c r="P376" s="315"/>
      <c r="Q376" s="315"/>
      <c r="R376" s="315"/>
      <c r="S376" s="232"/>
      <c r="T376" s="233"/>
    </row>
    <row r="377" spans="1:20" ht="15" customHeight="1" x14ac:dyDescent="0.25">
      <c r="A377" s="566"/>
      <c r="B377" s="271"/>
      <c r="C377" s="271"/>
      <c r="D377" s="540"/>
      <c r="E377" s="540"/>
      <c r="F377" s="495"/>
      <c r="G377" s="537"/>
      <c r="H377" s="82">
        <v>2</v>
      </c>
      <c r="I377" s="546"/>
      <c r="J377" s="388"/>
      <c r="K377" s="387"/>
      <c r="L377" s="98">
        <v>10</v>
      </c>
      <c r="M377" s="291"/>
      <c r="N377" s="288"/>
      <c r="O377" s="319"/>
      <c r="P377" s="315"/>
      <c r="Q377" s="315"/>
      <c r="R377" s="315"/>
      <c r="S377" s="232"/>
      <c r="T377" s="233"/>
    </row>
    <row r="378" spans="1:20" ht="15" customHeight="1" x14ac:dyDescent="0.25">
      <c r="A378" s="566"/>
      <c r="B378" s="271"/>
      <c r="C378" s="271"/>
      <c r="D378" s="540"/>
      <c r="E378" s="540"/>
      <c r="F378" s="495"/>
      <c r="G378" s="537"/>
      <c r="H378" s="82">
        <v>3</v>
      </c>
      <c r="I378" s="546"/>
      <c r="J378" s="388"/>
      <c r="K378" s="387"/>
      <c r="L378" s="5">
        <v>11</v>
      </c>
      <c r="M378" s="291"/>
      <c r="N378" s="288"/>
      <c r="O378" s="319"/>
      <c r="P378" s="315"/>
      <c r="Q378" s="315"/>
      <c r="R378" s="315"/>
      <c r="S378" s="232"/>
      <c r="T378" s="233"/>
    </row>
    <row r="379" spans="1:20" ht="15" customHeight="1" x14ac:dyDescent="0.25">
      <c r="A379" s="566"/>
      <c r="B379" s="271"/>
      <c r="C379" s="271"/>
      <c r="D379" s="540"/>
      <c r="E379" s="540"/>
      <c r="F379" s="495"/>
      <c r="G379" s="537"/>
      <c r="H379" s="82">
        <v>4</v>
      </c>
      <c r="I379" s="546"/>
      <c r="J379" s="388"/>
      <c r="K379" s="387"/>
      <c r="L379" s="98">
        <v>12</v>
      </c>
      <c r="M379" s="291"/>
      <c r="N379" s="288"/>
      <c r="O379" s="319"/>
      <c r="P379" s="315"/>
      <c r="Q379" s="315"/>
      <c r="R379" s="315"/>
      <c r="S379" s="232"/>
      <c r="T379" s="233"/>
    </row>
    <row r="380" spans="1:20" ht="15" customHeight="1" x14ac:dyDescent="0.25">
      <c r="A380" s="566"/>
      <c r="B380" s="271"/>
      <c r="C380" s="271"/>
      <c r="D380" s="540"/>
      <c r="E380" s="540"/>
      <c r="F380" s="495"/>
      <c r="G380" s="537"/>
      <c r="H380" s="82">
        <v>5</v>
      </c>
      <c r="I380" s="546"/>
      <c r="J380" s="388"/>
      <c r="K380" s="387"/>
      <c r="L380" s="5">
        <v>13</v>
      </c>
      <c r="M380" s="291"/>
      <c r="N380" s="288"/>
      <c r="O380" s="319"/>
      <c r="P380" s="315"/>
      <c r="Q380" s="315"/>
      <c r="R380" s="315"/>
      <c r="S380" s="232"/>
      <c r="T380" s="233"/>
    </row>
    <row r="381" spans="1:20" ht="15" customHeight="1" x14ac:dyDescent="0.25">
      <c r="A381" s="566"/>
      <c r="B381" s="271"/>
      <c r="C381" s="271"/>
      <c r="D381" s="540"/>
      <c r="E381" s="540"/>
      <c r="F381" s="495"/>
      <c r="G381" s="537"/>
      <c r="H381" s="82">
        <v>6</v>
      </c>
      <c r="I381" s="546"/>
      <c r="J381" s="388"/>
      <c r="K381" s="387"/>
      <c r="L381" s="98">
        <v>14</v>
      </c>
      <c r="M381" s="291"/>
      <c r="N381" s="288"/>
      <c r="O381" s="319"/>
      <c r="P381" s="315"/>
      <c r="Q381" s="315"/>
      <c r="R381" s="315"/>
      <c r="S381" s="232"/>
      <c r="T381" s="233"/>
    </row>
    <row r="382" spans="1:20" ht="15.75" customHeight="1" thickBot="1" x14ac:dyDescent="0.3">
      <c r="A382" s="566"/>
      <c r="B382" s="258"/>
      <c r="C382" s="258"/>
      <c r="D382" s="541"/>
      <c r="E382" s="541"/>
      <c r="F382" s="495"/>
      <c r="G382" s="538"/>
      <c r="H382" s="86">
        <v>7</v>
      </c>
      <c r="I382" s="332"/>
      <c r="J382" s="394"/>
      <c r="K382" s="477"/>
      <c r="L382" s="84">
        <v>15</v>
      </c>
      <c r="M382" s="292"/>
      <c r="N382" s="289"/>
      <c r="O382" s="320"/>
      <c r="P382" s="316"/>
      <c r="Q382" s="316"/>
      <c r="R382" s="316"/>
      <c r="S382" s="234"/>
      <c r="T382" s="235"/>
    </row>
    <row r="383" spans="1:20" ht="15" customHeight="1" x14ac:dyDescent="0.25">
      <c r="A383" s="566"/>
      <c r="B383" s="257" t="s">
        <v>299</v>
      </c>
      <c r="C383" s="257" t="s">
        <v>203</v>
      </c>
      <c r="D383" s="539" t="str">
        <f>DEC2HEX(E383)</f>
        <v>33</v>
      </c>
      <c r="E383" s="539">
        <f>E367+1</f>
        <v>51</v>
      </c>
      <c r="F383" s="542" t="str">
        <f>DEC2HEX(G383,2)</f>
        <v>46</v>
      </c>
      <c r="G383" s="545">
        <f>G375+1</f>
        <v>70</v>
      </c>
      <c r="H383" s="75">
        <v>0</v>
      </c>
      <c r="I383" s="331" t="s">
        <v>316</v>
      </c>
      <c r="J383" s="464" t="e">
        <f>DEC2HEX(K383,2)</f>
        <v>#NUM!</v>
      </c>
      <c r="K383" s="317">
        <f>+K367+1</f>
        <v>1041</v>
      </c>
      <c r="L383" s="73">
        <v>0</v>
      </c>
      <c r="M383" s="290" t="str">
        <f>HEX2BIN(N383,8)</f>
        <v>11000000</v>
      </c>
      <c r="N383" s="529" t="s">
        <v>231</v>
      </c>
      <c r="O383" s="547" t="str">
        <f>CONCATENATE(N383,N391,N399,N407)</f>
        <v>C0D40100</v>
      </c>
      <c r="P383" s="519" t="str">
        <f>CONCATENATE(N407,N399,N391,N383)</f>
        <v>0001D4C0</v>
      </c>
      <c r="Q383" s="519">
        <f>MOD(HEX2DEC(O383)+2^31,2^32)-2^31</f>
        <v>-1059847936</v>
      </c>
      <c r="R383" s="519">
        <f>(MOD(HEX2DEC(P383)+2^31,2^32)-2^31)</f>
        <v>120000</v>
      </c>
      <c r="S383" s="520">
        <f>Q383*0.001</f>
        <v>-1059847.936</v>
      </c>
      <c r="T383" s="523">
        <f>R383*0.001</f>
        <v>120</v>
      </c>
    </row>
    <row r="384" spans="1:20" x14ac:dyDescent="0.25">
      <c r="A384" s="566"/>
      <c r="B384" s="271"/>
      <c r="C384" s="271"/>
      <c r="D384" s="540"/>
      <c r="E384" s="540"/>
      <c r="F384" s="543"/>
      <c r="G384" s="495"/>
      <c r="H384" s="82">
        <v>1</v>
      </c>
      <c r="I384" s="546"/>
      <c r="J384" s="465"/>
      <c r="K384" s="424"/>
      <c r="L384" s="5">
        <v>1</v>
      </c>
      <c r="M384" s="291"/>
      <c r="N384" s="530"/>
      <c r="O384" s="527"/>
      <c r="P384" s="517"/>
      <c r="Q384" s="517"/>
      <c r="R384" s="517"/>
      <c r="S384" s="521"/>
      <c r="T384" s="524"/>
    </row>
    <row r="385" spans="1:20" x14ac:dyDescent="0.25">
      <c r="A385" s="566"/>
      <c r="B385" s="271"/>
      <c r="C385" s="271"/>
      <c r="D385" s="540"/>
      <c r="E385" s="540"/>
      <c r="F385" s="543"/>
      <c r="G385" s="495"/>
      <c r="H385" s="82">
        <v>2</v>
      </c>
      <c r="I385" s="546"/>
      <c r="J385" s="465"/>
      <c r="K385" s="424"/>
      <c r="L385" s="5">
        <v>2</v>
      </c>
      <c r="M385" s="291"/>
      <c r="N385" s="530"/>
      <c r="O385" s="527"/>
      <c r="P385" s="517"/>
      <c r="Q385" s="517"/>
      <c r="R385" s="517"/>
      <c r="S385" s="521"/>
      <c r="T385" s="524"/>
    </row>
    <row r="386" spans="1:20" x14ac:dyDescent="0.25">
      <c r="A386" s="566"/>
      <c r="B386" s="271"/>
      <c r="C386" s="271"/>
      <c r="D386" s="540"/>
      <c r="E386" s="540"/>
      <c r="F386" s="543"/>
      <c r="G386" s="495"/>
      <c r="H386" s="82">
        <v>3</v>
      </c>
      <c r="I386" s="546"/>
      <c r="J386" s="465"/>
      <c r="K386" s="424"/>
      <c r="L386" s="5">
        <v>3</v>
      </c>
      <c r="M386" s="291"/>
      <c r="N386" s="530"/>
      <c r="O386" s="527"/>
      <c r="P386" s="517"/>
      <c r="Q386" s="517"/>
      <c r="R386" s="517"/>
      <c r="S386" s="521"/>
      <c r="T386" s="524"/>
    </row>
    <row r="387" spans="1:20" x14ac:dyDescent="0.25">
      <c r="A387" s="566"/>
      <c r="B387" s="271"/>
      <c r="C387" s="271"/>
      <c r="D387" s="540"/>
      <c r="E387" s="540"/>
      <c r="F387" s="543"/>
      <c r="G387" s="495"/>
      <c r="H387" s="82">
        <v>4</v>
      </c>
      <c r="I387" s="546"/>
      <c r="J387" s="465"/>
      <c r="K387" s="424"/>
      <c r="L387" s="5">
        <v>4</v>
      </c>
      <c r="M387" s="291"/>
      <c r="N387" s="530"/>
      <c r="O387" s="527"/>
      <c r="P387" s="517"/>
      <c r="Q387" s="517"/>
      <c r="R387" s="517"/>
      <c r="S387" s="521"/>
      <c r="T387" s="524"/>
    </row>
    <row r="388" spans="1:20" x14ac:dyDescent="0.25">
      <c r="A388" s="566"/>
      <c r="B388" s="271"/>
      <c r="C388" s="271"/>
      <c r="D388" s="540"/>
      <c r="E388" s="540"/>
      <c r="F388" s="543"/>
      <c r="G388" s="495"/>
      <c r="H388" s="82">
        <v>5</v>
      </c>
      <c r="I388" s="546"/>
      <c r="J388" s="465"/>
      <c r="K388" s="424"/>
      <c r="L388" s="5">
        <v>5</v>
      </c>
      <c r="M388" s="291"/>
      <c r="N388" s="530"/>
      <c r="O388" s="527"/>
      <c r="P388" s="517"/>
      <c r="Q388" s="517"/>
      <c r="R388" s="517"/>
      <c r="S388" s="521"/>
      <c r="T388" s="524"/>
    </row>
    <row r="389" spans="1:20" x14ac:dyDescent="0.25">
      <c r="A389" s="566"/>
      <c r="B389" s="271"/>
      <c r="C389" s="271"/>
      <c r="D389" s="540"/>
      <c r="E389" s="540"/>
      <c r="F389" s="543"/>
      <c r="G389" s="495"/>
      <c r="H389" s="82">
        <v>6</v>
      </c>
      <c r="I389" s="546"/>
      <c r="J389" s="465"/>
      <c r="K389" s="424"/>
      <c r="L389" s="5">
        <v>6</v>
      </c>
      <c r="M389" s="291"/>
      <c r="N389" s="530"/>
      <c r="O389" s="527"/>
      <c r="P389" s="517"/>
      <c r="Q389" s="517"/>
      <c r="R389" s="517"/>
      <c r="S389" s="521"/>
      <c r="T389" s="524"/>
    </row>
    <row r="390" spans="1:20" ht="15.75" thickBot="1" x14ac:dyDescent="0.3">
      <c r="A390" s="566"/>
      <c r="B390" s="271"/>
      <c r="C390" s="271"/>
      <c r="D390" s="540"/>
      <c r="E390" s="540"/>
      <c r="F390" s="544"/>
      <c r="G390" s="496"/>
      <c r="H390" s="82">
        <v>7</v>
      </c>
      <c r="I390" s="546"/>
      <c r="J390" s="465"/>
      <c r="K390" s="424"/>
      <c r="L390" s="5">
        <v>7</v>
      </c>
      <c r="M390" s="292"/>
      <c r="N390" s="531"/>
      <c r="O390" s="527"/>
      <c r="P390" s="517"/>
      <c r="Q390" s="517"/>
      <c r="R390" s="517"/>
      <c r="S390" s="521"/>
      <c r="T390" s="524"/>
    </row>
    <row r="391" spans="1:20" x14ac:dyDescent="0.25">
      <c r="A391" s="566"/>
      <c r="B391" s="271"/>
      <c r="C391" s="271"/>
      <c r="D391" s="540"/>
      <c r="E391" s="540"/>
      <c r="F391" s="542" t="str">
        <f>DEC2HEX(G391,2)</f>
        <v>47</v>
      </c>
      <c r="G391" s="494">
        <f>G383+1</f>
        <v>71</v>
      </c>
      <c r="H391" s="82">
        <v>0</v>
      </c>
      <c r="I391" s="546"/>
      <c r="J391" s="465"/>
      <c r="K391" s="424"/>
      <c r="L391" s="5">
        <v>8</v>
      </c>
      <c r="M391" s="290" t="str">
        <f>HEX2BIN(N391,8)</f>
        <v>11010100</v>
      </c>
      <c r="N391" s="529" t="s">
        <v>235</v>
      </c>
      <c r="O391" s="527"/>
      <c r="P391" s="517"/>
      <c r="Q391" s="517"/>
      <c r="R391" s="517"/>
      <c r="S391" s="521"/>
      <c r="T391" s="524"/>
    </row>
    <row r="392" spans="1:20" x14ac:dyDescent="0.25">
      <c r="A392" s="566"/>
      <c r="B392" s="271"/>
      <c r="C392" s="271"/>
      <c r="D392" s="540"/>
      <c r="E392" s="540"/>
      <c r="F392" s="543"/>
      <c r="G392" s="495"/>
      <c r="H392" s="82">
        <v>1</v>
      </c>
      <c r="I392" s="546"/>
      <c r="J392" s="465"/>
      <c r="K392" s="424"/>
      <c r="L392" s="5">
        <v>9</v>
      </c>
      <c r="M392" s="291"/>
      <c r="N392" s="530"/>
      <c r="O392" s="527"/>
      <c r="P392" s="517"/>
      <c r="Q392" s="517"/>
      <c r="R392" s="517"/>
      <c r="S392" s="521"/>
      <c r="T392" s="524"/>
    </row>
    <row r="393" spans="1:20" x14ac:dyDescent="0.25">
      <c r="A393" s="566"/>
      <c r="B393" s="271"/>
      <c r="C393" s="271"/>
      <c r="D393" s="540"/>
      <c r="E393" s="540"/>
      <c r="F393" s="543"/>
      <c r="G393" s="495"/>
      <c r="H393" s="82">
        <v>2</v>
      </c>
      <c r="I393" s="546"/>
      <c r="J393" s="465"/>
      <c r="K393" s="424"/>
      <c r="L393" s="5">
        <v>10</v>
      </c>
      <c r="M393" s="291"/>
      <c r="N393" s="530"/>
      <c r="O393" s="527"/>
      <c r="P393" s="517"/>
      <c r="Q393" s="517"/>
      <c r="R393" s="517"/>
      <c r="S393" s="521"/>
      <c r="T393" s="524"/>
    </row>
    <row r="394" spans="1:20" x14ac:dyDescent="0.25">
      <c r="A394" s="566"/>
      <c r="B394" s="271"/>
      <c r="C394" s="271"/>
      <c r="D394" s="540"/>
      <c r="E394" s="540"/>
      <c r="F394" s="543"/>
      <c r="G394" s="495"/>
      <c r="H394" s="82">
        <v>3</v>
      </c>
      <c r="I394" s="546"/>
      <c r="J394" s="465"/>
      <c r="K394" s="424"/>
      <c r="L394" s="5">
        <v>11</v>
      </c>
      <c r="M394" s="291"/>
      <c r="N394" s="530"/>
      <c r="O394" s="527"/>
      <c r="P394" s="517"/>
      <c r="Q394" s="517"/>
      <c r="R394" s="517"/>
      <c r="S394" s="521"/>
      <c r="T394" s="524"/>
    </row>
    <row r="395" spans="1:20" x14ac:dyDescent="0.25">
      <c r="A395" s="566"/>
      <c r="B395" s="271"/>
      <c r="C395" s="271"/>
      <c r="D395" s="540"/>
      <c r="E395" s="540"/>
      <c r="F395" s="543"/>
      <c r="G395" s="495"/>
      <c r="H395" s="82">
        <v>4</v>
      </c>
      <c r="I395" s="546"/>
      <c r="J395" s="465"/>
      <c r="K395" s="424"/>
      <c r="L395" s="5">
        <v>12</v>
      </c>
      <c r="M395" s="291"/>
      <c r="N395" s="530"/>
      <c r="O395" s="527"/>
      <c r="P395" s="517"/>
      <c r="Q395" s="517"/>
      <c r="R395" s="517"/>
      <c r="S395" s="521"/>
      <c r="T395" s="524"/>
    </row>
    <row r="396" spans="1:20" x14ac:dyDescent="0.25">
      <c r="A396" s="566"/>
      <c r="B396" s="271"/>
      <c r="C396" s="271"/>
      <c r="D396" s="540"/>
      <c r="E396" s="540"/>
      <c r="F396" s="543"/>
      <c r="G396" s="495"/>
      <c r="H396" s="82">
        <v>5</v>
      </c>
      <c r="I396" s="546"/>
      <c r="J396" s="465"/>
      <c r="K396" s="424"/>
      <c r="L396" s="5">
        <v>13</v>
      </c>
      <c r="M396" s="291"/>
      <c r="N396" s="530"/>
      <c r="O396" s="527"/>
      <c r="P396" s="517"/>
      <c r="Q396" s="517"/>
      <c r="R396" s="517"/>
      <c r="S396" s="521"/>
      <c r="T396" s="524"/>
    </row>
    <row r="397" spans="1:20" x14ac:dyDescent="0.25">
      <c r="A397" s="566"/>
      <c r="B397" s="271"/>
      <c r="C397" s="271"/>
      <c r="D397" s="540"/>
      <c r="E397" s="540"/>
      <c r="F397" s="543"/>
      <c r="G397" s="495"/>
      <c r="H397" s="82">
        <v>6</v>
      </c>
      <c r="I397" s="546"/>
      <c r="J397" s="465"/>
      <c r="K397" s="424"/>
      <c r="L397" s="5">
        <v>14</v>
      </c>
      <c r="M397" s="291"/>
      <c r="N397" s="530"/>
      <c r="O397" s="527"/>
      <c r="P397" s="517"/>
      <c r="Q397" s="517"/>
      <c r="R397" s="517"/>
      <c r="S397" s="521"/>
      <c r="T397" s="524"/>
    </row>
    <row r="398" spans="1:20" ht="15.75" thickBot="1" x14ac:dyDescent="0.3">
      <c r="A398" s="566"/>
      <c r="B398" s="271"/>
      <c r="C398" s="258"/>
      <c r="D398" s="541"/>
      <c r="E398" s="541"/>
      <c r="F398" s="544"/>
      <c r="G398" s="496"/>
      <c r="H398" s="90">
        <v>7</v>
      </c>
      <c r="I398" s="546"/>
      <c r="J398" s="466"/>
      <c r="K398" s="199"/>
      <c r="L398" s="88">
        <v>15</v>
      </c>
      <c r="M398" s="292"/>
      <c r="N398" s="531"/>
      <c r="O398" s="527"/>
      <c r="P398" s="517"/>
      <c r="Q398" s="517"/>
      <c r="R398" s="517"/>
      <c r="S398" s="521"/>
      <c r="T398" s="524"/>
    </row>
    <row r="399" spans="1:20" x14ac:dyDescent="0.25">
      <c r="A399" s="566"/>
      <c r="B399" s="271"/>
      <c r="C399" s="257" t="s">
        <v>204</v>
      </c>
      <c r="D399" s="539" t="str">
        <f>DEC2HEX(E399)</f>
        <v>34</v>
      </c>
      <c r="E399" s="539">
        <f>E383+1</f>
        <v>52</v>
      </c>
      <c r="F399" s="542" t="str">
        <f>DEC2HEX(G399,2)</f>
        <v>48</v>
      </c>
      <c r="G399" s="494">
        <f>G391+1</f>
        <v>72</v>
      </c>
      <c r="H399" s="75">
        <v>0</v>
      </c>
      <c r="I399" s="546"/>
      <c r="J399" s="464" t="e">
        <f>DEC2HEX(K399,2)</f>
        <v>#NUM!</v>
      </c>
      <c r="K399" s="317">
        <f>+K383+1</f>
        <v>1042</v>
      </c>
      <c r="L399" s="73">
        <v>0</v>
      </c>
      <c r="M399" s="290" t="str">
        <f>HEX2BIN(N399,8)</f>
        <v>00000001</v>
      </c>
      <c r="N399" s="529" t="s">
        <v>135</v>
      </c>
      <c r="O399" s="527"/>
      <c r="P399" s="517"/>
      <c r="Q399" s="517"/>
      <c r="R399" s="517"/>
      <c r="S399" s="521"/>
      <c r="T399" s="524"/>
    </row>
    <row r="400" spans="1:20" x14ac:dyDescent="0.25">
      <c r="A400" s="566"/>
      <c r="B400" s="271"/>
      <c r="C400" s="271"/>
      <c r="D400" s="540"/>
      <c r="E400" s="540"/>
      <c r="F400" s="543"/>
      <c r="G400" s="495"/>
      <c r="H400" s="82">
        <v>1</v>
      </c>
      <c r="I400" s="546"/>
      <c r="J400" s="465"/>
      <c r="K400" s="424"/>
      <c r="L400" s="5">
        <v>1</v>
      </c>
      <c r="M400" s="291"/>
      <c r="N400" s="530"/>
      <c r="O400" s="527"/>
      <c r="P400" s="517"/>
      <c r="Q400" s="517"/>
      <c r="R400" s="517"/>
      <c r="S400" s="521"/>
      <c r="T400" s="524"/>
    </row>
    <row r="401" spans="1:20" x14ac:dyDescent="0.25">
      <c r="A401" s="566"/>
      <c r="B401" s="271"/>
      <c r="C401" s="271"/>
      <c r="D401" s="540"/>
      <c r="E401" s="540"/>
      <c r="F401" s="543"/>
      <c r="G401" s="495"/>
      <c r="H401" s="82">
        <v>2</v>
      </c>
      <c r="I401" s="546"/>
      <c r="J401" s="465"/>
      <c r="K401" s="424"/>
      <c r="L401" s="5">
        <v>2</v>
      </c>
      <c r="M401" s="291"/>
      <c r="N401" s="530"/>
      <c r="O401" s="527"/>
      <c r="P401" s="517"/>
      <c r="Q401" s="517"/>
      <c r="R401" s="517"/>
      <c r="S401" s="521"/>
      <c r="T401" s="524"/>
    </row>
    <row r="402" spans="1:20" x14ac:dyDescent="0.25">
      <c r="A402" s="566"/>
      <c r="B402" s="271"/>
      <c r="C402" s="271"/>
      <c r="D402" s="540"/>
      <c r="E402" s="540"/>
      <c r="F402" s="543"/>
      <c r="G402" s="495"/>
      <c r="H402" s="82">
        <v>3</v>
      </c>
      <c r="I402" s="546"/>
      <c r="J402" s="465"/>
      <c r="K402" s="424"/>
      <c r="L402" s="5">
        <v>3</v>
      </c>
      <c r="M402" s="291"/>
      <c r="N402" s="530"/>
      <c r="O402" s="527"/>
      <c r="P402" s="517"/>
      <c r="Q402" s="517"/>
      <c r="R402" s="517"/>
      <c r="S402" s="521"/>
      <c r="T402" s="524"/>
    </row>
    <row r="403" spans="1:20" x14ac:dyDescent="0.25">
      <c r="A403" s="566"/>
      <c r="B403" s="271"/>
      <c r="C403" s="271"/>
      <c r="D403" s="540"/>
      <c r="E403" s="540"/>
      <c r="F403" s="543"/>
      <c r="G403" s="495"/>
      <c r="H403" s="82">
        <v>4</v>
      </c>
      <c r="I403" s="546"/>
      <c r="J403" s="465"/>
      <c r="K403" s="424"/>
      <c r="L403" s="5">
        <v>4</v>
      </c>
      <c r="M403" s="291"/>
      <c r="N403" s="530"/>
      <c r="O403" s="527"/>
      <c r="P403" s="517"/>
      <c r="Q403" s="517"/>
      <c r="R403" s="517"/>
      <c r="S403" s="521"/>
      <c r="T403" s="524"/>
    </row>
    <row r="404" spans="1:20" x14ac:dyDescent="0.25">
      <c r="A404" s="566"/>
      <c r="B404" s="271"/>
      <c r="C404" s="271"/>
      <c r="D404" s="540"/>
      <c r="E404" s="540"/>
      <c r="F404" s="543"/>
      <c r="G404" s="495"/>
      <c r="H404" s="82">
        <v>5</v>
      </c>
      <c r="I404" s="546"/>
      <c r="J404" s="465"/>
      <c r="K404" s="424"/>
      <c r="L404" s="5">
        <v>5</v>
      </c>
      <c r="M404" s="291"/>
      <c r="N404" s="530"/>
      <c r="O404" s="527"/>
      <c r="P404" s="517"/>
      <c r="Q404" s="517"/>
      <c r="R404" s="517"/>
      <c r="S404" s="521"/>
      <c r="T404" s="524"/>
    </row>
    <row r="405" spans="1:20" x14ac:dyDescent="0.25">
      <c r="A405" s="566"/>
      <c r="B405" s="271"/>
      <c r="C405" s="271"/>
      <c r="D405" s="540"/>
      <c r="E405" s="540"/>
      <c r="F405" s="543"/>
      <c r="G405" s="495"/>
      <c r="H405" s="82">
        <v>6</v>
      </c>
      <c r="I405" s="546"/>
      <c r="J405" s="465"/>
      <c r="K405" s="424"/>
      <c r="L405" s="5">
        <v>6</v>
      </c>
      <c r="M405" s="291"/>
      <c r="N405" s="530"/>
      <c r="O405" s="527"/>
      <c r="P405" s="517"/>
      <c r="Q405" s="517"/>
      <c r="R405" s="517"/>
      <c r="S405" s="521"/>
      <c r="T405" s="524"/>
    </row>
    <row r="406" spans="1:20" ht="15.75" thickBot="1" x14ac:dyDescent="0.3">
      <c r="A406" s="566"/>
      <c r="B406" s="271"/>
      <c r="C406" s="271"/>
      <c r="D406" s="540"/>
      <c r="E406" s="540"/>
      <c r="F406" s="544"/>
      <c r="G406" s="496"/>
      <c r="H406" s="82">
        <v>7</v>
      </c>
      <c r="I406" s="546"/>
      <c r="J406" s="465"/>
      <c r="K406" s="424"/>
      <c r="L406" s="5">
        <v>7</v>
      </c>
      <c r="M406" s="292"/>
      <c r="N406" s="531"/>
      <c r="O406" s="527"/>
      <c r="P406" s="517"/>
      <c r="Q406" s="517"/>
      <c r="R406" s="517"/>
      <c r="S406" s="521"/>
      <c r="T406" s="524"/>
    </row>
    <row r="407" spans="1:20" x14ac:dyDescent="0.25">
      <c r="A407" s="566"/>
      <c r="B407" s="271"/>
      <c r="C407" s="271"/>
      <c r="D407" s="540"/>
      <c r="E407" s="540"/>
      <c r="F407" s="542" t="str">
        <f>DEC2HEX(G407,2)</f>
        <v>49</v>
      </c>
      <c r="G407" s="494">
        <f>G399+1</f>
        <v>73</v>
      </c>
      <c r="H407" s="82">
        <v>0</v>
      </c>
      <c r="I407" s="546"/>
      <c r="J407" s="465"/>
      <c r="K407" s="424"/>
      <c r="L407" s="5">
        <v>8</v>
      </c>
      <c r="M407" s="290" t="str">
        <f>HEX2BIN(N407,8)</f>
        <v>00000000</v>
      </c>
      <c r="N407" s="529" t="s">
        <v>136</v>
      </c>
      <c r="O407" s="527"/>
      <c r="P407" s="517"/>
      <c r="Q407" s="517"/>
      <c r="R407" s="517"/>
      <c r="S407" s="521"/>
      <c r="T407" s="524"/>
    </row>
    <row r="408" spans="1:20" x14ac:dyDescent="0.25">
      <c r="A408" s="566"/>
      <c r="B408" s="271"/>
      <c r="C408" s="271"/>
      <c r="D408" s="540"/>
      <c r="E408" s="540"/>
      <c r="F408" s="543"/>
      <c r="G408" s="495"/>
      <c r="H408" s="82">
        <v>1</v>
      </c>
      <c r="I408" s="546"/>
      <c r="J408" s="465"/>
      <c r="K408" s="424"/>
      <c r="L408" s="5">
        <v>9</v>
      </c>
      <c r="M408" s="291"/>
      <c r="N408" s="530"/>
      <c r="O408" s="527"/>
      <c r="P408" s="517"/>
      <c r="Q408" s="517"/>
      <c r="R408" s="517"/>
      <c r="S408" s="521"/>
      <c r="T408" s="524"/>
    </row>
    <row r="409" spans="1:20" x14ac:dyDescent="0.25">
      <c r="A409" s="566"/>
      <c r="B409" s="271"/>
      <c r="C409" s="271"/>
      <c r="D409" s="540"/>
      <c r="E409" s="540"/>
      <c r="F409" s="543"/>
      <c r="G409" s="495"/>
      <c r="H409" s="82">
        <v>2</v>
      </c>
      <c r="I409" s="546"/>
      <c r="J409" s="465"/>
      <c r="K409" s="424"/>
      <c r="L409" s="5">
        <v>10</v>
      </c>
      <c r="M409" s="291"/>
      <c r="N409" s="530"/>
      <c r="O409" s="527"/>
      <c r="P409" s="517"/>
      <c r="Q409" s="517"/>
      <c r="R409" s="517"/>
      <c r="S409" s="521"/>
      <c r="T409" s="524"/>
    </row>
    <row r="410" spans="1:20" x14ac:dyDescent="0.25">
      <c r="A410" s="566"/>
      <c r="B410" s="271"/>
      <c r="C410" s="271"/>
      <c r="D410" s="540"/>
      <c r="E410" s="540"/>
      <c r="F410" s="543"/>
      <c r="G410" s="495"/>
      <c r="H410" s="82">
        <v>3</v>
      </c>
      <c r="I410" s="546"/>
      <c r="J410" s="465"/>
      <c r="K410" s="424"/>
      <c r="L410" s="5">
        <v>11</v>
      </c>
      <c r="M410" s="291"/>
      <c r="N410" s="530"/>
      <c r="O410" s="527"/>
      <c r="P410" s="517"/>
      <c r="Q410" s="517"/>
      <c r="R410" s="517"/>
      <c r="S410" s="521"/>
      <c r="T410" s="524"/>
    </row>
    <row r="411" spans="1:20" x14ac:dyDescent="0.25">
      <c r="A411" s="566"/>
      <c r="B411" s="271"/>
      <c r="C411" s="271"/>
      <c r="D411" s="540"/>
      <c r="E411" s="540"/>
      <c r="F411" s="543"/>
      <c r="G411" s="495"/>
      <c r="H411" s="82">
        <v>4</v>
      </c>
      <c r="I411" s="546"/>
      <c r="J411" s="465"/>
      <c r="K411" s="424"/>
      <c r="L411" s="5">
        <v>12</v>
      </c>
      <c r="M411" s="291"/>
      <c r="N411" s="530"/>
      <c r="O411" s="527"/>
      <c r="P411" s="517"/>
      <c r="Q411" s="517"/>
      <c r="R411" s="517"/>
      <c r="S411" s="521"/>
      <c r="T411" s="524"/>
    </row>
    <row r="412" spans="1:20" x14ac:dyDescent="0.25">
      <c r="A412" s="566"/>
      <c r="B412" s="271"/>
      <c r="C412" s="271"/>
      <c r="D412" s="540"/>
      <c r="E412" s="540"/>
      <c r="F412" s="543"/>
      <c r="G412" s="495"/>
      <c r="H412" s="82">
        <v>5</v>
      </c>
      <c r="I412" s="546"/>
      <c r="J412" s="465"/>
      <c r="K412" s="424"/>
      <c r="L412" s="5">
        <v>13</v>
      </c>
      <c r="M412" s="291"/>
      <c r="N412" s="530"/>
      <c r="O412" s="527"/>
      <c r="P412" s="517"/>
      <c r="Q412" s="517"/>
      <c r="R412" s="517"/>
      <c r="S412" s="521"/>
      <c r="T412" s="524"/>
    </row>
    <row r="413" spans="1:20" x14ac:dyDescent="0.25">
      <c r="A413" s="566"/>
      <c r="B413" s="271"/>
      <c r="C413" s="271"/>
      <c r="D413" s="540"/>
      <c r="E413" s="540"/>
      <c r="F413" s="543"/>
      <c r="G413" s="495"/>
      <c r="H413" s="82">
        <v>6</v>
      </c>
      <c r="I413" s="546"/>
      <c r="J413" s="465"/>
      <c r="K413" s="424"/>
      <c r="L413" s="5">
        <v>14</v>
      </c>
      <c r="M413" s="291"/>
      <c r="N413" s="530"/>
      <c r="O413" s="527"/>
      <c r="P413" s="517"/>
      <c r="Q413" s="517"/>
      <c r="R413" s="517"/>
      <c r="S413" s="521"/>
      <c r="T413" s="524"/>
    </row>
    <row r="414" spans="1:20" ht="15.75" thickBot="1" x14ac:dyDescent="0.3">
      <c r="A414" s="566"/>
      <c r="B414" s="258"/>
      <c r="C414" s="258"/>
      <c r="D414" s="541"/>
      <c r="E414" s="541"/>
      <c r="F414" s="548"/>
      <c r="G414" s="496"/>
      <c r="H414" s="86">
        <v>7</v>
      </c>
      <c r="I414" s="332"/>
      <c r="J414" s="508"/>
      <c r="K414" s="429"/>
      <c r="L414" s="84">
        <v>15</v>
      </c>
      <c r="M414" s="292"/>
      <c r="N414" s="531"/>
      <c r="O414" s="528"/>
      <c r="P414" s="518"/>
      <c r="Q414" s="518"/>
      <c r="R414" s="518"/>
      <c r="S414" s="522"/>
      <c r="T414" s="525"/>
    </row>
    <row r="415" spans="1:20" ht="15" customHeight="1" x14ac:dyDescent="0.25">
      <c r="A415" s="566"/>
      <c r="B415" s="257" t="s">
        <v>206</v>
      </c>
      <c r="C415" s="257" t="s">
        <v>206</v>
      </c>
      <c r="D415" s="539" t="str">
        <f>DEC2HEX(E415)</f>
        <v>35</v>
      </c>
      <c r="E415" s="539">
        <f>E399+1</f>
        <v>53</v>
      </c>
      <c r="F415" s="545" t="str">
        <f>DEC2HEX(G415)</f>
        <v>4A</v>
      </c>
      <c r="G415" s="536">
        <f>G407+1</f>
        <v>74</v>
      </c>
      <c r="H415" s="75">
        <v>0</v>
      </c>
      <c r="I415" s="331" t="s">
        <v>317</v>
      </c>
      <c r="J415" s="475" t="e">
        <f>DEC2HEX(K415,2)</f>
        <v>#NUM!</v>
      </c>
      <c r="K415" s="476">
        <f>K399+1</f>
        <v>1043</v>
      </c>
      <c r="L415" s="73">
        <v>0</v>
      </c>
      <c r="M415" s="290" t="str">
        <f>HEX2BIN(N415,8)</f>
        <v>00110101</v>
      </c>
      <c r="N415" s="287" t="s">
        <v>215</v>
      </c>
      <c r="O415" s="318" t="str">
        <f>CONCATENATE(N415,N423)</f>
        <v>3500</v>
      </c>
      <c r="P415" s="314" t="str">
        <f>CONCATENATE(N423,N415)</f>
        <v>0035</v>
      </c>
      <c r="Q415" s="314">
        <f>MOD(HEX2DEC(O415)+2^15,2^16)-2^15</f>
        <v>13568</v>
      </c>
      <c r="R415" s="314">
        <f>MOD(HEX2DEC(P415)+2^15,2^16)-2^15</f>
        <v>53</v>
      </c>
      <c r="S415" s="230" t="s">
        <v>315</v>
      </c>
      <c r="T415" s="231"/>
    </row>
    <row r="416" spans="1:20" ht="15" customHeight="1" x14ac:dyDescent="0.25">
      <c r="A416" s="566"/>
      <c r="B416" s="271"/>
      <c r="C416" s="271"/>
      <c r="D416" s="540"/>
      <c r="E416" s="540"/>
      <c r="F416" s="495"/>
      <c r="G416" s="537"/>
      <c r="H416" s="82">
        <v>1</v>
      </c>
      <c r="I416" s="546"/>
      <c r="J416" s="388"/>
      <c r="K416" s="387"/>
      <c r="L416" s="5">
        <v>1</v>
      </c>
      <c r="M416" s="291"/>
      <c r="N416" s="288"/>
      <c r="O416" s="319"/>
      <c r="P416" s="315"/>
      <c r="Q416" s="315"/>
      <c r="R416" s="315"/>
      <c r="S416" s="232"/>
      <c r="T416" s="233"/>
    </row>
    <row r="417" spans="1:20" ht="15" customHeight="1" x14ac:dyDescent="0.25">
      <c r="A417" s="566"/>
      <c r="B417" s="271"/>
      <c r="C417" s="271"/>
      <c r="D417" s="540"/>
      <c r="E417" s="540"/>
      <c r="F417" s="495"/>
      <c r="G417" s="537"/>
      <c r="H417" s="82">
        <v>2</v>
      </c>
      <c r="I417" s="546"/>
      <c r="J417" s="388"/>
      <c r="K417" s="387"/>
      <c r="L417" s="98">
        <v>2</v>
      </c>
      <c r="M417" s="291"/>
      <c r="N417" s="288"/>
      <c r="O417" s="319"/>
      <c r="P417" s="315"/>
      <c r="Q417" s="315"/>
      <c r="R417" s="315"/>
      <c r="S417" s="232"/>
      <c r="T417" s="233"/>
    </row>
    <row r="418" spans="1:20" ht="15" customHeight="1" x14ac:dyDescent="0.25">
      <c r="A418" s="566"/>
      <c r="B418" s="271"/>
      <c r="C418" s="271"/>
      <c r="D418" s="540"/>
      <c r="E418" s="540"/>
      <c r="F418" s="495"/>
      <c r="G418" s="537"/>
      <c r="H418" s="82">
        <v>3</v>
      </c>
      <c r="I418" s="546"/>
      <c r="J418" s="388"/>
      <c r="K418" s="387"/>
      <c r="L418" s="5">
        <v>3</v>
      </c>
      <c r="M418" s="291"/>
      <c r="N418" s="288"/>
      <c r="O418" s="319"/>
      <c r="P418" s="315"/>
      <c r="Q418" s="315"/>
      <c r="R418" s="315"/>
      <c r="S418" s="232"/>
      <c r="T418" s="233"/>
    </row>
    <row r="419" spans="1:20" ht="15" customHeight="1" x14ac:dyDescent="0.25">
      <c r="A419" s="566"/>
      <c r="B419" s="271"/>
      <c r="C419" s="271"/>
      <c r="D419" s="540"/>
      <c r="E419" s="540"/>
      <c r="F419" s="495"/>
      <c r="G419" s="537"/>
      <c r="H419" s="82">
        <v>4</v>
      </c>
      <c r="I419" s="546"/>
      <c r="J419" s="388"/>
      <c r="K419" s="387"/>
      <c r="L419" s="98">
        <v>4</v>
      </c>
      <c r="M419" s="291"/>
      <c r="N419" s="288"/>
      <c r="O419" s="319"/>
      <c r="P419" s="315"/>
      <c r="Q419" s="315"/>
      <c r="R419" s="315"/>
      <c r="S419" s="232"/>
      <c r="T419" s="233"/>
    </row>
    <row r="420" spans="1:20" ht="15" customHeight="1" x14ac:dyDescent="0.25">
      <c r="A420" s="566"/>
      <c r="B420" s="271"/>
      <c r="C420" s="271"/>
      <c r="D420" s="540"/>
      <c r="E420" s="540"/>
      <c r="F420" s="495"/>
      <c r="G420" s="537"/>
      <c r="H420" s="82">
        <v>5</v>
      </c>
      <c r="I420" s="546"/>
      <c r="J420" s="388"/>
      <c r="K420" s="387"/>
      <c r="L420" s="5">
        <v>5</v>
      </c>
      <c r="M420" s="291"/>
      <c r="N420" s="288"/>
      <c r="O420" s="319"/>
      <c r="P420" s="315"/>
      <c r="Q420" s="315"/>
      <c r="R420" s="315"/>
      <c r="S420" s="232"/>
      <c r="T420" s="233"/>
    </row>
    <row r="421" spans="1:20" ht="15" customHeight="1" x14ac:dyDescent="0.25">
      <c r="A421" s="566"/>
      <c r="B421" s="271"/>
      <c r="C421" s="271"/>
      <c r="D421" s="540"/>
      <c r="E421" s="540"/>
      <c r="F421" s="495"/>
      <c r="G421" s="537"/>
      <c r="H421" s="82">
        <v>6</v>
      </c>
      <c r="I421" s="546"/>
      <c r="J421" s="388"/>
      <c r="K421" s="387"/>
      <c r="L421" s="98">
        <v>6</v>
      </c>
      <c r="M421" s="291"/>
      <c r="N421" s="288"/>
      <c r="O421" s="319"/>
      <c r="P421" s="315"/>
      <c r="Q421" s="315"/>
      <c r="R421" s="315"/>
      <c r="S421" s="232"/>
      <c r="T421" s="233"/>
    </row>
    <row r="422" spans="1:20" ht="15.75" customHeight="1" thickBot="1" x14ac:dyDescent="0.3">
      <c r="A422" s="566"/>
      <c r="B422" s="271"/>
      <c r="C422" s="271"/>
      <c r="D422" s="540"/>
      <c r="E422" s="540"/>
      <c r="F422" s="495"/>
      <c r="G422" s="538"/>
      <c r="H422" s="86">
        <v>7</v>
      </c>
      <c r="I422" s="546"/>
      <c r="J422" s="388"/>
      <c r="K422" s="387"/>
      <c r="L422" s="5">
        <v>7</v>
      </c>
      <c r="M422" s="292"/>
      <c r="N422" s="289"/>
      <c r="O422" s="319"/>
      <c r="P422" s="315"/>
      <c r="Q422" s="315"/>
      <c r="R422" s="315"/>
      <c r="S422" s="232"/>
      <c r="T422" s="233"/>
    </row>
    <row r="423" spans="1:20" ht="15" customHeight="1" x14ac:dyDescent="0.25">
      <c r="A423" s="566"/>
      <c r="B423" s="271"/>
      <c r="C423" s="271"/>
      <c r="D423" s="540"/>
      <c r="E423" s="540"/>
      <c r="F423" s="545" t="str">
        <f>DEC2HEX(G423)</f>
        <v>4B</v>
      </c>
      <c r="G423" s="536">
        <f>G415+1</f>
        <v>75</v>
      </c>
      <c r="H423" s="75">
        <v>0</v>
      </c>
      <c r="I423" s="546"/>
      <c r="J423" s="388"/>
      <c r="K423" s="387"/>
      <c r="L423" s="98">
        <v>8</v>
      </c>
      <c r="M423" s="290" t="str">
        <f>HEX2BIN(N423,8)</f>
        <v>00000000</v>
      </c>
      <c r="N423" s="287" t="s">
        <v>136</v>
      </c>
      <c r="O423" s="319"/>
      <c r="P423" s="315"/>
      <c r="Q423" s="315"/>
      <c r="R423" s="315"/>
      <c r="S423" s="232"/>
      <c r="T423" s="233"/>
    </row>
    <row r="424" spans="1:20" ht="15" customHeight="1" x14ac:dyDescent="0.25">
      <c r="A424" s="566"/>
      <c r="B424" s="271"/>
      <c r="C424" s="271"/>
      <c r="D424" s="540"/>
      <c r="E424" s="540"/>
      <c r="F424" s="495"/>
      <c r="G424" s="537"/>
      <c r="H424" s="82">
        <v>1</v>
      </c>
      <c r="I424" s="546"/>
      <c r="J424" s="388"/>
      <c r="K424" s="387"/>
      <c r="L424" s="5">
        <v>9</v>
      </c>
      <c r="M424" s="291"/>
      <c r="N424" s="288"/>
      <c r="O424" s="319"/>
      <c r="P424" s="315"/>
      <c r="Q424" s="315"/>
      <c r="R424" s="315"/>
      <c r="S424" s="232"/>
      <c r="T424" s="233"/>
    </row>
    <row r="425" spans="1:20" ht="15" customHeight="1" x14ac:dyDescent="0.25">
      <c r="A425" s="566"/>
      <c r="B425" s="271"/>
      <c r="C425" s="271"/>
      <c r="D425" s="540"/>
      <c r="E425" s="540"/>
      <c r="F425" s="495"/>
      <c r="G425" s="537"/>
      <c r="H425" s="82">
        <v>2</v>
      </c>
      <c r="I425" s="546"/>
      <c r="J425" s="388"/>
      <c r="K425" s="387"/>
      <c r="L425" s="98">
        <v>10</v>
      </c>
      <c r="M425" s="291"/>
      <c r="N425" s="288"/>
      <c r="O425" s="319"/>
      <c r="P425" s="315"/>
      <c r="Q425" s="315"/>
      <c r="R425" s="315"/>
      <c r="S425" s="232"/>
      <c r="T425" s="233"/>
    </row>
    <row r="426" spans="1:20" ht="15" customHeight="1" x14ac:dyDescent="0.25">
      <c r="A426" s="566"/>
      <c r="B426" s="271"/>
      <c r="C426" s="271"/>
      <c r="D426" s="540"/>
      <c r="E426" s="540"/>
      <c r="F426" s="495"/>
      <c r="G426" s="537"/>
      <c r="H426" s="82">
        <v>3</v>
      </c>
      <c r="I426" s="546"/>
      <c r="J426" s="388"/>
      <c r="K426" s="387"/>
      <c r="L426" s="5">
        <v>11</v>
      </c>
      <c r="M426" s="291"/>
      <c r="N426" s="288"/>
      <c r="O426" s="319"/>
      <c r="P426" s="315"/>
      <c r="Q426" s="315"/>
      <c r="R426" s="315"/>
      <c r="S426" s="232"/>
      <c r="T426" s="233"/>
    </row>
    <row r="427" spans="1:20" ht="15" customHeight="1" x14ac:dyDescent="0.25">
      <c r="A427" s="566"/>
      <c r="B427" s="271"/>
      <c r="C427" s="271"/>
      <c r="D427" s="540"/>
      <c r="E427" s="540"/>
      <c r="F427" s="495"/>
      <c r="G427" s="537"/>
      <c r="H427" s="82">
        <v>4</v>
      </c>
      <c r="I427" s="546"/>
      <c r="J427" s="388"/>
      <c r="K427" s="387"/>
      <c r="L427" s="98">
        <v>12</v>
      </c>
      <c r="M427" s="291"/>
      <c r="N427" s="288"/>
      <c r="O427" s="319"/>
      <c r="P427" s="315"/>
      <c r="Q427" s="315"/>
      <c r="R427" s="315"/>
      <c r="S427" s="232"/>
      <c r="T427" s="233"/>
    </row>
    <row r="428" spans="1:20" ht="15" customHeight="1" x14ac:dyDescent="0.25">
      <c r="A428" s="566"/>
      <c r="B428" s="271"/>
      <c r="C428" s="271"/>
      <c r="D428" s="540"/>
      <c r="E428" s="540"/>
      <c r="F428" s="495"/>
      <c r="G428" s="537"/>
      <c r="H428" s="82">
        <v>5</v>
      </c>
      <c r="I428" s="546"/>
      <c r="J428" s="388"/>
      <c r="K428" s="387"/>
      <c r="L428" s="5">
        <v>13</v>
      </c>
      <c r="M428" s="291"/>
      <c r="N428" s="288"/>
      <c r="O428" s="319"/>
      <c r="P428" s="315"/>
      <c r="Q428" s="315"/>
      <c r="R428" s="315"/>
      <c r="S428" s="232"/>
      <c r="T428" s="233"/>
    </row>
    <row r="429" spans="1:20" ht="15" customHeight="1" x14ac:dyDescent="0.25">
      <c r="A429" s="566"/>
      <c r="B429" s="271"/>
      <c r="C429" s="271"/>
      <c r="D429" s="540"/>
      <c r="E429" s="540"/>
      <c r="F429" s="495"/>
      <c r="G429" s="537"/>
      <c r="H429" s="82">
        <v>6</v>
      </c>
      <c r="I429" s="546"/>
      <c r="J429" s="388"/>
      <c r="K429" s="387"/>
      <c r="L429" s="98">
        <v>14</v>
      </c>
      <c r="M429" s="291"/>
      <c r="N429" s="288"/>
      <c r="O429" s="319"/>
      <c r="P429" s="315"/>
      <c r="Q429" s="315"/>
      <c r="R429" s="315"/>
      <c r="S429" s="232"/>
      <c r="T429" s="233"/>
    </row>
    <row r="430" spans="1:20" ht="15.75" customHeight="1" thickBot="1" x14ac:dyDescent="0.3">
      <c r="A430" s="566"/>
      <c r="B430" s="258"/>
      <c r="C430" s="258"/>
      <c r="D430" s="541"/>
      <c r="E430" s="541"/>
      <c r="F430" s="495"/>
      <c r="G430" s="538"/>
      <c r="H430" s="86">
        <v>7</v>
      </c>
      <c r="I430" s="332"/>
      <c r="J430" s="394"/>
      <c r="K430" s="477"/>
      <c r="L430" s="84">
        <v>15</v>
      </c>
      <c r="M430" s="292"/>
      <c r="N430" s="289"/>
      <c r="O430" s="320"/>
      <c r="P430" s="316"/>
      <c r="Q430" s="316"/>
      <c r="R430" s="316"/>
      <c r="S430" s="234"/>
      <c r="T430" s="235"/>
    </row>
    <row r="431" spans="1:20" ht="15" customHeight="1" x14ac:dyDescent="0.25">
      <c r="A431" s="566"/>
      <c r="B431" s="257" t="s">
        <v>299</v>
      </c>
      <c r="C431" s="257" t="s">
        <v>203</v>
      </c>
      <c r="D431" s="539" t="str">
        <f>DEC2HEX(E431)</f>
        <v>36</v>
      </c>
      <c r="E431" s="539">
        <f>E415+1</f>
        <v>54</v>
      </c>
      <c r="F431" s="542" t="str">
        <f>DEC2HEX(G431,2)</f>
        <v>4C</v>
      </c>
      <c r="G431" s="545">
        <f>G423+1</f>
        <v>76</v>
      </c>
      <c r="H431" s="75">
        <v>0</v>
      </c>
      <c r="I431" s="331" t="s">
        <v>318</v>
      </c>
      <c r="J431" s="464" t="e">
        <f>DEC2HEX(K431,2)</f>
        <v>#NUM!</v>
      </c>
      <c r="K431" s="317">
        <f>+K415+1</f>
        <v>1044</v>
      </c>
      <c r="L431" s="73">
        <v>0</v>
      </c>
      <c r="M431" s="290" t="str">
        <f>HEX2BIN(N431,8)</f>
        <v>11100000</v>
      </c>
      <c r="N431" s="529" t="s">
        <v>188</v>
      </c>
      <c r="O431" s="526" t="str">
        <f>CONCATENATE(N431,N439,N447,N455)</f>
        <v>E02E0000</v>
      </c>
      <c r="P431" s="516" t="str">
        <f>CONCATENATE(N455,N447,N439,N431)</f>
        <v>00002EE0</v>
      </c>
      <c r="Q431" s="519">
        <f>MOD(HEX2DEC(O431)+2^31,2^32)-2^31</f>
        <v>-533856256</v>
      </c>
      <c r="R431" s="519">
        <f>(MOD(HEX2DEC(P431)+2^31,2^32)-2^31)</f>
        <v>12000</v>
      </c>
      <c r="S431" s="245" t="s">
        <v>266</v>
      </c>
      <c r="T431" s="246"/>
    </row>
    <row r="432" spans="1:20" x14ac:dyDescent="0.25">
      <c r="A432" s="566"/>
      <c r="B432" s="271"/>
      <c r="C432" s="271"/>
      <c r="D432" s="540"/>
      <c r="E432" s="540"/>
      <c r="F432" s="543"/>
      <c r="G432" s="495"/>
      <c r="H432" s="82">
        <v>1</v>
      </c>
      <c r="I432" s="546"/>
      <c r="J432" s="465"/>
      <c r="K432" s="424"/>
      <c r="L432" s="5">
        <v>1</v>
      </c>
      <c r="M432" s="291"/>
      <c r="N432" s="530"/>
      <c r="O432" s="527"/>
      <c r="P432" s="517"/>
      <c r="Q432" s="517"/>
      <c r="R432" s="517"/>
      <c r="S432" s="247"/>
      <c r="T432" s="248"/>
    </row>
    <row r="433" spans="1:20" x14ac:dyDescent="0.25">
      <c r="A433" s="566"/>
      <c r="B433" s="271"/>
      <c r="C433" s="271"/>
      <c r="D433" s="540"/>
      <c r="E433" s="540"/>
      <c r="F433" s="543"/>
      <c r="G433" s="495"/>
      <c r="H433" s="82">
        <v>2</v>
      </c>
      <c r="I433" s="546"/>
      <c r="J433" s="465"/>
      <c r="K433" s="424"/>
      <c r="L433" s="5">
        <v>2</v>
      </c>
      <c r="M433" s="291"/>
      <c r="N433" s="530"/>
      <c r="O433" s="527"/>
      <c r="P433" s="517"/>
      <c r="Q433" s="517"/>
      <c r="R433" s="517"/>
      <c r="S433" s="247"/>
      <c r="T433" s="248"/>
    </row>
    <row r="434" spans="1:20" x14ac:dyDescent="0.25">
      <c r="A434" s="566"/>
      <c r="B434" s="271"/>
      <c r="C434" s="271"/>
      <c r="D434" s="540"/>
      <c r="E434" s="540"/>
      <c r="F434" s="543"/>
      <c r="G434" s="495"/>
      <c r="H434" s="82">
        <v>3</v>
      </c>
      <c r="I434" s="546"/>
      <c r="J434" s="465"/>
      <c r="K434" s="424"/>
      <c r="L434" s="5">
        <v>3</v>
      </c>
      <c r="M434" s="291"/>
      <c r="N434" s="530"/>
      <c r="O434" s="527"/>
      <c r="P434" s="517"/>
      <c r="Q434" s="517"/>
      <c r="R434" s="517"/>
      <c r="S434" s="247"/>
      <c r="T434" s="248"/>
    </row>
    <row r="435" spans="1:20" x14ac:dyDescent="0.25">
      <c r="A435" s="566"/>
      <c r="B435" s="271"/>
      <c r="C435" s="271"/>
      <c r="D435" s="540"/>
      <c r="E435" s="540"/>
      <c r="F435" s="543"/>
      <c r="G435" s="495"/>
      <c r="H435" s="82">
        <v>4</v>
      </c>
      <c r="I435" s="546"/>
      <c r="J435" s="465"/>
      <c r="K435" s="424"/>
      <c r="L435" s="5">
        <v>4</v>
      </c>
      <c r="M435" s="291"/>
      <c r="N435" s="530"/>
      <c r="O435" s="527"/>
      <c r="P435" s="517"/>
      <c r="Q435" s="517"/>
      <c r="R435" s="517"/>
      <c r="S435" s="247"/>
      <c r="T435" s="248"/>
    </row>
    <row r="436" spans="1:20" x14ac:dyDescent="0.25">
      <c r="A436" s="566"/>
      <c r="B436" s="271"/>
      <c r="C436" s="271"/>
      <c r="D436" s="540"/>
      <c r="E436" s="540"/>
      <c r="F436" s="543"/>
      <c r="G436" s="495"/>
      <c r="H436" s="82">
        <v>5</v>
      </c>
      <c r="I436" s="546"/>
      <c r="J436" s="465"/>
      <c r="K436" s="424"/>
      <c r="L436" s="5">
        <v>5</v>
      </c>
      <c r="M436" s="291"/>
      <c r="N436" s="530"/>
      <c r="O436" s="527"/>
      <c r="P436" s="517"/>
      <c r="Q436" s="517"/>
      <c r="R436" s="517"/>
      <c r="S436" s="247"/>
      <c r="T436" s="248"/>
    </row>
    <row r="437" spans="1:20" x14ac:dyDescent="0.25">
      <c r="A437" s="566"/>
      <c r="B437" s="271"/>
      <c r="C437" s="271"/>
      <c r="D437" s="540"/>
      <c r="E437" s="540"/>
      <c r="F437" s="543"/>
      <c r="G437" s="495"/>
      <c r="H437" s="82">
        <v>6</v>
      </c>
      <c r="I437" s="546"/>
      <c r="J437" s="465"/>
      <c r="K437" s="424"/>
      <c r="L437" s="5">
        <v>6</v>
      </c>
      <c r="M437" s="291"/>
      <c r="N437" s="530"/>
      <c r="O437" s="527"/>
      <c r="P437" s="517"/>
      <c r="Q437" s="517"/>
      <c r="R437" s="517"/>
      <c r="S437" s="247"/>
      <c r="T437" s="248"/>
    </row>
    <row r="438" spans="1:20" ht="15.75" thickBot="1" x14ac:dyDescent="0.3">
      <c r="A438" s="566"/>
      <c r="B438" s="271"/>
      <c r="C438" s="271"/>
      <c r="D438" s="540"/>
      <c r="E438" s="540"/>
      <c r="F438" s="544"/>
      <c r="G438" s="496"/>
      <c r="H438" s="82">
        <v>7</v>
      </c>
      <c r="I438" s="546"/>
      <c r="J438" s="465"/>
      <c r="K438" s="424"/>
      <c r="L438" s="5">
        <v>7</v>
      </c>
      <c r="M438" s="292"/>
      <c r="N438" s="531"/>
      <c r="O438" s="527"/>
      <c r="P438" s="517"/>
      <c r="Q438" s="517"/>
      <c r="R438" s="517"/>
      <c r="S438" s="247"/>
      <c r="T438" s="248"/>
    </row>
    <row r="439" spans="1:20" x14ac:dyDescent="0.25">
      <c r="A439" s="566"/>
      <c r="B439" s="271"/>
      <c r="C439" s="271"/>
      <c r="D439" s="540"/>
      <c r="E439" s="540"/>
      <c r="F439" s="542" t="str">
        <f>DEC2HEX(G439,2)</f>
        <v>4D</v>
      </c>
      <c r="G439" s="494">
        <f>G431+1</f>
        <v>77</v>
      </c>
      <c r="H439" s="82">
        <v>0</v>
      </c>
      <c r="I439" s="546"/>
      <c r="J439" s="465"/>
      <c r="K439" s="424"/>
      <c r="L439" s="5">
        <v>8</v>
      </c>
      <c r="M439" s="290" t="str">
        <f>HEX2BIN(N439,8)</f>
        <v>00101110</v>
      </c>
      <c r="N439" s="529" t="s">
        <v>189</v>
      </c>
      <c r="O439" s="527"/>
      <c r="P439" s="517"/>
      <c r="Q439" s="517"/>
      <c r="R439" s="517"/>
      <c r="S439" s="247"/>
      <c r="T439" s="248"/>
    </row>
    <row r="440" spans="1:20" x14ac:dyDescent="0.25">
      <c r="A440" s="566"/>
      <c r="B440" s="271"/>
      <c r="C440" s="271"/>
      <c r="D440" s="540"/>
      <c r="E440" s="540"/>
      <c r="F440" s="543"/>
      <c r="G440" s="495"/>
      <c r="H440" s="82">
        <v>1</v>
      </c>
      <c r="I440" s="546"/>
      <c r="J440" s="465"/>
      <c r="K440" s="424"/>
      <c r="L440" s="5">
        <v>9</v>
      </c>
      <c r="M440" s="291"/>
      <c r="N440" s="530"/>
      <c r="O440" s="527"/>
      <c r="P440" s="517"/>
      <c r="Q440" s="517"/>
      <c r="R440" s="517"/>
      <c r="S440" s="247"/>
      <c r="T440" s="248"/>
    </row>
    <row r="441" spans="1:20" x14ac:dyDescent="0.25">
      <c r="A441" s="566"/>
      <c r="B441" s="271"/>
      <c r="C441" s="271"/>
      <c r="D441" s="540"/>
      <c r="E441" s="540"/>
      <c r="F441" s="543"/>
      <c r="G441" s="495"/>
      <c r="H441" s="82">
        <v>2</v>
      </c>
      <c r="I441" s="546"/>
      <c r="J441" s="465"/>
      <c r="K441" s="424"/>
      <c r="L441" s="5">
        <v>10</v>
      </c>
      <c r="M441" s="291"/>
      <c r="N441" s="530"/>
      <c r="O441" s="527"/>
      <c r="P441" s="517"/>
      <c r="Q441" s="517"/>
      <c r="R441" s="517"/>
      <c r="S441" s="247"/>
      <c r="T441" s="248"/>
    </row>
    <row r="442" spans="1:20" x14ac:dyDescent="0.25">
      <c r="A442" s="566"/>
      <c r="B442" s="271"/>
      <c r="C442" s="271"/>
      <c r="D442" s="540"/>
      <c r="E442" s="540"/>
      <c r="F442" s="543"/>
      <c r="G442" s="495"/>
      <c r="H442" s="82">
        <v>3</v>
      </c>
      <c r="I442" s="546"/>
      <c r="J442" s="465"/>
      <c r="K442" s="424"/>
      <c r="L442" s="5">
        <v>11</v>
      </c>
      <c r="M442" s="291"/>
      <c r="N442" s="530"/>
      <c r="O442" s="527"/>
      <c r="P442" s="517"/>
      <c r="Q442" s="517"/>
      <c r="R442" s="517"/>
      <c r="S442" s="247"/>
      <c r="T442" s="248"/>
    </row>
    <row r="443" spans="1:20" x14ac:dyDescent="0.25">
      <c r="A443" s="566"/>
      <c r="B443" s="271"/>
      <c r="C443" s="271"/>
      <c r="D443" s="540"/>
      <c r="E443" s="540"/>
      <c r="F443" s="543"/>
      <c r="G443" s="495"/>
      <c r="H443" s="82">
        <v>4</v>
      </c>
      <c r="I443" s="546"/>
      <c r="J443" s="465"/>
      <c r="K443" s="424"/>
      <c r="L443" s="5">
        <v>12</v>
      </c>
      <c r="M443" s="291"/>
      <c r="N443" s="530"/>
      <c r="O443" s="527"/>
      <c r="P443" s="517"/>
      <c r="Q443" s="517"/>
      <c r="R443" s="517"/>
      <c r="S443" s="247"/>
      <c r="T443" s="248"/>
    </row>
    <row r="444" spans="1:20" x14ac:dyDescent="0.25">
      <c r="A444" s="566"/>
      <c r="B444" s="271"/>
      <c r="C444" s="271"/>
      <c r="D444" s="540"/>
      <c r="E444" s="540"/>
      <c r="F444" s="543"/>
      <c r="G444" s="495"/>
      <c r="H444" s="82">
        <v>5</v>
      </c>
      <c r="I444" s="546"/>
      <c r="J444" s="465"/>
      <c r="K444" s="424"/>
      <c r="L444" s="5">
        <v>13</v>
      </c>
      <c r="M444" s="291"/>
      <c r="N444" s="530"/>
      <c r="O444" s="527"/>
      <c r="P444" s="517"/>
      <c r="Q444" s="517"/>
      <c r="R444" s="517"/>
      <c r="S444" s="247"/>
      <c r="T444" s="248"/>
    </row>
    <row r="445" spans="1:20" x14ac:dyDescent="0.25">
      <c r="A445" s="566"/>
      <c r="B445" s="271"/>
      <c r="C445" s="271"/>
      <c r="D445" s="540"/>
      <c r="E445" s="540"/>
      <c r="F445" s="543"/>
      <c r="G445" s="495"/>
      <c r="H445" s="82">
        <v>6</v>
      </c>
      <c r="I445" s="546"/>
      <c r="J445" s="465"/>
      <c r="K445" s="424"/>
      <c r="L445" s="5">
        <v>14</v>
      </c>
      <c r="M445" s="291"/>
      <c r="N445" s="530"/>
      <c r="O445" s="527"/>
      <c r="P445" s="517"/>
      <c r="Q445" s="517"/>
      <c r="R445" s="517"/>
      <c r="S445" s="247"/>
      <c r="T445" s="248"/>
    </row>
    <row r="446" spans="1:20" ht="15.75" thickBot="1" x14ac:dyDescent="0.3">
      <c r="A446" s="566"/>
      <c r="B446" s="271"/>
      <c r="C446" s="258"/>
      <c r="D446" s="541"/>
      <c r="E446" s="541"/>
      <c r="F446" s="544"/>
      <c r="G446" s="496"/>
      <c r="H446" s="90">
        <v>7</v>
      </c>
      <c r="I446" s="546"/>
      <c r="J446" s="466"/>
      <c r="K446" s="199"/>
      <c r="L446" s="88">
        <v>15</v>
      </c>
      <c r="M446" s="292"/>
      <c r="N446" s="531"/>
      <c r="O446" s="527"/>
      <c r="P446" s="517"/>
      <c r="Q446" s="517"/>
      <c r="R446" s="517"/>
      <c r="S446" s="247"/>
      <c r="T446" s="248"/>
    </row>
    <row r="447" spans="1:20" x14ac:dyDescent="0.25">
      <c r="A447" s="566"/>
      <c r="B447" s="271"/>
      <c r="C447" s="257" t="s">
        <v>204</v>
      </c>
      <c r="D447" s="539" t="str">
        <f>DEC2HEX(E447)</f>
        <v>37</v>
      </c>
      <c r="E447" s="539">
        <f>E431+1</f>
        <v>55</v>
      </c>
      <c r="F447" s="542" t="str">
        <f>DEC2HEX(G447,2)</f>
        <v>4E</v>
      </c>
      <c r="G447" s="494">
        <f>G439+1</f>
        <v>78</v>
      </c>
      <c r="H447" s="75">
        <v>0</v>
      </c>
      <c r="I447" s="546"/>
      <c r="J447" s="464" t="e">
        <f>DEC2HEX(K447,2)</f>
        <v>#NUM!</v>
      </c>
      <c r="K447" s="317">
        <f>+K431+1</f>
        <v>1045</v>
      </c>
      <c r="L447" s="73">
        <v>0</v>
      </c>
      <c r="M447" s="290" t="str">
        <f>HEX2BIN(N447,8)</f>
        <v>00000000</v>
      </c>
      <c r="N447" s="529" t="s">
        <v>136</v>
      </c>
      <c r="O447" s="527"/>
      <c r="P447" s="517"/>
      <c r="Q447" s="517"/>
      <c r="R447" s="517"/>
      <c r="S447" s="247"/>
      <c r="T447" s="248"/>
    </row>
    <row r="448" spans="1:20" x14ac:dyDescent="0.25">
      <c r="A448" s="566"/>
      <c r="B448" s="271"/>
      <c r="C448" s="271"/>
      <c r="D448" s="540"/>
      <c r="E448" s="540"/>
      <c r="F448" s="543"/>
      <c r="G448" s="495"/>
      <c r="H448" s="82">
        <v>1</v>
      </c>
      <c r="I448" s="546"/>
      <c r="J448" s="465"/>
      <c r="K448" s="424"/>
      <c r="L448" s="5">
        <v>1</v>
      </c>
      <c r="M448" s="291"/>
      <c r="N448" s="530"/>
      <c r="O448" s="527"/>
      <c r="P448" s="517"/>
      <c r="Q448" s="517"/>
      <c r="R448" s="517"/>
      <c r="S448" s="247"/>
      <c r="T448" s="248"/>
    </row>
    <row r="449" spans="1:20" x14ac:dyDescent="0.25">
      <c r="A449" s="566"/>
      <c r="B449" s="271"/>
      <c r="C449" s="271"/>
      <c r="D449" s="540"/>
      <c r="E449" s="540"/>
      <c r="F449" s="543"/>
      <c r="G449" s="495"/>
      <c r="H449" s="82">
        <v>2</v>
      </c>
      <c r="I449" s="546"/>
      <c r="J449" s="465"/>
      <c r="K449" s="424"/>
      <c r="L449" s="5">
        <v>2</v>
      </c>
      <c r="M449" s="291"/>
      <c r="N449" s="530"/>
      <c r="O449" s="527"/>
      <c r="P449" s="517"/>
      <c r="Q449" s="517"/>
      <c r="R449" s="517"/>
      <c r="S449" s="247"/>
      <c r="T449" s="248"/>
    </row>
    <row r="450" spans="1:20" x14ac:dyDescent="0.25">
      <c r="A450" s="566"/>
      <c r="B450" s="271"/>
      <c r="C450" s="271"/>
      <c r="D450" s="540"/>
      <c r="E450" s="540"/>
      <c r="F450" s="543"/>
      <c r="G450" s="495"/>
      <c r="H450" s="82">
        <v>3</v>
      </c>
      <c r="I450" s="546"/>
      <c r="J450" s="465"/>
      <c r="K450" s="424"/>
      <c r="L450" s="5">
        <v>3</v>
      </c>
      <c r="M450" s="291"/>
      <c r="N450" s="530"/>
      <c r="O450" s="527"/>
      <c r="P450" s="517"/>
      <c r="Q450" s="517"/>
      <c r="R450" s="517"/>
      <c r="S450" s="247"/>
      <c r="T450" s="248"/>
    </row>
    <row r="451" spans="1:20" x14ac:dyDescent="0.25">
      <c r="A451" s="566"/>
      <c r="B451" s="271"/>
      <c r="C451" s="271"/>
      <c r="D451" s="540"/>
      <c r="E451" s="540"/>
      <c r="F451" s="543"/>
      <c r="G451" s="495"/>
      <c r="H451" s="82">
        <v>4</v>
      </c>
      <c r="I451" s="546"/>
      <c r="J451" s="465"/>
      <c r="K451" s="424"/>
      <c r="L451" s="5">
        <v>4</v>
      </c>
      <c r="M451" s="291"/>
      <c r="N451" s="530"/>
      <c r="O451" s="527"/>
      <c r="P451" s="517"/>
      <c r="Q451" s="517"/>
      <c r="R451" s="517"/>
      <c r="S451" s="247"/>
      <c r="T451" s="248"/>
    </row>
    <row r="452" spans="1:20" x14ac:dyDescent="0.25">
      <c r="A452" s="566"/>
      <c r="B452" s="271"/>
      <c r="C452" s="271"/>
      <c r="D452" s="540"/>
      <c r="E452" s="540"/>
      <c r="F452" s="543"/>
      <c r="G452" s="495"/>
      <c r="H452" s="82">
        <v>5</v>
      </c>
      <c r="I452" s="546"/>
      <c r="J452" s="465"/>
      <c r="K452" s="424"/>
      <c r="L452" s="5">
        <v>5</v>
      </c>
      <c r="M452" s="291"/>
      <c r="N452" s="530"/>
      <c r="O452" s="527"/>
      <c r="P452" s="517"/>
      <c r="Q452" s="517"/>
      <c r="R452" s="517"/>
      <c r="S452" s="247"/>
      <c r="T452" s="248"/>
    </row>
    <row r="453" spans="1:20" x14ac:dyDescent="0.25">
      <c r="A453" s="566"/>
      <c r="B453" s="271"/>
      <c r="C453" s="271"/>
      <c r="D453" s="540"/>
      <c r="E453" s="540"/>
      <c r="F453" s="543"/>
      <c r="G453" s="495"/>
      <c r="H453" s="82">
        <v>6</v>
      </c>
      <c r="I453" s="546"/>
      <c r="J453" s="465"/>
      <c r="K453" s="424"/>
      <c r="L453" s="5">
        <v>6</v>
      </c>
      <c r="M453" s="291"/>
      <c r="N453" s="530"/>
      <c r="O453" s="527"/>
      <c r="P453" s="517"/>
      <c r="Q453" s="517"/>
      <c r="R453" s="517"/>
      <c r="S453" s="247"/>
      <c r="T453" s="248"/>
    </row>
    <row r="454" spans="1:20" ht="15.75" thickBot="1" x14ac:dyDescent="0.3">
      <c r="A454" s="566"/>
      <c r="B454" s="271"/>
      <c r="C454" s="271"/>
      <c r="D454" s="540"/>
      <c r="E454" s="540"/>
      <c r="F454" s="544"/>
      <c r="G454" s="496"/>
      <c r="H454" s="82">
        <v>7</v>
      </c>
      <c r="I454" s="546"/>
      <c r="J454" s="465"/>
      <c r="K454" s="424"/>
      <c r="L454" s="5">
        <v>7</v>
      </c>
      <c r="M454" s="292"/>
      <c r="N454" s="531"/>
      <c r="O454" s="527"/>
      <c r="P454" s="517"/>
      <c r="Q454" s="517"/>
      <c r="R454" s="517"/>
      <c r="S454" s="247"/>
      <c r="T454" s="248"/>
    </row>
    <row r="455" spans="1:20" x14ac:dyDescent="0.25">
      <c r="A455" s="566"/>
      <c r="B455" s="271"/>
      <c r="C455" s="271"/>
      <c r="D455" s="540"/>
      <c r="E455" s="540"/>
      <c r="F455" s="542" t="str">
        <f>DEC2HEX(G455,2)</f>
        <v>4F</v>
      </c>
      <c r="G455" s="494">
        <f>G447+1</f>
        <v>79</v>
      </c>
      <c r="H455" s="82">
        <v>0</v>
      </c>
      <c r="I455" s="546"/>
      <c r="J455" s="465"/>
      <c r="K455" s="424"/>
      <c r="L455" s="5">
        <v>8</v>
      </c>
      <c r="M455" s="290" t="str">
        <f>HEX2BIN(N455,8)</f>
        <v>00000000</v>
      </c>
      <c r="N455" s="529" t="s">
        <v>136</v>
      </c>
      <c r="O455" s="527"/>
      <c r="P455" s="517"/>
      <c r="Q455" s="517"/>
      <c r="R455" s="517"/>
      <c r="S455" s="247"/>
      <c r="T455" s="248"/>
    </row>
    <row r="456" spans="1:20" x14ac:dyDescent="0.25">
      <c r="A456" s="566"/>
      <c r="B456" s="271"/>
      <c r="C456" s="271"/>
      <c r="D456" s="540"/>
      <c r="E456" s="540"/>
      <c r="F456" s="543"/>
      <c r="G456" s="495"/>
      <c r="H456" s="82">
        <v>1</v>
      </c>
      <c r="I456" s="546"/>
      <c r="J456" s="465"/>
      <c r="K456" s="424"/>
      <c r="L456" s="5">
        <v>9</v>
      </c>
      <c r="M456" s="291"/>
      <c r="N456" s="530"/>
      <c r="O456" s="527"/>
      <c r="P456" s="517"/>
      <c r="Q456" s="517"/>
      <c r="R456" s="517"/>
      <c r="S456" s="247"/>
      <c r="T456" s="248"/>
    </row>
    <row r="457" spans="1:20" x14ac:dyDescent="0.25">
      <c r="A457" s="566"/>
      <c r="B457" s="271"/>
      <c r="C457" s="271"/>
      <c r="D457" s="540"/>
      <c r="E457" s="540"/>
      <c r="F457" s="543"/>
      <c r="G457" s="495"/>
      <c r="H457" s="82">
        <v>2</v>
      </c>
      <c r="I457" s="546"/>
      <c r="J457" s="465"/>
      <c r="K457" s="424"/>
      <c r="L457" s="5">
        <v>10</v>
      </c>
      <c r="M457" s="291"/>
      <c r="N457" s="530"/>
      <c r="O457" s="527"/>
      <c r="P457" s="517"/>
      <c r="Q457" s="517"/>
      <c r="R457" s="517"/>
      <c r="S457" s="247"/>
      <c r="T457" s="248"/>
    </row>
    <row r="458" spans="1:20" x14ac:dyDescent="0.25">
      <c r="A458" s="566"/>
      <c r="B458" s="271"/>
      <c r="C458" s="271"/>
      <c r="D458" s="540"/>
      <c r="E458" s="540"/>
      <c r="F458" s="543"/>
      <c r="G458" s="495"/>
      <c r="H458" s="82">
        <v>3</v>
      </c>
      <c r="I458" s="546"/>
      <c r="J458" s="465"/>
      <c r="K458" s="424"/>
      <c r="L458" s="5">
        <v>11</v>
      </c>
      <c r="M458" s="291"/>
      <c r="N458" s="530"/>
      <c r="O458" s="527"/>
      <c r="P458" s="517"/>
      <c r="Q458" s="517"/>
      <c r="R458" s="517"/>
      <c r="S458" s="247"/>
      <c r="T458" s="248"/>
    </row>
    <row r="459" spans="1:20" x14ac:dyDescent="0.25">
      <c r="A459" s="566"/>
      <c r="B459" s="271"/>
      <c r="C459" s="271"/>
      <c r="D459" s="540"/>
      <c r="E459" s="540"/>
      <c r="F459" s="543"/>
      <c r="G459" s="495"/>
      <c r="H459" s="82">
        <v>4</v>
      </c>
      <c r="I459" s="546"/>
      <c r="J459" s="465"/>
      <c r="K459" s="424"/>
      <c r="L459" s="5">
        <v>12</v>
      </c>
      <c r="M459" s="291"/>
      <c r="N459" s="530"/>
      <c r="O459" s="527"/>
      <c r="P459" s="517"/>
      <c r="Q459" s="517"/>
      <c r="R459" s="517"/>
      <c r="S459" s="247"/>
      <c r="T459" s="248"/>
    </row>
    <row r="460" spans="1:20" x14ac:dyDescent="0.25">
      <c r="A460" s="566"/>
      <c r="B460" s="271"/>
      <c r="C460" s="271"/>
      <c r="D460" s="540"/>
      <c r="E460" s="540"/>
      <c r="F460" s="543"/>
      <c r="G460" s="495"/>
      <c r="H460" s="82">
        <v>5</v>
      </c>
      <c r="I460" s="546"/>
      <c r="J460" s="465"/>
      <c r="K460" s="424"/>
      <c r="L460" s="5">
        <v>13</v>
      </c>
      <c r="M460" s="291"/>
      <c r="N460" s="530"/>
      <c r="O460" s="527"/>
      <c r="P460" s="517"/>
      <c r="Q460" s="517"/>
      <c r="R460" s="517"/>
      <c r="S460" s="247"/>
      <c r="T460" s="248"/>
    </row>
    <row r="461" spans="1:20" x14ac:dyDescent="0.25">
      <c r="A461" s="566"/>
      <c r="B461" s="271"/>
      <c r="C461" s="271"/>
      <c r="D461" s="540"/>
      <c r="E461" s="540"/>
      <c r="F461" s="543"/>
      <c r="G461" s="495"/>
      <c r="H461" s="82">
        <v>6</v>
      </c>
      <c r="I461" s="546"/>
      <c r="J461" s="465"/>
      <c r="K461" s="424"/>
      <c r="L461" s="5">
        <v>14</v>
      </c>
      <c r="M461" s="291"/>
      <c r="N461" s="530"/>
      <c r="O461" s="527"/>
      <c r="P461" s="517"/>
      <c r="Q461" s="517"/>
      <c r="R461" s="517"/>
      <c r="S461" s="247"/>
      <c r="T461" s="248"/>
    </row>
    <row r="462" spans="1:20" ht="15.75" thickBot="1" x14ac:dyDescent="0.3">
      <c r="A462" s="566"/>
      <c r="B462" s="258"/>
      <c r="C462" s="258"/>
      <c r="D462" s="541"/>
      <c r="E462" s="541"/>
      <c r="F462" s="548"/>
      <c r="G462" s="496"/>
      <c r="H462" s="86">
        <v>7</v>
      </c>
      <c r="I462" s="332"/>
      <c r="J462" s="508"/>
      <c r="K462" s="429"/>
      <c r="L462" s="84">
        <v>15</v>
      </c>
      <c r="M462" s="292"/>
      <c r="N462" s="531"/>
      <c r="O462" s="528"/>
      <c r="P462" s="518"/>
      <c r="Q462" s="518"/>
      <c r="R462" s="518"/>
      <c r="S462" s="249"/>
      <c r="T462" s="250"/>
    </row>
    <row r="463" spans="1:20" ht="15" customHeight="1" x14ac:dyDescent="0.25">
      <c r="A463" s="566"/>
      <c r="B463" s="257" t="s">
        <v>206</v>
      </c>
      <c r="C463" s="257" t="s">
        <v>206</v>
      </c>
      <c r="D463" s="539" t="str">
        <f>DEC2HEX(E463)</f>
        <v>38</v>
      </c>
      <c r="E463" s="539">
        <f>E447+1</f>
        <v>56</v>
      </c>
      <c r="F463" s="545" t="str">
        <f>DEC2HEX(G463)</f>
        <v>50</v>
      </c>
      <c r="G463" s="536">
        <f>G455+1</f>
        <v>80</v>
      </c>
      <c r="H463" s="75">
        <v>0</v>
      </c>
      <c r="I463" s="331" t="s">
        <v>236</v>
      </c>
      <c r="J463" s="475" t="e">
        <f>DEC2HEX(K463,2)</f>
        <v>#NUM!</v>
      </c>
      <c r="K463" s="476">
        <f>K447+1</f>
        <v>1046</v>
      </c>
      <c r="L463" s="73">
        <v>0</v>
      </c>
      <c r="M463" s="290" t="str">
        <f>HEX2BIN(N463,8)</f>
        <v>00111100</v>
      </c>
      <c r="N463" s="287" t="s">
        <v>198</v>
      </c>
      <c r="O463" s="311" t="str">
        <f>CONCATENATE(N463,N471)</f>
        <v>3C00</v>
      </c>
      <c r="P463" s="314" t="str">
        <f>CONCATENATE(N471,N463)</f>
        <v>003C</v>
      </c>
      <c r="Q463" s="314">
        <f>MOD(HEX2DEC(O463)+2^15,2^16)-2^15</f>
        <v>15360</v>
      </c>
      <c r="R463" s="314">
        <f>MOD(HEX2DEC(P463)+2^15,2^16)-2^15</f>
        <v>60</v>
      </c>
      <c r="S463" s="230" t="s">
        <v>315</v>
      </c>
      <c r="T463" s="231"/>
    </row>
    <row r="464" spans="1:20" ht="15" customHeight="1" x14ac:dyDescent="0.25">
      <c r="A464" s="566"/>
      <c r="B464" s="271"/>
      <c r="C464" s="271"/>
      <c r="D464" s="540"/>
      <c r="E464" s="540"/>
      <c r="F464" s="495"/>
      <c r="G464" s="537"/>
      <c r="H464" s="82">
        <v>1</v>
      </c>
      <c r="I464" s="546"/>
      <c r="J464" s="388"/>
      <c r="K464" s="387"/>
      <c r="L464" s="5">
        <v>1</v>
      </c>
      <c r="M464" s="291"/>
      <c r="N464" s="288"/>
      <c r="O464" s="312"/>
      <c r="P464" s="315"/>
      <c r="Q464" s="315"/>
      <c r="R464" s="315"/>
      <c r="S464" s="232"/>
      <c r="T464" s="233"/>
    </row>
    <row r="465" spans="1:20" ht="15" customHeight="1" x14ac:dyDescent="0.25">
      <c r="A465" s="566"/>
      <c r="B465" s="271"/>
      <c r="C465" s="271"/>
      <c r="D465" s="540"/>
      <c r="E465" s="540"/>
      <c r="F465" s="495"/>
      <c r="G465" s="537"/>
      <c r="H465" s="82">
        <v>2</v>
      </c>
      <c r="I465" s="546"/>
      <c r="J465" s="388"/>
      <c r="K465" s="387"/>
      <c r="L465" s="98">
        <v>2</v>
      </c>
      <c r="M465" s="291"/>
      <c r="N465" s="288"/>
      <c r="O465" s="312"/>
      <c r="P465" s="315"/>
      <c r="Q465" s="315"/>
      <c r="R465" s="315"/>
      <c r="S465" s="232"/>
      <c r="T465" s="233"/>
    </row>
    <row r="466" spans="1:20" ht="15" customHeight="1" x14ac:dyDescent="0.25">
      <c r="A466" s="566"/>
      <c r="B466" s="271"/>
      <c r="C466" s="271"/>
      <c r="D466" s="540"/>
      <c r="E466" s="540"/>
      <c r="F466" s="495"/>
      <c r="G466" s="537"/>
      <c r="H466" s="82">
        <v>3</v>
      </c>
      <c r="I466" s="546"/>
      <c r="J466" s="388"/>
      <c r="K466" s="387"/>
      <c r="L466" s="5">
        <v>3</v>
      </c>
      <c r="M466" s="291"/>
      <c r="N466" s="288"/>
      <c r="O466" s="312"/>
      <c r="P466" s="315"/>
      <c r="Q466" s="315"/>
      <c r="R466" s="315"/>
      <c r="S466" s="232"/>
      <c r="T466" s="233"/>
    </row>
    <row r="467" spans="1:20" ht="15" customHeight="1" x14ac:dyDescent="0.25">
      <c r="A467" s="566"/>
      <c r="B467" s="271"/>
      <c r="C467" s="271"/>
      <c r="D467" s="540"/>
      <c r="E467" s="540"/>
      <c r="F467" s="495"/>
      <c r="G467" s="537"/>
      <c r="H467" s="82">
        <v>4</v>
      </c>
      <c r="I467" s="546"/>
      <c r="J467" s="388"/>
      <c r="K467" s="387"/>
      <c r="L467" s="98">
        <v>4</v>
      </c>
      <c r="M467" s="291"/>
      <c r="N467" s="288"/>
      <c r="O467" s="312"/>
      <c r="P467" s="315"/>
      <c r="Q467" s="315"/>
      <c r="R467" s="315"/>
      <c r="S467" s="232"/>
      <c r="T467" s="233"/>
    </row>
    <row r="468" spans="1:20" ht="15" customHeight="1" x14ac:dyDescent="0.25">
      <c r="A468" s="566"/>
      <c r="B468" s="271"/>
      <c r="C468" s="271"/>
      <c r="D468" s="540"/>
      <c r="E468" s="540"/>
      <c r="F468" s="495"/>
      <c r="G468" s="537"/>
      <c r="H468" s="82">
        <v>5</v>
      </c>
      <c r="I468" s="546"/>
      <c r="J468" s="388"/>
      <c r="K468" s="387"/>
      <c r="L468" s="5">
        <v>5</v>
      </c>
      <c r="M468" s="291"/>
      <c r="N468" s="288"/>
      <c r="O468" s="312"/>
      <c r="P468" s="315"/>
      <c r="Q468" s="315"/>
      <c r="R468" s="315"/>
      <c r="S468" s="232"/>
      <c r="T468" s="233"/>
    </row>
    <row r="469" spans="1:20" ht="15" customHeight="1" x14ac:dyDescent="0.25">
      <c r="A469" s="566"/>
      <c r="B469" s="271"/>
      <c r="C469" s="271"/>
      <c r="D469" s="540"/>
      <c r="E469" s="540"/>
      <c r="F469" s="495"/>
      <c r="G469" s="537"/>
      <c r="H469" s="82">
        <v>6</v>
      </c>
      <c r="I469" s="546"/>
      <c r="J469" s="388"/>
      <c r="K469" s="387"/>
      <c r="L469" s="98">
        <v>6</v>
      </c>
      <c r="M469" s="291"/>
      <c r="N469" s="288"/>
      <c r="O469" s="312"/>
      <c r="P469" s="315"/>
      <c r="Q469" s="315"/>
      <c r="R469" s="315"/>
      <c r="S469" s="232"/>
      <c r="T469" s="233"/>
    </row>
    <row r="470" spans="1:20" ht="15.75" customHeight="1" thickBot="1" x14ac:dyDescent="0.3">
      <c r="A470" s="566"/>
      <c r="B470" s="271"/>
      <c r="C470" s="271"/>
      <c r="D470" s="540"/>
      <c r="E470" s="540"/>
      <c r="F470" s="495"/>
      <c r="G470" s="538"/>
      <c r="H470" s="86">
        <v>7</v>
      </c>
      <c r="I470" s="546"/>
      <c r="J470" s="388"/>
      <c r="K470" s="387"/>
      <c r="L470" s="5">
        <v>7</v>
      </c>
      <c r="M470" s="292"/>
      <c r="N470" s="289"/>
      <c r="O470" s="312"/>
      <c r="P470" s="315"/>
      <c r="Q470" s="315"/>
      <c r="R470" s="315"/>
      <c r="S470" s="232"/>
      <c r="T470" s="233"/>
    </row>
    <row r="471" spans="1:20" ht="15" customHeight="1" x14ac:dyDescent="0.25">
      <c r="A471" s="566"/>
      <c r="B471" s="271"/>
      <c r="C471" s="271"/>
      <c r="D471" s="540"/>
      <c r="E471" s="540"/>
      <c r="F471" s="545" t="str">
        <f>DEC2HEX(G471)</f>
        <v>51</v>
      </c>
      <c r="G471" s="536">
        <f>G463+1</f>
        <v>81</v>
      </c>
      <c r="H471" s="75">
        <v>0</v>
      </c>
      <c r="I471" s="546"/>
      <c r="J471" s="388"/>
      <c r="K471" s="387"/>
      <c r="L471" s="98">
        <v>8</v>
      </c>
      <c r="M471" s="290" t="str">
        <f>HEX2BIN(N471,8)</f>
        <v>00000000</v>
      </c>
      <c r="N471" s="287" t="s">
        <v>136</v>
      </c>
      <c r="O471" s="312"/>
      <c r="P471" s="315"/>
      <c r="Q471" s="315"/>
      <c r="R471" s="315"/>
      <c r="S471" s="232"/>
      <c r="T471" s="233"/>
    </row>
    <row r="472" spans="1:20" ht="15" customHeight="1" x14ac:dyDescent="0.25">
      <c r="A472" s="566"/>
      <c r="B472" s="271"/>
      <c r="C472" s="271"/>
      <c r="D472" s="540"/>
      <c r="E472" s="540"/>
      <c r="F472" s="495"/>
      <c r="G472" s="537"/>
      <c r="H472" s="82">
        <v>1</v>
      </c>
      <c r="I472" s="546"/>
      <c r="J472" s="388"/>
      <c r="K472" s="387"/>
      <c r="L472" s="5">
        <v>9</v>
      </c>
      <c r="M472" s="291"/>
      <c r="N472" s="288"/>
      <c r="O472" s="312"/>
      <c r="P472" s="315"/>
      <c r="Q472" s="315"/>
      <c r="R472" s="315"/>
      <c r="S472" s="232"/>
      <c r="T472" s="233"/>
    </row>
    <row r="473" spans="1:20" ht="15" customHeight="1" x14ac:dyDescent="0.25">
      <c r="A473" s="566"/>
      <c r="B473" s="271"/>
      <c r="C473" s="271"/>
      <c r="D473" s="540"/>
      <c r="E473" s="540"/>
      <c r="F473" s="495"/>
      <c r="G473" s="537"/>
      <c r="H473" s="82">
        <v>2</v>
      </c>
      <c r="I473" s="546"/>
      <c r="J473" s="388"/>
      <c r="K473" s="387"/>
      <c r="L473" s="98">
        <v>10</v>
      </c>
      <c r="M473" s="291"/>
      <c r="N473" s="288"/>
      <c r="O473" s="312"/>
      <c r="P473" s="315"/>
      <c r="Q473" s="315"/>
      <c r="R473" s="315"/>
      <c r="S473" s="232"/>
      <c r="T473" s="233"/>
    </row>
    <row r="474" spans="1:20" ht="15" customHeight="1" x14ac:dyDescent="0.25">
      <c r="A474" s="566"/>
      <c r="B474" s="271"/>
      <c r="C474" s="271"/>
      <c r="D474" s="540"/>
      <c r="E474" s="540"/>
      <c r="F474" s="495"/>
      <c r="G474" s="537"/>
      <c r="H474" s="82">
        <v>3</v>
      </c>
      <c r="I474" s="546"/>
      <c r="J474" s="388"/>
      <c r="K474" s="387"/>
      <c r="L474" s="5">
        <v>11</v>
      </c>
      <c r="M474" s="291"/>
      <c r="N474" s="288"/>
      <c r="O474" s="312"/>
      <c r="P474" s="315"/>
      <c r="Q474" s="315"/>
      <c r="R474" s="315"/>
      <c r="S474" s="232"/>
      <c r="T474" s="233"/>
    </row>
    <row r="475" spans="1:20" ht="15" customHeight="1" x14ac:dyDescent="0.25">
      <c r="A475" s="566"/>
      <c r="B475" s="271"/>
      <c r="C475" s="271"/>
      <c r="D475" s="540"/>
      <c r="E475" s="540"/>
      <c r="F475" s="495"/>
      <c r="G475" s="537"/>
      <c r="H475" s="82">
        <v>4</v>
      </c>
      <c r="I475" s="546"/>
      <c r="J475" s="388"/>
      <c r="K475" s="387"/>
      <c r="L475" s="98">
        <v>12</v>
      </c>
      <c r="M475" s="291"/>
      <c r="N475" s="288"/>
      <c r="O475" s="312"/>
      <c r="P475" s="315"/>
      <c r="Q475" s="315"/>
      <c r="R475" s="315"/>
      <c r="S475" s="232"/>
      <c r="T475" s="233"/>
    </row>
    <row r="476" spans="1:20" ht="15" customHeight="1" x14ac:dyDescent="0.25">
      <c r="A476" s="566"/>
      <c r="B476" s="271"/>
      <c r="C476" s="271"/>
      <c r="D476" s="540"/>
      <c r="E476" s="540"/>
      <c r="F476" s="495"/>
      <c r="G476" s="537"/>
      <c r="H476" s="82">
        <v>5</v>
      </c>
      <c r="I476" s="546"/>
      <c r="J476" s="388"/>
      <c r="K476" s="387"/>
      <c r="L476" s="5">
        <v>13</v>
      </c>
      <c r="M476" s="291"/>
      <c r="N476" s="288"/>
      <c r="O476" s="312"/>
      <c r="P476" s="315"/>
      <c r="Q476" s="315"/>
      <c r="R476" s="315"/>
      <c r="S476" s="232"/>
      <c r="T476" s="233"/>
    </row>
    <row r="477" spans="1:20" ht="15" customHeight="1" x14ac:dyDescent="0.25">
      <c r="A477" s="566"/>
      <c r="B477" s="271"/>
      <c r="C477" s="271"/>
      <c r="D477" s="540"/>
      <c r="E477" s="540"/>
      <c r="F477" s="495"/>
      <c r="G477" s="537"/>
      <c r="H477" s="82">
        <v>6</v>
      </c>
      <c r="I477" s="546"/>
      <c r="J477" s="388"/>
      <c r="K477" s="387"/>
      <c r="L477" s="98">
        <v>14</v>
      </c>
      <c r="M477" s="291"/>
      <c r="N477" s="288"/>
      <c r="O477" s="312"/>
      <c r="P477" s="315"/>
      <c r="Q477" s="315"/>
      <c r="R477" s="315"/>
      <c r="S477" s="232"/>
      <c r="T477" s="233"/>
    </row>
    <row r="478" spans="1:20" ht="15.75" customHeight="1" thickBot="1" x14ac:dyDescent="0.3">
      <c r="A478" s="566"/>
      <c r="B478" s="258"/>
      <c r="C478" s="258"/>
      <c r="D478" s="541"/>
      <c r="E478" s="541"/>
      <c r="F478" s="495"/>
      <c r="G478" s="538"/>
      <c r="H478" s="86">
        <v>7</v>
      </c>
      <c r="I478" s="332"/>
      <c r="J478" s="394"/>
      <c r="K478" s="477"/>
      <c r="L478" s="84">
        <v>15</v>
      </c>
      <c r="M478" s="292"/>
      <c r="N478" s="289"/>
      <c r="O478" s="313"/>
      <c r="P478" s="316"/>
      <c r="Q478" s="316"/>
      <c r="R478" s="316"/>
      <c r="S478" s="234"/>
      <c r="T478" s="235"/>
    </row>
    <row r="479" spans="1:20" ht="15" customHeight="1" x14ac:dyDescent="0.25">
      <c r="A479" s="566"/>
      <c r="B479" s="257" t="s">
        <v>299</v>
      </c>
      <c r="C479" s="257" t="s">
        <v>203</v>
      </c>
      <c r="D479" s="539" t="str">
        <f>DEC2HEX(E479)</f>
        <v>39</v>
      </c>
      <c r="E479" s="539">
        <f>E463+1</f>
        <v>57</v>
      </c>
      <c r="F479" s="542" t="str">
        <f>DEC2HEX(G479,2)</f>
        <v>52</v>
      </c>
      <c r="G479" s="545">
        <f>G471+1</f>
        <v>82</v>
      </c>
      <c r="H479" s="75">
        <v>0</v>
      </c>
      <c r="I479" s="331" t="s">
        <v>319</v>
      </c>
      <c r="J479" s="464" t="e">
        <f>DEC2HEX(K479,2)</f>
        <v>#NUM!</v>
      </c>
      <c r="K479" s="317">
        <f>+K463+1</f>
        <v>1047</v>
      </c>
      <c r="L479" s="73">
        <v>0</v>
      </c>
      <c r="M479" s="290" t="str">
        <f>HEX2BIN(N479,8)</f>
        <v>10110000</v>
      </c>
      <c r="N479" s="530" t="s">
        <v>237</v>
      </c>
      <c r="O479" s="547" t="str">
        <f>CONCATENATE(N479,N487,N495,N503)</f>
        <v>B0040000</v>
      </c>
      <c r="P479" s="519" t="str">
        <f>CONCATENATE(N503,N495,N487,N479)</f>
        <v>000004B0</v>
      </c>
      <c r="Q479" s="519">
        <f>MOD(HEX2DEC(O479)+2^31,2^32)-2^31</f>
        <v>-1341915136</v>
      </c>
      <c r="R479" s="519">
        <f>(MOD(HEX2DEC(P479)+2^31,2^32)-2^31)</f>
        <v>1200</v>
      </c>
      <c r="S479" s="520">
        <f>Q479*0.001</f>
        <v>-1341915.1359999999</v>
      </c>
      <c r="T479" s="523">
        <f>R479*0.001</f>
        <v>1.2</v>
      </c>
    </row>
    <row r="480" spans="1:20" x14ac:dyDescent="0.25">
      <c r="A480" s="566"/>
      <c r="B480" s="271"/>
      <c r="C480" s="271"/>
      <c r="D480" s="540"/>
      <c r="E480" s="540"/>
      <c r="F480" s="543"/>
      <c r="G480" s="495"/>
      <c r="H480" s="82">
        <v>1</v>
      </c>
      <c r="I480" s="546"/>
      <c r="J480" s="465"/>
      <c r="K480" s="424"/>
      <c r="L480" s="5">
        <v>1</v>
      </c>
      <c r="M480" s="291"/>
      <c r="N480" s="530"/>
      <c r="O480" s="527"/>
      <c r="P480" s="517"/>
      <c r="Q480" s="517"/>
      <c r="R480" s="517"/>
      <c r="S480" s="521"/>
      <c r="T480" s="524"/>
    </row>
    <row r="481" spans="1:20" x14ac:dyDescent="0.25">
      <c r="A481" s="566"/>
      <c r="B481" s="271"/>
      <c r="C481" s="271"/>
      <c r="D481" s="540"/>
      <c r="E481" s="540"/>
      <c r="F481" s="543"/>
      <c r="G481" s="495"/>
      <c r="H481" s="82">
        <v>2</v>
      </c>
      <c r="I481" s="546"/>
      <c r="J481" s="465"/>
      <c r="K481" s="424"/>
      <c r="L481" s="5">
        <v>2</v>
      </c>
      <c r="M481" s="291"/>
      <c r="N481" s="530"/>
      <c r="O481" s="527"/>
      <c r="P481" s="517"/>
      <c r="Q481" s="517"/>
      <c r="R481" s="517"/>
      <c r="S481" s="521"/>
      <c r="T481" s="524"/>
    </row>
    <row r="482" spans="1:20" x14ac:dyDescent="0.25">
      <c r="A482" s="566"/>
      <c r="B482" s="271"/>
      <c r="C482" s="271"/>
      <c r="D482" s="540"/>
      <c r="E482" s="540"/>
      <c r="F482" s="543"/>
      <c r="G482" s="495"/>
      <c r="H482" s="82">
        <v>3</v>
      </c>
      <c r="I482" s="546"/>
      <c r="J482" s="465"/>
      <c r="K482" s="424"/>
      <c r="L482" s="5">
        <v>3</v>
      </c>
      <c r="M482" s="291"/>
      <c r="N482" s="530"/>
      <c r="O482" s="527"/>
      <c r="P482" s="517"/>
      <c r="Q482" s="517"/>
      <c r="R482" s="517"/>
      <c r="S482" s="521"/>
      <c r="T482" s="524"/>
    </row>
    <row r="483" spans="1:20" x14ac:dyDescent="0.25">
      <c r="A483" s="566"/>
      <c r="B483" s="271"/>
      <c r="C483" s="271"/>
      <c r="D483" s="540"/>
      <c r="E483" s="540"/>
      <c r="F483" s="543"/>
      <c r="G483" s="495"/>
      <c r="H483" s="82">
        <v>4</v>
      </c>
      <c r="I483" s="546"/>
      <c r="J483" s="465"/>
      <c r="K483" s="424"/>
      <c r="L483" s="5">
        <v>4</v>
      </c>
      <c r="M483" s="291"/>
      <c r="N483" s="530"/>
      <c r="O483" s="527"/>
      <c r="P483" s="517"/>
      <c r="Q483" s="517"/>
      <c r="R483" s="517"/>
      <c r="S483" s="521"/>
      <c r="T483" s="524"/>
    </row>
    <row r="484" spans="1:20" x14ac:dyDescent="0.25">
      <c r="A484" s="566"/>
      <c r="B484" s="271"/>
      <c r="C484" s="271"/>
      <c r="D484" s="540"/>
      <c r="E484" s="540"/>
      <c r="F484" s="543"/>
      <c r="G484" s="495"/>
      <c r="H484" s="82">
        <v>5</v>
      </c>
      <c r="I484" s="546"/>
      <c r="J484" s="465"/>
      <c r="K484" s="424"/>
      <c r="L484" s="5">
        <v>5</v>
      </c>
      <c r="M484" s="291"/>
      <c r="N484" s="530"/>
      <c r="O484" s="527"/>
      <c r="P484" s="517"/>
      <c r="Q484" s="517"/>
      <c r="R484" s="517"/>
      <c r="S484" s="521"/>
      <c r="T484" s="524"/>
    </row>
    <row r="485" spans="1:20" x14ac:dyDescent="0.25">
      <c r="A485" s="566"/>
      <c r="B485" s="271"/>
      <c r="C485" s="271"/>
      <c r="D485" s="540"/>
      <c r="E485" s="540"/>
      <c r="F485" s="543"/>
      <c r="G485" s="495"/>
      <c r="H485" s="82">
        <v>6</v>
      </c>
      <c r="I485" s="546"/>
      <c r="J485" s="465"/>
      <c r="K485" s="424"/>
      <c r="L485" s="5">
        <v>6</v>
      </c>
      <c r="M485" s="291"/>
      <c r="N485" s="530"/>
      <c r="O485" s="527"/>
      <c r="P485" s="517"/>
      <c r="Q485" s="517"/>
      <c r="R485" s="517"/>
      <c r="S485" s="521"/>
      <c r="T485" s="524"/>
    </row>
    <row r="486" spans="1:20" ht="15.75" thickBot="1" x14ac:dyDescent="0.3">
      <c r="A486" s="566"/>
      <c r="B486" s="271"/>
      <c r="C486" s="271"/>
      <c r="D486" s="540"/>
      <c r="E486" s="540"/>
      <c r="F486" s="544"/>
      <c r="G486" s="496"/>
      <c r="H486" s="82">
        <v>7</v>
      </c>
      <c r="I486" s="546"/>
      <c r="J486" s="465"/>
      <c r="K486" s="424"/>
      <c r="L486" s="5">
        <v>7</v>
      </c>
      <c r="M486" s="292"/>
      <c r="N486" s="531"/>
      <c r="O486" s="527"/>
      <c r="P486" s="517"/>
      <c r="Q486" s="517"/>
      <c r="R486" s="517"/>
      <c r="S486" s="521"/>
      <c r="T486" s="524"/>
    </row>
    <row r="487" spans="1:20" x14ac:dyDescent="0.25">
      <c r="A487" s="566"/>
      <c r="B487" s="271"/>
      <c r="C487" s="271"/>
      <c r="D487" s="540"/>
      <c r="E487" s="540"/>
      <c r="F487" s="542" t="str">
        <f>DEC2HEX(G487,2)</f>
        <v>53</v>
      </c>
      <c r="G487" s="494">
        <f>G479+1</f>
        <v>83</v>
      </c>
      <c r="H487" s="82">
        <v>0</v>
      </c>
      <c r="I487" s="546"/>
      <c r="J487" s="465"/>
      <c r="K487" s="424"/>
      <c r="L487" s="5">
        <v>8</v>
      </c>
      <c r="M487" s="290" t="str">
        <f>HEX2BIN(N487,8)</f>
        <v>00000100</v>
      </c>
      <c r="N487" s="529" t="s">
        <v>176</v>
      </c>
      <c r="O487" s="527"/>
      <c r="P487" s="517"/>
      <c r="Q487" s="517"/>
      <c r="R487" s="517"/>
      <c r="S487" s="521"/>
      <c r="T487" s="524"/>
    </row>
    <row r="488" spans="1:20" x14ac:dyDescent="0.25">
      <c r="A488" s="566"/>
      <c r="B488" s="271"/>
      <c r="C488" s="271"/>
      <c r="D488" s="540"/>
      <c r="E488" s="540"/>
      <c r="F488" s="543"/>
      <c r="G488" s="495"/>
      <c r="H488" s="82">
        <v>1</v>
      </c>
      <c r="I488" s="546"/>
      <c r="J488" s="465"/>
      <c r="K488" s="424"/>
      <c r="L488" s="5">
        <v>9</v>
      </c>
      <c r="M488" s="291"/>
      <c r="N488" s="530"/>
      <c r="O488" s="527"/>
      <c r="P488" s="517"/>
      <c r="Q488" s="517"/>
      <c r="R488" s="517"/>
      <c r="S488" s="521"/>
      <c r="T488" s="524"/>
    </row>
    <row r="489" spans="1:20" x14ac:dyDescent="0.25">
      <c r="A489" s="566"/>
      <c r="B489" s="271"/>
      <c r="C489" s="271"/>
      <c r="D489" s="540"/>
      <c r="E489" s="540"/>
      <c r="F489" s="543"/>
      <c r="G489" s="495"/>
      <c r="H489" s="82">
        <v>2</v>
      </c>
      <c r="I489" s="546"/>
      <c r="J489" s="465"/>
      <c r="K489" s="424"/>
      <c r="L489" s="5">
        <v>10</v>
      </c>
      <c r="M489" s="291"/>
      <c r="N489" s="530"/>
      <c r="O489" s="527"/>
      <c r="P489" s="517"/>
      <c r="Q489" s="517"/>
      <c r="R489" s="517"/>
      <c r="S489" s="521"/>
      <c r="T489" s="524"/>
    </row>
    <row r="490" spans="1:20" x14ac:dyDescent="0.25">
      <c r="A490" s="566"/>
      <c r="B490" s="271"/>
      <c r="C490" s="271"/>
      <c r="D490" s="540"/>
      <c r="E490" s="540"/>
      <c r="F490" s="543"/>
      <c r="G490" s="495"/>
      <c r="H490" s="82">
        <v>3</v>
      </c>
      <c r="I490" s="546"/>
      <c r="J490" s="465"/>
      <c r="K490" s="424"/>
      <c r="L490" s="5">
        <v>11</v>
      </c>
      <c r="M490" s="291"/>
      <c r="N490" s="530"/>
      <c r="O490" s="527"/>
      <c r="P490" s="517"/>
      <c r="Q490" s="517"/>
      <c r="R490" s="517"/>
      <c r="S490" s="521"/>
      <c r="T490" s="524"/>
    </row>
    <row r="491" spans="1:20" x14ac:dyDescent="0.25">
      <c r="A491" s="566"/>
      <c r="B491" s="271"/>
      <c r="C491" s="271"/>
      <c r="D491" s="540"/>
      <c r="E491" s="540"/>
      <c r="F491" s="543"/>
      <c r="G491" s="495"/>
      <c r="H491" s="82">
        <v>4</v>
      </c>
      <c r="I491" s="546"/>
      <c r="J491" s="465"/>
      <c r="K491" s="424"/>
      <c r="L491" s="5">
        <v>12</v>
      </c>
      <c r="M491" s="291"/>
      <c r="N491" s="530"/>
      <c r="O491" s="527"/>
      <c r="P491" s="517"/>
      <c r="Q491" s="517"/>
      <c r="R491" s="517"/>
      <c r="S491" s="521"/>
      <c r="T491" s="524"/>
    </row>
    <row r="492" spans="1:20" x14ac:dyDescent="0.25">
      <c r="A492" s="566"/>
      <c r="B492" s="271"/>
      <c r="C492" s="271"/>
      <c r="D492" s="540"/>
      <c r="E492" s="540"/>
      <c r="F492" s="543"/>
      <c r="G492" s="495"/>
      <c r="H492" s="82">
        <v>5</v>
      </c>
      <c r="I492" s="546"/>
      <c r="J492" s="465"/>
      <c r="K492" s="424"/>
      <c r="L492" s="5">
        <v>13</v>
      </c>
      <c r="M492" s="291"/>
      <c r="N492" s="530"/>
      <c r="O492" s="527"/>
      <c r="P492" s="517"/>
      <c r="Q492" s="517"/>
      <c r="R492" s="517"/>
      <c r="S492" s="521"/>
      <c r="T492" s="524"/>
    </row>
    <row r="493" spans="1:20" x14ac:dyDescent="0.25">
      <c r="A493" s="566"/>
      <c r="B493" s="271"/>
      <c r="C493" s="271"/>
      <c r="D493" s="540"/>
      <c r="E493" s="540"/>
      <c r="F493" s="543"/>
      <c r="G493" s="495"/>
      <c r="H493" s="82">
        <v>6</v>
      </c>
      <c r="I493" s="546"/>
      <c r="J493" s="465"/>
      <c r="K493" s="424"/>
      <c r="L493" s="5">
        <v>14</v>
      </c>
      <c r="M493" s="291"/>
      <c r="N493" s="530"/>
      <c r="O493" s="527"/>
      <c r="P493" s="517"/>
      <c r="Q493" s="517"/>
      <c r="R493" s="517"/>
      <c r="S493" s="521"/>
      <c r="T493" s="524"/>
    </row>
    <row r="494" spans="1:20" ht="15.75" thickBot="1" x14ac:dyDescent="0.3">
      <c r="A494" s="566"/>
      <c r="B494" s="271"/>
      <c r="C494" s="258"/>
      <c r="D494" s="541"/>
      <c r="E494" s="541"/>
      <c r="F494" s="544"/>
      <c r="G494" s="496"/>
      <c r="H494" s="90">
        <v>7</v>
      </c>
      <c r="I494" s="546"/>
      <c r="J494" s="466"/>
      <c r="K494" s="199"/>
      <c r="L494" s="88">
        <v>15</v>
      </c>
      <c r="M494" s="292"/>
      <c r="N494" s="531"/>
      <c r="O494" s="527"/>
      <c r="P494" s="517"/>
      <c r="Q494" s="517"/>
      <c r="R494" s="517"/>
      <c r="S494" s="521"/>
      <c r="T494" s="524"/>
    </row>
    <row r="495" spans="1:20" x14ac:dyDescent="0.25">
      <c r="A495" s="566"/>
      <c r="B495" s="271"/>
      <c r="C495" s="257" t="s">
        <v>204</v>
      </c>
      <c r="D495" s="539" t="str">
        <f>DEC2HEX(E495)</f>
        <v>3A</v>
      </c>
      <c r="E495" s="539">
        <f>E479+1</f>
        <v>58</v>
      </c>
      <c r="F495" s="542" t="str">
        <f>DEC2HEX(G495,2)</f>
        <v>54</v>
      </c>
      <c r="G495" s="494">
        <f>G487+1</f>
        <v>84</v>
      </c>
      <c r="H495" s="75">
        <v>0</v>
      </c>
      <c r="I495" s="546"/>
      <c r="J495" s="464" t="e">
        <f>DEC2HEX(K495,2)</f>
        <v>#NUM!</v>
      </c>
      <c r="K495" s="317">
        <f>+K479+1</f>
        <v>1048</v>
      </c>
      <c r="L495" s="73">
        <v>0</v>
      </c>
      <c r="M495" s="290" t="str">
        <f>HEX2BIN(N495,8)</f>
        <v>00000000</v>
      </c>
      <c r="N495" s="529" t="s">
        <v>136</v>
      </c>
      <c r="O495" s="527"/>
      <c r="P495" s="517"/>
      <c r="Q495" s="517"/>
      <c r="R495" s="517"/>
      <c r="S495" s="521"/>
      <c r="T495" s="524"/>
    </row>
    <row r="496" spans="1:20" x14ac:dyDescent="0.25">
      <c r="A496" s="566"/>
      <c r="B496" s="271"/>
      <c r="C496" s="271"/>
      <c r="D496" s="540"/>
      <c r="E496" s="540"/>
      <c r="F496" s="543"/>
      <c r="G496" s="495"/>
      <c r="H496" s="82">
        <v>1</v>
      </c>
      <c r="I496" s="546"/>
      <c r="J496" s="465"/>
      <c r="K496" s="424"/>
      <c r="L496" s="5">
        <v>1</v>
      </c>
      <c r="M496" s="291"/>
      <c r="N496" s="530"/>
      <c r="O496" s="527"/>
      <c r="P496" s="517"/>
      <c r="Q496" s="517"/>
      <c r="R496" s="517"/>
      <c r="S496" s="521"/>
      <c r="T496" s="524"/>
    </row>
    <row r="497" spans="1:20" x14ac:dyDescent="0.25">
      <c r="A497" s="566"/>
      <c r="B497" s="271"/>
      <c r="C497" s="271"/>
      <c r="D497" s="540"/>
      <c r="E497" s="540"/>
      <c r="F497" s="543"/>
      <c r="G497" s="495"/>
      <c r="H497" s="82">
        <v>2</v>
      </c>
      <c r="I497" s="546"/>
      <c r="J497" s="465"/>
      <c r="K497" s="424"/>
      <c r="L497" s="5">
        <v>2</v>
      </c>
      <c r="M497" s="291"/>
      <c r="N497" s="530"/>
      <c r="O497" s="527"/>
      <c r="P497" s="517"/>
      <c r="Q497" s="517"/>
      <c r="R497" s="517"/>
      <c r="S497" s="521"/>
      <c r="T497" s="524"/>
    </row>
    <row r="498" spans="1:20" x14ac:dyDescent="0.25">
      <c r="A498" s="566"/>
      <c r="B498" s="271"/>
      <c r="C498" s="271"/>
      <c r="D498" s="540"/>
      <c r="E498" s="540"/>
      <c r="F498" s="543"/>
      <c r="G498" s="495"/>
      <c r="H498" s="82">
        <v>3</v>
      </c>
      <c r="I498" s="546"/>
      <c r="J498" s="465"/>
      <c r="K498" s="424"/>
      <c r="L498" s="5">
        <v>3</v>
      </c>
      <c r="M498" s="291"/>
      <c r="N498" s="530"/>
      <c r="O498" s="527"/>
      <c r="P498" s="517"/>
      <c r="Q498" s="517"/>
      <c r="R498" s="517"/>
      <c r="S498" s="521"/>
      <c r="T498" s="524"/>
    </row>
    <row r="499" spans="1:20" x14ac:dyDescent="0.25">
      <c r="A499" s="566"/>
      <c r="B499" s="271"/>
      <c r="C499" s="271"/>
      <c r="D499" s="540"/>
      <c r="E499" s="540"/>
      <c r="F499" s="543"/>
      <c r="G499" s="495"/>
      <c r="H499" s="82">
        <v>4</v>
      </c>
      <c r="I499" s="546"/>
      <c r="J499" s="465"/>
      <c r="K499" s="424"/>
      <c r="L499" s="5">
        <v>4</v>
      </c>
      <c r="M499" s="291"/>
      <c r="N499" s="530"/>
      <c r="O499" s="527"/>
      <c r="P499" s="517"/>
      <c r="Q499" s="517"/>
      <c r="R499" s="517"/>
      <c r="S499" s="521"/>
      <c r="T499" s="524"/>
    </row>
    <row r="500" spans="1:20" x14ac:dyDescent="0.25">
      <c r="A500" s="566"/>
      <c r="B500" s="271"/>
      <c r="C500" s="271"/>
      <c r="D500" s="540"/>
      <c r="E500" s="540"/>
      <c r="F500" s="543"/>
      <c r="G500" s="495"/>
      <c r="H500" s="82">
        <v>5</v>
      </c>
      <c r="I500" s="546"/>
      <c r="J500" s="465"/>
      <c r="K500" s="424"/>
      <c r="L500" s="5">
        <v>5</v>
      </c>
      <c r="M500" s="291"/>
      <c r="N500" s="530"/>
      <c r="O500" s="527"/>
      <c r="P500" s="517"/>
      <c r="Q500" s="517"/>
      <c r="R500" s="517"/>
      <c r="S500" s="521"/>
      <c r="T500" s="524"/>
    </row>
    <row r="501" spans="1:20" x14ac:dyDescent="0.25">
      <c r="A501" s="566"/>
      <c r="B501" s="271"/>
      <c r="C501" s="271"/>
      <c r="D501" s="540"/>
      <c r="E501" s="540"/>
      <c r="F501" s="543"/>
      <c r="G501" s="495"/>
      <c r="H501" s="82">
        <v>6</v>
      </c>
      <c r="I501" s="546"/>
      <c r="J501" s="465"/>
      <c r="K501" s="424"/>
      <c r="L501" s="5">
        <v>6</v>
      </c>
      <c r="M501" s="291"/>
      <c r="N501" s="530"/>
      <c r="O501" s="527"/>
      <c r="P501" s="517"/>
      <c r="Q501" s="517"/>
      <c r="R501" s="517"/>
      <c r="S501" s="521"/>
      <c r="T501" s="524"/>
    </row>
    <row r="502" spans="1:20" ht="15.75" thickBot="1" x14ac:dyDescent="0.3">
      <c r="A502" s="566"/>
      <c r="B502" s="271"/>
      <c r="C502" s="271"/>
      <c r="D502" s="540"/>
      <c r="E502" s="540"/>
      <c r="F502" s="544"/>
      <c r="G502" s="496"/>
      <c r="H502" s="82">
        <v>7</v>
      </c>
      <c r="I502" s="546"/>
      <c r="J502" s="465"/>
      <c r="K502" s="424"/>
      <c r="L502" s="5">
        <v>7</v>
      </c>
      <c r="M502" s="292"/>
      <c r="N502" s="531"/>
      <c r="O502" s="527"/>
      <c r="P502" s="517"/>
      <c r="Q502" s="517"/>
      <c r="R502" s="517"/>
      <c r="S502" s="521"/>
      <c r="T502" s="524"/>
    </row>
    <row r="503" spans="1:20" x14ac:dyDescent="0.25">
      <c r="A503" s="566"/>
      <c r="B503" s="271"/>
      <c r="C503" s="271"/>
      <c r="D503" s="540"/>
      <c r="E503" s="540"/>
      <c r="F503" s="542" t="str">
        <f>DEC2HEX(G503,2)</f>
        <v>55</v>
      </c>
      <c r="G503" s="494">
        <f>G495+1</f>
        <v>85</v>
      </c>
      <c r="H503" s="82">
        <v>0</v>
      </c>
      <c r="I503" s="546"/>
      <c r="J503" s="465"/>
      <c r="K503" s="424"/>
      <c r="L503" s="5">
        <v>8</v>
      </c>
      <c r="M503" s="290" t="str">
        <f>HEX2BIN(N503,8)</f>
        <v>00000000</v>
      </c>
      <c r="N503" s="529" t="s">
        <v>136</v>
      </c>
      <c r="O503" s="527"/>
      <c r="P503" s="517"/>
      <c r="Q503" s="517"/>
      <c r="R503" s="517"/>
      <c r="S503" s="521"/>
      <c r="T503" s="524"/>
    </row>
    <row r="504" spans="1:20" x14ac:dyDescent="0.25">
      <c r="A504" s="566"/>
      <c r="B504" s="271"/>
      <c r="C504" s="271"/>
      <c r="D504" s="540"/>
      <c r="E504" s="540"/>
      <c r="F504" s="543"/>
      <c r="G504" s="495"/>
      <c r="H504" s="82">
        <v>1</v>
      </c>
      <c r="I504" s="546"/>
      <c r="J504" s="465"/>
      <c r="K504" s="424"/>
      <c r="L504" s="5">
        <v>9</v>
      </c>
      <c r="M504" s="291"/>
      <c r="N504" s="530"/>
      <c r="O504" s="527"/>
      <c r="P504" s="517"/>
      <c r="Q504" s="517"/>
      <c r="R504" s="517"/>
      <c r="S504" s="521"/>
      <c r="T504" s="524"/>
    </row>
    <row r="505" spans="1:20" x14ac:dyDescent="0.25">
      <c r="A505" s="566"/>
      <c r="B505" s="271"/>
      <c r="C505" s="271"/>
      <c r="D505" s="540"/>
      <c r="E505" s="540"/>
      <c r="F505" s="543"/>
      <c r="G505" s="495"/>
      <c r="H505" s="82">
        <v>2</v>
      </c>
      <c r="I505" s="546"/>
      <c r="J505" s="465"/>
      <c r="K505" s="424"/>
      <c r="L505" s="5">
        <v>10</v>
      </c>
      <c r="M505" s="291"/>
      <c r="N505" s="530"/>
      <c r="O505" s="527"/>
      <c r="P505" s="517"/>
      <c r="Q505" s="517"/>
      <c r="R505" s="517"/>
      <c r="S505" s="521"/>
      <c r="T505" s="524"/>
    </row>
    <row r="506" spans="1:20" x14ac:dyDescent="0.25">
      <c r="A506" s="566"/>
      <c r="B506" s="271"/>
      <c r="C506" s="271"/>
      <c r="D506" s="540"/>
      <c r="E506" s="540"/>
      <c r="F506" s="543"/>
      <c r="G506" s="495"/>
      <c r="H506" s="82">
        <v>3</v>
      </c>
      <c r="I506" s="546"/>
      <c r="J506" s="465"/>
      <c r="K506" s="424"/>
      <c r="L506" s="5">
        <v>11</v>
      </c>
      <c r="M506" s="291"/>
      <c r="N506" s="530"/>
      <c r="O506" s="527"/>
      <c r="P506" s="517"/>
      <c r="Q506" s="517"/>
      <c r="R506" s="517"/>
      <c r="S506" s="521"/>
      <c r="T506" s="524"/>
    </row>
    <row r="507" spans="1:20" x14ac:dyDescent="0.25">
      <c r="A507" s="566"/>
      <c r="B507" s="271"/>
      <c r="C507" s="271"/>
      <c r="D507" s="540"/>
      <c r="E507" s="540"/>
      <c r="F507" s="543"/>
      <c r="G507" s="495"/>
      <c r="H507" s="82">
        <v>4</v>
      </c>
      <c r="I507" s="546"/>
      <c r="J507" s="465"/>
      <c r="K507" s="424"/>
      <c r="L507" s="5">
        <v>12</v>
      </c>
      <c r="M507" s="291"/>
      <c r="N507" s="530"/>
      <c r="O507" s="527"/>
      <c r="P507" s="517"/>
      <c r="Q507" s="517"/>
      <c r="R507" s="517"/>
      <c r="S507" s="521"/>
      <c r="T507" s="524"/>
    </row>
    <row r="508" spans="1:20" x14ac:dyDescent="0.25">
      <c r="A508" s="566"/>
      <c r="B508" s="271"/>
      <c r="C508" s="271"/>
      <c r="D508" s="540"/>
      <c r="E508" s="540"/>
      <c r="F508" s="543"/>
      <c r="G508" s="495"/>
      <c r="H508" s="82">
        <v>5</v>
      </c>
      <c r="I508" s="546"/>
      <c r="J508" s="465"/>
      <c r="K508" s="424"/>
      <c r="L508" s="5">
        <v>13</v>
      </c>
      <c r="M508" s="291"/>
      <c r="N508" s="530"/>
      <c r="O508" s="527"/>
      <c r="P508" s="517"/>
      <c r="Q508" s="517"/>
      <c r="R508" s="517"/>
      <c r="S508" s="521"/>
      <c r="T508" s="524"/>
    </row>
    <row r="509" spans="1:20" x14ac:dyDescent="0.25">
      <c r="A509" s="566"/>
      <c r="B509" s="271"/>
      <c r="C509" s="271"/>
      <c r="D509" s="540"/>
      <c r="E509" s="540"/>
      <c r="F509" s="543"/>
      <c r="G509" s="495"/>
      <c r="H509" s="82">
        <v>6</v>
      </c>
      <c r="I509" s="546"/>
      <c r="J509" s="465"/>
      <c r="K509" s="424"/>
      <c r="L509" s="5">
        <v>14</v>
      </c>
      <c r="M509" s="291"/>
      <c r="N509" s="530"/>
      <c r="O509" s="527"/>
      <c r="P509" s="517"/>
      <c r="Q509" s="517"/>
      <c r="R509" s="517"/>
      <c r="S509" s="521"/>
      <c r="T509" s="524"/>
    </row>
    <row r="510" spans="1:20" ht="15.75" thickBot="1" x14ac:dyDescent="0.3">
      <c r="A510" s="566"/>
      <c r="B510" s="258"/>
      <c r="C510" s="258"/>
      <c r="D510" s="541"/>
      <c r="E510" s="541"/>
      <c r="F510" s="548"/>
      <c r="G510" s="496"/>
      <c r="H510" s="86">
        <v>7</v>
      </c>
      <c r="I510" s="332"/>
      <c r="J510" s="508"/>
      <c r="K510" s="429"/>
      <c r="L510" s="84">
        <v>15</v>
      </c>
      <c r="M510" s="292"/>
      <c r="N510" s="531"/>
      <c r="O510" s="528"/>
      <c r="P510" s="518"/>
      <c r="Q510" s="518"/>
      <c r="R510" s="518"/>
      <c r="S510" s="522"/>
      <c r="T510" s="525"/>
    </row>
    <row r="511" spans="1:20" ht="15" customHeight="1" x14ac:dyDescent="0.25">
      <c r="A511" s="566"/>
      <c r="B511" s="257" t="s">
        <v>206</v>
      </c>
      <c r="C511" s="257" t="s">
        <v>206</v>
      </c>
      <c r="D511" s="539" t="str">
        <f>DEC2HEX(E511)</f>
        <v>3B</v>
      </c>
      <c r="E511" s="539">
        <f>E495+1</f>
        <v>59</v>
      </c>
      <c r="F511" s="545" t="str">
        <f>DEC2HEX(G511)</f>
        <v>56</v>
      </c>
      <c r="G511" s="536">
        <f>G503+1</f>
        <v>86</v>
      </c>
      <c r="H511" s="75">
        <v>0</v>
      </c>
      <c r="I511" s="331" t="s">
        <v>320</v>
      </c>
      <c r="J511" s="475" t="e">
        <f>DEC2HEX(K511,2)</f>
        <v>#NUM!</v>
      </c>
      <c r="K511" s="476">
        <f>K495+1</f>
        <v>1049</v>
      </c>
      <c r="L511" s="73">
        <v>0</v>
      </c>
      <c r="M511" s="290" t="str">
        <f>HEX2BIN(N511,8)</f>
        <v>00111110</v>
      </c>
      <c r="N511" s="287" t="s">
        <v>199</v>
      </c>
      <c r="O511" s="318" t="str">
        <f>CONCATENATE(N511,N519)</f>
        <v>3E00</v>
      </c>
      <c r="P511" s="314" t="str">
        <f>CONCATENATE(N519,N511)</f>
        <v>003E</v>
      </c>
      <c r="Q511" s="314">
        <f>MOD(HEX2DEC(O511)+2^15,2^16)-2^15</f>
        <v>15872</v>
      </c>
      <c r="R511" s="314">
        <f>MOD(HEX2DEC(P511)+2^15,2^16)-2^15</f>
        <v>62</v>
      </c>
      <c r="S511" s="230" t="s">
        <v>315</v>
      </c>
      <c r="T511" s="231"/>
    </row>
    <row r="512" spans="1:20" ht="15" customHeight="1" x14ac:dyDescent="0.25">
      <c r="A512" s="566"/>
      <c r="B512" s="271"/>
      <c r="C512" s="271"/>
      <c r="D512" s="540"/>
      <c r="E512" s="540"/>
      <c r="F512" s="495"/>
      <c r="G512" s="537"/>
      <c r="H512" s="82">
        <v>1</v>
      </c>
      <c r="I512" s="546"/>
      <c r="J512" s="388"/>
      <c r="K512" s="387"/>
      <c r="L512" s="5">
        <v>1</v>
      </c>
      <c r="M512" s="291"/>
      <c r="N512" s="288"/>
      <c r="O512" s="319"/>
      <c r="P512" s="315"/>
      <c r="Q512" s="315"/>
      <c r="R512" s="315"/>
      <c r="S512" s="232"/>
      <c r="T512" s="233"/>
    </row>
    <row r="513" spans="1:20" ht="15" customHeight="1" x14ac:dyDescent="0.25">
      <c r="A513" s="566"/>
      <c r="B513" s="271"/>
      <c r="C513" s="271"/>
      <c r="D513" s="540"/>
      <c r="E513" s="540"/>
      <c r="F513" s="495"/>
      <c r="G513" s="537"/>
      <c r="H513" s="82">
        <v>2</v>
      </c>
      <c r="I513" s="546"/>
      <c r="J513" s="388"/>
      <c r="K513" s="387"/>
      <c r="L513" s="98">
        <v>2</v>
      </c>
      <c r="M513" s="291"/>
      <c r="N513" s="288"/>
      <c r="O513" s="319"/>
      <c r="P513" s="315"/>
      <c r="Q513" s="315"/>
      <c r="R513" s="315"/>
      <c r="S513" s="232"/>
      <c r="T513" s="233"/>
    </row>
    <row r="514" spans="1:20" ht="15" customHeight="1" x14ac:dyDescent="0.25">
      <c r="A514" s="566"/>
      <c r="B514" s="271"/>
      <c r="C514" s="271"/>
      <c r="D514" s="540"/>
      <c r="E514" s="540"/>
      <c r="F514" s="495"/>
      <c r="G514" s="537"/>
      <c r="H514" s="82">
        <v>3</v>
      </c>
      <c r="I514" s="546"/>
      <c r="J514" s="388"/>
      <c r="K514" s="387"/>
      <c r="L514" s="5">
        <v>3</v>
      </c>
      <c r="M514" s="291"/>
      <c r="N514" s="288"/>
      <c r="O514" s="319"/>
      <c r="P514" s="315"/>
      <c r="Q514" s="315"/>
      <c r="R514" s="315"/>
      <c r="S514" s="232"/>
      <c r="T514" s="233"/>
    </row>
    <row r="515" spans="1:20" ht="15" customHeight="1" x14ac:dyDescent="0.25">
      <c r="A515" s="566"/>
      <c r="B515" s="271"/>
      <c r="C515" s="271"/>
      <c r="D515" s="540"/>
      <c r="E515" s="540"/>
      <c r="F515" s="495"/>
      <c r="G515" s="537"/>
      <c r="H515" s="82">
        <v>4</v>
      </c>
      <c r="I515" s="546"/>
      <c r="J515" s="388"/>
      <c r="K515" s="387"/>
      <c r="L515" s="98">
        <v>4</v>
      </c>
      <c r="M515" s="291"/>
      <c r="N515" s="288"/>
      <c r="O515" s="319"/>
      <c r="P515" s="315"/>
      <c r="Q515" s="315"/>
      <c r="R515" s="315"/>
      <c r="S515" s="232"/>
      <c r="T515" s="233"/>
    </row>
    <row r="516" spans="1:20" ht="15" customHeight="1" x14ac:dyDescent="0.25">
      <c r="A516" s="566"/>
      <c r="B516" s="271"/>
      <c r="C516" s="271"/>
      <c r="D516" s="540"/>
      <c r="E516" s="540"/>
      <c r="F516" s="495"/>
      <c r="G516" s="537"/>
      <c r="H516" s="82">
        <v>5</v>
      </c>
      <c r="I516" s="546"/>
      <c r="J516" s="388"/>
      <c r="K516" s="387"/>
      <c r="L516" s="5">
        <v>5</v>
      </c>
      <c r="M516" s="291"/>
      <c r="N516" s="288"/>
      <c r="O516" s="319"/>
      <c r="P516" s="315"/>
      <c r="Q516" s="315"/>
      <c r="R516" s="315"/>
      <c r="S516" s="232"/>
      <c r="T516" s="233"/>
    </row>
    <row r="517" spans="1:20" ht="15" customHeight="1" x14ac:dyDescent="0.25">
      <c r="A517" s="566"/>
      <c r="B517" s="271"/>
      <c r="C517" s="271"/>
      <c r="D517" s="540"/>
      <c r="E517" s="540"/>
      <c r="F517" s="495"/>
      <c r="G517" s="537"/>
      <c r="H517" s="82">
        <v>6</v>
      </c>
      <c r="I517" s="546"/>
      <c r="J517" s="388"/>
      <c r="K517" s="387"/>
      <c r="L517" s="98">
        <v>6</v>
      </c>
      <c r="M517" s="291"/>
      <c r="N517" s="288"/>
      <c r="O517" s="319"/>
      <c r="P517" s="315"/>
      <c r="Q517" s="315"/>
      <c r="R517" s="315"/>
      <c r="S517" s="232"/>
      <c r="T517" s="233"/>
    </row>
    <row r="518" spans="1:20" ht="15.75" customHeight="1" thickBot="1" x14ac:dyDescent="0.3">
      <c r="A518" s="566"/>
      <c r="B518" s="271"/>
      <c r="C518" s="271"/>
      <c r="D518" s="540"/>
      <c r="E518" s="540"/>
      <c r="F518" s="495"/>
      <c r="G518" s="538"/>
      <c r="H518" s="86">
        <v>7</v>
      </c>
      <c r="I518" s="546"/>
      <c r="J518" s="388"/>
      <c r="K518" s="387"/>
      <c r="L518" s="5">
        <v>7</v>
      </c>
      <c r="M518" s="292"/>
      <c r="N518" s="289"/>
      <c r="O518" s="319"/>
      <c r="P518" s="315"/>
      <c r="Q518" s="315"/>
      <c r="R518" s="315"/>
      <c r="S518" s="232"/>
      <c r="T518" s="233"/>
    </row>
    <row r="519" spans="1:20" ht="15" customHeight="1" x14ac:dyDescent="0.25">
      <c r="A519" s="566"/>
      <c r="B519" s="271"/>
      <c r="C519" s="271"/>
      <c r="D519" s="540"/>
      <c r="E519" s="540"/>
      <c r="F519" s="545" t="str">
        <f>DEC2HEX(G519)</f>
        <v>57</v>
      </c>
      <c r="G519" s="536">
        <f>G511+1</f>
        <v>87</v>
      </c>
      <c r="H519" s="75">
        <v>0</v>
      </c>
      <c r="I519" s="546"/>
      <c r="J519" s="388"/>
      <c r="K519" s="387"/>
      <c r="L519" s="98">
        <v>8</v>
      </c>
      <c r="M519" s="290" t="str">
        <f>HEX2BIN(N519,8)</f>
        <v>00000000</v>
      </c>
      <c r="N519" s="287" t="s">
        <v>136</v>
      </c>
      <c r="O519" s="319"/>
      <c r="P519" s="315"/>
      <c r="Q519" s="315"/>
      <c r="R519" s="315"/>
      <c r="S519" s="232"/>
      <c r="T519" s="233"/>
    </row>
    <row r="520" spans="1:20" ht="15" customHeight="1" x14ac:dyDescent="0.25">
      <c r="A520" s="566"/>
      <c r="B520" s="271"/>
      <c r="C520" s="271"/>
      <c r="D520" s="540"/>
      <c r="E520" s="540"/>
      <c r="F520" s="495"/>
      <c r="G520" s="537"/>
      <c r="H520" s="82">
        <v>1</v>
      </c>
      <c r="I520" s="546"/>
      <c r="J520" s="388"/>
      <c r="K520" s="387"/>
      <c r="L520" s="5">
        <v>9</v>
      </c>
      <c r="M520" s="291"/>
      <c r="N520" s="288"/>
      <c r="O520" s="319"/>
      <c r="P520" s="315"/>
      <c r="Q520" s="315"/>
      <c r="R520" s="315"/>
      <c r="S520" s="232"/>
      <c r="T520" s="233"/>
    </row>
    <row r="521" spans="1:20" ht="15" customHeight="1" x14ac:dyDescent="0.25">
      <c r="A521" s="566"/>
      <c r="B521" s="271"/>
      <c r="C521" s="271"/>
      <c r="D521" s="540"/>
      <c r="E521" s="540"/>
      <c r="F521" s="495"/>
      <c r="G521" s="537"/>
      <c r="H521" s="82">
        <v>2</v>
      </c>
      <c r="I521" s="546"/>
      <c r="J521" s="388"/>
      <c r="K521" s="387"/>
      <c r="L521" s="98">
        <v>10</v>
      </c>
      <c r="M521" s="291"/>
      <c r="N521" s="288"/>
      <c r="O521" s="319"/>
      <c r="P521" s="315"/>
      <c r="Q521" s="315"/>
      <c r="R521" s="315"/>
      <c r="S521" s="232"/>
      <c r="T521" s="233"/>
    </row>
    <row r="522" spans="1:20" ht="15" customHeight="1" x14ac:dyDescent="0.25">
      <c r="A522" s="566"/>
      <c r="B522" s="271"/>
      <c r="C522" s="271"/>
      <c r="D522" s="540"/>
      <c r="E522" s="540"/>
      <c r="F522" s="495"/>
      <c r="G522" s="537"/>
      <c r="H522" s="82">
        <v>3</v>
      </c>
      <c r="I522" s="546"/>
      <c r="J522" s="388"/>
      <c r="K522" s="387"/>
      <c r="L522" s="5">
        <v>11</v>
      </c>
      <c r="M522" s="291"/>
      <c r="N522" s="288"/>
      <c r="O522" s="319"/>
      <c r="P522" s="315"/>
      <c r="Q522" s="315"/>
      <c r="R522" s="315"/>
      <c r="S522" s="232"/>
      <c r="T522" s="233"/>
    </row>
    <row r="523" spans="1:20" ht="15" customHeight="1" x14ac:dyDescent="0.25">
      <c r="A523" s="566"/>
      <c r="B523" s="271"/>
      <c r="C523" s="271"/>
      <c r="D523" s="540"/>
      <c r="E523" s="540"/>
      <c r="F523" s="495"/>
      <c r="G523" s="537"/>
      <c r="H523" s="82">
        <v>4</v>
      </c>
      <c r="I523" s="546"/>
      <c r="J523" s="388"/>
      <c r="K523" s="387"/>
      <c r="L523" s="98">
        <v>12</v>
      </c>
      <c r="M523" s="291"/>
      <c r="N523" s="288"/>
      <c r="O523" s="319"/>
      <c r="P523" s="315"/>
      <c r="Q523" s="315"/>
      <c r="R523" s="315"/>
      <c r="S523" s="232"/>
      <c r="T523" s="233"/>
    </row>
    <row r="524" spans="1:20" ht="15" customHeight="1" x14ac:dyDescent="0.25">
      <c r="A524" s="566"/>
      <c r="B524" s="271"/>
      <c r="C524" s="271"/>
      <c r="D524" s="540"/>
      <c r="E524" s="540"/>
      <c r="F524" s="495"/>
      <c r="G524" s="537"/>
      <c r="H524" s="82">
        <v>5</v>
      </c>
      <c r="I524" s="546"/>
      <c r="J524" s="388"/>
      <c r="K524" s="387"/>
      <c r="L524" s="5">
        <v>13</v>
      </c>
      <c r="M524" s="291"/>
      <c r="N524" s="288"/>
      <c r="O524" s="319"/>
      <c r="P524" s="315"/>
      <c r="Q524" s="315"/>
      <c r="R524" s="315"/>
      <c r="S524" s="232"/>
      <c r="T524" s="233"/>
    </row>
    <row r="525" spans="1:20" ht="15" customHeight="1" x14ac:dyDescent="0.25">
      <c r="A525" s="566"/>
      <c r="B525" s="271"/>
      <c r="C525" s="271"/>
      <c r="D525" s="540"/>
      <c r="E525" s="540"/>
      <c r="F525" s="495"/>
      <c r="G525" s="537"/>
      <c r="H525" s="82">
        <v>6</v>
      </c>
      <c r="I525" s="546"/>
      <c r="J525" s="388"/>
      <c r="K525" s="387"/>
      <c r="L525" s="98">
        <v>14</v>
      </c>
      <c r="M525" s="291"/>
      <c r="N525" s="288"/>
      <c r="O525" s="319"/>
      <c r="P525" s="315"/>
      <c r="Q525" s="315"/>
      <c r="R525" s="315"/>
      <c r="S525" s="232"/>
      <c r="T525" s="233"/>
    </row>
    <row r="526" spans="1:20" ht="15.75" customHeight="1" thickBot="1" x14ac:dyDescent="0.3">
      <c r="A526" s="566"/>
      <c r="B526" s="258"/>
      <c r="C526" s="258"/>
      <c r="D526" s="541"/>
      <c r="E526" s="541"/>
      <c r="F526" s="495"/>
      <c r="G526" s="538"/>
      <c r="H526" s="86">
        <v>7</v>
      </c>
      <c r="I526" s="332"/>
      <c r="J526" s="394"/>
      <c r="K526" s="477"/>
      <c r="L526" s="84">
        <v>15</v>
      </c>
      <c r="M526" s="292"/>
      <c r="N526" s="289"/>
      <c r="O526" s="320"/>
      <c r="P526" s="316"/>
      <c r="Q526" s="316"/>
      <c r="R526" s="316"/>
      <c r="S526" s="234"/>
      <c r="T526" s="235"/>
    </row>
    <row r="527" spans="1:20" ht="15" customHeight="1" x14ac:dyDescent="0.25">
      <c r="A527" s="566"/>
      <c r="B527" s="257" t="s">
        <v>299</v>
      </c>
      <c r="C527" s="257" t="s">
        <v>203</v>
      </c>
      <c r="D527" s="539" t="str">
        <f>DEC2HEX(E527)</f>
        <v>3C</v>
      </c>
      <c r="E527" s="539">
        <f>E511+1</f>
        <v>60</v>
      </c>
      <c r="F527" s="542" t="str">
        <f>DEC2HEX(G527,2)</f>
        <v>58</v>
      </c>
      <c r="G527" s="545">
        <f>G519+1</f>
        <v>88</v>
      </c>
      <c r="H527" s="75">
        <v>0</v>
      </c>
      <c r="I527" s="331" t="s">
        <v>321</v>
      </c>
      <c r="J527" s="464" t="e">
        <f>DEC2HEX(K527,2)</f>
        <v>#NUM!</v>
      </c>
      <c r="K527" s="317">
        <f>+K511+1</f>
        <v>1050</v>
      </c>
      <c r="L527" s="73">
        <v>0</v>
      </c>
      <c r="M527" s="290" t="str">
        <f>HEX2BIN(N527,8)</f>
        <v>01111000</v>
      </c>
      <c r="N527" s="529" t="s">
        <v>238</v>
      </c>
      <c r="O527" s="547" t="str">
        <f>CONCATENATE(N527,N535,N543,N551)</f>
        <v>78000000</v>
      </c>
      <c r="P527" s="519" t="str">
        <f>CONCATENATE(N551,N543,N535,N527)</f>
        <v>00000078</v>
      </c>
      <c r="Q527" s="519">
        <f>MOD(HEX2DEC(O527)+2^31,2^32)-2^31</f>
        <v>2013265920</v>
      </c>
      <c r="R527" s="519">
        <f>(MOD(HEX2DEC(P527)+2^31,2^32)-2^31)</f>
        <v>120</v>
      </c>
      <c r="S527" s="520">
        <f>Q527*0.001</f>
        <v>2013265.9199999999</v>
      </c>
      <c r="T527" s="523">
        <f>R527*0.001</f>
        <v>0.12</v>
      </c>
    </row>
    <row r="528" spans="1:20" x14ac:dyDescent="0.25">
      <c r="A528" s="566"/>
      <c r="B528" s="271"/>
      <c r="C528" s="271"/>
      <c r="D528" s="540"/>
      <c r="E528" s="540"/>
      <c r="F528" s="543"/>
      <c r="G528" s="495"/>
      <c r="H528" s="82">
        <v>1</v>
      </c>
      <c r="I528" s="546"/>
      <c r="J528" s="465"/>
      <c r="K528" s="424"/>
      <c r="L528" s="5">
        <v>1</v>
      </c>
      <c r="M528" s="291"/>
      <c r="N528" s="530"/>
      <c r="O528" s="527"/>
      <c r="P528" s="517"/>
      <c r="Q528" s="517"/>
      <c r="R528" s="517"/>
      <c r="S528" s="521"/>
      <c r="T528" s="524"/>
    </row>
    <row r="529" spans="1:20" x14ac:dyDescent="0.25">
      <c r="A529" s="566"/>
      <c r="B529" s="271"/>
      <c r="C529" s="271"/>
      <c r="D529" s="540"/>
      <c r="E529" s="540"/>
      <c r="F529" s="543"/>
      <c r="G529" s="495"/>
      <c r="H529" s="82">
        <v>2</v>
      </c>
      <c r="I529" s="546"/>
      <c r="J529" s="465"/>
      <c r="K529" s="424"/>
      <c r="L529" s="5">
        <v>2</v>
      </c>
      <c r="M529" s="291"/>
      <c r="N529" s="530"/>
      <c r="O529" s="527"/>
      <c r="P529" s="517"/>
      <c r="Q529" s="517"/>
      <c r="R529" s="517"/>
      <c r="S529" s="521"/>
      <c r="T529" s="524"/>
    </row>
    <row r="530" spans="1:20" x14ac:dyDescent="0.25">
      <c r="A530" s="566"/>
      <c r="B530" s="271"/>
      <c r="C530" s="271"/>
      <c r="D530" s="540"/>
      <c r="E530" s="540"/>
      <c r="F530" s="543"/>
      <c r="G530" s="495"/>
      <c r="H530" s="82">
        <v>3</v>
      </c>
      <c r="I530" s="546"/>
      <c r="J530" s="465"/>
      <c r="K530" s="424"/>
      <c r="L530" s="5">
        <v>3</v>
      </c>
      <c r="M530" s="291"/>
      <c r="N530" s="530"/>
      <c r="O530" s="527"/>
      <c r="P530" s="517"/>
      <c r="Q530" s="517"/>
      <c r="R530" s="517"/>
      <c r="S530" s="521"/>
      <c r="T530" s="524"/>
    </row>
    <row r="531" spans="1:20" x14ac:dyDescent="0.25">
      <c r="A531" s="566"/>
      <c r="B531" s="271"/>
      <c r="C531" s="271"/>
      <c r="D531" s="540"/>
      <c r="E531" s="540"/>
      <c r="F531" s="543"/>
      <c r="G531" s="495"/>
      <c r="H531" s="82">
        <v>4</v>
      </c>
      <c r="I531" s="546"/>
      <c r="J531" s="465"/>
      <c r="K531" s="424"/>
      <c r="L531" s="5">
        <v>4</v>
      </c>
      <c r="M531" s="291"/>
      <c r="N531" s="530"/>
      <c r="O531" s="527"/>
      <c r="P531" s="517"/>
      <c r="Q531" s="517"/>
      <c r="R531" s="517"/>
      <c r="S531" s="521"/>
      <c r="T531" s="524"/>
    </row>
    <row r="532" spans="1:20" x14ac:dyDescent="0.25">
      <c r="A532" s="566"/>
      <c r="B532" s="271"/>
      <c r="C532" s="271"/>
      <c r="D532" s="540"/>
      <c r="E532" s="540"/>
      <c r="F532" s="543"/>
      <c r="G532" s="495"/>
      <c r="H532" s="82">
        <v>5</v>
      </c>
      <c r="I532" s="546"/>
      <c r="J532" s="465"/>
      <c r="K532" s="424"/>
      <c r="L532" s="5">
        <v>5</v>
      </c>
      <c r="M532" s="291"/>
      <c r="N532" s="530"/>
      <c r="O532" s="527"/>
      <c r="P532" s="517"/>
      <c r="Q532" s="517"/>
      <c r="R532" s="517"/>
      <c r="S532" s="521"/>
      <c r="T532" s="524"/>
    </row>
    <row r="533" spans="1:20" x14ac:dyDescent="0.25">
      <c r="A533" s="566"/>
      <c r="B533" s="271"/>
      <c r="C533" s="271"/>
      <c r="D533" s="540"/>
      <c r="E533" s="540"/>
      <c r="F533" s="543"/>
      <c r="G533" s="495"/>
      <c r="H533" s="82">
        <v>6</v>
      </c>
      <c r="I533" s="546"/>
      <c r="J533" s="465"/>
      <c r="K533" s="424"/>
      <c r="L533" s="5">
        <v>6</v>
      </c>
      <c r="M533" s="291"/>
      <c r="N533" s="530"/>
      <c r="O533" s="527"/>
      <c r="P533" s="517"/>
      <c r="Q533" s="517"/>
      <c r="R533" s="517"/>
      <c r="S533" s="521"/>
      <c r="T533" s="524"/>
    </row>
    <row r="534" spans="1:20" ht="15.75" thickBot="1" x14ac:dyDescent="0.3">
      <c r="A534" s="566"/>
      <c r="B534" s="271"/>
      <c r="C534" s="271"/>
      <c r="D534" s="540"/>
      <c r="E534" s="540"/>
      <c r="F534" s="544"/>
      <c r="G534" s="496"/>
      <c r="H534" s="82">
        <v>7</v>
      </c>
      <c r="I534" s="546"/>
      <c r="J534" s="465"/>
      <c r="K534" s="424"/>
      <c r="L534" s="5">
        <v>7</v>
      </c>
      <c r="M534" s="292"/>
      <c r="N534" s="531"/>
      <c r="O534" s="527"/>
      <c r="P534" s="517"/>
      <c r="Q534" s="517"/>
      <c r="R534" s="517"/>
      <c r="S534" s="521"/>
      <c r="T534" s="524"/>
    </row>
    <row r="535" spans="1:20" x14ac:dyDescent="0.25">
      <c r="A535" s="566"/>
      <c r="B535" s="271"/>
      <c r="C535" s="271"/>
      <c r="D535" s="540"/>
      <c r="E535" s="540"/>
      <c r="F535" s="542" t="str">
        <f>DEC2HEX(G535,2)</f>
        <v>59</v>
      </c>
      <c r="G535" s="494">
        <f>G527+1</f>
        <v>89</v>
      </c>
      <c r="H535" s="82">
        <v>0</v>
      </c>
      <c r="I535" s="546"/>
      <c r="J535" s="465"/>
      <c r="K535" s="424"/>
      <c r="L535" s="5">
        <v>8</v>
      </c>
      <c r="M535" s="290" t="str">
        <f>HEX2BIN(N535,8)</f>
        <v>00000000</v>
      </c>
      <c r="N535" s="529" t="s">
        <v>136</v>
      </c>
      <c r="O535" s="527"/>
      <c r="P535" s="517"/>
      <c r="Q535" s="517"/>
      <c r="R535" s="517"/>
      <c r="S535" s="521"/>
      <c r="T535" s="524"/>
    </row>
    <row r="536" spans="1:20" x14ac:dyDescent="0.25">
      <c r="A536" s="566"/>
      <c r="B536" s="271"/>
      <c r="C536" s="271"/>
      <c r="D536" s="540"/>
      <c r="E536" s="540"/>
      <c r="F536" s="543"/>
      <c r="G536" s="495"/>
      <c r="H536" s="82">
        <v>1</v>
      </c>
      <c r="I536" s="546"/>
      <c r="J536" s="465"/>
      <c r="K536" s="424"/>
      <c r="L536" s="5">
        <v>9</v>
      </c>
      <c r="M536" s="291"/>
      <c r="N536" s="530"/>
      <c r="O536" s="527"/>
      <c r="P536" s="517"/>
      <c r="Q536" s="517"/>
      <c r="R536" s="517"/>
      <c r="S536" s="521"/>
      <c r="T536" s="524"/>
    </row>
    <row r="537" spans="1:20" x14ac:dyDescent="0.25">
      <c r="A537" s="566"/>
      <c r="B537" s="271"/>
      <c r="C537" s="271"/>
      <c r="D537" s="540"/>
      <c r="E537" s="540"/>
      <c r="F537" s="543"/>
      <c r="G537" s="495"/>
      <c r="H537" s="82">
        <v>2</v>
      </c>
      <c r="I537" s="546"/>
      <c r="J537" s="465"/>
      <c r="K537" s="424"/>
      <c r="L537" s="5">
        <v>10</v>
      </c>
      <c r="M537" s="291"/>
      <c r="N537" s="530"/>
      <c r="O537" s="527"/>
      <c r="P537" s="517"/>
      <c r="Q537" s="517"/>
      <c r="R537" s="517"/>
      <c r="S537" s="521"/>
      <c r="T537" s="524"/>
    </row>
    <row r="538" spans="1:20" x14ac:dyDescent="0.25">
      <c r="A538" s="566"/>
      <c r="B538" s="271"/>
      <c r="C538" s="271"/>
      <c r="D538" s="540"/>
      <c r="E538" s="540"/>
      <c r="F538" s="543"/>
      <c r="G538" s="495"/>
      <c r="H538" s="82">
        <v>3</v>
      </c>
      <c r="I538" s="546"/>
      <c r="J538" s="465"/>
      <c r="K538" s="424"/>
      <c r="L538" s="5">
        <v>11</v>
      </c>
      <c r="M538" s="291"/>
      <c r="N538" s="530"/>
      <c r="O538" s="527"/>
      <c r="P538" s="517"/>
      <c r="Q538" s="517"/>
      <c r="R538" s="517"/>
      <c r="S538" s="521"/>
      <c r="T538" s="524"/>
    </row>
    <row r="539" spans="1:20" x14ac:dyDescent="0.25">
      <c r="A539" s="566"/>
      <c r="B539" s="271"/>
      <c r="C539" s="271"/>
      <c r="D539" s="540"/>
      <c r="E539" s="540"/>
      <c r="F539" s="543"/>
      <c r="G539" s="495"/>
      <c r="H539" s="82">
        <v>4</v>
      </c>
      <c r="I539" s="546"/>
      <c r="J539" s="465"/>
      <c r="K539" s="424"/>
      <c r="L539" s="5">
        <v>12</v>
      </c>
      <c r="M539" s="291"/>
      <c r="N539" s="530"/>
      <c r="O539" s="527"/>
      <c r="P539" s="517"/>
      <c r="Q539" s="517"/>
      <c r="R539" s="517"/>
      <c r="S539" s="521"/>
      <c r="T539" s="524"/>
    </row>
    <row r="540" spans="1:20" x14ac:dyDescent="0.25">
      <c r="A540" s="566"/>
      <c r="B540" s="271"/>
      <c r="C540" s="271"/>
      <c r="D540" s="540"/>
      <c r="E540" s="540"/>
      <c r="F540" s="543"/>
      <c r="G540" s="495"/>
      <c r="H540" s="82">
        <v>5</v>
      </c>
      <c r="I540" s="546"/>
      <c r="J540" s="465"/>
      <c r="K540" s="424"/>
      <c r="L540" s="5">
        <v>13</v>
      </c>
      <c r="M540" s="291"/>
      <c r="N540" s="530"/>
      <c r="O540" s="527"/>
      <c r="P540" s="517"/>
      <c r="Q540" s="517"/>
      <c r="R540" s="517"/>
      <c r="S540" s="521"/>
      <c r="T540" s="524"/>
    </row>
    <row r="541" spans="1:20" x14ac:dyDescent="0.25">
      <c r="A541" s="566"/>
      <c r="B541" s="271"/>
      <c r="C541" s="271"/>
      <c r="D541" s="540"/>
      <c r="E541" s="540"/>
      <c r="F541" s="543"/>
      <c r="G541" s="495"/>
      <c r="H541" s="82">
        <v>6</v>
      </c>
      <c r="I541" s="546"/>
      <c r="J541" s="465"/>
      <c r="K541" s="424"/>
      <c r="L541" s="5">
        <v>14</v>
      </c>
      <c r="M541" s="291"/>
      <c r="N541" s="530"/>
      <c r="O541" s="527"/>
      <c r="P541" s="517"/>
      <c r="Q541" s="517"/>
      <c r="R541" s="517"/>
      <c r="S541" s="521"/>
      <c r="T541" s="524"/>
    </row>
    <row r="542" spans="1:20" ht="15.75" thickBot="1" x14ac:dyDescent="0.3">
      <c r="A542" s="566"/>
      <c r="B542" s="271"/>
      <c r="C542" s="258"/>
      <c r="D542" s="541"/>
      <c r="E542" s="541"/>
      <c r="F542" s="544"/>
      <c r="G542" s="496"/>
      <c r="H542" s="90">
        <v>7</v>
      </c>
      <c r="I542" s="546"/>
      <c r="J542" s="466"/>
      <c r="K542" s="199"/>
      <c r="L542" s="88">
        <v>15</v>
      </c>
      <c r="M542" s="292"/>
      <c r="N542" s="531"/>
      <c r="O542" s="527"/>
      <c r="P542" s="517"/>
      <c r="Q542" s="517"/>
      <c r="R542" s="517"/>
      <c r="S542" s="521"/>
      <c r="T542" s="524"/>
    </row>
    <row r="543" spans="1:20" x14ac:dyDescent="0.25">
      <c r="A543" s="566"/>
      <c r="B543" s="271"/>
      <c r="C543" s="257" t="s">
        <v>204</v>
      </c>
      <c r="D543" s="539" t="str">
        <f>DEC2HEX(E543)</f>
        <v>3D</v>
      </c>
      <c r="E543" s="539">
        <f>E527+1</f>
        <v>61</v>
      </c>
      <c r="F543" s="542" t="str">
        <f>DEC2HEX(G543,2)</f>
        <v>5A</v>
      </c>
      <c r="G543" s="494">
        <f>G535+1</f>
        <v>90</v>
      </c>
      <c r="H543" s="75">
        <v>0</v>
      </c>
      <c r="I543" s="546"/>
      <c r="J543" s="464" t="e">
        <f>DEC2HEX(K543,2)</f>
        <v>#NUM!</v>
      </c>
      <c r="K543" s="317">
        <f>+K527+1</f>
        <v>1051</v>
      </c>
      <c r="L543" s="73">
        <v>0</v>
      </c>
      <c r="M543" s="290" t="str">
        <f>HEX2BIN(N543,8)</f>
        <v>00000000</v>
      </c>
      <c r="N543" s="529" t="s">
        <v>136</v>
      </c>
      <c r="O543" s="527"/>
      <c r="P543" s="517"/>
      <c r="Q543" s="517"/>
      <c r="R543" s="517"/>
      <c r="S543" s="521"/>
      <c r="T543" s="524"/>
    </row>
    <row r="544" spans="1:20" x14ac:dyDescent="0.25">
      <c r="A544" s="566"/>
      <c r="B544" s="271"/>
      <c r="C544" s="271"/>
      <c r="D544" s="540"/>
      <c r="E544" s="540"/>
      <c r="F544" s="543"/>
      <c r="G544" s="495"/>
      <c r="H544" s="82">
        <v>1</v>
      </c>
      <c r="I544" s="546"/>
      <c r="J544" s="465"/>
      <c r="K544" s="424"/>
      <c r="L544" s="5">
        <v>1</v>
      </c>
      <c r="M544" s="291"/>
      <c r="N544" s="530"/>
      <c r="O544" s="527"/>
      <c r="P544" s="517"/>
      <c r="Q544" s="517"/>
      <c r="R544" s="517"/>
      <c r="S544" s="521"/>
      <c r="T544" s="524"/>
    </row>
    <row r="545" spans="1:20" x14ac:dyDescent="0.25">
      <c r="A545" s="566"/>
      <c r="B545" s="271"/>
      <c r="C545" s="271"/>
      <c r="D545" s="540"/>
      <c r="E545" s="540"/>
      <c r="F545" s="543"/>
      <c r="G545" s="495"/>
      <c r="H545" s="82">
        <v>2</v>
      </c>
      <c r="I545" s="546"/>
      <c r="J545" s="465"/>
      <c r="K545" s="424"/>
      <c r="L545" s="5">
        <v>2</v>
      </c>
      <c r="M545" s="291"/>
      <c r="N545" s="530"/>
      <c r="O545" s="527"/>
      <c r="P545" s="517"/>
      <c r="Q545" s="517"/>
      <c r="R545" s="517"/>
      <c r="S545" s="521"/>
      <c r="T545" s="524"/>
    </row>
    <row r="546" spans="1:20" x14ac:dyDescent="0.25">
      <c r="A546" s="566"/>
      <c r="B546" s="271"/>
      <c r="C546" s="271"/>
      <c r="D546" s="540"/>
      <c r="E546" s="540"/>
      <c r="F546" s="543"/>
      <c r="G546" s="495"/>
      <c r="H546" s="82">
        <v>3</v>
      </c>
      <c r="I546" s="546"/>
      <c r="J546" s="465"/>
      <c r="K546" s="424"/>
      <c r="L546" s="5">
        <v>3</v>
      </c>
      <c r="M546" s="291"/>
      <c r="N546" s="530"/>
      <c r="O546" s="527"/>
      <c r="P546" s="517"/>
      <c r="Q546" s="517"/>
      <c r="R546" s="517"/>
      <c r="S546" s="521"/>
      <c r="T546" s="524"/>
    </row>
    <row r="547" spans="1:20" x14ac:dyDescent="0.25">
      <c r="A547" s="566"/>
      <c r="B547" s="271"/>
      <c r="C547" s="271"/>
      <c r="D547" s="540"/>
      <c r="E547" s="540"/>
      <c r="F547" s="543"/>
      <c r="G547" s="495"/>
      <c r="H547" s="82">
        <v>4</v>
      </c>
      <c r="I547" s="546"/>
      <c r="J547" s="465"/>
      <c r="K547" s="424"/>
      <c r="L547" s="5">
        <v>4</v>
      </c>
      <c r="M547" s="291"/>
      <c r="N547" s="530"/>
      <c r="O547" s="527"/>
      <c r="P547" s="517"/>
      <c r="Q547" s="517"/>
      <c r="R547" s="517"/>
      <c r="S547" s="521"/>
      <c r="T547" s="524"/>
    </row>
    <row r="548" spans="1:20" x14ac:dyDescent="0.25">
      <c r="A548" s="566"/>
      <c r="B548" s="271"/>
      <c r="C548" s="271"/>
      <c r="D548" s="540"/>
      <c r="E548" s="540"/>
      <c r="F548" s="543"/>
      <c r="G548" s="495"/>
      <c r="H548" s="82">
        <v>5</v>
      </c>
      <c r="I548" s="546"/>
      <c r="J548" s="465"/>
      <c r="K548" s="424"/>
      <c r="L548" s="5">
        <v>5</v>
      </c>
      <c r="M548" s="291"/>
      <c r="N548" s="530"/>
      <c r="O548" s="527"/>
      <c r="P548" s="517"/>
      <c r="Q548" s="517"/>
      <c r="R548" s="517"/>
      <c r="S548" s="521"/>
      <c r="T548" s="524"/>
    </row>
    <row r="549" spans="1:20" x14ac:dyDescent="0.25">
      <c r="A549" s="566"/>
      <c r="B549" s="271"/>
      <c r="C549" s="271"/>
      <c r="D549" s="540"/>
      <c r="E549" s="540"/>
      <c r="F549" s="543"/>
      <c r="G549" s="495"/>
      <c r="H549" s="82">
        <v>6</v>
      </c>
      <c r="I549" s="546"/>
      <c r="J549" s="465"/>
      <c r="K549" s="424"/>
      <c r="L549" s="5">
        <v>6</v>
      </c>
      <c r="M549" s="291"/>
      <c r="N549" s="530"/>
      <c r="O549" s="527"/>
      <c r="P549" s="517"/>
      <c r="Q549" s="517"/>
      <c r="R549" s="517"/>
      <c r="S549" s="521"/>
      <c r="T549" s="524"/>
    </row>
    <row r="550" spans="1:20" ht="15.75" thickBot="1" x14ac:dyDescent="0.3">
      <c r="A550" s="566"/>
      <c r="B550" s="271"/>
      <c r="C550" s="271"/>
      <c r="D550" s="540"/>
      <c r="E550" s="540"/>
      <c r="F550" s="544"/>
      <c r="G550" s="496"/>
      <c r="H550" s="82">
        <v>7</v>
      </c>
      <c r="I550" s="546"/>
      <c r="J550" s="465"/>
      <c r="K550" s="424"/>
      <c r="L550" s="5">
        <v>7</v>
      </c>
      <c r="M550" s="292"/>
      <c r="N550" s="531"/>
      <c r="O550" s="527"/>
      <c r="P550" s="517"/>
      <c r="Q550" s="517"/>
      <c r="R550" s="517"/>
      <c r="S550" s="521"/>
      <c r="T550" s="524"/>
    </row>
    <row r="551" spans="1:20" x14ac:dyDescent="0.25">
      <c r="A551" s="566"/>
      <c r="B551" s="271"/>
      <c r="C551" s="271"/>
      <c r="D551" s="540"/>
      <c r="E551" s="540"/>
      <c r="F551" s="542" t="str">
        <f>DEC2HEX(G551,2)</f>
        <v>5B</v>
      </c>
      <c r="G551" s="494">
        <f>G543+1</f>
        <v>91</v>
      </c>
      <c r="H551" s="82">
        <v>0</v>
      </c>
      <c r="I551" s="546"/>
      <c r="J551" s="465"/>
      <c r="K551" s="424"/>
      <c r="L551" s="5">
        <v>8</v>
      </c>
      <c r="M551" s="290" t="str">
        <f>HEX2BIN(N551,8)</f>
        <v>00000000</v>
      </c>
      <c r="N551" s="529" t="s">
        <v>136</v>
      </c>
      <c r="O551" s="527"/>
      <c r="P551" s="517"/>
      <c r="Q551" s="517"/>
      <c r="R551" s="517"/>
      <c r="S551" s="521"/>
      <c r="T551" s="524"/>
    </row>
    <row r="552" spans="1:20" x14ac:dyDescent="0.25">
      <c r="A552" s="566"/>
      <c r="B552" s="271"/>
      <c r="C552" s="271"/>
      <c r="D552" s="540"/>
      <c r="E552" s="540"/>
      <c r="F552" s="543"/>
      <c r="G552" s="495"/>
      <c r="H552" s="82">
        <v>1</v>
      </c>
      <c r="I552" s="546"/>
      <c r="J552" s="465"/>
      <c r="K552" s="424"/>
      <c r="L552" s="5">
        <v>9</v>
      </c>
      <c r="M552" s="291"/>
      <c r="N552" s="530"/>
      <c r="O552" s="527"/>
      <c r="P552" s="517"/>
      <c r="Q552" s="517"/>
      <c r="R552" s="517"/>
      <c r="S552" s="521"/>
      <c r="T552" s="524"/>
    </row>
    <row r="553" spans="1:20" x14ac:dyDescent="0.25">
      <c r="A553" s="566"/>
      <c r="B553" s="271"/>
      <c r="C553" s="271"/>
      <c r="D553" s="540"/>
      <c r="E553" s="540"/>
      <c r="F553" s="543"/>
      <c r="G553" s="495"/>
      <c r="H553" s="82">
        <v>2</v>
      </c>
      <c r="I553" s="546"/>
      <c r="J553" s="465"/>
      <c r="K553" s="424"/>
      <c r="L553" s="5">
        <v>10</v>
      </c>
      <c r="M553" s="291"/>
      <c r="N553" s="530"/>
      <c r="O553" s="527"/>
      <c r="P553" s="517"/>
      <c r="Q553" s="517"/>
      <c r="R553" s="517"/>
      <c r="S553" s="521"/>
      <c r="T553" s="524"/>
    </row>
    <row r="554" spans="1:20" x14ac:dyDescent="0.25">
      <c r="A554" s="566"/>
      <c r="B554" s="271"/>
      <c r="C554" s="271"/>
      <c r="D554" s="540"/>
      <c r="E554" s="540"/>
      <c r="F554" s="543"/>
      <c r="G554" s="495"/>
      <c r="H554" s="82">
        <v>3</v>
      </c>
      <c r="I554" s="546"/>
      <c r="J554" s="465"/>
      <c r="K554" s="424"/>
      <c r="L554" s="5">
        <v>11</v>
      </c>
      <c r="M554" s="291"/>
      <c r="N554" s="530"/>
      <c r="O554" s="527"/>
      <c r="P554" s="517"/>
      <c r="Q554" s="517"/>
      <c r="R554" s="517"/>
      <c r="S554" s="521"/>
      <c r="T554" s="524"/>
    </row>
    <row r="555" spans="1:20" x14ac:dyDescent="0.25">
      <c r="A555" s="566"/>
      <c r="B555" s="271"/>
      <c r="C555" s="271"/>
      <c r="D555" s="540"/>
      <c r="E555" s="540"/>
      <c r="F555" s="543"/>
      <c r="G555" s="495"/>
      <c r="H555" s="82">
        <v>4</v>
      </c>
      <c r="I555" s="546"/>
      <c r="J555" s="465"/>
      <c r="K555" s="424"/>
      <c r="L555" s="5">
        <v>12</v>
      </c>
      <c r="M555" s="291"/>
      <c r="N555" s="530"/>
      <c r="O555" s="527"/>
      <c r="P555" s="517"/>
      <c r="Q555" s="517"/>
      <c r="R555" s="517"/>
      <c r="S555" s="521"/>
      <c r="T555" s="524"/>
    </row>
    <row r="556" spans="1:20" x14ac:dyDescent="0.25">
      <c r="A556" s="566"/>
      <c r="B556" s="271"/>
      <c r="C556" s="271"/>
      <c r="D556" s="540"/>
      <c r="E556" s="540"/>
      <c r="F556" s="543"/>
      <c r="G556" s="495"/>
      <c r="H556" s="82">
        <v>5</v>
      </c>
      <c r="I556" s="546"/>
      <c r="J556" s="465"/>
      <c r="K556" s="424"/>
      <c r="L556" s="5">
        <v>13</v>
      </c>
      <c r="M556" s="291"/>
      <c r="N556" s="530"/>
      <c r="O556" s="527"/>
      <c r="P556" s="517"/>
      <c r="Q556" s="517"/>
      <c r="R556" s="517"/>
      <c r="S556" s="521"/>
      <c r="T556" s="524"/>
    </row>
    <row r="557" spans="1:20" x14ac:dyDescent="0.25">
      <c r="A557" s="566"/>
      <c r="B557" s="271"/>
      <c r="C557" s="271"/>
      <c r="D557" s="540"/>
      <c r="E557" s="540"/>
      <c r="F557" s="543"/>
      <c r="G557" s="495"/>
      <c r="H557" s="82">
        <v>6</v>
      </c>
      <c r="I557" s="546"/>
      <c r="J557" s="465"/>
      <c r="K557" s="424"/>
      <c r="L557" s="5">
        <v>14</v>
      </c>
      <c r="M557" s="291"/>
      <c r="N557" s="530"/>
      <c r="O557" s="527"/>
      <c r="P557" s="517"/>
      <c r="Q557" s="517"/>
      <c r="R557" s="517"/>
      <c r="S557" s="521"/>
      <c r="T557" s="524"/>
    </row>
    <row r="558" spans="1:20" ht="15.75" thickBot="1" x14ac:dyDescent="0.3">
      <c r="A558" s="566"/>
      <c r="B558" s="258"/>
      <c r="C558" s="258"/>
      <c r="D558" s="541"/>
      <c r="E558" s="541"/>
      <c r="F558" s="548"/>
      <c r="G558" s="496"/>
      <c r="H558" s="86">
        <v>7</v>
      </c>
      <c r="I558" s="332"/>
      <c r="J558" s="508"/>
      <c r="K558" s="429"/>
      <c r="L558" s="84">
        <v>15</v>
      </c>
      <c r="M558" s="292"/>
      <c r="N558" s="531"/>
      <c r="O558" s="528"/>
      <c r="P558" s="518"/>
      <c r="Q558" s="518"/>
      <c r="R558" s="518"/>
      <c r="S558" s="522"/>
      <c r="T558" s="525"/>
    </row>
    <row r="559" spans="1:20" ht="15" customHeight="1" x14ac:dyDescent="0.25">
      <c r="A559" s="566"/>
      <c r="B559" s="257" t="s">
        <v>206</v>
      </c>
      <c r="C559" s="257" t="s">
        <v>206</v>
      </c>
      <c r="D559" s="539" t="str">
        <f>DEC2HEX(E559)</f>
        <v>3E</v>
      </c>
      <c r="E559" s="539">
        <f>E543+1</f>
        <v>62</v>
      </c>
      <c r="F559" s="545" t="str">
        <f>DEC2HEX(G559)</f>
        <v>5C</v>
      </c>
      <c r="G559" s="536">
        <f>G551+1</f>
        <v>92</v>
      </c>
      <c r="H559" s="75">
        <v>0</v>
      </c>
      <c r="I559" s="331" t="s">
        <v>285</v>
      </c>
      <c r="J559" s="475" t="e">
        <f>DEC2HEX(K559,2)</f>
        <v>#NUM!</v>
      </c>
      <c r="K559" s="476">
        <f>K543+1</f>
        <v>1052</v>
      </c>
      <c r="L559" s="73">
        <v>0</v>
      </c>
      <c r="M559" s="290" t="str">
        <f>HEX2BIN(N559,8)</f>
        <v>01111111</v>
      </c>
      <c r="N559" s="287" t="s">
        <v>228</v>
      </c>
      <c r="O559" s="318" t="str">
        <f>CONCATENATE(N559,N567)</f>
        <v>7F00</v>
      </c>
      <c r="P559" s="314" t="str">
        <f>CONCATENATE(N567,N559)</f>
        <v>007F</v>
      </c>
      <c r="Q559" s="314">
        <f>MOD(HEX2DEC(O559)+2^15,2^16)-2^15</f>
        <v>32512</v>
      </c>
      <c r="R559" s="314">
        <f>MOD(HEX2DEC(P559)+2^15,2^16)-2^15</f>
        <v>127</v>
      </c>
      <c r="S559" s="230" t="s">
        <v>322</v>
      </c>
      <c r="T559" s="231"/>
    </row>
    <row r="560" spans="1:20" ht="15" customHeight="1" x14ac:dyDescent="0.25">
      <c r="A560" s="566"/>
      <c r="B560" s="271"/>
      <c r="C560" s="271"/>
      <c r="D560" s="540"/>
      <c r="E560" s="540"/>
      <c r="F560" s="495"/>
      <c r="G560" s="537"/>
      <c r="H560" s="82">
        <v>1</v>
      </c>
      <c r="I560" s="546"/>
      <c r="J560" s="388"/>
      <c r="K560" s="387"/>
      <c r="L560" s="5">
        <v>1</v>
      </c>
      <c r="M560" s="291"/>
      <c r="N560" s="288"/>
      <c r="O560" s="319"/>
      <c r="P560" s="315"/>
      <c r="Q560" s="315"/>
      <c r="R560" s="315"/>
      <c r="S560" s="232"/>
      <c r="T560" s="233"/>
    </row>
    <row r="561" spans="1:20" ht="15" customHeight="1" x14ac:dyDescent="0.25">
      <c r="A561" s="566"/>
      <c r="B561" s="271"/>
      <c r="C561" s="271"/>
      <c r="D561" s="540"/>
      <c r="E561" s="540"/>
      <c r="F561" s="495"/>
      <c r="G561" s="537"/>
      <c r="H561" s="82">
        <v>2</v>
      </c>
      <c r="I561" s="546"/>
      <c r="J561" s="388"/>
      <c r="K561" s="387"/>
      <c r="L561" s="98">
        <v>2</v>
      </c>
      <c r="M561" s="291"/>
      <c r="N561" s="288"/>
      <c r="O561" s="319"/>
      <c r="P561" s="315"/>
      <c r="Q561" s="315"/>
      <c r="R561" s="315"/>
      <c r="S561" s="232"/>
      <c r="T561" s="233"/>
    </row>
    <row r="562" spans="1:20" ht="15" customHeight="1" x14ac:dyDescent="0.25">
      <c r="A562" s="566"/>
      <c r="B562" s="271"/>
      <c r="C562" s="271"/>
      <c r="D562" s="540"/>
      <c r="E562" s="540"/>
      <c r="F562" s="495"/>
      <c r="G562" s="537"/>
      <c r="H562" s="82">
        <v>3</v>
      </c>
      <c r="I562" s="546"/>
      <c r="J562" s="388"/>
      <c r="K562" s="387"/>
      <c r="L562" s="5">
        <v>3</v>
      </c>
      <c r="M562" s="291"/>
      <c r="N562" s="288"/>
      <c r="O562" s="319"/>
      <c r="P562" s="315"/>
      <c r="Q562" s="315"/>
      <c r="R562" s="315"/>
      <c r="S562" s="232"/>
      <c r="T562" s="233"/>
    </row>
    <row r="563" spans="1:20" ht="15" customHeight="1" x14ac:dyDescent="0.25">
      <c r="A563" s="566"/>
      <c r="B563" s="271"/>
      <c r="C563" s="271"/>
      <c r="D563" s="540"/>
      <c r="E563" s="540"/>
      <c r="F563" s="495"/>
      <c r="G563" s="537"/>
      <c r="H563" s="82">
        <v>4</v>
      </c>
      <c r="I563" s="546"/>
      <c r="J563" s="388"/>
      <c r="K563" s="387"/>
      <c r="L563" s="98">
        <v>4</v>
      </c>
      <c r="M563" s="291"/>
      <c r="N563" s="288"/>
      <c r="O563" s="319"/>
      <c r="P563" s="315"/>
      <c r="Q563" s="315"/>
      <c r="R563" s="315"/>
      <c r="S563" s="232"/>
      <c r="T563" s="233"/>
    </row>
    <row r="564" spans="1:20" ht="15" customHeight="1" x14ac:dyDescent="0.25">
      <c r="A564" s="566"/>
      <c r="B564" s="271"/>
      <c r="C564" s="271"/>
      <c r="D564" s="540"/>
      <c r="E564" s="540"/>
      <c r="F564" s="495"/>
      <c r="G564" s="537"/>
      <c r="H564" s="82">
        <v>5</v>
      </c>
      <c r="I564" s="546"/>
      <c r="J564" s="388"/>
      <c r="K564" s="387"/>
      <c r="L564" s="5">
        <v>5</v>
      </c>
      <c r="M564" s="291"/>
      <c r="N564" s="288"/>
      <c r="O564" s="319"/>
      <c r="P564" s="315"/>
      <c r="Q564" s="315"/>
      <c r="R564" s="315"/>
      <c r="S564" s="232"/>
      <c r="T564" s="233"/>
    </row>
    <row r="565" spans="1:20" ht="15" customHeight="1" x14ac:dyDescent="0.25">
      <c r="A565" s="566"/>
      <c r="B565" s="271"/>
      <c r="C565" s="271"/>
      <c r="D565" s="540"/>
      <c r="E565" s="540"/>
      <c r="F565" s="495"/>
      <c r="G565" s="537"/>
      <c r="H565" s="82">
        <v>6</v>
      </c>
      <c r="I565" s="546"/>
      <c r="J565" s="388"/>
      <c r="K565" s="387"/>
      <c r="L565" s="98">
        <v>6</v>
      </c>
      <c r="M565" s="291"/>
      <c r="N565" s="288"/>
      <c r="O565" s="319"/>
      <c r="P565" s="315"/>
      <c r="Q565" s="315"/>
      <c r="R565" s="315"/>
      <c r="S565" s="232"/>
      <c r="T565" s="233"/>
    </row>
    <row r="566" spans="1:20" ht="15.75" customHeight="1" thickBot="1" x14ac:dyDescent="0.3">
      <c r="A566" s="566"/>
      <c r="B566" s="271"/>
      <c r="C566" s="271"/>
      <c r="D566" s="540"/>
      <c r="E566" s="540"/>
      <c r="F566" s="495"/>
      <c r="G566" s="538"/>
      <c r="H566" s="86">
        <v>7</v>
      </c>
      <c r="I566" s="546"/>
      <c r="J566" s="388"/>
      <c r="K566" s="387"/>
      <c r="L566" s="5">
        <v>7</v>
      </c>
      <c r="M566" s="292"/>
      <c r="N566" s="289"/>
      <c r="O566" s="319"/>
      <c r="P566" s="315"/>
      <c r="Q566" s="315"/>
      <c r="R566" s="315"/>
      <c r="S566" s="232"/>
      <c r="T566" s="233"/>
    </row>
    <row r="567" spans="1:20" ht="15" customHeight="1" x14ac:dyDescent="0.25">
      <c r="A567" s="566"/>
      <c r="B567" s="271"/>
      <c r="C567" s="271"/>
      <c r="D567" s="540"/>
      <c r="E567" s="540"/>
      <c r="F567" s="545" t="str">
        <f>DEC2HEX(G567)</f>
        <v>5D</v>
      </c>
      <c r="G567" s="536">
        <f>G559+1</f>
        <v>93</v>
      </c>
      <c r="H567" s="75">
        <v>0</v>
      </c>
      <c r="I567" s="546"/>
      <c r="J567" s="388"/>
      <c r="K567" s="387"/>
      <c r="L567" s="98">
        <v>8</v>
      </c>
      <c r="M567" s="290" t="str">
        <f>HEX2BIN(N567,8)</f>
        <v>00000000</v>
      </c>
      <c r="N567" s="287" t="s">
        <v>136</v>
      </c>
      <c r="O567" s="319"/>
      <c r="P567" s="315"/>
      <c r="Q567" s="315"/>
      <c r="R567" s="315"/>
      <c r="S567" s="232"/>
      <c r="T567" s="233"/>
    </row>
    <row r="568" spans="1:20" ht="15" customHeight="1" x14ac:dyDescent="0.25">
      <c r="A568" s="566"/>
      <c r="B568" s="271"/>
      <c r="C568" s="271"/>
      <c r="D568" s="540"/>
      <c r="E568" s="540"/>
      <c r="F568" s="495"/>
      <c r="G568" s="537"/>
      <c r="H568" s="82">
        <v>1</v>
      </c>
      <c r="I568" s="546"/>
      <c r="J568" s="388"/>
      <c r="K568" s="387"/>
      <c r="L568" s="5">
        <v>9</v>
      </c>
      <c r="M568" s="291"/>
      <c r="N568" s="288"/>
      <c r="O568" s="319"/>
      <c r="P568" s="315"/>
      <c r="Q568" s="315"/>
      <c r="R568" s="315"/>
      <c r="S568" s="232"/>
      <c r="T568" s="233"/>
    </row>
    <row r="569" spans="1:20" ht="15" customHeight="1" x14ac:dyDescent="0.25">
      <c r="A569" s="566"/>
      <c r="B569" s="271"/>
      <c r="C569" s="271"/>
      <c r="D569" s="540"/>
      <c r="E569" s="540"/>
      <c r="F569" s="495"/>
      <c r="G569" s="537"/>
      <c r="H569" s="82">
        <v>2</v>
      </c>
      <c r="I569" s="546"/>
      <c r="J569" s="388"/>
      <c r="K569" s="387"/>
      <c r="L569" s="98">
        <v>10</v>
      </c>
      <c r="M569" s="291"/>
      <c r="N569" s="288"/>
      <c r="O569" s="319"/>
      <c r="P569" s="315"/>
      <c r="Q569" s="315"/>
      <c r="R569" s="315"/>
      <c r="S569" s="232"/>
      <c r="T569" s="233"/>
    </row>
    <row r="570" spans="1:20" ht="15" customHeight="1" x14ac:dyDescent="0.25">
      <c r="A570" s="566"/>
      <c r="B570" s="271"/>
      <c r="C570" s="271"/>
      <c r="D570" s="540"/>
      <c r="E570" s="540"/>
      <c r="F570" s="495"/>
      <c r="G570" s="537"/>
      <c r="H570" s="82">
        <v>3</v>
      </c>
      <c r="I570" s="546"/>
      <c r="J570" s="388"/>
      <c r="K570" s="387"/>
      <c r="L570" s="5">
        <v>11</v>
      </c>
      <c r="M570" s="291"/>
      <c r="N570" s="288"/>
      <c r="O570" s="319"/>
      <c r="P570" s="315"/>
      <c r="Q570" s="315"/>
      <c r="R570" s="315"/>
      <c r="S570" s="232"/>
      <c r="T570" s="233"/>
    </row>
    <row r="571" spans="1:20" ht="15" customHeight="1" x14ac:dyDescent="0.25">
      <c r="A571" s="566"/>
      <c r="B571" s="271"/>
      <c r="C571" s="271"/>
      <c r="D571" s="540"/>
      <c r="E571" s="540"/>
      <c r="F571" s="495"/>
      <c r="G571" s="537"/>
      <c r="H571" s="82">
        <v>4</v>
      </c>
      <c r="I571" s="546"/>
      <c r="J571" s="388"/>
      <c r="K571" s="387"/>
      <c r="L571" s="98">
        <v>12</v>
      </c>
      <c r="M571" s="291"/>
      <c r="N571" s="288"/>
      <c r="O571" s="319"/>
      <c r="P571" s="315"/>
      <c r="Q571" s="315"/>
      <c r="R571" s="315"/>
      <c r="S571" s="232"/>
      <c r="T571" s="233"/>
    </row>
    <row r="572" spans="1:20" ht="15" customHeight="1" x14ac:dyDescent="0.25">
      <c r="A572" s="566"/>
      <c r="B572" s="271"/>
      <c r="C572" s="271"/>
      <c r="D572" s="540"/>
      <c r="E572" s="540"/>
      <c r="F572" s="495"/>
      <c r="G572" s="537"/>
      <c r="H572" s="82">
        <v>5</v>
      </c>
      <c r="I572" s="546"/>
      <c r="J572" s="388"/>
      <c r="K572" s="387"/>
      <c r="L572" s="5">
        <v>13</v>
      </c>
      <c r="M572" s="291"/>
      <c r="N572" s="288"/>
      <c r="O572" s="319"/>
      <c r="P572" s="315"/>
      <c r="Q572" s="315"/>
      <c r="R572" s="315"/>
      <c r="S572" s="232"/>
      <c r="T572" s="233"/>
    </row>
    <row r="573" spans="1:20" ht="15" customHeight="1" x14ac:dyDescent="0.25">
      <c r="A573" s="566"/>
      <c r="B573" s="271"/>
      <c r="C573" s="271"/>
      <c r="D573" s="540"/>
      <c r="E573" s="540"/>
      <c r="F573" s="495"/>
      <c r="G573" s="537"/>
      <c r="H573" s="82">
        <v>6</v>
      </c>
      <c r="I573" s="546"/>
      <c r="J573" s="388"/>
      <c r="K573" s="387"/>
      <c r="L573" s="98">
        <v>14</v>
      </c>
      <c r="M573" s="291"/>
      <c r="N573" s="288"/>
      <c r="O573" s="319"/>
      <c r="P573" s="315"/>
      <c r="Q573" s="315"/>
      <c r="R573" s="315"/>
      <c r="S573" s="232"/>
      <c r="T573" s="233"/>
    </row>
    <row r="574" spans="1:20" ht="15.75" customHeight="1" thickBot="1" x14ac:dyDescent="0.3">
      <c r="A574" s="566"/>
      <c r="B574" s="258"/>
      <c r="C574" s="258"/>
      <c r="D574" s="541"/>
      <c r="E574" s="541"/>
      <c r="F574" s="495"/>
      <c r="G574" s="538"/>
      <c r="H574" s="86">
        <v>7</v>
      </c>
      <c r="I574" s="332"/>
      <c r="J574" s="394"/>
      <c r="K574" s="477"/>
      <c r="L574" s="84">
        <v>15</v>
      </c>
      <c r="M574" s="292"/>
      <c r="N574" s="289"/>
      <c r="O574" s="320"/>
      <c r="P574" s="316"/>
      <c r="Q574" s="316"/>
      <c r="R574" s="316"/>
      <c r="S574" s="234"/>
      <c r="T574" s="235"/>
    </row>
    <row r="575" spans="1:20" ht="15" customHeight="1" x14ac:dyDescent="0.25">
      <c r="A575" s="566"/>
      <c r="B575" s="257" t="s">
        <v>299</v>
      </c>
      <c r="C575" s="257" t="s">
        <v>203</v>
      </c>
      <c r="D575" s="539" t="str">
        <f>DEC2HEX(E575)</f>
        <v>3F</v>
      </c>
      <c r="E575" s="539">
        <f>E559+1</f>
        <v>63</v>
      </c>
      <c r="F575" s="542" t="str">
        <f>DEC2HEX(G575,2)</f>
        <v>5E</v>
      </c>
      <c r="G575" s="545">
        <f>G567+1</f>
        <v>94</v>
      </c>
      <c r="H575" s="75">
        <v>0</v>
      </c>
      <c r="I575" s="331" t="s">
        <v>323</v>
      </c>
      <c r="J575" s="464" t="e">
        <f>DEC2HEX(K575,2)</f>
        <v>#NUM!</v>
      </c>
      <c r="K575" s="317">
        <f>+K559+1</f>
        <v>1053</v>
      </c>
      <c r="L575" s="73">
        <v>0</v>
      </c>
      <c r="M575" s="290" t="str">
        <f>HEX2BIN(N575,8)</f>
        <v>11101000</v>
      </c>
      <c r="N575" s="529" t="s">
        <v>151</v>
      </c>
      <c r="O575" s="526" t="str">
        <f>CONCATENATE(N575,N583,N591,N599)</f>
        <v>E8030000</v>
      </c>
      <c r="P575" s="516" t="str">
        <f>CONCATENATE(N599,N591,N583,N575)</f>
        <v>000003E8</v>
      </c>
      <c r="Q575" s="519">
        <f>MOD(HEX2DEC(O575)+2^31,2^32)-2^31</f>
        <v>-402456576</v>
      </c>
      <c r="R575" s="519">
        <f>(MOD(HEX2DEC(P575)+2^31,2^32)-2^31)</f>
        <v>1000</v>
      </c>
      <c r="S575" s="245" t="s">
        <v>266</v>
      </c>
      <c r="T575" s="246"/>
    </row>
    <row r="576" spans="1:20" x14ac:dyDescent="0.25">
      <c r="A576" s="566"/>
      <c r="B576" s="271"/>
      <c r="C576" s="271"/>
      <c r="D576" s="540"/>
      <c r="E576" s="540"/>
      <c r="F576" s="543"/>
      <c r="G576" s="495"/>
      <c r="H576" s="82">
        <v>1</v>
      </c>
      <c r="I576" s="546"/>
      <c r="J576" s="465"/>
      <c r="K576" s="424"/>
      <c r="L576" s="5">
        <v>1</v>
      </c>
      <c r="M576" s="291"/>
      <c r="N576" s="530"/>
      <c r="O576" s="527"/>
      <c r="P576" s="517"/>
      <c r="Q576" s="517"/>
      <c r="R576" s="517"/>
      <c r="S576" s="247"/>
      <c r="T576" s="248"/>
    </row>
    <row r="577" spans="1:20" x14ac:dyDescent="0.25">
      <c r="A577" s="566"/>
      <c r="B577" s="271"/>
      <c r="C577" s="271"/>
      <c r="D577" s="540"/>
      <c r="E577" s="540"/>
      <c r="F577" s="543"/>
      <c r="G577" s="495"/>
      <c r="H577" s="82">
        <v>2</v>
      </c>
      <c r="I577" s="546"/>
      <c r="J577" s="465"/>
      <c r="K577" s="424"/>
      <c r="L577" s="5">
        <v>2</v>
      </c>
      <c r="M577" s="291"/>
      <c r="N577" s="530"/>
      <c r="O577" s="527"/>
      <c r="P577" s="517"/>
      <c r="Q577" s="517"/>
      <c r="R577" s="517"/>
      <c r="S577" s="247"/>
      <c r="T577" s="248"/>
    </row>
    <row r="578" spans="1:20" x14ac:dyDescent="0.25">
      <c r="A578" s="566"/>
      <c r="B578" s="271"/>
      <c r="C578" s="271"/>
      <c r="D578" s="540"/>
      <c r="E578" s="540"/>
      <c r="F578" s="543"/>
      <c r="G578" s="495"/>
      <c r="H578" s="82">
        <v>3</v>
      </c>
      <c r="I578" s="546"/>
      <c r="J578" s="465"/>
      <c r="K578" s="424"/>
      <c r="L578" s="5">
        <v>3</v>
      </c>
      <c r="M578" s="291"/>
      <c r="N578" s="530"/>
      <c r="O578" s="527"/>
      <c r="P578" s="517"/>
      <c r="Q578" s="517"/>
      <c r="R578" s="517"/>
      <c r="S578" s="247"/>
      <c r="T578" s="248"/>
    </row>
    <row r="579" spans="1:20" x14ac:dyDescent="0.25">
      <c r="A579" s="566"/>
      <c r="B579" s="271"/>
      <c r="C579" s="271"/>
      <c r="D579" s="540"/>
      <c r="E579" s="540"/>
      <c r="F579" s="543"/>
      <c r="G579" s="495"/>
      <c r="H579" s="82">
        <v>4</v>
      </c>
      <c r="I579" s="546"/>
      <c r="J579" s="465"/>
      <c r="K579" s="424"/>
      <c r="L579" s="5">
        <v>4</v>
      </c>
      <c r="M579" s="291"/>
      <c r="N579" s="530"/>
      <c r="O579" s="527"/>
      <c r="P579" s="517"/>
      <c r="Q579" s="517"/>
      <c r="R579" s="517"/>
      <c r="S579" s="247"/>
      <c r="T579" s="248"/>
    </row>
    <row r="580" spans="1:20" x14ac:dyDescent="0.25">
      <c r="A580" s="566"/>
      <c r="B580" s="271"/>
      <c r="C580" s="271"/>
      <c r="D580" s="540"/>
      <c r="E580" s="540"/>
      <c r="F580" s="543"/>
      <c r="G580" s="495"/>
      <c r="H580" s="82">
        <v>5</v>
      </c>
      <c r="I580" s="546"/>
      <c r="J580" s="465"/>
      <c r="K580" s="424"/>
      <c r="L580" s="5">
        <v>5</v>
      </c>
      <c r="M580" s="291"/>
      <c r="N580" s="530"/>
      <c r="O580" s="527"/>
      <c r="P580" s="517"/>
      <c r="Q580" s="517"/>
      <c r="R580" s="517"/>
      <c r="S580" s="247"/>
      <c r="T580" s="248"/>
    </row>
    <row r="581" spans="1:20" x14ac:dyDescent="0.25">
      <c r="A581" s="566"/>
      <c r="B581" s="271"/>
      <c r="C581" s="271"/>
      <c r="D581" s="540"/>
      <c r="E581" s="540"/>
      <c r="F581" s="543"/>
      <c r="G581" s="495"/>
      <c r="H581" s="82">
        <v>6</v>
      </c>
      <c r="I581" s="546"/>
      <c r="J581" s="465"/>
      <c r="K581" s="424"/>
      <c r="L581" s="5">
        <v>6</v>
      </c>
      <c r="M581" s="291"/>
      <c r="N581" s="530"/>
      <c r="O581" s="527"/>
      <c r="P581" s="517"/>
      <c r="Q581" s="517"/>
      <c r="R581" s="517"/>
      <c r="S581" s="247"/>
      <c r="T581" s="248"/>
    </row>
    <row r="582" spans="1:20" ht="15.75" thickBot="1" x14ac:dyDescent="0.3">
      <c r="A582" s="566"/>
      <c r="B582" s="271"/>
      <c r="C582" s="271"/>
      <c r="D582" s="540"/>
      <c r="E582" s="540"/>
      <c r="F582" s="544"/>
      <c r="G582" s="496"/>
      <c r="H582" s="82">
        <v>7</v>
      </c>
      <c r="I582" s="546"/>
      <c r="J582" s="465"/>
      <c r="K582" s="424"/>
      <c r="L582" s="5">
        <v>7</v>
      </c>
      <c r="M582" s="292"/>
      <c r="N582" s="531"/>
      <c r="O582" s="527"/>
      <c r="P582" s="517"/>
      <c r="Q582" s="517"/>
      <c r="R582" s="517"/>
      <c r="S582" s="247"/>
      <c r="T582" s="248"/>
    </row>
    <row r="583" spans="1:20" x14ac:dyDescent="0.25">
      <c r="A583" s="566"/>
      <c r="B583" s="271"/>
      <c r="C583" s="271"/>
      <c r="D583" s="540"/>
      <c r="E583" s="540"/>
      <c r="F583" s="542" t="str">
        <f>DEC2HEX(G583,2)</f>
        <v>5F</v>
      </c>
      <c r="G583" s="494">
        <f>G575+1</f>
        <v>95</v>
      </c>
      <c r="H583" s="82">
        <v>0</v>
      </c>
      <c r="I583" s="546"/>
      <c r="J583" s="465"/>
      <c r="K583" s="424"/>
      <c r="L583" s="5">
        <v>8</v>
      </c>
      <c r="M583" s="290" t="str">
        <f>HEX2BIN(N583,8)</f>
        <v>00000011</v>
      </c>
      <c r="N583" s="529" t="s">
        <v>149</v>
      </c>
      <c r="O583" s="527"/>
      <c r="P583" s="517"/>
      <c r="Q583" s="517"/>
      <c r="R583" s="517"/>
      <c r="S583" s="247"/>
      <c r="T583" s="248"/>
    </row>
    <row r="584" spans="1:20" x14ac:dyDescent="0.25">
      <c r="A584" s="566"/>
      <c r="B584" s="271"/>
      <c r="C584" s="271"/>
      <c r="D584" s="540"/>
      <c r="E584" s="540"/>
      <c r="F584" s="543"/>
      <c r="G584" s="495"/>
      <c r="H584" s="82">
        <v>1</v>
      </c>
      <c r="I584" s="546"/>
      <c r="J584" s="465"/>
      <c r="K584" s="424"/>
      <c r="L584" s="5">
        <v>9</v>
      </c>
      <c r="M584" s="291"/>
      <c r="N584" s="530"/>
      <c r="O584" s="527"/>
      <c r="P584" s="517"/>
      <c r="Q584" s="517"/>
      <c r="R584" s="517"/>
      <c r="S584" s="247"/>
      <c r="T584" s="248"/>
    </row>
    <row r="585" spans="1:20" x14ac:dyDescent="0.25">
      <c r="A585" s="566"/>
      <c r="B585" s="271"/>
      <c r="C585" s="271"/>
      <c r="D585" s="540"/>
      <c r="E585" s="540"/>
      <c r="F585" s="543"/>
      <c r="G585" s="495"/>
      <c r="H585" s="82">
        <v>2</v>
      </c>
      <c r="I585" s="546"/>
      <c r="J585" s="465"/>
      <c r="K585" s="424"/>
      <c r="L585" s="5">
        <v>10</v>
      </c>
      <c r="M585" s="291"/>
      <c r="N585" s="530"/>
      <c r="O585" s="527"/>
      <c r="P585" s="517"/>
      <c r="Q585" s="517"/>
      <c r="R585" s="517"/>
      <c r="S585" s="247"/>
      <c r="T585" s="248"/>
    </row>
    <row r="586" spans="1:20" x14ac:dyDescent="0.25">
      <c r="A586" s="566"/>
      <c r="B586" s="271"/>
      <c r="C586" s="271"/>
      <c r="D586" s="540"/>
      <c r="E586" s="540"/>
      <c r="F586" s="543"/>
      <c r="G586" s="495"/>
      <c r="H586" s="82">
        <v>3</v>
      </c>
      <c r="I586" s="546"/>
      <c r="J586" s="465"/>
      <c r="K586" s="424"/>
      <c r="L586" s="5">
        <v>11</v>
      </c>
      <c r="M586" s="291"/>
      <c r="N586" s="530"/>
      <c r="O586" s="527"/>
      <c r="P586" s="517"/>
      <c r="Q586" s="517"/>
      <c r="R586" s="517"/>
      <c r="S586" s="247"/>
      <c r="T586" s="248"/>
    </row>
    <row r="587" spans="1:20" x14ac:dyDescent="0.25">
      <c r="A587" s="566"/>
      <c r="B587" s="271"/>
      <c r="C587" s="271"/>
      <c r="D587" s="540"/>
      <c r="E587" s="540"/>
      <c r="F587" s="543"/>
      <c r="G587" s="495"/>
      <c r="H587" s="82">
        <v>4</v>
      </c>
      <c r="I587" s="546"/>
      <c r="J587" s="465"/>
      <c r="K587" s="424"/>
      <c r="L587" s="5">
        <v>12</v>
      </c>
      <c r="M587" s="291"/>
      <c r="N587" s="530"/>
      <c r="O587" s="527"/>
      <c r="P587" s="517"/>
      <c r="Q587" s="517"/>
      <c r="R587" s="517"/>
      <c r="S587" s="247"/>
      <c r="T587" s="248"/>
    </row>
    <row r="588" spans="1:20" x14ac:dyDescent="0.25">
      <c r="A588" s="566"/>
      <c r="B588" s="271"/>
      <c r="C588" s="271"/>
      <c r="D588" s="540"/>
      <c r="E588" s="540"/>
      <c r="F588" s="543"/>
      <c r="G588" s="495"/>
      <c r="H588" s="82">
        <v>5</v>
      </c>
      <c r="I588" s="546"/>
      <c r="J588" s="465"/>
      <c r="K588" s="424"/>
      <c r="L588" s="5">
        <v>13</v>
      </c>
      <c r="M588" s="291"/>
      <c r="N588" s="530"/>
      <c r="O588" s="527"/>
      <c r="P588" s="517"/>
      <c r="Q588" s="517"/>
      <c r="R588" s="517"/>
      <c r="S588" s="247"/>
      <c r="T588" s="248"/>
    </row>
    <row r="589" spans="1:20" x14ac:dyDescent="0.25">
      <c r="A589" s="566"/>
      <c r="B589" s="271"/>
      <c r="C589" s="271"/>
      <c r="D589" s="540"/>
      <c r="E589" s="540"/>
      <c r="F589" s="543"/>
      <c r="G589" s="495"/>
      <c r="H589" s="82">
        <v>6</v>
      </c>
      <c r="I589" s="546"/>
      <c r="J589" s="465"/>
      <c r="K589" s="424"/>
      <c r="L589" s="5">
        <v>14</v>
      </c>
      <c r="M589" s="291"/>
      <c r="N589" s="530"/>
      <c r="O589" s="527"/>
      <c r="P589" s="517"/>
      <c r="Q589" s="517"/>
      <c r="R589" s="517"/>
      <c r="S589" s="247"/>
      <c r="T589" s="248"/>
    </row>
    <row r="590" spans="1:20" ht="15.75" thickBot="1" x14ac:dyDescent="0.3">
      <c r="A590" s="566"/>
      <c r="B590" s="271"/>
      <c r="C590" s="258"/>
      <c r="D590" s="541"/>
      <c r="E590" s="541"/>
      <c r="F590" s="544"/>
      <c r="G590" s="496"/>
      <c r="H590" s="90">
        <v>7</v>
      </c>
      <c r="I590" s="546"/>
      <c r="J590" s="466"/>
      <c r="K590" s="199"/>
      <c r="L590" s="88">
        <v>15</v>
      </c>
      <c r="M590" s="292"/>
      <c r="N590" s="531"/>
      <c r="O590" s="527"/>
      <c r="P590" s="517"/>
      <c r="Q590" s="517"/>
      <c r="R590" s="517"/>
      <c r="S590" s="247"/>
      <c r="T590" s="248"/>
    </row>
    <row r="591" spans="1:20" x14ac:dyDescent="0.25">
      <c r="A591" s="566"/>
      <c r="B591" s="271"/>
      <c r="C591" s="257" t="s">
        <v>204</v>
      </c>
      <c r="D591" s="539" t="str">
        <f>DEC2HEX(E591)</f>
        <v>40</v>
      </c>
      <c r="E591" s="539">
        <f>E575+1</f>
        <v>64</v>
      </c>
      <c r="F591" s="542" t="str">
        <f>DEC2HEX(G591,2)</f>
        <v>60</v>
      </c>
      <c r="G591" s="494">
        <f>G583+1</f>
        <v>96</v>
      </c>
      <c r="H591" s="75">
        <v>0</v>
      </c>
      <c r="I591" s="546"/>
      <c r="J591" s="464" t="e">
        <f>DEC2HEX(K591,2)</f>
        <v>#NUM!</v>
      </c>
      <c r="K591" s="317">
        <f>+K575+1</f>
        <v>1054</v>
      </c>
      <c r="L591" s="73">
        <v>0</v>
      </c>
      <c r="M591" s="290" t="str">
        <f>HEX2BIN(N591,8)</f>
        <v>00000000</v>
      </c>
      <c r="N591" s="529" t="s">
        <v>136</v>
      </c>
      <c r="O591" s="527"/>
      <c r="P591" s="517"/>
      <c r="Q591" s="517"/>
      <c r="R591" s="517"/>
      <c r="S591" s="247"/>
      <c r="T591" s="248"/>
    </row>
    <row r="592" spans="1:20" x14ac:dyDescent="0.25">
      <c r="A592" s="566"/>
      <c r="B592" s="271"/>
      <c r="C592" s="271"/>
      <c r="D592" s="540"/>
      <c r="E592" s="540"/>
      <c r="F592" s="543"/>
      <c r="G592" s="495"/>
      <c r="H592" s="82">
        <v>1</v>
      </c>
      <c r="I592" s="546"/>
      <c r="J592" s="465"/>
      <c r="K592" s="424"/>
      <c r="L592" s="5">
        <v>1</v>
      </c>
      <c r="M592" s="291"/>
      <c r="N592" s="530"/>
      <c r="O592" s="527"/>
      <c r="P592" s="517"/>
      <c r="Q592" s="517"/>
      <c r="R592" s="517"/>
      <c r="S592" s="247"/>
      <c r="T592" s="248"/>
    </row>
    <row r="593" spans="1:20" x14ac:dyDescent="0.25">
      <c r="A593" s="566"/>
      <c r="B593" s="271"/>
      <c r="C593" s="271"/>
      <c r="D593" s="540"/>
      <c r="E593" s="540"/>
      <c r="F593" s="543"/>
      <c r="G593" s="495"/>
      <c r="H593" s="82">
        <v>2</v>
      </c>
      <c r="I593" s="546"/>
      <c r="J593" s="465"/>
      <c r="K593" s="424"/>
      <c r="L593" s="5">
        <v>2</v>
      </c>
      <c r="M593" s="291"/>
      <c r="N593" s="530"/>
      <c r="O593" s="527"/>
      <c r="P593" s="517"/>
      <c r="Q593" s="517"/>
      <c r="R593" s="517"/>
      <c r="S593" s="247"/>
      <c r="T593" s="248"/>
    </row>
    <row r="594" spans="1:20" x14ac:dyDescent="0.25">
      <c r="A594" s="566"/>
      <c r="B594" s="271"/>
      <c r="C594" s="271"/>
      <c r="D594" s="540"/>
      <c r="E594" s="540"/>
      <c r="F594" s="543"/>
      <c r="G594" s="495"/>
      <c r="H594" s="82">
        <v>3</v>
      </c>
      <c r="I594" s="546"/>
      <c r="J594" s="465"/>
      <c r="K594" s="424"/>
      <c r="L594" s="5">
        <v>3</v>
      </c>
      <c r="M594" s="291"/>
      <c r="N594" s="530"/>
      <c r="O594" s="527"/>
      <c r="P594" s="517"/>
      <c r="Q594" s="517"/>
      <c r="R594" s="517"/>
      <c r="S594" s="247"/>
      <c r="T594" s="248"/>
    </row>
    <row r="595" spans="1:20" x14ac:dyDescent="0.25">
      <c r="A595" s="566"/>
      <c r="B595" s="271"/>
      <c r="C595" s="271"/>
      <c r="D595" s="540"/>
      <c r="E595" s="540"/>
      <c r="F595" s="543"/>
      <c r="G595" s="495"/>
      <c r="H595" s="82">
        <v>4</v>
      </c>
      <c r="I595" s="546"/>
      <c r="J595" s="465"/>
      <c r="K595" s="424"/>
      <c r="L595" s="5">
        <v>4</v>
      </c>
      <c r="M595" s="291"/>
      <c r="N595" s="530"/>
      <c r="O595" s="527"/>
      <c r="P595" s="517"/>
      <c r="Q595" s="517"/>
      <c r="R595" s="517"/>
      <c r="S595" s="247"/>
      <c r="T595" s="248"/>
    </row>
    <row r="596" spans="1:20" x14ac:dyDescent="0.25">
      <c r="A596" s="566"/>
      <c r="B596" s="271"/>
      <c r="C596" s="271"/>
      <c r="D596" s="540"/>
      <c r="E596" s="540"/>
      <c r="F596" s="543"/>
      <c r="G596" s="495"/>
      <c r="H596" s="82">
        <v>5</v>
      </c>
      <c r="I596" s="546"/>
      <c r="J596" s="465"/>
      <c r="K596" s="424"/>
      <c r="L596" s="5">
        <v>5</v>
      </c>
      <c r="M596" s="291"/>
      <c r="N596" s="530"/>
      <c r="O596" s="527"/>
      <c r="P596" s="517"/>
      <c r="Q596" s="517"/>
      <c r="R596" s="517"/>
      <c r="S596" s="247"/>
      <c r="T596" s="248"/>
    </row>
    <row r="597" spans="1:20" x14ac:dyDescent="0.25">
      <c r="A597" s="566"/>
      <c r="B597" s="271"/>
      <c r="C597" s="271"/>
      <c r="D597" s="540"/>
      <c r="E597" s="540"/>
      <c r="F597" s="543"/>
      <c r="G597" s="495"/>
      <c r="H597" s="82">
        <v>6</v>
      </c>
      <c r="I597" s="546"/>
      <c r="J597" s="465"/>
      <c r="K597" s="424"/>
      <c r="L597" s="5">
        <v>6</v>
      </c>
      <c r="M597" s="291"/>
      <c r="N597" s="530"/>
      <c r="O597" s="527"/>
      <c r="P597" s="517"/>
      <c r="Q597" s="517"/>
      <c r="R597" s="517"/>
      <c r="S597" s="247"/>
      <c r="T597" s="248"/>
    </row>
    <row r="598" spans="1:20" ht="15.75" thickBot="1" x14ac:dyDescent="0.3">
      <c r="A598" s="566"/>
      <c r="B598" s="271"/>
      <c r="C598" s="271"/>
      <c r="D598" s="540"/>
      <c r="E598" s="540"/>
      <c r="F598" s="544"/>
      <c r="G598" s="496"/>
      <c r="H598" s="82">
        <v>7</v>
      </c>
      <c r="I598" s="546"/>
      <c r="J598" s="465"/>
      <c r="K598" s="424"/>
      <c r="L598" s="5">
        <v>7</v>
      </c>
      <c r="M598" s="292"/>
      <c r="N598" s="531"/>
      <c r="O598" s="527"/>
      <c r="P598" s="517"/>
      <c r="Q598" s="517"/>
      <c r="R598" s="517"/>
      <c r="S598" s="247"/>
      <c r="T598" s="248"/>
    </row>
    <row r="599" spans="1:20" x14ac:dyDescent="0.25">
      <c r="A599" s="566"/>
      <c r="B599" s="271"/>
      <c r="C599" s="271"/>
      <c r="D599" s="540"/>
      <c r="E599" s="540"/>
      <c r="F599" s="542" t="str">
        <f>DEC2HEX(G599,2)</f>
        <v>61</v>
      </c>
      <c r="G599" s="494">
        <f>G591+1</f>
        <v>97</v>
      </c>
      <c r="H599" s="82">
        <v>0</v>
      </c>
      <c r="I599" s="546"/>
      <c r="J599" s="465"/>
      <c r="K599" s="424"/>
      <c r="L599" s="5">
        <v>8</v>
      </c>
      <c r="M599" s="290" t="str">
        <f>HEX2BIN(N599,8)</f>
        <v>00000000</v>
      </c>
      <c r="N599" s="529" t="s">
        <v>136</v>
      </c>
      <c r="O599" s="527"/>
      <c r="P599" s="517"/>
      <c r="Q599" s="517"/>
      <c r="R599" s="517"/>
      <c r="S599" s="247"/>
      <c r="T599" s="248"/>
    </row>
    <row r="600" spans="1:20" x14ac:dyDescent="0.25">
      <c r="A600" s="566"/>
      <c r="B600" s="271"/>
      <c r="C600" s="271"/>
      <c r="D600" s="540"/>
      <c r="E600" s="540"/>
      <c r="F600" s="543"/>
      <c r="G600" s="495"/>
      <c r="H600" s="82">
        <v>1</v>
      </c>
      <c r="I600" s="546"/>
      <c r="J600" s="465"/>
      <c r="K600" s="424"/>
      <c r="L600" s="5">
        <v>9</v>
      </c>
      <c r="M600" s="291"/>
      <c r="N600" s="530"/>
      <c r="O600" s="527"/>
      <c r="P600" s="517"/>
      <c r="Q600" s="517"/>
      <c r="R600" s="517"/>
      <c r="S600" s="247"/>
      <c r="T600" s="248"/>
    </row>
    <row r="601" spans="1:20" x14ac:dyDescent="0.25">
      <c r="A601" s="566"/>
      <c r="B601" s="271"/>
      <c r="C601" s="271"/>
      <c r="D601" s="540"/>
      <c r="E601" s="540"/>
      <c r="F601" s="543"/>
      <c r="G601" s="495"/>
      <c r="H601" s="82">
        <v>2</v>
      </c>
      <c r="I601" s="546"/>
      <c r="J601" s="465"/>
      <c r="K601" s="424"/>
      <c r="L601" s="5">
        <v>10</v>
      </c>
      <c r="M601" s="291"/>
      <c r="N601" s="530"/>
      <c r="O601" s="527"/>
      <c r="P601" s="517"/>
      <c r="Q601" s="517"/>
      <c r="R601" s="517"/>
      <c r="S601" s="247"/>
      <c r="T601" s="248"/>
    </row>
    <row r="602" spans="1:20" x14ac:dyDescent="0.25">
      <c r="A602" s="566"/>
      <c r="B602" s="271"/>
      <c r="C602" s="271"/>
      <c r="D602" s="540"/>
      <c r="E602" s="540"/>
      <c r="F602" s="543"/>
      <c r="G602" s="495"/>
      <c r="H602" s="82">
        <v>3</v>
      </c>
      <c r="I602" s="546"/>
      <c r="J602" s="465"/>
      <c r="K602" s="424"/>
      <c r="L602" s="5">
        <v>11</v>
      </c>
      <c r="M602" s="291"/>
      <c r="N602" s="530"/>
      <c r="O602" s="527"/>
      <c r="P602" s="517"/>
      <c r="Q602" s="517"/>
      <c r="R602" s="517"/>
      <c r="S602" s="247"/>
      <c r="T602" s="248"/>
    </row>
    <row r="603" spans="1:20" x14ac:dyDescent="0.25">
      <c r="A603" s="566"/>
      <c r="B603" s="271"/>
      <c r="C603" s="271"/>
      <c r="D603" s="540"/>
      <c r="E603" s="540"/>
      <c r="F603" s="543"/>
      <c r="G603" s="495"/>
      <c r="H603" s="82">
        <v>4</v>
      </c>
      <c r="I603" s="546"/>
      <c r="J603" s="465"/>
      <c r="K603" s="424"/>
      <c r="L603" s="5">
        <v>12</v>
      </c>
      <c r="M603" s="291"/>
      <c r="N603" s="530"/>
      <c r="O603" s="527"/>
      <c r="P603" s="517"/>
      <c r="Q603" s="517"/>
      <c r="R603" s="517"/>
      <c r="S603" s="247"/>
      <c r="T603" s="248"/>
    </row>
    <row r="604" spans="1:20" x14ac:dyDescent="0.25">
      <c r="A604" s="566"/>
      <c r="B604" s="271"/>
      <c r="C604" s="271"/>
      <c r="D604" s="540"/>
      <c r="E604" s="540"/>
      <c r="F604" s="543"/>
      <c r="G604" s="495"/>
      <c r="H604" s="82">
        <v>5</v>
      </c>
      <c r="I604" s="546"/>
      <c r="J604" s="465"/>
      <c r="K604" s="424"/>
      <c r="L604" s="5">
        <v>13</v>
      </c>
      <c r="M604" s="291"/>
      <c r="N604" s="530"/>
      <c r="O604" s="527"/>
      <c r="P604" s="517"/>
      <c r="Q604" s="517"/>
      <c r="R604" s="517"/>
      <c r="S604" s="247"/>
      <c r="T604" s="248"/>
    </row>
    <row r="605" spans="1:20" x14ac:dyDescent="0.25">
      <c r="A605" s="566"/>
      <c r="B605" s="271"/>
      <c r="C605" s="271"/>
      <c r="D605" s="540"/>
      <c r="E605" s="540"/>
      <c r="F605" s="543"/>
      <c r="G605" s="495"/>
      <c r="H605" s="82">
        <v>6</v>
      </c>
      <c r="I605" s="546"/>
      <c r="J605" s="465"/>
      <c r="K605" s="424"/>
      <c r="L605" s="5">
        <v>14</v>
      </c>
      <c r="M605" s="291"/>
      <c r="N605" s="530"/>
      <c r="O605" s="527"/>
      <c r="P605" s="517"/>
      <c r="Q605" s="517"/>
      <c r="R605" s="517"/>
      <c r="S605" s="247"/>
      <c r="T605" s="248"/>
    </row>
    <row r="606" spans="1:20" ht="15.75" thickBot="1" x14ac:dyDescent="0.3">
      <c r="A606" s="566"/>
      <c r="B606" s="258"/>
      <c r="C606" s="258"/>
      <c r="D606" s="541"/>
      <c r="E606" s="541"/>
      <c r="F606" s="548"/>
      <c r="G606" s="496"/>
      <c r="H606" s="86">
        <v>7</v>
      </c>
      <c r="I606" s="332"/>
      <c r="J606" s="508"/>
      <c r="K606" s="429"/>
      <c r="L606" s="84">
        <v>15</v>
      </c>
      <c r="M606" s="292"/>
      <c r="N606" s="531"/>
      <c r="O606" s="528"/>
      <c r="P606" s="518"/>
      <c r="Q606" s="518"/>
      <c r="R606" s="518"/>
      <c r="S606" s="249"/>
      <c r="T606" s="250"/>
    </row>
  </sheetData>
  <mergeCells count="1047">
    <mergeCell ref="AF305:AF312"/>
    <mergeCell ref="AG305:AG312"/>
    <mergeCell ref="AF313:AF320"/>
    <mergeCell ref="AG313:AG320"/>
    <mergeCell ref="AF241:AF248"/>
    <mergeCell ref="AG241:AG248"/>
    <mergeCell ref="AF249:AF256"/>
    <mergeCell ref="AG249:AG256"/>
    <mergeCell ref="AF257:AF264"/>
    <mergeCell ref="AG257:AG264"/>
    <mergeCell ref="AF265:AF272"/>
    <mergeCell ref="AG265:AG272"/>
    <mergeCell ref="AF273:AF280"/>
    <mergeCell ref="AG273:AG280"/>
    <mergeCell ref="AF225:AF232"/>
    <mergeCell ref="AG225:AG232"/>
    <mergeCell ref="AF233:AF240"/>
    <mergeCell ref="AG233:AG240"/>
    <mergeCell ref="AG193:AG200"/>
    <mergeCell ref="AF281:AF288"/>
    <mergeCell ref="AG281:AG288"/>
    <mergeCell ref="AF289:AF296"/>
    <mergeCell ref="AG289:AG296"/>
    <mergeCell ref="AF113:AF120"/>
    <mergeCell ref="AG113:AG120"/>
    <mergeCell ref="AF121:AF128"/>
    <mergeCell ref="AG121:AG128"/>
    <mergeCell ref="AF129:AF136"/>
    <mergeCell ref="AG129:AG136"/>
    <mergeCell ref="AF137:AF144"/>
    <mergeCell ref="AG137:AG144"/>
    <mergeCell ref="AF145:AF152"/>
    <mergeCell ref="AG145:AG152"/>
    <mergeCell ref="AF297:AF304"/>
    <mergeCell ref="AG297:AG304"/>
    <mergeCell ref="AG185:AG192"/>
    <mergeCell ref="AF193:AF200"/>
    <mergeCell ref="AF89:AF96"/>
    <mergeCell ref="AG89:AG96"/>
    <mergeCell ref="AF97:AF104"/>
    <mergeCell ref="AG97:AG104"/>
    <mergeCell ref="AF105:AF112"/>
    <mergeCell ref="AG105:AG112"/>
    <mergeCell ref="AF5:AF12"/>
    <mergeCell ref="AG5:AG12"/>
    <mergeCell ref="AF13:AF20"/>
    <mergeCell ref="AG13:AG20"/>
    <mergeCell ref="AF25:AF32"/>
    <mergeCell ref="AG25:AG32"/>
    <mergeCell ref="AF33:AF40"/>
    <mergeCell ref="AG33:AG40"/>
    <mergeCell ref="AF65:AF72"/>
    <mergeCell ref="AG65:AG72"/>
    <mergeCell ref="AF161:AF168"/>
    <mergeCell ref="AG161:AG168"/>
    <mergeCell ref="P575:P606"/>
    <mergeCell ref="Q575:Q606"/>
    <mergeCell ref="R575:R606"/>
    <mergeCell ref="S575:T606"/>
    <mergeCell ref="O575:O606"/>
    <mergeCell ref="P559:P574"/>
    <mergeCell ref="Q559:Q574"/>
    <mergeCell ref="R559:R574"/>
    <mergeCell ref="S559:T574"/>
    <mergeCell ref="O559:O574"/>
    <mergeCell ref="R479:R510"/>
    <mergeCell ref="S479:S510"/>
    <mergeCell ref="Q479:Q510"/>
    <mergeCell ref="Q463:Q478"/>
    <mergeCell ref="Q431:Q462"/>
    <mergeCell ref="Q383:Q414"/>
    <mergeCell ref="Q335:Q366"/>
    <mergeCell ref="S383:S414"/>
    <mergeCell ref="T383:T414"/>
    <mergeCell ref="R335:R366"/>
    <mergeCell ref="S335:S366"/>
    <mergeCell ref="T335:T366"/>
    <mergeCell ref="R287:R318"/>
    <mergeCell ref="AJ5:AJ12"/>
    <mergeCell ref="AK5:AK20"/>
    <mergeCell ref="AL5:AL20"/>
    <mergeCell ref="AM5:AM20"/>
    <mergeCell ref="AN5:AN20"/>
    <mergeCell ref="AJ13:AJ20"/>
    <mergeCell ref="AQ25:AQ40"/>
    <mergeCell ref="AC65:AC72"/>
    <mergeCell ref="AC73:AC80"/>
    <mergeCell ref="AC81:AC88"/>
    <mergeCell ref="AC89:AC96"/>
    <mergeCell ref="T479:T510"/>
    <mergeCell ref="R239:R270"/>
    <mergeCell ref="S239:S270"/>
    <mergeCell ref="T239:T270"/>
    <mergeCell ref="AN177:AN192"/>
    <mergeCell ref="AJ177:AJ184"/>
    <mergeCell ref="AK177:AK192"/>
    <mergeCell ref="AJ185:AJ192"/>
    <mergeCell ref="AL177:AL192"/>
    <mergeCell ref="AM161:AM176"/>
    <mergeCell ref="AM177:AM192"/>
    <mergeCell ref="R463:R478"/>
    <mergeCell ref="S463:T478"/>
    <mergeCell ref="R431:R462"/>
    <mergeCell ref="S431:T462"/>
    <mergeCell ref="R383:R414"/>
    <mergeCell ref="AF73:AF80"/>
    <mergeCell ref="AG73:AG80"/>
    <mergeCell ref="AF81:AF88"/>
    <mergeCell ref="AG81:AG88"/>
    <mergeCell ref="M583:M590"/>
    <mergeCell ref="N583:N590"/>
    <mergeCell ref="F591:F598"/>
    <mergeCell ref="G591:G598"/>
    <mergeCell ref="J591:J606"/>
    <mergeCell ref="K591:K606"/>
    <mergeCell ref="M591:M598"/>
    <mergeCell ref="N591:N598"/>
    <mergeCell ref="I575:I606"/>
    <mergeCell ref="J575:J590"/>
    <mergeCell ref="K575:K590"/>
    <mergeCell ref="M575:M582"/>
    <mergeCell ref="N575:N582"/>
    <mergeCell ref="G599:G606"/>
    <mergeCell ref="M599:M606"/>
    <mergeCell ref="N599:N606"/>
    <mergeCell ref="B575:B606"/>
    <mergeCell ref="C575:C590"/>
    <mergeCell ref="D575:D590"/>
    <mergeCell ref="E575:E590"/>
    <mergeCell ref="F575:F582"/>
    <mergeCell ref="G575:G582"/>
    <mergeCell ref="C591:C606"/>
    <mergeCell ref="D591:D606"/>
    <mergeCell ref="E591:E606"/>
    <mergeCell ref="F599:F606"/>
    <mergeCell ref="F583:F590"/>
    <mergeCell ref="G583:G590"/>
    <mergeCell ref="M567:M574"/>
    <mergeCell ref="N567:N574"/>
    <mergeCell ref="I559:I574"/>
    <mergeCell ref="J559:J574"/>
    <mergeCell ref="K559:K574"/>
    <mergeCell ref="M559:M566"/>
    <mergeCell ref="AO65:AP128"/>
    <mergeCell ref="AJ65:AJ72"/>
    <mergeCell ref="AJ73:AJ80"/>
    <mergeCell ref="N559:N566"/>
    <mergeCell ref="AO161:AP192"/>
    <mergeCell ref="AO129:AP160"/>
    <mergeCell ref="P527:P558"/>
    <mergeCell ref="Q527:Q558"/>
    <mergeCell ref="R527:R558"/>
    <mergeCell ref="S527:S558"/>
    <mergeCell ref="T527:T558"/>
    <mergeCell ref="O527:O558"/>
    <mergeCell ref="P511:P526"/>
    <mergeCell ref="Q511:Q526"/>
    <mergeCell ref="R511:R526"/>
    <mergeCell ref="S511:T526"/>
    <mergeCell ref="O511:O526"/>
    <mergeCell ref="P479:P510"/>
    <mergeCell ref="M519:M526"/>
    <mergeCell ref="N519:N526"/>
    <mergeCell ref="I511:I526"/>
    <mergeCell ref="J511:J526"/>
    <mergeCell ref="K511:K526"/>
    <mergeCell ref="M511:M518"/>
    <mergeCell ref="N511:N518"/>
    <mergeCell ref="M535:M542"/>
    <mergeCell ref="B559:B574"/>
    <mergeCell ref="C559:C574"/>
    <mergeCell ref="D559:D574"/>
    <mergeCell ref="E559:E574"/>
    <mergeCell ref="F559:F566"/>
    <mergeCell ref="G559:G566"/>
    <mergeCell ref="B527:B558"/>
    <mergeCell ref="C527:C542"/>
    <mergeCell ref="D527:D542"/>
    <mergeCell ref="E527:E542"/>
    <mergeCell ref="C543:C558"/>
    <mergeCell ref="D543:D558"/>
    <mergeCell ref="E543:E558"/>
    <mergeCell ref="F567:F574"/>
    <mergeCell ref="G567:G574"/>
    <mergeCell ref="F543:F550"/>
    <mergeCell ref="F527:F534"/>
    <mergeCell ref="G527:G534"/>
    <mergeCell ref="G543:G550"/>
    <mergeCell ref="F551:F558"/>
    <mergeCell ref="G551:G558"/>
    <mergeCell ref="F535:F542"/>
    <mergeCell ref="G535:G542"/>
    <mergeCell ref="N535:N542"/>
    <mergeCell ref="I527:I558"/>
    <mergeCell ref="J527:J542"/>
    <mergeCell ref="K527:K542"/>
    <mergeCell ref="M527:M534"/>
    <mergeCell ref="N527:N534"/>
    <mergeCell ref="J543:J558"/>
    <mergeCell ref="K543:K558"/>
    <mergeCell ref="M543:M550"/>
    <mergeCell ref="N543:N550"/>
    <mergeCell ref="M551:M558"/>
    <mergeCell ref="N551:N558"/>
    <mergeCell ref="B511:B526"/>
    <mergeCell ref="C511:C526"/>
    <mergeCell ref="D511:D526"/>
    <mergeCell ref="E511:E526"/>
    <mergeCell ref="F511:F518"/>
    <mergeCell ref="G511:G518"/>
    <mergeCell ref="B479:B510"/>
    <mergeCell ref="C479:C494"/>
    <mergeCell ref="D479:D494"/>
    <mergeCell ref="E479:E494"/>
    <mergeCell ref="C495:C510"/>
    <mergeCell ref="D495:D510"/>
    <mergeCell ref="E495:E510"/>
    <mergeCell ref="F519:F526"/>
    <mergeCell ref="G519:G526"/>
    <mergeCell ref="F487:F494"/>
    <mergeCell ref="G487:G494"/>
    <mergeCell ref="K495:K510"/>
    <mergeCell ref="M495:M502"/>
    <mergeCell ref="N495:N502"/>
    <mergeCell ref="F479:F486"/>
    <mergeCell ref="G479:G486"/>
    <mergeCell ref="G495:G502"/>
    <mergeCell ref="F503:F510"/>
    <mergeCell ref="G503:G510"/>
    <mergeCell ref="M503:M510"/>
    <mergeCell ref="N503:N510"/>
    <mergeCell ref="M471:M478"/>
    <mergeCell ref="N471:N478"/>
    <mergeCell ref="J463:J478"/>
    <mergeCell ref="K463:K478"/>
    <mergeCell ref="M463:M470"/>
    <mergeCell ref="N463:N470"/>
    <mergeCell ref="O463:O478"/>
    <mergeCell ref="P463:P478"/>
    <mergeCell ref="M487:M494"/>
    <mergeCell ref="N487:N494"/>
    <mergeCell ref="F495:F502"/>
    <mergeCell ref="I479:I510"/>
    <mergeCell ref="J479:J494"/>
    <mergeCell ref="K479:K494"/>
    <mergeCell ref="M479:M486"/>
    <mergeCell ref="N479:N486"/>
    <mergeCell ref="O479:O510"/>
    <mergeCell ref="J495:J510"/>
    <mergeCell ref="B463:B478"/>
    <mergeCell ref="C463:C478"/>
    <mergeCell ref="D463:D478"/>
    <mergeCell ref="E463:E478"/>
    <mergeCell ref="F463:F470"/>
    <mergeCell ref="G463:G470"/>
    <mergeCell ref="I463:I478"/>
    <mergeCell ref="B431:B462"/>
    <mergeCell ref="C431:C446"/>
    <mergeCell ref="D431:D446"/>
    <mergeCell ref="E431:E446"/>
    <mergeCell ref="C447:C462"/>
    <mergeCell ref="D447:D462"/>
    <mergeCell ref="E447:E462"/>
    <mergeCell ref="P431:P462"/>
    <mergeCell ref="F439:F446"/>
    <mergeCell ref="G439:G446"/>
    <mergeCell ref="M439:M446"/>
    <mergeCell ref="N439:N446"/>
    <mergeCell ref="F447:F454"/>
    <mergeCell ref="G447:G454"/>
    <mergeCell ref="I431:I462"/>
    <mergeCell ref="J431:J446"/>
    <mergeCell ref="K431:K446"/>
    <mergeCell ref="M431:M438"/>
    <mergeCell ref="N431:N438"/>
    <mergeCell ref="O431:O462"/>
    <mergeCell ref="J447:J462"/>
    <mergeCell ref="K447:K462"/>
    <mergeCell ref="M447:M454"/>
    <mergeCell ref="F471:F478"/>
    <mergeCell ref="G471:G478"/>
    <mergeCell ref="N447:N454"/>
    <mergeCell ref="F431:F438"/>
    <mergeCell ref="G431:G438"/>
    <mergeCell ref="F455:F462"/>
    <mergeCell ref="G455:G462"/>
    <mergeCell ref="P415:P430"/>
    <mergeCell ref="Q415:Q430"/>
    <mergeCell ref="R415:R430"/>
    <mergeCell ref="S415:T430"/>
    <mergeCell ref="F423:F430"/>
    <mergeCell ref="G423:G430"/>
    <mergeCell ref="M423:M430"/>
    <mergeCell ref="N423:N430"/>
    <mergeCell ref="I415:I430"/>
    <mergeCell ref="J415:J430"/>
    <mergeCell ref="K415:K430"/>
    <mergeCell ref="M415:M422"/>
    <mergeCell ref="N415:N422"/>
    <mergeCell ref="O415:O430"/>
    <mergeCell ref="M455:M462"/>
    <mergeCell ref="N455:N462"/>
    <mergeCell ref="B415:B430"/>
    <mergeCell ref="C415:C430"/>
    <mergeCell ref="D415:D430"/>
    <mergeCell ref="E415:E430"/>
    <mergeCell ref="F415:F422"/>
    <mergeCell ref="G415:G422"/>
    <mergeCell ref="B383:B414"/>
    <mergeCell ref="C383:C398"/>
    <mergeCell ref="D383:D398"/>
    <mergeCell ref="E383:E398"/>
    <mergeCell ref="C399:C414"/>
    <mergeCell ref="D399:D414"/>
    <mergeCell ref="E399:E414"/>
    <mergeCell ref="P383:P414"/>
    <mergeCell ref="F391:F398"/>
    <mergeCell ref="G391:G398"/>
    <mergeCell ref="M391:M398"/>
    <mergeCell ref="N391:N398"/>
    <mergeCell ref="F399:F406"/>
    <mergeCell ref="I383:I414"/>
    <mergeCell ref="J383:J398"/>
    <mergeCell ref="K383:K398"/>
    <mergeCell ref="M383:M390"/>
    <mergeCell ref="N383:N390"/>
    <mergeCell ref="O383:O414"/>
    <mergeCell ref="J399:J414"/>
    <mergeCell ref="K399:K414"/>
    <mergeCell ref="M399:M406"/>
    <mergeCell ref="N399:N406"/>
    <mergeCell ref="F383:F390"/>
    <mergeCell ref="G383:G390"/>
    <mergeCell ref="G399:G406"/>
    <mergeCell ref="F407:F414"/>
    <mergeCell ref="P367:P382"/>
    <mergeCell ref="Q367:Q382"/>
    <mergeCell ref="R367:R382"/>
    <mergeCell ref="S367:T382"/>
    <mergeCell ref="F375:F382"/>
    <mergeCell ref="G375:G382"/>
    <mergeCell ref="M375:M382"/>
    <mergeCell ref="N375:N382"/>
    <mergeCell ref="I367:I382"/>
    <mergeCell ref="J367:J382"/>
    <mergeCell ref="K367:K382"/>
    <mergeCell ref="M367:M374"/>
    <mergeCell ref="N367:N374"/>
    <mergeCell ref="O367:O382"/>
    <mergeCell ref="G407:G414"/>
    <mergeCell ref="M407:M414"/>
    <mergeCell ref="N407:N414"/>
    <mergeCell ref="B367:B382"/>
    <mergeCell ref="C367:C382"/>
    <mergeCell ref="D367:D382"/>
    <mergeCell ref="E367:E382"/>
    <mergeCell ref="F367:F374"/>
    <mergeCell ref="G367:G374"/>
    <mergeCell ref="B335:B366"/>
    <mergeCell ref="C335:C350"/>
    <mergeCell ref="D335:D350"/>
    <mergeCell ref="E335:E350"/>
    <mergeCell ref="C351:C366"/>
    <mergeCell ref="D351:D366"/>
    <mergeCell ref="E351:E366"/>
    <mergeCell ref="P335:P366"/>
    <mergeCell ref="F343:F350"/>
    <mergeCell ref="G343:G350"/>
    <mergeCell ref="M343:M350"/>
    <mergeCell ref="N343:N350"/>
    <mergeCell ref="F351:F358"/>
    <mergeCell ref="I335:I366"/>
    <mergeCell ref="J335:J350"/>
    <mergeCell ref="K335:K350"/>
    <mergeCell ref="M335:M342"/>
    <mergeCell ref="N335:N342"/>
    <mergeCell ref="O335:O366"/>
    <mergeCell ref="J351:J366"/>
    <mergeCell ref="K351:K366"/>
    <mergeCell ref="M351:M358"/>
    <mergeCell ref="N351:N358"/>
    <mergeCell ref="F335:F342"/>
    <mergeCell ref="G335:G342"/>
    <mergeCell ref="G351:G358"/>
    <mergeCell ref="F359:F366"/>
    <mergeCell ref="P319:P334"/>
    <mergeCell ref="Q319:Q334"/>
    <mergeCell ref="R319:R334"/>
    <mergeCell ref="S319:T334"/>
    <mergeCell ref="F327:F334"/>
    <mergeCell ref="G327:G334"/>
    <mergeCell ref="M327:M334"/>
    <mergeCell ref="N327:N334"/>
    <mergeCell ref="I319:I334"/>
    <mergeCell ref="J319:J334"/>
    <mergeCell ref="K319:K334"/>
    <mergeCell ref="M319:M326"/>
    <mergeCell ref="N319:N326"/>
    <mergeCell ref="O319:O334"/>
    <mergeCell ref="G359:G366"/>
    <mergeCell ref="M359:M366"/>
    <mergeCell ref="N359:N366"/>
    <mergeCell ref="B319:B334"/>
    <mergeCell ref="C319:C334"/>
    <mergeCell ref="D319:D334"/>
    <mergeCell ref="E319:E334"/>
    <mergeCell ref="F319:F326"/>
    <mergeCell ref="G319:G326"/>
    <mergeCell ref="B287:B318"/>
    <mergeCell ref="C287:C302"/>
    <mergeCell ref="D287:D302"/>
    <mergeCell ref="E287:E302"/>
    <mergeCell ref="C303:C318"/>
    <mergeCell ref="D303:D318"/>
    <mergeCell ref="E303:E318"/>
    <mergeCell ref="F295:F302"/>
    <mergeCell ref="G295:G302"/>
    <mergeCell ref="F303:F310"/>
    <mergeCell ref="F287:F294"/>
    <mergeCell ref="G287:G294"/>
    <mergeCell ref="G303:G310"/>
    <mergeCell ref="F311:F318"/>
    <mergeCell ref="G311:G318"/>
    <mergeCell ref="M295:M302"/>
    <mergeCell ref="N295:N302"/>
    <mergeCell ref="N239:N246"/>
    <mergeCell ref="O239:O270"/>
    <mergeCell ref="I287:I318"/>
    <mergeCell ref="J287:J302"/>
    <mergeCell ref="K287:K302"/>
    <mergeCell ref="M287:M294"/>
    <mergeCell ref="N287:N294"/>
    <mergeCell ref="J303:J318"/>
    <mergeCell ref="K303:K318"/>
    <mergeCell ref="M303:M310"/>
    <mergeCell ref="N303:N310"/>
    <mergeCell ref="M311:M318"/>
    <mergeCell ref="N311:N318"/>
    <mergeCell ref="P287:P318"/>
    <mergeCell ref="Q287:Q318"/>
    <mergeCell ref="P239:P270"/>
    <mergeCell ref="Q239:Q270"/>
    <mergeCell ref="P271:P286"/>
    <mergeCell ref="Q271:Q286"/>
    <mergeCell ref="S287:S318"/>
    <mergeCell ref="T287:T318"/>
    <mergeCell ref="O287:O318"/>
    <mergeCell ref="R271:R286"/>
    <mergeCell ref="S271:T286"/>
    <mergeCell ref="O271:O286"/>
    <mergeCell ref="D255:D270"/>
    <mergeCell ref="E255:E270"/>
    <mergeCell ref="F263:F270"/>
    <mergeCell ref="G263:G270"/>
    <mergeCell ref="F279:F286"/>
    <mergeCell ref="G279:G286"/>
    <mergeCell ref="M279:M286"/>
    <mergeCell ref="N279:N286"/>
    <mergeCell ref="I271:I286"/>
    <mergeCell ref="J271:J286"/>
    <mergeCell ref="K271:K286"/>
    <mergeCell ref="M271:M278"/>
    <mergeCell ref="N271:N278"/>
    <mergeCell ref="M255:M262"/>
    <mergeCell ref="N255:N262"/>
    <mergeCell ref="M263:M270"/>
    <mergeCell ref="N263:N270"/>
    <mergeCell ref="I239:I270"/>
    <mergeCell ref="J239:J254"/>
    <mergeCell ref="K239:K254"/>
    <mergeCell ref="M239:M246"/>
    <mergeCell ref="F247:F254"/>
    <mergeCell ref="G247:G254"/>
    <mergeCell ref="M247:M254"/>
    <mergeCell ref="N247:N254"/>
    <mergeCell ref="F255:F262"/>
    <mergeCell ref="B271:B286"/>
    <mergeCell ref="C271:C286"/>
    <mergeCell ref="D271:D286"/>
    <mergeCell ref="E271:E286"/>
    <mergeCell ref="F271:F278"/>
    <mergeCell ref="G271:G278"/>
    <mergeCell ref="G255:G262"/>
    <mergeCell ref="J255:J270"/>
    <mergeCell ref="K255:K270"/>
    <mergeCell ref="B239:B270"/>
    <mergeCell ref="C239:C254"/>
    <mergeCell ref="D239:D254"/>
    <mergeCell ref="E239:E254"/>
    <mergeCell ref="F239:F246"/>
    <mergeCell ref="G239:G246"/>
    <mergeCell ref="C255:C270"/>
    <mergeCell ref="K191:K206"/>
    <mergeCell ref="B223:B238"/>
    <mergeCell ref="C223:C238"/>
    <mergeCell ref="D223:D238"/>
    <mergeCell ref="E223:E238"/>
    <mergeCell ref="F223:F230"/>
    <mergeCell ref="G223:G230"/>
    <mergeCell ref="F231:F238"/>
    <mergeCell ref="G231:G238"/>
    <mergeCell ref="R223:R238"/>
    <mergeCell ref="I223:I238"/>
    <mergeCell ref="J223:J238"/>
    <mergeCell ref="K223:K238"/>
    <mergeCell ref="M223:M230"/>
    <mergeCell ref="G207:G214"/>
    <mergeCell ref="F215:F222"/>
    <mergeCell ref="D191:D206"/>
    <mergeCell ref="E191:E206"/>
    <mergeCell ref="C207:C222"/>
    <mergeCell ref="D207:D222"/>
    <mergeCell ref="E207:E222"/>
    <mergeCell ref="F199:F206"/>
    <mergeCell ref="G199:G206"/>
    <mergeCell ref="I191:I222"/>
    <mergeCell ref="J191:J206"/>
    <mergeCell ref="G215:G222"/>
    <mergeCell ref="C191:C206"/>
    <mergeCell ref="M191:M198"/>
    <mergeCell ref="N191:N198"/>
    <mergeCell ref="J207:J222"/>
    <mergeCell ref="K207:K222"/>
    <mergeCell ref="M207:M214"/>
    <mergeCell ref="N207:N214"/>
    <mergeCell ref="M199:M206"/>
    <mergeCell ref="F191:F198"/>
    <mergeCell ref="G191:G198"/>
    <mergeCell ref="F207:F214"/>
    <mergeCell ref="M231:M238"/>
    <mergeCell ref="N231:N238"/>
    <mergeCell ref="N223:N230"/>
    <mergeCell ref="O223:O238"/>
    <mergeCell ref="P223:P238"/>
    <mergeCell ref="Q223:Q238"/>
    <mergeCell ref="AD177:AD192"/>
    <mergeCell ref="AE177:AE192"/>
    <mergeCell ref="AI177:AI184"/>
    <mergeCell ref="AI185:AI192"/>
    <mergeCell ref="AC177:AC184"/>
    <mergeCell ref="AC185:AC192"/>
    <mergeCell ref="V177:V192"/>
    <mergeCell ref="W177:W192"/>
    <mergeCell ref="X177:X192"/>
    <mergeCell ref="Y177:Y192"/>
    <mergeCell ref="Z177:Z184"/>
    <mergeCell ref="AA177:AA184"/>
    <mergeCell ref="R175:R190"/>
    <mergeCell ref="P191:P222"/>
    <mergeCell ref="Q191:Q222"/>
    <mergeCell ref="R191:R222"/>
    <mergeCell ref="S191:S222"/>
    <mergeCell ref="T191:T222"/>
    <mergeCell ref="AF201:AF208"/>
    <mergeCell ref="AG201:AG208"/>
    <mergeCell ref="AF209:AF216"/>
    <mergeCell ref="AG209:AG216"/>
    <mergeCell ref="AF217:AF224"/>
    <mergeCell ref="AG217:AG224"/>
    <mergeCell ref="S223:T238"/>
    <mergeCell ref="AF169:AF176"/>
    <mergeCell ref="AG169:AG176"/>
    <mergeCell ref="AF177:AF184"/>
    <mergeCell ref="AG177:AG184"/>
    <mergeCell ref="AF185:AF192"/>
    <mergeCell ref="F151:F158"/>
    <mergeCell ref="G151:G158"/>
    <mergeCell ref="M151:M158"/>
    <mergeCell ref="B175:B190"/>
    <mergeCell ref="C175:C190"/>
    <mergeCell ref="D175:D190"/>
    <mergeCell ref="E175:E190"/>
    <mergeCell ref="F175:F182"/>
    <mergeCell ref="G175:G182"/>
    <mergeCell ref="N175:N182"/>
    <mergeCell ref="O175:O190"/>
    <mergeCell ref="P175:P190"/>
    <mergeCell ref="K159:K174"/>
    <mergeCell ref="M159:M166"/>
    <mergeCell ref="N159:N166"/>
    <mergeCell ref="V161:V176"/>
    <mergeCell ref="I175:I190"/>
    <mergeCell ref="J175:J190"/>
    <mergeCell ref="K175:K190"/>
    <mergeCell ref="M175:M182"/>
    <mergeCell ref="F183:F190"/>
    <mergeCell ref="G183:G190"/>
    <mergeCell ref="M183:M190"/>
    <mergeCell ref="N183:N190"/>
    <mergeCell ref="AM145:AM160"/>
    <mergeCell ref="AN161:AN176"/>
    <mergeCell ref="F167:F174"/>
    <mergeCell ref="G167:G174"/>
    <mergeCell ref="M167:M174"/>
    <mergeCell ref="N167:N174"/>
    <mergeCell ref="Z169:Z176"/>
    <mergeCell ref="AA169:AA176"/>
    <mergeCell ref="AI169:AI176"/>
    <mergeCell ref="AD161:AD176"/>
    <mergeCell ref="AE161:AE176"/>
    <mergeCell ref="AI161:AI168"/>
    <mergeCell ref="AJ161:AJ168"/>
    <mergeCell ref="AK161:AK176"/>
    <mergeCell ref="AL161:AL176"/>
    <mergeCell ref="AJ169:AJ176"/>
    <mergeCell ref="W161:W176"/>
    <mergeCell ref="X161:X176"/>
    <mergeCell ref="AL145:AL160"/>
    <mergeCell ref="AJ153:AJ160"/>
    <mergeCell ref="W145:W160"/>
    <mergeCell ref="X145:X160"/>
    <mergeCell ref="Y145:Y160"/>
    <mergeCell ref="Z145:Z152"/>
    <mergeCell ref="AA145:AA152"/>
    <mergeCell ref="R143:R174"/>
    <mergeCell ref="S143:S174"/>
    <mergeCell ref="T143:T174"/>
    <mergeCell ref="V145:V160"/>
    <mergeCell ref="I143:I174"/>
    <mergeCell ref="J143:J158"/>
    <mergeCell ref="AN145:AN160"/>
    <mergeCell ref="AE113:AE128"/>
    <mergeCell ref="AI113:AI120"/>
    <mergeCell ref="AJ113:AJ120"/>
    <mergeCell ref="AC145:AC152"/>
    <mergeCell ref="AC153:AC160"/>
    <mergeCell ref="Z153:Z160"/>
    <mergeCell ref="AA153:AA160"/>
    <mergeCell ref="AI153:AI160"/>
    <mergeCell ref="AD145:AD160"/>
    <mergeCell ref="AE145:AE160"/>
    <mergeCell ref="AI145:AI152"/>
    <mergeCell ref="AJ145:AJ152"/>
    <mergeCell ref="AK145:AK160"/>
    <mergeCell ref="AF153:AF160"/>
    <mergeCell ref="AG153:AG160"/>
    <mergeCell ref="B143:B174"/>
    <mergeCell ref="C143:C158"/>
    <mergeCell ref="D143:D158"/>
    <mergeCell ref="E143:E158"/>
    <mergeCell ref="F143:F150"/>
    <mergeCell ref="G143:G150"/>
    <mergeCell ref="C159:C174"/>
    <mergeCell ref="D159:D174"/>
    <mergeCell ref="E159:E174"/>
    <mergeCell ref="F159:F166"/>
    <mergeCell ref="G159:G166"/>
    <mergeCell ref="Q143:Q174"/>
    <mergeCell ref="P143:P174"/>
    <mergeCell ref="AA161:AA168"/>
    <mergeCell ref="AC161:AC168"/>
    <mergeCell ref="AC169:AC176"/>
    <mergeCell ref="S175:T190"/>
    <mergeCell ref="Y97:Y112"/>
    <mergeCell ref="Z97:Z104"/>
    <mergeCell ref="AA97:AA104"/>
    <mergeCell ref="C127:C142"/>
    <mergeCell ref="D127:D142"/>
    <mergeCell ref="E127:E142"/>
    <mergeCell ref="F127:F134"/>
    <mergeCell ref="G127:G134"/>
    <mergeCell ref="AL129:AL144"/>
    <mergeCell ref="AM129:AM144"/>
    <mergeCell ref="AN129:AN144"/>
    <mergeCell ref="F135:F142"/>
    <mergeCell ref="G135:G142"/>
    <mergeCell ref="M135:M142"/>
    <mergeCell ref="N135:N142"/>
    <mergeCell ref="Z137:Z144"/>
    <mergeCell ref="AA137:AA144"/>
    <mergeCell ref="AD129:AD144"/>
    <mergeCell ref="AE129:AE144"/>
    <mergeCell ref="AI129:AI136"/>
    <mergeCell ref="AJ129:AJ136"/>
    <mergeCell ref="AK129:AK144"/>
    <mergeCell ref="AI137:AI144"/>
    <mergeCell ref="AJ137:AJ144"/>
    <mergeCell ref="AC129:AC136"/>
    <mergeCell ref="AC137:AC144"/>
    <mergeCell ref="V129:V144"/>
    <mergeCell ref="AM113:AM128"/>
    <mergeCell ref="AN113:AN128"/>
    <mergeCell ref="F119:F126"/>
    <mergeCell ref="AI121:AI128"/>
    <mergeCell ref="AD113:AD128"/>
    <mergeCell ref="R127:R142"/>
    <mergeCell ref="S127:T142"/>
    <mergeCell ref="W129:W144"/>
    <mergeCell ref="X129:X144"/>
    <mergeCell ref="Y129:Y144"/>
    <mergeCell ref="Z129:Z136"/>
    <mergeCell ref="AA129:AA136"/>
    <mergeCell ref="V113:V128"/>
    <mergeCell ref="I127:I142"/>
    <mergeCell ref="J127:J142"/>
    <mergeCell ref="K127:K142"/>
    <mergeCell ref="M127:M134"/>
    <mergeCell ref="M143:M150"/>
    <mergeCell ref="N143:N150"/>
    <mergeCell ref="O143:O174"/>
    <mergeCell ref="M119:M126"/>
    <mergeCell ref="N119:N126"/>
    <mergeCell ref="Z121:Z128"/>
    <mergeCell ref="AA121:AA128"/>
    <mergeCell ref="N151:N158"/>
    <mergeCell ref="K143:K158"/>
    <mergeCell ref="J159:J174"/>
    <mergeCell ref="Y161:Y176"/>
    <mergeCell ref="Z161:Z168"/>
    <mergeCell ref="Q175:Q190"/>
    <mergeCell ref="Z185:Z192"/>
    <mergeCell ref="AA185:AA192"/>
    <mergeCell ref="O191:O222"/>
    <mergeCell ref="N199:N206"/>
    <mergeCell ref="M215:M222"/>
    <mergeCell ref="N215:N222"/>
    <mergeCell ref="AK65:AK80"/>
    <mergeCell ref="AL65:AL80"/>
    <mergeCell ref="AM65:AM80"/>
    <mergeCell ref="AN65:AN80"/>
    <mergeCell ref="J67:J68"/>
    <mergeCell ref="AK113:AK128"/>
    <mergeCell ref="AL113:AL128"/>
    <mergeCell ref="AJ121:AJ128"/>
    <mergeCell ref="W113:W128"/>
    <mergeCell ref="X113:X128"/>
    <mergeCell ref="Y113:Y128"/>
    <mergeCell ref="Q95:Q126"/>
    <mergeCell ref="R95:R126"/>
    <mergeCell ref="S95:S126"/>
    <mergeCell ref="T95:T126"/>
    <mergeCell ref="AK81:AK96"/>
    <mergeCell ref="AL97:AL112"/>
    <mergeCell ref="AM97:AM112"/>
    <mergeCell ref="AN97:AN112"/>
    <mergeCell ref="M103:M110"/>
    <mergeCell ref="N103:N110"/>
    <mergeCell ref="Z105:Z112"/>
    <mergeCell ref="AA105:AA112"/>
    <mergeCell ref="AD97:AD112"/>
    <mergeCell ref="AE97:AE112"/>
    <mergeCell ref="AI97:AI104"/>
    <mergeCell ref="AJ97:AJ104"/>
    <mergeCell ref="AK97:AK112"/>
    <mergeCell ref="AI105:AI112"/>
    <mergeCell ref="AJ105:AJ112"/>
    <mergeCell ref="AC97:AC104"/>
    <mergeCell ref="AC105:AC112"/>
    <mergeCell ref="N95:N102"/>
    <mergeCell ref="O95:O126"/>
    <mergeCell ref="P95:P126"/>
    <mergeCell ref="J111:J126"/>
    <mergeCell ref="K111:K126"/>
    <mergeCell ref="M111:M118"/>
    <mergeCell ref="N111:N118"/>
    <mergeCell ref="AL81:AL96"/>
    <mergeCell ref="AM81:AM96"/>
    <mergeCell ref="AN81:AN96"/>
    <mergeCell ref="Y81:Y96"/>
    <mergeCell ref="Z81:Z88"/>
    <mergeCell ref="AA81:AA88"/>
    <mergeCell ref="AD81:AD96"/>
    <mergeCell ref="AE81:AE96"/>
    <mergeCell ref="Z89:Z96"/>
    <mergeCell ref="AA89:AA96"/>
    <mergeCell ref="AI89:AI96"/>
    <mergeCell ref="AJ89:AJ96"/>
    <mergeCell ref="AI81:AI88"/>
    <mergeCell ref="AJ81:AJ88"/>
    <mergeCell ref="V97:V112"/>
    <mergeCell ref="W97:W112"/>
    <mergeCell ref="X97:X112"/>
    <mergeCell ref="Z113:Z120"/>
    <mergeCell ref="AA113:AA120"/>
    <mergeCell ref="AC113:AC120"/>
    <mergeCell ref="AC121:AC128"/>
    <mergeCell ref="N127:N134"/>
    <mergeCell ref="O127:O142"/>
    <mergeCell ref="P127:P142"/>
    <mergeCell ref="Q127:Q142"/>
    <mergeCell ref="A79:A606"/>
    <mergeCell ref="B79:B94"/>
    <mergeCell ref="C79:C94"/>
    <mergeCell ref="D79:D94"/>
    <mergeCell ref="E79:E94"/>
    <mergeCell ref="F79:F86"/>
    <mergeCell ref="G79:G86"/>
    <mergeCell ref="I79:I94"/>
    <mergeCell ref="B61:B78"/>
    <mergeCell ref="C61:C78"/>
    <mergeCell ref="F87:F94"/>
    <mergeCell ref="G87:G94"/>
    <mergeCell ref="I95:I126"/>
    <mergeCell ref="B95:B126"/>
    <mergeCell ref="C95:C110"/>
    <mergeCell ref="D95:D110"/>
    <mergeCell ref="E95:E110"/>
    <mergeCell ref="F95:F102"/>
    <mergeCell ref="G95:G102"/>
    <mergeCell ref="C111:C126"/>
    <mergeCell ref="D111:D126"/>
    <mergeCell ref="E111:E126"/>
    <mergeCell ref="F111:F118"/>
    <mergeCell ref="B127:B142"/>
    <mergeCell ref="D67:E68"/>
    <mergeCell ref="A5:A78"/>
    <mergeCell ref="B5:B20"/>
    <mergeCell ref="F103:F110"/>
    <mergeCell ref="G103:G110"/>
    <mergeCell ref="G111:G118"/>
    <mergeCell ref="G119:G126"/>
    <mergeCell ref="B191:B222"/>
    <mergeCell ref="AI65:AI72"/>
    <mergeCell ref="AI73:AI80"/>
    <mergeCell ref="D73:E74"/>
    <mergeCell ref="J73:J74"/>
    <mergeCell ref="K73:K74"/>
    <mergeCell ref="Z73:Z80"/>
    <mergeCell ref="AA73:AA80"/>
    <mergeCell ref="D75:E76"/>
    <mergeCell ref="J75:J76"/>
    <mergeCell ref="K75:K76"/>
    <mergeCell ref="D77:E78"/>
    <mergeCell ref="N79:N86"/>
    <mergeCell ref="D65:E66"/>
    <mergeCell ref="J65:J66"/>
    <mergeCell ref="K65:K66"/>
    <mergeCell ref="V65:V80"/>
    <mergeCell ref="W65:W80"/>
    <mergeCell ref="X65:X80"/>
    <mergeCell ref="Y65:Y80"/>
    <mergeCell ref="Z65:Z72"/>
    <mergeCell ref="K69:K70"/>
    <mergeCell ref="D71:E72"/>
    <mergeCell ref="J71:J72"/>
    <mergeCell ref="K71:K72"/>
    <mergeCell ref="O79:O94"/>
    <mergeCell ref="P79:P94"/>
    <mergeCell ref="J79:J94"/>
    <mergeCell ref="K79:K94"/>
    <mergeCell ref="M79:M86"/>
    <mergeCell ref="J77:J78"/>
    <mergeCell ref="K77:K78"/>
    <mergeCell ref="M87:M94"/>
    <mergeCell ref="N87:N94"/>
    <mergeCell ref="Q79:Q94"/>
    <mergeCell ref="R79:R94"/>
    <mergeCell ref="S79:T94"/>
    <mergeCell ref="V81:V96"/>
    <mergeCell ref="W81:W96"/>
    <mergeCell ref="X81:X96"/>
    <mergeCell ref="W61:W62"/>
    <mergeCell ref="X61:Y62"/>
    <mergeCell ref="AD61:AD62"/>
    <mergeCell ref="AE61:AE62"/>
    <mergeCell ref="D63:E64"/>
    <mergeCell ref="J63:J64"/>
    <mergeCell ref="K63:K64"/>
    <mergeCell ref="V63:V64"/>
    <mergeCell ref="W63:W64"/>
    <mergeCell ref="X63:Y64"/>
    <mergeCell ref="I61:I62"/>
    <mergeCell ref="J61:J62"/>
    <mergeCell ref="K61:K62"/>
    <mergeCell ref="V61:V62"/>
    <mergeCell ref="AD63:AD64"/>
    <mergeCell ref="AE63:AE64"/>
    <mergeCell ref="K67:K68"/>
    <mergeCell ref="D69:E70"/>
    <mergeCell ref="J69:J70"/>
    <mergeCell ref="AA65:AA72"/>
    <mergeCell ref="AD65:AD80"/>
    <mergeCell ref="AE65:AE80"/>
    <mergeCell ref="J95:J110"/>
    <mergeCell ref="K95:K110"/>
    <mergeCell ref="M95:M102"/>
    <mergeCell ref="AD57:AD58"/>
    <mergeCell ref="AE57:AE58"/>
    <mergeCell ref="V59:V60"/>
    <mergeCell ref="W59:W60"/>
    <mergeCell ref="X59:Y60"/>
    <mergeCell ref="AD59:AD60"/>
    <mergeCell ref="AE59:AE60"/>
    <mergeCell ref="AD53:AD54"/>
    <mergeCell ref="AE53:AE54"/>
    <mergeCell ref="V55:V56"/>
    <mergeCell ref="W55:W56"/>
    <mergeCell ref="X55:Y56"/>
    <mergeCell ref="AD55:AD56"/>
    <mergeCell ref="AE55:AE56"/>
    <mergeCell ref="B45:B60"/>
    <mergeCell ref="C45:C52"/>
    <mergeCell ref="D45:E60"/>
    <mergeCell ref="F45:F52"/>
    <mergeCell ref="G45:G52"/>
    <mergeCell ref="J45:J60"/>
    <mergeCell ref="K45:K60"/>
    <mergeCell ref="V45:V46"/>
    <mergeCell ref="W45:W46"/>
    <mergeCell ref="V47:V48"/>
    <mergeCell ref="W47:W48"/>
    <mergeCell ref="V49:V50"/>
    <mergeCell ref="W49:W50"/>
    <mergeCell ref="V51:V52"/>
    <mergeCell ref="W51:W52"/>
    <mergeCell ref="C53:C60"/>
    <mergeCell ref="F53:F60"/>
    <mergeCell ref="G53:G60"/>
    <mergeCell ref="V53:V54"/>
    <mergeCell ref="W53:W54"/>
    <mergeCell ref="V57:V58"/>
    <mergeCell ref="W57:W58"/>
    <mergeCell ref="AE41:AE42"/>
    <mergeCell ref="M37:T78"/>
    <mergeCell ref="AM25:AM40"/>
    <mergeCell ref="AN25:AN40"/>
    <mergeCell ref="AO25:AO40"/>
    <mergeCell ref="AP25:AP40"/>
    <mergeCell ref="C29:C36"/>
    <mergeCell ref="F29:F36"/>
    <mergeCell ref="G29:G36"/>
    <mergeCell ref="X45:Y46"/>
    <mergeCell ref="AD45:AD46"/>
    <mergeCell ref="AE45:AE46"/>
    <mergeCell ref="X47:Y48"/>
    <mergeCell ref="AD47:AD48"/>
    <mergeCell ref="AE47:AE48"/>
    <mergeCell ref="AE43:AE44"/>
    <mergeCell ref="X49:Y50"/>
    <mergeCell ref="AD49:AD50"/>
    <mergeCell ref="AE49:AE50"/>
    <mergeCell ref="X51:Y52"/>
    <mergeCell ref="AD51:AD52"/>
    <mergeCell ref="AE51:AE52"/>
    <mergeCell ref="X53:Y54"/>
    <mergeCell ref="X57:Y58"/>
    <mergeCell ref="J43:J44"/>
    <mergeCell ref="K43:K44"/>
    <mergeCell ref="V43:V44"/>
    <mergeCell ref="W43:W44"/>
    <mergeCell ref="X43:Y44"/>
    <mergeCell ref="AC43:AC44"/>
    <mergeCell ref="AD43:AD44"/>
    <mergeCell ref="V41:V42"/>
    <mergeCell ref="W41:W42"/>
    <mergeCell ref="X41:Y42"/>
    <mergeCell ref="AC41:AC42"/>
    <mergeCell ref="AD41:AD42"/>
    <mergeCell ref="AI25:AI32"/>
    <mergeCell ref="AJ25:AJ32"/>
    <mergeCell ref="AK25:AK40"/>
    <mergeCell ref="AL25:AL40"/>
    <mergeCell ref="AI33:AI40"/>
    <mergeCell ref="AJ33:AJ40"/>
    <mergeCell ref="K39:K40"/>
    <mergeCell ref="B41:C42"/>
    <mergeCell ref="D41:E42"/>
    <mergeCell ref="I41:I42"/>
    <mergeCell ref="J41:J42"/>
    <mergeCell ref="K41:K42"/>
    <mergeCell ref="B37:C38"/>
    <mergeCell ref="D37:E38"/>
    <mergeCell ref="I37:I38"/>
    <mergeCell ref="J37:J38"/>
    <mergeCell ref="K37:K38"/>
    <mergeCell ref="B39:C40"/>
    <mergeCell ref="D39:E40"/>
    <mergeCell ref="I39:I40"/>
    <mergeCell ref="J39:J40"/>
    <mergeCell ref="AI41:AP64"/>
    <mergeCell ref="B43:C44"/>
    <mergeCell ref="I43:I44"/>
    <mergeCell ref="Z25:Z32"/>
    <mergeCell ref="C5:C12"/>
    <mergeCell ref="D5:E20"/>
    <mergeCell ref="F5:F12"/>
    <mergeCell ref="G5:G12"/>
    <mergeCell ref="J5:J20"/>
    <mergeCell ref="AA25:AA32"/>
    <mergeCell ref="AC25:AC40"/>
    <mergeCell ref="AD21:AD22"/>
    <mergeCell ref="AE21:AE22"/>
    <mergeCell ref="V23:V24"/>
    <mergeCell ref="W23:W24"/>
    <mergeCell ref="X23:Y24"/>
    <mergeCell ref="AC23:AC24"/>
    <mergeCell ref="AD23:AD24"/>
    <mergeCell ref="AE23:AE24"/>
    <mergeCell ref="X21:Y22"/>
    <mergeCell ref="W33:W40"/>
    <mergeCell ref="Z33:Z40"/>
    <mergeCell ref="AA33:AA40"/>
    <mergeCell ref="AD25:AD40"/>
    <mergeCell ref="AE25:AE40"/>
    <mergeCell ref="G21:G28"/>
    <mergeCell ref="J21:J36"/>
    <mergeCell ref="B21:B36"/>
    <mergeCell ref="C21:C28"/>
    <mergeCell ref="D21:E36"/>
    <mergeCell ref="F21:F28"/>
    <mergeCell ref="AK2:AK4"/>
    <mergeCell ref="AL2:AL4"/>
    <mergeCell ref="R3:R4"/>
    <mergeCell ref="S3:S4"/>
    <mergeCell ref="T3:T4"/>
    <mergeCell ref="X3:Y3"/>
    <mergeCell ref="Z3:AA3"/>
    <mergeCell ref="AA5:AA12"/>
    <mergeCell ref="AD5:AD20"/>
    <mergeCell ref="AE5:AE20"/>
    <mergeCell ref="C13:C20"/>
    <mergeCell ref="F13:F20"/>
    <mergeCell ref="G13:G20"/>
    <mergeCell ref="W13:W20"/>
    <mergeCell ref="Z13:Z20"/>
    <mergeCell ref="AA13:AA20"/>
    <mergeCell ref="K5:K20"/>
    <mergeCell ref="M5:T36"/>
    <mergeCell ref="V5:V20"/>
    <mergeCell ref="W5:W12"/>
    <mergeCell ref="X5:Y20"/>
    <mergeCell ref="Z5:Z12"/>
    <mergeCell ref="K21:K36"/>
    <mergeCell ref="V21:V22"/>
    <mergeCell ref="W21:W22"/>
    <mergeCell ref="V25:V40"/>
    <mergeCell ref="W25:W32"/>
    <mergeCell ref="X25:Y40"/>
    <mergeCell ref="AR4:AS4"/>
    <mergeCell ref="AQ2:AQ4"/>
    <mergeCell ref="AO2:AO4"/>
    <mergeCell ref="AP2:AP4"/>
    <mergeCell ref="AD3:AE3"/>
    <mergeCell ref="AF3:AG3"/>
    <mergeCell ref="AM2:AM4"/>
    <mergeCell ref="AN2:AN4"/>
    <mergeCell ref="D3:E3"/>
    <mergeCell ref="F3:G3"/>
    <mergeCell ref="J3:L3"/>
    <mergeCell ref="N3:N4"/>
    <mergeCell ref="O3:O4"/>
    <mergeCell ref="P3:P4"/>
    <mergeCell ref="Q3:Q4"/>
    <mergeCell ref="D2:H2"/>
    <mergeCell ref="X2:AB2"/>
    <mergeCell ref="AI2:AI4"/>
    <mergeCell ref="AJ2:AJ4"/>
  </mergeCells>
  <hyperlinks>
    <hyperlink ref="M5:T36" location="'Read Parameters'!A79" display="Read Parameters and Settings at A79"/>
  </hyperlinks>
  <pageMargins left="0.7" right="0.7" top="0.75" bottom="0.75" header="0.3" footer="0.3"/>
  <pageSetup paperSize="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77"/>
  <sheetViews>
    <sheetView workbookViewId="0">
      <selection activeCell="R3" sqref="R3"/>
    </sheetView>
  </sheetViews>
  <sheetFormatPr defaultRowHeight="15" x14ac:dyDescent="0.25"/>
  <cols>
    <col min="1" max="2" width="9.140625" style="2"/>
    <col min="14" max="19" width="4.7109375" customWidth="1"/>
    <col min="20" max="20" width="5" customWidth="1"/>
    <col min="21" max="33" width="4.7109375" customWidth="1"/>
  </cols>
  <sheetData>
    <row r="1" spans="1:33" ht="15.75" thickBot="1" x14ac:dyDescent="0.3">
      <c r="A1" s="2" t="s">
        <v>424</v>
      </c>
      <c r="C1" s="33" t="s">
        <v>325</v>
      </c>
      <c r="D1" s="1" t="s">
        <v>138</v>
      </c>
      <c r="M1" t="s">
        <v>326</v>
      </c>
      <c r="N1">
        <v>1</v>
      </c>
      <c r="O1">
        <v>2</v>
      </c>
      <c r="P1">
        <v>3</v>
      </c>
      <c r="Q1">
        <v>4</v>
      </c>
      <c r="R1">
        <v>5</v>
      </c>
      <c r="S1">
        <v>6</v>
      </c>
      <c r="T1">
        <v>7</v>
      </c>
      <c r="U1">
        <v>8</v>
      </c>
      <c r="V1">
        <v>9</v>
      </c>
      <c r="W1">
        <v>10</v>
      </c>
      <c r="X1">
        <v>11</v>
      </c>
      <c r="Y1">
        <v>12</v>
      </c>
      <c r="Z1">
        <v>13</v>
      </c>
      <c r="AA1">
        <v>14</v>
      </c>
      <c r="AB1">
        <v>15</v>
      </c>
      <c r="AC1">
        <v>16</v>
      </c>
      <c r="AD1">
        <v>17</v>
      </c>
      <c r="AE1">
        <v>18</v>
      </c>
      <c r="AF1">
        <v>19</v>
      </c>
      <c r="AG1">
        <v>20</v>
      </c>
    </row>
    <row r="2" spans="1:33" ht="30" x14ac:dyDescent="0.25">
      <c r="A2" s="18" t="s">
        <v>354</v>
      </c>
      <c r="B2" s="33" t="s">
        <v>352</v>
      </c>
      <c r="C2" s="33">
        <v>2</v>
      </c>
      <c r="D2" s="33">
        <f>HEX2DEC(C2)</f>
        <v>2</v>
      </c>
      <c r="K2" s="10" t="e">
        <f ca="1">CONCATENATE((CHAR(HEX2DEC(MID(A1,1,2)))),(CHAR(HE X2DEC(MID(A1,3,2)))),(CHAR(HEX2DEC(MID(A1,5,2)))), (CHAR(HEX2DEC(MID(A1,7,2)))),(CHAR(HEX2DEC(MID(A1, 9,2)))),(CHAR(HEX2DEC(MID(A1,11,2)))))</f>
        <v>#NAME?</v>
      </c>
      <c r="M2" t="s">
        <v>2</v>
      </c>
      <c r="N2" s="147" t="s">
        <v>148</v>
      </c>
      <c r="O2" s="136" t="str">
        <f>IF(O3="","03",DEC2HEX(CODE(O3)))</f>
        <v>38</v>
      </c>
      <c r="P2" s="136" t="str">
        <f>IF(P3="","03",DEC2HEX(CODE(P3)))</f>
        <v>38</v>
      </c>
      <c r="Q2" s="136" t="str">
        <f>IF(Q3="","03",DEC2HEX(CODE(Q3)))</f>
        <v>32</v>
      </c>
      <c r="R2" s="136" t="str">
        <f>IF(R3="","03",DEC2HEX(CODE(R3)))</f>
        <v>61</v>
      </c>
      <c r="S2" s="136" t="str">
        <f>IF(S3="","03",DEC2HEX(CODE(S3)))</f>
        <v>6E</v>
      </c>
      <c r="T2" s="136" t="str">
        <f>IF(T3="ETX","03",DEC2HEX(CODE(T3)))</f>
        <v>03</v>
      </c>
      <c r="U2" s="136" t="e">
        <f t="shared" ref="U2:AG2" si="0">IF(U3="ETX","03",DEC2HEX(CODE(U3)))</f>
        <v>#VALUE!</v>
      </c>
      <c r="V2" s="136" t="e">
        <f t="shared" si="0"/>
        <v>#VALUE!</v>
      </c>
      <c r="W2" s="136" t="e">
        <f t="shared" si="0"/>
        <v>#VALUE!</v>
      </c>
      <c r="X2" s="136" t="e">
        <f t="shared" si="0"/>
        <v>#VALUE!</v>
      </c>
      <c r="Y2" s="136" t="e">
        <f t="shared" si="0"/>
        <v>#VALUE!</v>
      </c>
      <c r="Z2" s="136" t="e">
        <f t="shared" si="0"/>
        <v>#VALUE!</v>
      </c>
      <c r="AA2" s="136" t="e">
        <f t="shared" si="0"/>
        <v>#VALUE!</v>
      </c>
      <c r="AB2" s="136" t="e">
        <f t="shared" si="0"/>
        <v>#VALUE!</v>
      </c>
      <c r="AC2" s="136" t="e">
        <f t="shared" si="0"/>
        <v>#VALUE!</v>
      </c>
      <c r="AD2" s="136" t="e">
        <f t="shared" si="0"/>
        <v>#VALUE!</v>
      </c>
      <c r="AE2" s="136" t="e">
        <f t="shared" si="0"/>
        <v>#VALUE!</v>
      </c>
      <c r="AF2" s="136" t="e">
        <f t="shared" si="0"/>
        <v>#VALUE!</v>
      </c>
      <c r="AG2" s="134" t="e">
        <f t="shared" si="0"/>
        <v>#VALUE!</v>
      </c>
    </row>
    <row r="3" spans="1:33" ht="30.75" thickBot="1" x14ac:dyDescent="0.3">
      <c r="A3" s="18" t="s">
        <v>355</v>
      </c>
      <c r="B3" s="33" t="s">
        <v>353</v>
      </c>
      <c r="C3" s="33">
        <v>3</v>
      </c>
      <c r="D3" s="33">
        <f>HEX2DEC(C3)</f>
        <v>3</v>
      </c>
      <c r="M3" t="s">
        <v>425</v>
      </c>
      <c r="N3" s="148" t="s">
        <v>352</v>
      </c>
      <c r="O3" s="149">
        <v>8</v>
      </c>
      <c r="P3" s="149">
        <v>8</v>
      </c>
      <c r="Q3" s="149">
        <v>2</v>
      </c>
      <c r="R3" s="149" t="s">
        <v>356</v>
      </c>
      <c r="S3" s="149" t="s">
        <v>369</v>
      </c>
      <c r="T3" s="149" t="s">
        <v>353</v>
      </c>
      <c r="U3" s="149"/>
      <c r="V3" s="149"/>
      <c r="W3" s="149"/>
      <c r="X3" s="149"/>
      <c r="Y3" s="149"/>
      <c r="Z3" s="149"/>
      <c r="AA3" s="149"/>
      <c r="AB3" s="149"/>
      <c r="AC3" s="149"/>
      <c r="AD3" s="149"/>
      <c r="AE3" s="149"/>
      <c r="AF3" s="149"/>
      <c r="AG3" s="150"/>
    </row>
    <row r="4" spans="1:33" ht="15.75" thickBot="1" x14ac:dyDescent="0.3">
      <c r="A4" s="33" t="s">
        <v>326</v>
      </c>
      <c r="B4" s="33" t="s">
        <v>325</v>
      </c>
      <c r="C4" s="1" t="s">
        <v>138</v>
      </c>
      <c r="E4" s="33" t="s">
        <v>326</v>
      </c>
      <c r="F4" s="33" t="s">
        <v>325</v>
      </c>
      <c r="G4" s="1" t="s">
        <v>138</v>
      </c>
      <c r="I4" s="33" t="s">
        <v>326</v>
      </c>
      <c r="J4" s="33" t="s">
        <v>325</v>
      </c>
      <c r="K4" s="1" t="s">
        <v>138</v>
      </c>
    </row>
    <row r="5" spans="1:33" x14ac:dyDescent="0.25">
      <c r="A5" s="2">
        <v>0</v>
      </c>
      <c r="B5" s="33" t="str">
        <f t="shared" ref="B5:B14" si="1">DEC2HEX(CODE(A5))</f>
        <v>30</v>
      </c>
      <c r="C5">
        <f t="shared" ref="C5:C14" si="2">HEX2DEC(B5)</f>
        <v>48</v>
      </c>
      <c r="E5" s="2" t="s">
        <v>324</v>
      </c>
      <c r="F5" s="33" t="str">
        <f t="shared" ref="F5:F30" si="3">DEC2HEX(CODE(E5))</f>
        <v>41</v>
      </c>
      <c r="G5">
        <f t="shared" ref="G5:G30" si="4">HEX2DEC(F5)</f>
        <v>65</v>
      </c>
      <c r="I5" s="2" t="s">
        <v>356</v>
      </c>
      <c r="J5" s="2" t="str">
        <f t="shared" ref="J5:J30" si="5">DEC2HEX(CODE(I5))</f>
        <v>61</v>
      </c>
      <c r="K5">
        <f t="shared" ref="K5:K30" si="6">HEX2DEC(J5)</f>
        <v>97</v>
      </c>
      <c r="M5" t="s">
        <v>2</v>
      </c>
      <c r="N5" s="151" t="s">
        <v>426</v>
      </c>
      <c r="O5" s="152">
        <v>41</v>
      </c>
      <c r="P5" s="152" t="s">
        <v>427</v>
      </c>
      <c r="Q5" s="152">
        <v>45</v>
      </c>
      <c r="R5" s="152"/>
      <c r="S5" s="152"/>
      <c r="T5" s="152"/>
      <c r="U5" s="152"/>
      <c r="V5" s="152"/>
      <c r="W5" s="152"/>
      <c r="X5" s="152"/>
      <c r="Y5" s="152"/>
      <c r="Z5" s="152"/>
      <c r="AA5" s="152"/>
      <c r="AB5" s="152"/>
      <c r="AC5" s="152"/>
      <c r="AD5" s="152"/>
      <c r="AE5" s="152"/>
      <c r="AF5" s="152"/>
      <c r="AG5" s="153"/>
    </row>
    <row r="6" spans="1:33" ht="15.75" thickBot="1" x14ac:dyDescent="0.3">
      <c r="A6" s="2">
        <v>1</v>
      </c>
      <c r="B6" s="33" t="str">
        <f t="shared" si="1"/>
        <v>31</v>
      </c>
      <c r="C6">
        <f t="shared" si="2"/>
        <v>49</v>
      </c>
      <c r="E6" s="2" t="s">
        <v>327</v>
      </c>
      <c r="F6" s="33" t="str">
        <f t="shared" si="3"/>
        <v>42</v>
      </c>
      <c r="G6">
        <f t="shared" si="4"/>
        <v>66</v>
      </c>
      <c r="I6" s="2" t="s">
        <v>357</v>
      </c>
      <c r="J6" s="2" t="str">
        <f t="shared" si="5"/>
        <v>62</v>
      </c>
      <c r="K6">
        <f t="shared" si="6"/>
        <v>98</v>
      </c>
      <c r="M6" t="s">
        <v>425</v>
      </c>
      <c r="N6" s="139" t="str">
        <f>IF(N5="","",CHAR(HEX2DEC(MID(N5,1,2))))</f>
        <v>N</v>
      </c>
      <c r="O6" s="137" t="str">
        <f>IF(O5="","",CHAR(HEX2DEC(MID(O5,1,2))))</f>
        <v>A</v>
      </c>
      <c r="P6" s="137" t="str">
        <f>IF(P5="","",CHAR(HEX2DEC(MID(P5,1,2))))</f>
        <v>M</v>
      </c>
      <c r="Q6" s="137" t="str">
        <f>IF(Q5="","",CHAR(HEX2DEC(MID(Q5,1,2))))</f>
        <v>E</v>
      </c>
      <c r="R6" s="137" t="str">
        <f>IF(R5="","",CHAR(HEX2DEC(MID(R5,1,2))))</f>
        <v/>
      </c>
      <c r="S6" s="137" t="str">
        <f t="shared" ref="S6:AG6" si="7">IF(S5="","",CHAR(HEX2DEC(MID(S5,1,2))))</f>
        <v/>
      </c>
      <c r="T6" s="137" t="str">
        <f t="shared" si="7"/>
        <v/>
      </c>
      <c r="U6" s="137" t="str">
        <f t="shared" si="7"/>
        <v/>
      </c>
      <c r="V6" s="137" t="str">
        <f t="shared" si="7"/>
        <v/>
      </c>
      <c r="W6" s="137" t="str">
        <f t="shared" si="7"/>
        <v/>
      </c>
      <c r="X6" s="137" t="str">
        <f t="shared" si="7"/>
        <v/>
      </c>
      <c r="Y6" s="137" t="str">
        <f t="shared" si="7"/>
        <v/>
      </c>
      <c r="Z6" s="137" t="str">
        <f t="shared" si="7"/>
        <v/>
      </c>
      <c r="AA6" s="137" t="str">
        <f t="shared" si="7"/>
        <v/>
      </c>
      <c r="AB6" s="137" t="str">
        <f t="shared" si="7"/>
        <v/>
      </c>
      <c r="AC6" s="137" t="str">
        <f t="shared" si="7"/>
        <v/>
      </c>
      <c r="AD6" s="137" t="str">
        <f t="shared" si="7"/>
        <v/>
      </c>
      <c r="AE6" s="137" t="str">
        <f t="shared" si="7"/>
        <v/>
      </c>
      <c r="AF6" s="137" t="str">
        <f t="shared" si="7"/>
        <v/>
      </c>
      <c r="AG6" s="135" t="str">
        <f t="shared" si="7"/>
        <v/>
      </c>
    </row>
    <row r="7" spans="1:33" x14ac:dyDescent="0.25">
      <c r="A7" s="2">
        <v>2</v>
      </c>
      <c r="B7" s="33" t="str">
        <f t="shared" si="1"/>
        <v>32</v>
      </c>
      <c r="C7">
        <f t="shared" si="2"/>
        <v>50</v>
      </c>
      <c r="E7" s="2" t="s">
        <v>328</v>
      </c>
      <c r="F7" s="33" t="str">
        <f t="shared" si="3"/>
        <v>43</v>
      </c>
      <c r="G7">
        <f t="shared" si="4"/>
        <v>67</v>
      </c>
      <c r="I7" s="2" t="s">
        <v>358</v>
      </c>
      <c r="J7" s="2" t="str">
        <f t="shared" si="5"/>
        <v>63</v>
      </c>
      <c r="K7">
        <f t="shared" si="6"/>
        <v>99</v>
      </c>
    </row>
    <row r="8" spans="1:33" x14ac:dyDescent="0.25">
      <c r="A8" s="2">
        <v>3</v>
      </c>
      <c r="B8" s="33" t="str">
        <f t="shared" si="1"/>
        <v>33</v>
      </c>
      <c r="C8">
        <f t="shared" si="2"/>
        <v>51</v>
      </c>
      <c r="E8" s="2" t="s">
        <v>329</v>
      </c>
      <c r="F8" s="33" t="str">
        <f t="shared" si="3"/>
        <v>44</v>
      </c>
      <c r="G8">
        <f t="shared" si="4"/>
        <v>68</v>
      </c>
      <c r="I8" s="2" t="s">
        <v>359</v>
      </c>
      <c r="J8" s="2" t="str">
        <f t="shared" si="5"/>
        <v>64</v>
      </c>
      <c r="K8">
        <f t="shared" si="6"/>
        <v>100</v>
      </c>
    </row>
    <row r="9" spans="1:33" x14ac:dyDescent="0.25">
      <c r="A9" s="2">
        <v>4</v>
      </c>
      <c r="B9" s="33" t="str">
        <f t="shared" si="1"/>
        <v>34</v>
      </c>
      <c r="C9">
        <f t="shared" si="2"/>
        <v>52</v>
      </c>
      <c r="E9" s="2" t="s">
        <v>330</v>
      </c>
      <c r="F9" s="33" t="str">
        <f t="shared" si="3"/>
        <v>45</v>
      </c>
      <c r="G9">
        <f t="shared" si="4"/>
        <v>69</v>
      </c>
      <c r="I9" s="2" t="s">
        <v>360</v>
      </c>
      <c r="J9" s="2" t="str">
        <f t="shared" si="5"/>
        <v>65</v>
      </c>
      <c r="K9">
        <f t="shared" si="6"/>
        <v>101</v>
      </c>
    </row>
    <row r="10" spans="1:33" x14ac:dyDescent="0.25">
      <c r="A10" s="2">
        <v>5</v>
      </c>
      <c r="B10" s="33" t="str">
        <f t="shared" si="1"/>
        <v>35</v>
      </c>
      <c r="C10">
        <f t="shared" si="2"/>
        <v>53</v>
      </c>
      <c r="E10" s="2" t="s">
        <v>331</v>
      </c>
      <c r="F10" s="33" t="str">
        <f t="shared" si="3"/>
        <v>46</v>
      </c>
      <c r="G10">
        <f t="shared" si="4"/>
        <v>70</v>
      </c>
      <c r="I10" s="2" t="s">
        <v>361</v>
      </c>
      <c r="J10" s="2" t="str">
        <f t="shared" si="5"/>
        <v>66</v>
      </c>
      <c r="K10">
        <f t="shared" si="6"/>
        <v>102</v>
      </c>
    </row>
    <row r="11" spans="1:33" x14ac:dyDescent="0.25">
      <c r="A11" s="2">
        <v>6</v>
      </c>
      <c r="B11" s="33" t="str">
        <f t="shared" si="1"/>
        <v>36</v>
      </c>
      <c r="C11">
        <f t="shared" si="2"/>
        <v>54</v>
      </c>
      <c r="E11" s="2" t="s">
        <v>332</v>
      </c>
      <c r="F11" s="33" t="str">
        <f t="shared" si="3"/>
        <v>47</v>
      </c>
      <c r="G11">
        <f t="shared" si="4"/>
        <v>71</v>
      </c>
      <c r="I11" s="2" t="s">
        <v>362</v>
      </c>
      <c r="J11" s="2" t="str">
        <f t="shared" si="5"/>
        <v>67</v>
      </c>
      <c r="K11">
        <f t="shared" si="6"/>
        <v>103</v>
      </c>
    </row>
    <row r="12" spans="1:33" x14ac:dyDescent="0.25">
      <c r="A12" s="2">
        <v>7</v>
      </c>
      <c r="B12" s="33" t="str">
        <f t="shared" si="1"/>
        <v>37</v>
      </c>
      <c r="C12">
        <f t="shared" si="2"/>
        <v>55</v>
      </c>
      <c r="E12" s="2" t="s">
        <v>333</v>
      </c>
      <c r="F12" s="33" t="str">
        <f t="shared" si="3"/>
        <v>48</v>
      </c>
      <c r="G12">
        <f t="shared" si="4"/>
        <v>72</v>
      </c>
      <c r="I12" s="2" t="s">
        <v>363</v>
      </c>
      <c r="J12" s="2" t="str">
        <f t="shared" si="5"/>
        <v>68</v>
      </c>
      <c r="K12">
        <f t="shared" si="6"/>
        <v>104</v>
      </c>
    </row>
    <row r="13" spans="1:33" x14ac:dyDescent="0.25">
      <c r="A13" s="2">
        <v>8</v>
      </c>
      <c r="B13" s="33" t="str">
        <f t="shared" si="1"/>
        <v>38</v>
      </c>
      <c r="C13">
        <f t="shared" si="2"/>
        <v>56</v>
      </c>
      <c r="E13" s="2" t="s">
        <v>334</v>
      </c>
      <c r="F13" s="33" t="str">
        <f t="shared" si="3"/>
        <v>49</v>
      </c>
      <c r="G13">
        <f t="shared" si="4"/>
        <v>73</v>
      </c>
      <c r="I13" s="2" t="s">
        <v>364</v>
      </c>
      <c r="J13" s="2" t="str">
        <f t="shared" si="5"/>
        <v>69</v>
      </c>
      <c r="K13">
        <f t="shared" si="6"/>
        <v>105</v>
      </c>
    </row>
    <row r="14" spans="1:33" x14ac:dyDescent="0.25">
      <c r="A14" s="2">
        <v>9</v>
      </c>
      <c r="B14" s="33" t="str">
        <f t="shared" si="1"/>
        <v>39</v>
      </c>
      <c r="C14">
        <f t="shared" si="2"/>
        <v>57</v>
      </c>
      <c r="E14" s="2" t="s">
        <v>335</v>
      </c>
      <c r="F14" s="33" t="str">
        <f t="shared" si="3"/>
        <v>4A</v>
      </c>
      <c r="G14">
        <f t="shared" si="4"/>
        <v>74</v>
      </c>
      <c r="I14" s="2" t="s">
        <v>365</v>
      </c>
      <c r="J14" s="2" t="str">
        <f t="shared" si="5"/>
        <v>6A</v>
      </c>
      <c r="K14">
        <f t="shared" si="6"/>
        <v>106</v>
      </c>
    </row>
    <row r="15" spans="1:33" x14ac:dyDescent="0.25">
      <c r="A15" s="2" t="s">
        <v>382</v>
      </c>
      <c r="B15" s="33" t="str">
        <f t="shared" ref="B15:B31" si="8">DEC2HEX(CODE(A15))</f>
        <v>2E</v>
      </c>
      <c r="C15">
        <f t="shared" ref="C15:C31" si="9">HEX2DEC(B15)</f>
        <v>46</v>
      </c>
      <c r="E15" s="2" t="s">
        <v>336</v>
      </c>
      <c r="F15" s="33" t="str">
        <f t="shared" si="3"/>
        <v>4B</v>
      </c>
      <c r="G15">
        <f t="shared" si="4"/>
        <v>75</v>
      </c>
      <c r="I15" s="2" t="s">
        <v>366</v>
      </c>
      <c r="J15" s="2" t="str">
        <f t="shared" si="5"/>
        <v>6B</v>
      </c>
      <c r="K15">
        <f t="shared" si="6"/>
        <v>107</v>
      </c>
    </row>
    <row r="16" spans="1:33" x14ac:dyDescent="0.25">
      <c r="A16" s="2" t="s">
        <v>383</v>
      </c>
      <c r="B16" s="33" t="str">
        <f t="shared" si="8"/>
        <v>5C</v>
      </c>
      <c r="C16">
        <f t="shared" si="9"/>
        <v>92</v>
      </c>
      <c r="E16" s="2" t="s">
        <v>337</v>
      </c>
      <c r="F16" s="33" t="str">
        <f t="shared" si="3"/>
        <v>4C</v>
      </c>
      <c r="G16">
        <f t="shared" si="4"/>
        <v>76</v>
      </c>
      <c r="I16" s="2" t="s">
        <v>367</v>
      </c>
      <c r="J16" s="2" t="str">
        <f t="shared" si="5"/>
        <v>6C</v>
      </c>
      <c r="K16">
        <f t="shared" si="6"/>
        <v>108</v>
      </c>
    </row>
    <row r="17" spans="1:11" x14ac:dyDescent="0.25">
      <c r="A17" s="2" t="s">
        <v>186</v>
      </c>
      <c r="B17" s="33" t="str">
        <f t="shared" si="8"/>
        <v>3F</v>
      </c>
      <c r="C17">
        <f t="shared" si="9"/>
        <v>63</v>
      </c>
      <c r="E17" s="2" t="s">
        <v>338</v>
      </c>
      <c r="F17" s="33" t="str">
        <f t="shared" si="3"/>
        <v>4D</v>
      </c>
      <c r="G17">
        <f t="shared" si="4"/>
        <v>77</v>
      </c>
      <c r="I17" s="2" t="s">
        <v>368</v>
      </c>
      <c r="J17" s="2" t="str">
        <f t="shared" si="5"/>
        <v>6D</v>
      </c>
      <c r="K17">
        <f t="shared" si="6"/>
        <v>109</v>
      </c>
    </row>
    <row r="18" spans="1:11" x14ac:dyDescent="0.25">
      <c r="A18" s="2" t="s">
        <v>384</v>
      </c>
      <c r="B18" s="33" t="str">
        <f t="shared" si="8"/>
        <v>3C</v>
      </c>
      <c r="C18">
        <f t="shared" si="9"/>
        <v>60</v>
      </c>
      <c r="E18" s="2" t="s">
        <v>339</v>
      </c>
      <c r="F18" s="33" t="str">
        <f t="shared" si="3"/>
        <v>4E</v>
      </c>
      <c r="G18">
        <f t="shared" si="4"/>
        <v>78</v>
      </c>
      <c r="I18" s="2" t="s">
        <v>369</v>
      </c>
      <c r="J18" s="2" t="str">
        <f t="shared" si="5"/>
        <v>6E</v>
      </c>
      <c r="K18">
        <f t="shared" si="6"/>
        <v>110</v>
      </c>
    </row>
    <row r="19" spans="1:11" x14ac:dyDescent="0.25">
      <c r="A19" s="2" t="s">
        <v>385</v>
      </c>
      <c r="B19" s="33" t="str">
        <f t="shared" si="8"/>
        <v>3E</v>
      </c>
      <c r="C19">
        <f t="shared" si="9"/>
        <v>62</v>
      </c>
      <c r="E19" s="2" t="s">
        <v>340</v>
      </c>
      <c r="F19" s="33" t="str">
        <f t="shared" si="3"/>
        <v>4F</v>
      </c>
      <c r="G19">
        <f t="shared" si="4"/>
        <v>79</v>
      </c>
      <c r="I19" s="2" t="s">
        <v>370</v>
      </c>
      <c r="J19" s="2" t="str">
        <f t="shared" si="5"/>
        <v>6F</v>
      </c>
      <c r="K19">
        <f t="shared" si="6"/>
        <v>111</v>
      </c>
    </row>
    <row r="20" spans="1:11" x14ac:dyDescent="0.25">
      <c r="A20" s="2" t="s">
        <v>386</v>
      </c>
      <c r="B20" s="33" t="str">
        <f t="shared" si="8"/>
        <v>21</v>
      </c>
      <c r="C20">
        <f t="shared" si="9"/>
        <v>33</v>
      </c>
      <c r="E20" s="2" t="s">
        <v>341</v>
      </c>
      <c r="F20" s="33" t="str">
        <f t="shared" si="3"/>
        <v>50</v>
      </c>
      <c r="G20">
        <f t="shared" si="4"/>
        <v>80</v>
      </c>
      <c r="I20" s="2" t="s">
        <v>371</v>
      </c>
      <c r="J20" s="2" t="str">
        <f t="shared" si="5"/>
        <v>70</v>
      </c>
      <c r="K20">
        <f t="shared" si="6"/>
        <v>112</v>
      </c>
    </row>
    <row r="21" spans="1:11" x14ac:dyDescent="0.25">
      <c r="A21" s="2" t="s">
        <v>387</v>
      </c>
      <c r="B21" s="33" t="str">
        <f t="shared" si="8"/>
        <v>40</v>
      </c>
      <c r="C21">
        <f t="shared" si="9"/>
        <v>64</v>
      </c>
      <c r="E21" s="2" t="s">
        <v>342</v>
      </c>
      <c r="F21" s="33" t="str">
        <f t="shared" si="3"/>
        <v>51</v>
      </c>
      <c r="G21">
        <f t="shared" si="4"/>
        <v>81</v>
      </c>
      <c r="I21" s="2" t="s">
        <v>372</v>
      </c>
      <c r="J21" s="2" t="str">
        <f t="shared" si="5"/>
        <v>71</v>
      </c>
      <c r="K21">
        <f t="shared" si="6"/>
        <v>113</v>
      </c>
    </row>
    <row r="22" spans="1:11" x14ac:dyDescent="0.25">
      <c r="A22" s="2" t="s">
        <v>388</v>
      </c>
      <c r="B22" s="33" t="str">
        <f t="shared" si="8"/>
        <v>23</v>
      </c>
      <c r="C22">
        <f t="shared" si="9"/>
        <v>35</v>
      </c>
      <c r="E22" s="2" t="s">
        <v>343</v>
      </c>
      <c r="F22" s="33" t="str">
        <f t="shared" si="3"/>
        <v>52</v>
      </c>
      <c r="G22">
        <f t="shared" si="4"/>
        <v>82</v>
      </c>
      <c r="I22" s="2" t="s">
        <v>373</v>
      </c>
      <c r="J22" s="2" t="str">
        <f t="shared" si="5"/>
        <v>72</v>
      </c>
      <c r="K22">
        <f t="shared" si="6"/>
        <v>114</v>
      </c>
    </row>
    <row r="23" spans="1:11" x14ac:dyDescent="0.25">
      <c r="A23" s="2" t="s">
        <v>389</v>
      </c>
      <c r="B23" s="33" t="str">
        <f t="shared" si="8"/>
        <v>24</v>
      </c>
      <c r="C23">
        <f t="shared" si="9"/>
        <v>36</v>
      </c>
      <c r="E23" s="2" t="s">
        <v>344</v>
      </c>
      <c r="F23" s="33" t="str">
        <f t="shared" si="3"/>
        <v>53</v>
      </c>
      <c r="G23">
        <f t="shared" si="4"/>
        <v>83</v>
      </c>
      <c r="I23" s="2" t="s">
        <v>374</v>
      </c>
      <c r="J23" s="2" t="str">
        <f t="shared" si="5"/>
        <v>73</v>
      </c>
      <c r="K23">
        <f t="shared" si="6"/>
        <v>115</v>
      </c>
    </row>
    <row r="24" spans="1:11" x14ac:dyDescent="0.25">
      <c r="A24" s="2" t="s">
        <v>390</v>
      </c>
      <c r="B24" s="33" t="str">
        <f t="shared" si="8"/>
        <v>25</v>
      </c>
      <c r="C24">
        <f t="shared" si="9"/>
        <v>37</v>
      </c>
      <c r="E24" s="2" t="s">
        <v>345</v>
      </c>
      <c r="F24" s="33" t="str">
        <f t="shared" si="3"/>
        <v>54</v>
      </c>
      <c r="G24">
        <f t="shared" si="4"/>
        <v>84</v>
      </c>
      <c r="I24" s="2" t="s">
        <v>375</v>
      </c>
      <c r="J24" s="2" t="str">
        <f t="shared" si="5"/>
        <v>74</v>
      </c>
      <c r="K24">
        <f t="shared" si="6"/>
        <v>116</v>
      </c>
    </row>
    <row r="25" spans="1:11" x14ac:dyDescent="0.25">
      <c r="A25" s="2" t="s">
        <v>391</v>
      </c>
      <c r="B25" s="2" t="str">
        <f t="shared" si="8"/>
        <v>5E</v>
      </c>
      <c r="C25">
        <f t="shared" si="9"/>
        <v>94</v>
      </c>
      <c r="E25" s="2" t="s">
        <v>346</v>
      </c>
      <c r="F25" s="33" t="str">
        <f t="shared" si="3"/>
        <v>55</v>
      </c>
      <c r="G25">
        <f t="shared" si="4"/>
        <v>85</v>
      </c>
      <c r="I25" s="2" t="s">
        <v>376</v>
      </c>
      <c r="J25" s="2" t="str">
        <f t="shared" si="5"/>
        <v>75</v>
      </c>
      <c r="K25">
        <f t="shared" si="6"/>
        <v>117</v>
      </c>
    </row>
    <row r="26" spans="1:11" x14ac:dyDescent="0.25">
      <c r="A26" s="2" t="s">
        <v>392</v>
      </c>
      <c r="B26" s="2" t="str">
        <f t="shared" si="8"/>
        <v>2A</v>
      </c>
      <c r="C26">
        <f t="shared" si="9"/>
        <v>42</v>
      </c>
      <c r="E26" s="2" t="s">
        <v>347</v>
      </c>
      <c r="F26" s="33" t="str">
        <f t="shared" si="3"/>
        <v>56</v>
      </c>
      <c r="G26">
        <f t="shared" si="4"/>
        <v>86</v>
      </c>
      <c r="I26" s="2" t="s">
        <v>377</v>
      </c>
      <c r="J26" s="2" t="str">
        <f t="shared" si="5"/>
        <v>76</v>
      </c>
      <c r="K26">
        <f t="shared" si="6"/>
        <v>118</v>
      </c>
    </row>
    <row r="27" spans="1:11" x14ac:dyDescent="0.25">
      <c r="A27" s="2" t="s">
        <v>393</v>
      </c>
      <c r="B27" s="2" t="str">
        <f t="shared" si="8"/>
        <v>28</v>
      </c>
      <c r="C27">
        <f t="shared" si="9"/>
        <v>40</v>
      </c>
      <c r="E27" s="2" t="s">
        <v>348</v>
      </c>
      <c r="F27" s="33" t="str">
        <f t="shared" si="3"/>
        <v>57</v>
      </c>
      <c r="G27">
        <f t="shared" si="4"/>
        <v>87</v>
      </c>
      <c r="I27" s="2" t="s">
        <v>378</v>
      </c>
      <c r="J27" s="2" t="str">
        <f t="shared" si="5"/>
        <v>77</v>
      </c>
      <c r="K27">
        <f t="shared" si="6"/>
        <v>119</v>
      </c>
    </row>
    <row r="28" spans="1:11" x14ac:dyDescent="0.25">
      <c r="A28" s="2" t="s">
        <v>394</v>
      </c>
      <c r="B28" s="2" t="str">
        <f t="shared" si="8"/>
        <v>29</v>
      </c>
      <c r="C28">
        <f t="shared" si="9"/>
        <v>41</v>
      </c>
      <c r="E28" s="2" t="s">
        <v>349</v>
      </c>
      <c r="F28" s="33" t="str">
        <f t="shared" si="3"/>
        <v>58</v>
      </c>
      <c r="G28">
        <f t="shared" si="4"/>
        <v>88</v>
      </c>
      <c r="I28" s="2" t="s">
        <v>379</v>
      </c>
      <c r="J28" s="2" t="str">
        <f t="shared" si="5"/>
        <v>78</v>
      </c>
      <c r="K28">
        <f t="shared" si="6"/>
        <v>120</v>
      </c>
    </row>
    <row r="29" spans="1:11" x14ac:dyDescent="0.25">
      <c r="A29" s="2" t="s">
        <v>395</v>
      </c>
      <c r="B29" s="2" t="str">
        <f t="shared" si="8"/>
        <v>2D</v>
      </c>
      <c r="C29">
        <f t="shared" si="9"/>
        <v>45</v>
      </c>
      <c r="E29" s="2" t="s">
        <v>350</v>
      </c>
      <c r="F29" s="33" t="str">
        <f t="shared" si="3"/>
        <v>59</v>
      </c>
      <c r="G29">
        <f t="shared" si="4"/>
        <v>89</v>
      </c>
      <c r="I29" s="2" t="s">
        <v>380</v>
      </c>
      <c r="J29" s="2" t="str">
        <f t="shared" si="5"/>
        <v>79</v>
      </c>
      <c r="K29">
        <f t="shared" si="6"/>
        <v>121</v>
      </c>
    </row>
    <row r="30" spans="1:11" x14ac:dyDescent="0.25">
      <c r="A30" s="2" t="s">
        <v>396</v>
      </c>
      <c r="B30" s="2" t="str">
        <f t="shared" si="8"/>
        <v>2B</v>
      </c>
      <c r="C30">
        <f t="shared" si="9"/>
        <v>43</v>
      </c>
      <c r="E30" s="2" t="s">
        <v>351</v>
      </c>
      <c r="F30" s="33" t="str">
        <f t="shared" si="3"/>
        <v>5A</v>
      </c>
      <c r="G30">
        <f t="shared" si="4"/>
        <v>90</v>
      </c>
      <c r="I30" s="2" t="s">
        <v>381</v>
      </c>
      <c r="J30" s="2" t="str">
        <f t="shared" si="5"/>
        <v>7A</v>
      </c>
      <c r="K30">
        <f t="shared" si="6"/>
        <v>122</v>
      </c>
    </row>
    <row r="31" spans="1:11" x14ac:dyDescent="0.25">
      <c r="A31" s="2" t="s">
        <v>131</v>
      </c>
      <c r="B31" s="2" t="str">
        <f t="shared" si="8"/>
        <v>20</v>
      </c>
      <c r="C31">
        <f t="shared" si="9"/>
        <v>32</v>
      </c>
      <c r="E31" s="2"/>
      <c r="F31" s="33"/>
    </row>
    <row r="32" spans="1:11" x14ac:dyDescent="0.25">
      <c r="E32" s="2"/>
      <c r="F32" s="33"/>
    </row>
    <row r="33" spans="5:6" x14ac:dyDescent="0.25">
      <c r="E33" s="2"/>
      <c r="F33" s="33"/>
    </row>
    <row r="34" spans="5:6" x14ac:dyDescent="0.25">
      <c r="E34" s="2"/>
      <c r="F34" s="33"/>
    </row>
    <row r="35" spans="5:6" x14ac:dyDescent="0.25">
      <c r="E35" s="2"/>
      <c r="F35" s="33"/>
    </row>
    <row r="36" spans="5:6" x14ac:dyDescent="0.25">
      <c r="E36" s="2"/>
      <c r="F36" s="33"/>
    </row>
    <row r="37" spans="5:6" x14ac:dyDescent="0.25">
      <c r="E37" s="2"/>
      <c r="F37" s="33"/>
    </row>
    <row r="38" spans="5:6" x14ac:dyDescent="0.25">
      <c r="E38" s="2"/>
      <c r="F38" s="33"/>
    </row>
    <row r="39" spans="5:6" x14ac:dyDescent="0.25">
      <c r="E39" s="2"/>
      <c r="F39" s="33"/>
    </row>
    <row r="40" spans="5:6" x14ac:dyDescent="0.25">
      <c r="E40" s="2"/>
      <c r="F40" s="33"/>
    </row>
    <row r="51" spans="1:3" x14ac:dyDescent="0.25">
      <c r="B51" s="33"/>
    </row>
    <row r="52" spans="1:3" x14ac:dyDescent="0.25">
      <c r="A52" s="2" t="s">
        <v>356</v>
      </c>
      <c r="B52" s="2" t="str">
        <f t="shared" ref="B52:B77" si="10">DEC2HEX(CODE(A52))</f>
        <v>61</v>
      </c>
      <c r="C52">
        <f t="shared" ref="C52:C77" si="11">HEX2DEC(B52)</f>
        <v>97</v>
      </c>
    </row>
    <row r="53" spans="1:3" x14ac:dyDescent="0.25">
      <c r="A53" s="2" t="s">
        <v>357</v>
      </c>
      <c r="B53" s="2" t="str">
        <f t="shared" si="10"/>
        <v>62</v>
      </c>
      <c r="C53">
        <f t="shared" si="11"/>
        <v>98</v>
      </c>
    </row>
    <row r="54" spans="1:3" x14ac:dyDescent="0.25">
      <c r="A54" s="2" t="s">
        <v>358</v>
      </c>
      <c r="B54" s="2" t="str">
        <f t="shared" si="10"/>
        <v>63</v>
      </c>
      <c r="C54">
        <f t="shared" si="11"/>
        <v>99</v>
      </c>
    </row>
    <row r="55" spans="1:3" x14ac:dyDescent="0.25">
      <c r="A55" s="2" t="s">
        <v>359</v>
      </c>
      <c r="B55" s="2" t="str">
        <f t="shared" si="10"/>
        <v>64</v>
      </c>
      <c r="C55">
        <f t="shared" si="11"/>
        <v>100</v>
      </c>
    </row>
    <row r="56" spans="1:3" x14ac:dyDescent="0.25">
      <c r="A56" s="2" t="s">
        <v>360</v>
      </c>
      <c r="B56" s="2" t="str">
        <f t="shared" si="10"/>
        <v>65</v>
      </c>
      <c r="C56">
        <f t="shared" si="11"/>
        <v>101</v>
      </c>
    </row>
    <row r="57" spans="1:3" x14ac:dyDescent="0.25">
      <c r="A57" s="2" t="s">
        <v>361</v>
      </c>
      <c r="B57" s="2" t="str">
        <f t="shared" si="10"/>
        <v>66</v>
      </c>
      <c r="C57">
        <f t="shared" si="11"/>
        <v>102</v>
      </c>
    </row>
    <row r="58" spans="1:3" x14ac:dyDescent="0.25">
      <c r="A58" s="2" t="s">
        <v>362</v>
      </c>
      <c r="B58" s="2" t="str">
        <f t="shared" si="10"/>
        <v>67</v>
      </c>
      <c r="C58">
        <f t="shared" si="11"/>
        <v>103</v>
      </c>
    </row>
    <row r="59" spans="1:3" x14ac:dyDescent="0.25">
      <c r="A59" s="2" t="s">
        <v>363</v>
      </c>
      <c r="B59" s="2" t="str">
        <f t="shared" si="10"/>
        <v>68</v>
      </c>
      <c r="C59">
        <f t="shared" si="11"/>
        <v>104</v>
      </c>
    </row>
    <row r="60" spans="1:3" x14ac:dyDescent="0.25">
      <c r="A60" s="2" t="s">
        <v>364</v>
      </c>
      <c r="B60" s="2" t="str">
        <f t="shared" si="10"/>
        <v>69</v>
      </c>
      <c r="C60">
        <f t="shared" si="11"/>
        <v>105</v>
      </c>
    </row>
    <row r="61" spans="1:3" x14ac:dyDescent="0.25">
      <c r="A61" s="2" t="s">
        <v>365</v>
      </c>
      <c r="B61" s="2" t="str">
        <f t="shared" si="10"/>
        <v>6A</v>
      </c>
      <c r="C61">
        <f t="shared" si="11"/>
        <v>106</v>
      </c>
    </row>
    <row r="62" spans="1:3" x14ac:dyDescent="0.25">
      <c r="A62" s="2" t="s">
        <v>366</v>
      </c>
      <c r="B62" s="2" t="str">
        <f t="shared" si="10"/>
        <v>6B</v>
      </c>
      <c r="C62">
        <f t="shared" si="11"/>
        <v>107</v>
      </c>
    </row>
    <row r="63" spans="1:3" x14ac:dyDescent="0.25">
      <c r="A63" s="2" t="s">
        <v>367</v>
      </c>
      <c r="B63" s="2" t="str">
        <f t="shared" si="10"/>
        <v>6C</v>
      </c>
      <c r="C63">
        <f t="shared" si="11"/>
        <v>108</v>
      </c>
    </row>
    <row r="64" spans="1:3" x14ac:dyDescent="0.25">
      <c r="A64" s="2" t="s">
        <v>368</v>
      </c>
      <c r="B64" s="2" t="str">
        <f t="shared" si="10"/>
        <v>6D</v>
      </c>
      <c r="C64">
        <f t="shared" si="11"/>
        <v>109</v>
      </c>
    </row>
    <row r="65" spans="1:3" x14ac:dyDescent="0.25">
      <c r="A65" s="2" t="s">
        <v>369</v>
      </c>
      <c r="B65" s="2" t="str">
        <f t="shared" si="10"/>
        <v>6E</v>
      </c>
      <c r="C65">
        <f t="shared" si="11"/>
        <v>110</v>
      </c>
    </row>
    <row r="66" spans="1:3" x14ac:dyDescent="0.25">
      <c r="A66" s="2" t="s">
        <v>370</v>
      </c>
      <c r="B66" s="2" t="str">
        <f t="shared" si="10"/>
        <v>6F</v>
      </c>
      <c r="C66">
        <f t="shared" si="11"/>
        <v>111</v>
      </c>
    </row>
    <row r="67" spans="1:3" x14ac:dyDescent="0.25">
      <c r="A67" s="2" t="s">
        <v>371</v>
      </c>
      <c r="B67" s="2" t="str">
        <f t="shared" si="10"/>
        <v>70</v>
      </c>
      <c r="C67">
        <f t="shared" si="11"/>
        <v>112</v>
      </c>
    </row>
    <row r="68" spans="1:3" x14ac:dyDescent="0.25">
      <c r="A68" s="2" t="s">
        <v>372</v>
      </c>
      <c r="B68" s="2" t="str">
        <f t="shared" si="10"/>
        <v>71</v>
      </c>
      <c r="C68">
        <f t="shared" si="11"/>
        <v>113</v>
      </c>
    </row>
    <row r="69" spans="1:3" x14ac:dyDescent="0.25">
      <c r="A69" s="2" t="s">
        <v>373</v>
      </c>
      <c r="B69" s="2" t="str">
        <f t="shared" si="10"/>
        <v>72</v>
      </c>
      <c r="C69">
        <f t="shared" si="11"/>
        <v>114</v>
      </c>
    </row>
    <row r="70" spans="1:3" x14ac:dyDescent="0.25">
      <c r="A70" s="2" t="s">
        <v>374</v>
      </c>
      <c r="B70" s="2" t="str">
        <f t="shared" si="10"/>
        <v>73</v>
      </c>
      <c r="C70">
        <f t="shared" si="11"/>
        <v>115</v>
      </c>
    </row>
    <row r="71" spans="1:3" x14ac:dyDescent="0.25">
      <c r="A71" s="2" t="s">
        <v>375</v>
      </c>
      <c r="B71" s="2" t="str">
        <f t="shared" si="10"/>
        <v>74</v>
      </c>
      <c r="C71">
        <f t="shared" si="11"/>
        <v>116</v>
      </c>
    </row>
    <row r="72" spans="1:3" x14ac:dyDescent="0.25">
      <c r="A72" s="2" t="s">
        <v>376</v>
      </c>
      <c r="B72" s="2" t="str">
        <f t="shared" si="10"/>
        <v>75</v>
      </c>
      <c r="C72">
        <f t="shared" si="11"/>
        <v>117</v>
      </c>
    </row>
    <row r="73" spans="1:3" x14ac:dyDescent="0.25">
      <c r="A73" s="2" t="s">
        <v>377</v>
      </c>
      <c r="B73" s="2" t="str">
        <f t="shared" si="10"/>
        <v>76</v>
      </c>
      <c r="C73">
        <f t="shared" si="11"/>
        <v>118</v>
      </c>
    </row>
    <row r="74" spans="1:3" x14ac:dyDescent="0.25">
      <c r="A74" s="2" t="s">
        <v>378</v>
      </c>
      <c r="B74" s="2" t="str">
        <f t="shared" si="10"/>
        <v>77</v>
      </c>
      <c r="C74">
        <f t="shared" si="11"/>
        <v>119</v>
      </c>
    </row>
    <row r="75" spans="1:3" x14ac:dyDescent="0.25">
      <c r="A75" s="2" t="s">
        <v>379</v>
      </c>
      <c r="B75" s="2" t="str">
        <f t="shared" si="10"/>
        <v>78</v>
      </c>
      <c r="C75">
        <f t="shared" si="11"/>
        <v>120</v>
      </c>
    </row>
    <row r="76" spans="1:3" x14ac:dyDescent="0.25">
      <c r="A76" s="2" t="s">
        <v>380</v>
      </c>
      <c r="B76" s="2" t="str">
        <f t="shared" si="10"/>
        <v>79</v>
      </c>
      <c r="C76">
        <f t="shared" si="11"/>
        <v>121</v>
      </c>
    </row>
    <row r="77" spans="1:3" x14ac:dyDescent="0.25">
      <c r="A77" s="2" t="s">
        <v>381</v>
      </c>
      <c r="B77" s="2" t="str">
        <f t="shared" si="10"/>
        <v>7A</v>
      </c>
      <c r="C77">
        <f t="shared" si="11"/>
        <v>122</v>
      </c>
    </row>
  </sheetData>
  <pageMargins left="0.7" right="0.7" top="0.75" bottom="0.75" header="0.3" footer="0.3"/>
  <pageSetup paperSize="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23"/>
  <sheetViews>
    <sheetView workbookViewId="0">
      <selection activeCell="O14" sqref="O14"/>
    </sheetView>
  </sheetViews>
  <sheetFormatPr defaultRowHeight="15" x14ac:dyDescent="0.25"/>
  <sheetData>
    <row r="23" spans="13:13" x14ac:dyDescent="0.25">
      <c r="M23">
        <v>42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opLeftCell="A4" workbookViewId="0">
      <selection activeCell="J1" sqref="J1"/>
    </sheetView>
  </sheetViews>
  <sheetFormatPr defaultRowHeight="15" x14ac:dyDescent="0.25"/>
  <cols>
    <col min="1" max="1" width="42.140625" customWidth="1"/>
    <col min="2" max="2" width="9.140625" style="2"/>
  </cols>
  <sheetData>
    <row r="1" spans="1:3" ht="120" x14ac:dyDescent="0.25">
      <c r="B1" s="3" t="s">
        <v>93</v>
      </c>
      <c r="C1" s="3" t="s">
        <v>94</v>
      </c>
    </row>
    <row r="2" spans="1:3" ht="23.25" thickBot="1" x14ac:dyDescent="0.3">
      <c r="B2" s="9" t="s">
        <v>95</v>
      </c>
      <c r="C2" s="9" t="s">
        <v>95</v>
      </c>
    </row>
    <row r="3" spans="1:3" x14ac:dyDescent="0.25">
      <c r="A3" s="4" t="s">
        <v>77</v>
      </c>
    </row>
    <row r="4" spans="1:3" x14ac:dyDescent="0.25">
      <c r="A4" s="7" t="s">
        <v>78</v>
      </c>
      <c r="B4" s="8">
        <v>1</v>
      </c>
      <c r="C4" s="8">
        <v>1</v>
      </c>
    </row>
    <row r="5" spans="1:3" x14ac:dyDescent="0.25">
      <c r="A5" s="7" t="s">
        <v>79</v>
      </c>
      <c r="B5" s="8">
        <v>2</v>
      </c>
      <c r="C5" s="8"/>
    </row>
    <row r="6" spans="1:3" x14ac:dyDescent="0.25">
      <c r="A6" s="7" t="s">
        <v>80</v>
      </c>
      <c r="B6" s="8">
        <v>3</v>
      </c>
      <c r="C6" s="8"/>
    </row>
    <row r="7" spans="1:3" x14ac:dyDescent="0.25">
      <c r="A7" s="7" t="s">
        <v>81</v>
      </c>
      <c r="B7" s="8">
        <v>4</v>
      </c>
      <c r="C7" s="8">
        <v>4</v>
      </c>
    </row>
    <row r="8" spans="1:3" x14ac:dyDescent="0.25">
      <c r="A8" s="7" t="s">
        <v>82</v>
      </c>
      <c r="B8" s="8">
        <v>5</v>
      </c>
      <c r="C8" s="8">
        <v>5</v>
      </c>
    </row>
    <row r="9" spans="1:3" x14ac:dyDescent="0.25">
      <c r="A9" s="7" t="s">
        <v>83</v>
      </c>
      <c r="B9" s="8">
        <v>6</v>
      </c>
      <c r="C9" s="8">
        <v>6</v>
      </c>
    </row>
    <row r="10" spans="1:3" x14ac:dyDescent="0.25">
      <c r="A10" s="5" t="s">
        <v>84</v>
      </c>
      <c r="B10" s="6">
        <v>7</v>
      </c>
      <c r="C10" s="6">
        <v>7</v>
      </c>
    </row>
    <row r="11" spans="1:3" x14ac:dyDescent="0.25">
      <c r="A11" s="7" t="s">
        <v>84</v>
      </c>
      <c r="B11" s="8">
        <v>8</v>
      </c>
      <c r="C11" s="8">
        <v>8</v>
      </c>
    </row>
    <row r="12" spans="1:3" x14ac:dyDescent="0.25">
      <c r="A12" s="7" t="s">
        <v>85</v>
      </c>
      <c r="B12" s="8">
        <v>9</v>
      </c>
      <c r="C12" s="8">
        <v>9</v>
      </c>
    </row>
    <row r="13" spans="1:3" x14ac:dyDescent="0.25">
      <c r="A13" s="5" t="s">
        <v>92</v>
      </c>
      <c r="B13" s="6">
        <v>10</v>
      </c>
      <c r="C13" s="6">
        <v>10</v>
      </c>
    </row>
    <row r="14" spans="1:3" x14ac:dyDescent="0.25">
      <c r="A14" s="5" t="s">
        <v>86</v>
      </c>
      <c r="B14" s="6">
        <v>11</v>
      </c>
      <c r="C14" s="6">
        <v>11</v>
      </c>
    </row>
    <row r="15" spans="1:3" x14ac:dyDescent="0.25">
      <c r="A15" s="7" t="s">
        <v>87</v>
      </c>
      <c r="B15" s="8">
        <v>12</v>
      </c>
      <c r="C15" s="8">
        <v>12</v>
      </c>
    </row>
    <row r="16" spans="1:3" x14ac:dyDescent="0.25">
      <c r="A16" s="7" t="s">
        <v>88</v>
      </c>
      <c r="B16" s="8">
        <v>13</v>
      </c>
      <c r="C16" s="8">
        <v>13</v>
      </c>
    </row>
    <row r="17" spans="1:3" x14ac:dyDescent="0.25">
      <c r="A17" s="7" t="s">
        <v>89</v>
      </c>
      <c r="B17" s="8">
        <v>16</v>
      </c>
      <c r="C17" s="8">
        <v>16</v>
      </c>
    </row>
    <row r="18" spans="1:3" x14ac:dyDescent="0.25">
      <c r="A18" s="7" t="s">
        <v>90</v>
      </c>
      <c r="B18" s="8">
        <v>17</v>
      </c>
      <c r="C18" s="8">
        <v>17</v>
      </c>
    </row>
    <row r="19" spans="1:3" x14ac:dyDescent="0.25">
      <c r="A19" s="7" t="s">
        <v>91</v>
      </c>
      <c r="B19" s="8">
        <v>24</v>
      </c>
      <c r="C19" s="8">
        <v>24</v>
      </c>
    </row>
  </sheetData>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45" zoomScaleNormal="145" workbookViewId="0"/>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opLeftCell="A3" zoomScale="160" zoomScaleNormal="160" workbookViewId="0"/>
  </sheetViews>
  <sheetFormatPr defaultRowHeight="15" x14ac:dyDescent="0.25"/>
  <sheetData>
    <row r="1" spans="1:9" x14ac:dyDescent="0.25">
      <c r="A1" t="s">
        <v>107</v>
      </c>
    </row>
    <row r="8" spans="1:9" x14ac:dyDescent="0.25">
      <c r="I8" s="1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60" zoomScaleNormal="160" workbookViewId="0">
      <selection activeCell="O1" sqref="O1"/>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6"/>
  <sheetViews>
    <sheetView zoomScale="145" zoomScaleNormal="145" workbookViewId="0">
      <selection activeCell="AJ13" sqref="AJ13"/>
    </sheetView>
  </sheetViews>
  <sheetFormatPr defaultRowHeight="15" x14ac:dyDescent="0.25"/>
  <cols>
    <col min="1" max="1" width="23.5703125" customWidth="1"/>
    <col min="2" max="81" width="3.7109375" customWidth="1"/>
  </cols>
  <sheetData>
    <row r="1" spans="1:81" x14ac:dyDescent="0.25">
      <c r="F1" s="657">
        <f>MOD(HEX2DEC(CONCATENATE(F7,G7,H7,I7))+2^31,2^32)-2^31</f>
        <v>-402456576</v>
      </c>
      <c r="G1" s="657"/>
      <c r="H1" s="657"/>
      <c r="I1" s="657"/>
    </row>
    <row r="2" spans="1:81" x14ac:dyDescent="0.25">
      <c r="F2" s="33" t="str">
        <f>MID(DEC2HEX(F8,8),1,2)</f>
        <v>00</v>
      </c>
      <c r="G2" s="33" t="str">
        <f>MID(DEC2HEX(F8,8),3,2)</f>
        <v>00</v>
      </c>
      <c r="H2" s="33" t="str">
        <f>MID(DEC2HEX(F8,8),5,2)</f>
        <v>03</v>
      </c>
      <c r="I2" s="33" t="str">
        <f>RIGHT(DEC2HEX(F8,8),2)</f>
        <v>E8</v>
      </c>
    </row>
    <row r="3" spans="1:81" x14ac:dyDescent="0.25">
      <c r="A3" t="s">
        <v>430</v>
      </c>
      <c r="D3" s="657" t="str">
        <f>DEC2HEX(D8,4)</f>
        <v>0015</v>
      </c>
      <c r="E3" s="657"/>
      <c r="F3" s="659" t="str">
        <f>DEC2HEX(F8,8)</f>
        <v>000003E8</v>
      </c>
      <c r="G3" s="659"/>
      <c r="H3" s="659"/>
      <c r="I3" s="659"/>
      <c r="J3" s="657" t="str">
        <f>DEC2HEX(J8,4)</f>
        <v>0001</v>
      </c>
      <c r="K3" s="657"/>
      <c r="L3" s="659" t="str">
        <f>DEC2HEX(L8,8)</f>
        <v>00001194</v>
      </c>
      <c r="M3" s="659"/>
      <c r="N3" s="659"/>
      <c r="O3" s="659"/>
      <c r="P3" s="657" t="str">
        <f>DEC2HEX(P8,4)</f>
        <v>0002</v>
      </c>
      <c r="Q3" s="657"/>
      <c r="R3" s="659" t="str">
        <f>DEC2HEX(R8,8)</f>
        <v>00000DAC</v>
      </c>
      <c r="S3" s="659"/>
      <c r="T3" s="659"/>
      <c r="U3" s="659"/>
      <c r="V3" s="657" t="str">
        <f>DEC2HEX(V8,4)</f>
        <v>0003</v>
      </c>
      <c r="W3" s="657"/>
      <c r="X3" s="659" t="str">
        <f>DEC2HEX(X8,8)</f>
        <v>0000028A</v>
      </c>
      <c r="Y3" s="659"/>
      <c r="Z3" s="659"/>
      <c r="AA3" s="659"/>
      <c r="AB3" s="657" t="str">
        <f>DEC2HEX(AB8,4)</f>
        <v>0014</v>
      </c>
      <c r="AC3" s="657"/>
      <c r="AD3" s="659" t="str">
        <f>DEC2HEX(AD8,8)</f>
        <v>000BFA68</v>
      </c>
      <c r="AE3" s="659"/>
      <c r="AF3" s="659"/>
      <c r="AG3" s="659"/>
      <c r="AH3" s="657" t="str">
        <f>DEC2HEX(AH8,4)</f>
        <v>0032</v>
      </c>
      <c r="AI3" s="657"/>
      <c r="AJ3" s="659" t="str">
        <f>DEC2HEX(AJ8,8)</f>
        <v>00014C08</v>
      </c>
      <c r="AK3" s="659"/>
      <c r="AL3" s="659"/>
      <c r="AM3" s="659"/>
      <c r="AN3" s="657" t="str">
        <f>DEC2HEX(AN8,4)</f>
        <v>0033</v>
      </c>
      <c r="AO3" s="657"/>
      <c r="AP3" s="659" t="str">
        <f>DEC2HEX(AP8,8)</f>
        <v>0001E848</v>
      </c>
      <c r="AQ3" s="659"/>
      <c r="AR3" s="659"/>
      <c r="AS3" s="659"/>
      <c r="AT3" s="657" t="str">
        <f>DEC2HEX(AT8,4)</f>
        <v>0035</v>
      </c>
      <c r="AU3" s="657"/>
      <c r="AV3" s="659" t="str">
        <f>DEC2HEX(AV8,8)</f>
        <v>00002EE0</v>
      </c>
      <c r="AW3" s="659"/>
      <c r="AX3" s="659"/>
      <c r="AY3" s="659"/>
      <c r="AZ3" s="657" t="str">
        <f>DEC2HEX(AZ8,4)</f>
        <v>003C</v>
      </c>
      <c r="BA3" s="657"/>
      <c r="BB3" s="659" t="str">
        <f>DEC2HEX(BB8,8)</f>
        <v>000006D6</v>
      </c>
      <c r="BC3" s="659"/>
      <c r="BD3" s="659"/>
      <c r="BE3" s="659"/>
      <c r="BF3" s="657" t="str">
        <f>DEC2HEX(BF8,4)</f>
        <v>003E</v>
      </c>
      <c r="BG3" s="657"/>
      <c r="BH3" s="659" t="str">
        <f>DEC2HEX(BH8,8)</f>
        <v>000000AF</v>
      </c>
      <c r="BI3" s="659"/>
      <c r="BJ3" s="659"/>
      <c r="BK3" s="659"/>
      <c r="BL3" s="657" t="str">
        <f>DEC2HEX(BL8,4)</f>
        <v>007F</v>
      </c>
      <c r="BM3" s="657"/>
      <c r="BN3" s="659" t="str">
        <f>DEC2HEX(BN8,8)</f>
        <v>000003E8</v>
      </c>
      <c r="BO3" s="659"/>
      <c r="BP3" s="659"/>
      <c r="BQ3" s="659"/>
      <c r="BR3" s="657" t="str">
        <f>DEC2HEX(BR8,4)</f>
        <v>00A1</v>
      </c>
      <c r="BS3" s="657"/>
      <c r="BT3" s="659" t="str">
        <f>DEC2HEX(BT8,8)</f>
        <v>0000DAC0</v>
      </c>
      <c r="BU3" s="659"/>
      <c r="BV3" s="659"/>
      <c r="BW3" s="659"/>
      <c r="BX3" s="657" t="str">
        <f>DEC2HEX(BX8,4)</f>
        <v>0042</v>
      </c>
      <c r="BY3" s="657"/>
      <c r="BZ3" s="659" t="str">
        <f>DEC2HEX(BZ8,8)</f>
        <v>000186A0</v>
      </c>
      <c r="CA3" s="659"/>
      <c r="CB3" s="659"/>
      <c r="CC3" s="659"/>
    </row>
    <row r="4" spans="1:81" x14ac:dyDescent="0.25">
      <c r="A4" t="s">
        <v>430</v>
      </c>
      <c r="B4" s="657">
        <f>'Read Parameters'!AG65</f>
        <v>2152</v>
      </c>
      <c r="C4" s="657"/>
      <c r="D4" s="657">
        <f>B4+1</f>
        <v>2153</v>
      </c>
      <c r="E4" s="657"/>
      <c r="F4" s="657">
        <f>D4+1</f>
        <v>2154</v>
      </c>
      <c r="G4" s="657"/>
      <c r="H4" s="657">
        <f>F4+1</f>
        <v>2155</v>
      </c>
      <c r="I4" s="657"/>
      <c r="J4" s="657">
        <f>H4+1</f>
        <v>2156</v>
      </c>
      <c r="K4" s="657"/>
      <c r="L4" s="657">
        <f>J4+1</f>
        <v>2157</v>
      </c>
      <c r="M4" s="657"/>
      <c r="N4" s="657">
        <f>L4+1</f>
        <v>2158</v>
      </c>
      <c r="O4" s="657"/>
      <c r="P4" s="657">
        <f>N4+1</f>
        <v>2159</v>
      </c>
      <c r="Q4" s="657"/>
      <c r="R4" s="657">
        <f>P4+1</f>
        <v>2160</v>
      </c>
      <c r="S4" s="657"/>
      <c r="T4" s="657">
        <f>R4+1</f>
        <v>2161</v>
      </c>
      <c r="U4" s="657"/>
      <c r="V4" s="657">
        <f>T4+1</f>
        <v>2162</v>
      </c>
      <c r="W4" s="657"/>
      <c r="X4" s="657">
        <f>V4+1</f>
        <v>2163</v>
      </c>
      <c r="Y4" s="657"/>
      <c r="Z4" s="657">
        <f>X4+1</f>
        <v>2164</v>
      </c>
      <c r="AA4" s="657"/>
      <c r="AB4" s="657">
        <f>Z4+1</f>
        <v>2165</v>
      </c>
      <c r="AC4" s="657"/>
      <c r="AD4" s="657">
        <f>AB4+1</f>
        <v>2166</v>
      </c>
      <c r="AE4" s="657"/>
      <c r="AF4" s="657">
        <f>AD4+1</f>
        <v>2167</v>
      </c>
      <c r="AG4" s="657"/>
      <c r="AH4" s="657">
        <f>AF4+1</f>
        <v>2168</v>
      </c>
      <c r="AI4" s="657"/>
      <c r="AJ4" s="657">
        <f>AH4+1</f>
        <v>2169</v>
      </c>
      <c r="AK4" s="657"/>
      <c r="AL4" s="657">
        <f>AJ4+1</f>
        <v>2170</v>
      </c>
      <c r="AM4" s="657"/>
      <c r="AN4" s="657">
        <f>AL4+1</f>
        <v>2171</v>
      </c>
      <c r="AO4" s="657"/>
      <c r="AP4" s="657">
        <f>AN4+1</f>
        <v>2172</v>
      </c>
      <c r="AQ4" s="657"/>
      <c r="AR4" s="657">
        <f>AP4+1</f>
        <v>2173</v>
      </c>
      <c r="AS4" s="657"/>
      <c r="AT4" s="657">
        <f>AR4+1</f>
        <v>2174</v>
      </c>
      <c r="AU4" s="657"/>
      <c r="AV4" s="657">
        <f>AT4+1</f>
        <v>2175</v>
      </c>
      <c r="AW4" s="657"/>
      <c r="AX4" s="657">
        <f>AV4+1</f>
        <v>2176</v>
      </c>
      <c r="AY4" s="657"/>
      <c r="AZ4" s="657">
        <f>AX4+1</f>
        <v>2177</v>
      </c>
      <c r="BA4" s="657"/>
      <c r="BB4" s="657">
        <f>AZ4+1</f>
        <v>2178</v>
      </c>
      <c r="BC4" s="657"/>
      <c r="BD4" s="657">
        <f>BB4+1</f>
        <v>2179</v>
      </c>
      <c r="BE4" s="657"/>
      <c r="BF4" s="657">
        <f>BD4+1</f>
        <v>2180</v>
      </c>
      <c r="BG4" s="657"/>
      <c r="BH4" s="657">
        <f>BF4+1</f>
        <v>2181</v>
      </c>
      <c r="BI4" s="657"/>
      <c r="BJ4" s="657">
        <f>BH4+1</f>
        <v>2182</v>
      </c>
      <c r="BK4" s="657"/>
      <c r="BL4" s="657">
        <f>BJ4+1</f>
        <v>2183</v>
      </c>
      <c r="BM4" s="657"/>
      <c r="BN4" s="657">
        <f>BL4+1</f>
        <v>2184</v>
      </c>
      <c r="BO4" s="657"/>
      <c r="BP4" s="657">
        <f>BN4+1</f>
        <v>2185</v>
      </c>
      <c r="BQ4" s="657"/>
      <c r="BR4" s="657">
        <f>BP4+1</f>
        <v>2186</v>
      </c>
      <c r="BS4" s="657"/>
      <c r="BT4" s="657">
        <f>BR4+1</f>
        <v>2187</v>
      </c>
      <c r="BU4" s="657"/>
      <c r="BV4" s="657">
        <f>BT4+1</f>
        <v>2188</v>
      </c>
      <c r="BW4" s="657"/>
      <c r="BX4" s="657">
        <f>BV4+1</f>
        <v>2189</v>
      </c>
      <c r="BY4" s="657"/>
      <c r="BZ4" s="657">
        <f>BX4+1</f>
        <v>2190</v>
      </c>
      <c r="CA4" s="657"/>
      <c r="CB4" s="657">
        <f>BZ4+1</f>
        <v>2191</v>
      </c>
      <c r="CC4" s="657"/>
    </row>
    <row r="5" spans="1:81" ht="14.25" customHeight="1" x14ac:dyDescent="0.25">
      <c r="A5" s="155" t="s">
        <v>429</v>
      </c>
      <c r="B5" s="657">
        <v>20</v>
      </c>
      <c r="C5" s="657"/>
      <c r="D5" s="657" t="str">
        <f>DEC2HEX((HEX2DEC(B5)+1),2)</f>
        <v>21</v>
      </c>
      <c r="E5" s="657"/>
      <c r="F5" s="657" t="str">
        <f>DEC2HEX((HEX2DEC(D5)+1),2)</f>
        <v>22</v>
      </c>
      <c r="G5" s="657"/>
      <c r="H5" s="657" t="str">
        <f>DEC2HEX((HEX2DEC(F5)+1),2)</f>
        <v>23</v>
      </c>
      <c r="I5" s="657"/>
      <c r="J5" s="657" t="str">
        <f>DEC2HEX((HEX2DEC(H5)+1),2)</f>
        <v>24</v>
      </c>
      <c r="K5" s="657"/>
      <c r="L5" s="657" t="str">
        <f>DEC2HEX((HEX2DEC(J5)+1),2)</f>
        <v>25</v>
      </c>
      <c r="M5" s="657"/>
      <c r="N5" s="657" t="str">
        <f>DEC2HEX((HEX2DEC(L5)+1),2)</f>
        <v>26</v>
      </c>
      <c r="O5" s="657"/>
      <c r="P5" s="657" t="str">
        <f>DEC2HEX((HEX2DEC(N5)+1),2)</f>
        <v>27</v>
      </c>
      <c r="Q5" s="657"/>
      <c r="R5" s="657" t="str">
        <f>DEC2HEX((HEX2DEC(P5)+1),2)</f>
        <v>28</v>
      </c>
      <c r="S5" s="657"/>
      <c r="T5" s="657" t="str">
        <f>DEC2HEX((HEX2DEC(R5)+1),2)</f>
        <v>29</v>
      </c>
      <c r="U5" s="657"/>
      <c r="V5" s="657" t="str">
        <f>DEC2HEX((HEX2DEC(T5)+1),2)</f>
        <v>2A</v>
      </c>
      <c r="W5" s="657"/>
      <c r="X5" s="657" t="str">
        <f>DEC2HEX((HEX2DEC(V5)+1),2)</f>
        <v>2B</v>
      </c>
      <c r="Y5" s="657"/>
      <c r="Z5" s="657" t="str">
        <f>DEC2HEX((HEX2DEC(X5)+1),2)</f>
        <v>2C</v>
      </c>
      <c r="AA5" s="657"/>
      <c r="AB5" s="657" t="str">
        <f>DEC2HEX((HEX2DEC(Z5)+1),2)</f>
        <v>2D</v>
      </c>
      <c r="AC5" s="657"/>
      <c r="AD5" s="657" t="str">
        <f>DEC2HEX((HEX2DEC(AB5)+1),2)</f>
        <v>2E</v>
      </c>
      <c r="AE5" s="657"/>
      <c r="AF5" s="657" t="str">
        <f>DEC2HEX((HEX2DEC(AD5)+1),2)</f>
        <v>2F</v>
      </c>
      <c r="AG5" s="657"/>
      <c r="AH5" s="657" t="str">
        <f>DEC2HEX((HEX2DEC(AF5)+1),2)</f>
        <v>30</v>
      </c>
      <c r="AI5" s="657"/>
      <c r="AJ5" s="657" t="str">
        <f>DEC2HEX((HEX2DEC(AH5)+1),2)</f>
        <v>31</v>
      </c>
      <c r="AK5" s="657"/>
      <c r="AL5" s="657" t="str">
        <f>DEC2HEX((HEX2DEC(AJ5)+1),2)</f>
        <v>32</v>
      </c>
      <c r="AM5" s="657"/>
      <c r="AN5" s="657" t="str">
        <f>DEC2HEX((HEX2DEC(AL5)+1),2)</f>
        <v>33</v>
      </c>
      <c r="AO5" s="657"/>
      <c r="AP5" s="657" t="str">
        <f>DEC2HEX((HEX2DEC(AN5)+1),2)</f>
        <v>34</v>
      </c>
      <c r="AQ5" s="657"/>
      <c r="AR5" s="657" t="str">
        <f>DEC2HEX((HEX2DEC(AP5)+1),2)</f>
        <v>35</v>
      </c>
      <c r="AS5" s="657"/>
      <c r="AT5" s="657" t="str">
        <f>DEC2HEX((HEX2DEC(AR5)+1),2)</f>
        <v>36</v>
      </c>
      <c r="AU5" s="657"/>
      <c r="AV5" s="657" t="str">
        <f>DEC2HEX((HEX2DEC(AT5)+1),2)</f>
        <v>37</v>
      </c>
      <c r="AW5" s="657"/>
      <c r="AX5" s="657" t="str">
        <f>DEC2HEX((HEX2DEC(AV5)+1),2)</f>
        <v>38</v>
      </c>
      <c r="AY5" s="657"/>
      <c r="AZ5" s="657" t="str">
        <f>DEC2HEX((HEX2DEC(AX5)+1),2)</f>
        <v>39</v>
      </c>
      <c r="BA5" s="657"/>
      <c r="BB5" s="657" t="str">
        <f>DEC2HEX((HEX2DEC(AZ5)+1),2)</f>
        <v>3A</v>
      </c>
      <c r="BC5" s="657"/>
      <c r="BD5" s="657" t="str">
        <f>DEC2HEX((HEX2DEC(BB5)+1),2)</f>
        <v>3B</v>
      </c>
      <c r="BE5" s="657"/>
      <c r="BF5" s="657" t="str">
        <f>DEC2HEX((HEX2DEC(BD5)+1),2)</f>
        <v>3C</v>
      </c>
      <c r="BG5" s="657"/>
      <c r="BH5" s="657" t="str">
        <f>DEC2HEX((HEX2DEC(BF5)+1),2)</f>
        <v>3D</v>
      </c>
      <c r="BI5" s="657"/>
      <c r="BJ5" s="657" t="str">
        <f>DEC2HEX((HEX2DEC(BH5)+1),2)</f>
        <v>3E</v>
      </c>
      <c r="BK5" s="657"/>
      <c r="BL5" s="657" t="str">
        <f>DEC2HEX((HEX2DEC(BJ5)+1),2)</f>
        <v>3F</v>
      </c>
      <c r="BM5" s="657"/>
      <c r="BN5" s="657" t="str">
        <f>DEC2HEX((HEX2DEC(BL5)+1),2)</f>
        <v>40</v>
      </c>
      <c r="BO5" s="657"/>
      <c r="BP5" s="657" t="str">
        <f>DEC2HEX((HEX2DEC(BN5)+1),2)</f>
        <v>41</v>
      </c>
      <c r="BQ5" s="657"/>
      <c r="BR5" s="657" t="str">
        <f>DEC2HEX((HEX2DEC(BP5)+1),2)</f>
        <v>42</v>
      </c>
      <c r="BS5" s="657"/>
      <c r="BT5" s="657" t="str">
        <f>DEC2HEX((HEX2DEC(BR5)+1),2)</f>
        <v>43</v>
      </c>
      <c r="BU5" s="657"/>
      <c r="BV5" s="657" t="str">
        <f>DEC2HEX((HEX2DEC(BT5)+1),2)</f>
        <v>44</v>
      </c>
      <c r="BW5" s="657"/>
      <c r="BX5" s="657" t="str">
        <f>DEC2HEX((HEX2DEC(BV5)+1),2)</f>
        <v>45</v>
      </c>
      <c r="BY5" s="657"/>
      <c r="BZ5" s="657" t="str">
        <f>DEC2HEX((HEX2DEC(BX5)+1),2)</f>
        <v>46</v>
      </c>
      <c r="CA5" s="657"/>
      <c r="CB5" s="657" t="str">
        <f>DEC2HEX((HEX2DEC(BZ5)+1),2)</f>
        <v>47</v>
      </c>
      <c r="CC5" s="657"/>
    </row>
    <row r="6" spans="1:81" s="156" customFormat="1" x14ac:dyDescent="0.2">
      <c r="A6" s="156" t="s">
        <v>431</v>
      </c>
      <c r="B6" s="33">
        <v>20</v>
      </c>
      <c r="C6" s="33" t="str">
        <f>DEC2HEX((HEX2DEC(B6)+1),2)</f>
        <v>21</v>
      </c>
      <c r="D6" s="33" t="str">
        <f>DEC2HEX((HEX2DEC(C6)+1),2)</f>
        <v>22</v>
      </c>
      <c r="E6" s="33" t="str">
        <f>DEC2HEX((HEX2DEC(D6)+1),2)</f>
        <v>23</v>
      </c>
      <c r="F6" s="33" t="str">
        <f>DEC2HEX((HEX2DEC(E6)+1),2)</f>
        <v>24</v>
      </c>
      <c r="G6" s="33" t="str">
        <f>DEC2HEX((HEX2DEC(F6)+1),2)</f>
        <v>25</v>
      </c>
      <c r="H6" s="33" t="str">
        <f t="shared" ref="H6:BS6" si="0">DEC2HEX((HEX2DEC(G6)+1),2)</f>
        <v>26</v>
      </c>
      <c r="I6" s="33" t="str">
        <f t="shared" si="0"/>
        <v>27</v>
      </c>
      <c r="J6" s="33" t="str">
        <f t="shared" si="0"/>
        <v>28</v>
      </c>
      <c r="K6" s="33" t="str">
        <f t="shared" si="0"/>
        <v>29</v>
      </c>
      <c r="L6" s="33" t="str">
        <f t="shared" si="0"/>
        <v>2A</v>
      </c>
      <c r="M6" s="33" t="str">
        <f t="shared" si="0"/>
        <v>2B</v>
      </c>
      <c r="N6" s="33" t="str">
        <f t="shared" si="0"/>
        <v>2C</v>
      </c>
      <c r="O6" s="33" t="str">
        <f t="shared" si="0"/>
        <v>2D</v>
      </c>
      <c r="P6" s="33" t="str">
        <f t="shared" si="0"/>
        <v>2E</v>
      </c>
      <c r="Q6" s="33" t="str">
        <f t="shared" si="0"/>
        <v>2F</v>
      </c>
      <c r="R6" s="33" t="str">
        <f t="shared" si="0"/>
        <v>30</v>
      </c>
      <c r="S6" s="33" t="str">
        <f t="shared" si="0"/>
        <v>31</v>
      </c>
      <c r="T6" s="33" t="str">
        <f t="shared" si="0"/>
        <v>32</v>
      </c>
      <c r="U6" s="33" t="str">
        <f t="shared" si="0"/>
        <v>33</v>
      </c>
      <c r="V6" s="33" t="str">
        <f t="shared" si="0"/>
        <v>34</v>
      </c>
      <c r="W6" s="33" t="str">
        <f t="shared" si="0"/>
        <v>35</v>
      </c>
      <c r="X6" s="33" t="str">
        <f t="shared" si="0"/>
        <v>36</v>
      </c>
      <c r="Y6" s="33" t="str">
        <f t="shared" si="0"/>
        <v>37</v>
      </c>
      <c r="Z6" s="33" t="str">
        <f t="shared" si="0"/>
        <v>38</v>
      </c>
      <c r="AA6" s="33" t="str">
        <f t="shared" si="0"/>
        <v>39</v>
      </c>
      <c r="AB6" s="33" t="str">
        <f t="shared" si="0"/>
        <v>3A</v>
      </c>
      <c r="AC6" s="33" t="str">
        <f t="shared" si="0"/>
        <v>3B</v>
      </c>
      <c r="AD6" s="33" t="str">
        <f t="shared" si="0"/>
        <v>3C</v>
      </c>
      <c r="AE6" s="33" t="str">
        <f t="shared" si="0"/>
        <v>3D</v>
      </c>
      <c r="AF6" s="33" t="str">
        <f t="shared" si="0"/>
        <v>3E</v>
      </c>
      <c r="AG6" s="33" t="str">
        <f t="shared" si="0"/>
        <v>3F</v>
      </c>
      <c r="AH6" s="33" t="str">
        <f t="shared" si="0"/>
        <v>40</v>
      </c>
      <c r="AI6" s="33" t="str">
        <f t="shared" si="0"/>
        <v>41</v>
      </c>
      <c r="AJ6" s="33" t="str">
        <f t="shared" si="0"/>
        <v>42</v>
      </c>
      <c r="AK6" s="33" t="str">
        <f t="shared" si="0"/>
        <v>43</v>
      </c>
      <c r="AL6" s="33" t="str">
        <f t="shared" si="0"/>
        <v>44</v>
      </c>
      <c r="AM6" s="33" t="str">
        <f t="shared" si="0"/>
        <v>45</v>
      </c>
      <c r="AN6" s="33" t="str">
        <f t="shared" si="0"/>
        <v>46</v>
      </c>
      <c r="AO6" s="33" t="str">
        <f t="shared" si="0"/>
        <v>47</v>
      </c>
      <c r="AP6" s="33" t="str">
        <f t="shared" si="0"/>
        <v>48</v>
      </c>
      <c r="AQ6" s="33" t="str">
        <f t="shared" si="0"/>
        <v>49</v>
      </c>
      <c r="AR6" s="33" t="str">
        <f t="shared" si="0"/>
        <v>4A</v>
      </c>
      <c r="AS6" s="33" t="str">
        <f t="shared" si="0"/>
        <v>4B</v>
      </c>
      <c r="AT6" s="33" t="str">
        <f t="shared" si="0"/>
        <v>4C</v>
      </c>
      <c r="AU6" s="33" t="str">
        <f t="shared" si="0"/>
        <v>4D</v>
      </c>
      <c r="AV6" s="33" t="str">
        <f t="shared" si="0"/>
        <v>4E</v>
      </c>
      <c r="AW6" s="33" t="str">
        <f t="shared" si="0"/>
        <v>4F</v>
      </c>
      <c r="AX6" s="33" t="str">
        <f t="shared" si="0"/>
        <v>50</v>
      </c>
      <c r="AY6" s="33" t="str">
        <f t="shared" si="0"/>
        <v>51</v>
      </c>
      <c r="AZ6" s="33" t="str">
        <f t="shared" si="0"/>
        <v>52</v>
      </c>
      <c r="BA6" s="33" t="str">
        <f t="shared" si="0"/>
        <v>53</v>
      </c>
      <c r="BB6" s="33" t="str">
        <f t="shared" si="0"/>
        <v>54</v>
      </c>
      <c r="BC6" s="33" t="str">
        <f t="shared" si="0"/>
        <v>55</v>
      </c>
      <c r="BD6" s="33" t="str">
        <f t="shared" si="0"/>
        <v>56</v>
      </c>
      <c r="BE6" s="33" t="str">
        <f t="shared" si="0"/>
        <v>57</v>
      </c>
      <c r="BF6" s="33" t="str">
        <f t="shared" si="0"/>
        <v>58</v>
      </c>
      <c r="BG6" s="33" t="str">
        <f t="shared" si="0"/>
        <v>59</v>
      </c>
      <c r="BH6" s="33" t="str">
        <f t="shared" si="0"/>
        <v>5A</v>
      </c>
      <c r="BI6" s="33" t="str">
        <f t="shared" si="0"/>
        <v>5B</v>
      </c>
      <c r="BJ6" s="33" t="str">
        <f t="shared" si="0"/>
        <v>5C</v>
      </c>
      <c r="BK6" s="33" t="str">
        <f t="shared" si="0"/>
        <v>5D</v>
      </c>
      <c r="BL6" s="33" t="str">
        <f t="shared" si="0"/>
        <v>5E</v>
      </c>
      <c r="BM6" s="33" t="str">
        <f t="shared" si="0"/>
        <v>5F</v>
      </c>
      <c r="BN6" s="33" t="str">
        <f t="shared" si="0"/>
        <v>60</v>
      </c>
      <c r="BO6" s="33" t="str">
        <f t="shared" si="0"/>
        <v>61</v>
      </c>
      <c r="BP6" s="33" t="str">
        <f t="shared" si="0"/>
        <v>62</v>
      </c>
      <c r="BQ6" s="33" t="str">
        <f t="shared" si="0"/>
        <v>63</v>
      </c>
      <c r="BR6" s="33" t="str">
        <f t="shared" si="0"/>
        <v>64</v>
      </c>
      <c r="BS6" s="33" t="str">
        <f t="shared" si="0"/>
        <v>65</v>
      </c>
      <c r="BT6" s="33" t="str">
        <f t="shared" ref="BT6:CC6" si="1">DEC2HEX((HEX2DEC(BS6)+1),2)</f>
        <v>66</v>
      </c>
      <c r="BU6" s="33" t="str">
        <f t="shared" si="1"/>
        <v>67</v>
      </c>
      <c r="BV6" s="33" t="str">
        <f t="shared" si="1"/>
        <v>68</v>
      </c>
      <c r="BW6" s="33" t="str">
        <f t="shared" si="1"/>
        <v>69</v>
      </c>
      <c r="BX6" s="33" t="str">
        <f t="shared" si="1"/>
        <v>6A</v>
      </c>
      <c r="BY6" s="33" t="str">
        <f t="shared" si="1"/>
        <v>6B</v>
      </c>
      <c r="BZ6" s="33" t="str">
        <f t="shared" si="1"/>
        <v>6C</v>
      </c>
      <c r="CA6" s="33" t="str">
        <f t="shared" si="1"/>
        <v>6D</v>
      </c>
      <c r="CB6" s="33" t="str">
        <f t="shared" si="1"/>
        <v>6E</v>
      </c>
      <c r="CC6" s="33" t="str">
        <f t="shared" si="1"/>
        <v>6F</v>
      </c>
    </row>
    <row r="7" spans="1:81" x14ac:dyDescent="0.25">
      <c r="B7" s="33" t="str">
        <f>RIGHT(DEC2HEX(B8,4),2)</f>
        <v>0D</v>
      </c>
      <c r="C7" s="33" t="str">
        <f>LEFT(DEC2HEX(B8,4),2)</f>
        <v>00</v>
      </c>
      <c r="D7" s="33" t="str">
        <f>RIGHT(DEC2HEX(D8,4),2)</f>
        <v>15</v>
      </c>
      <c r="E7" s="33" t="str">
        <f>LEFT(DEC2HEX(D8,4),2)</f>
        <v>00</v>
      </c>
      <c r="F7" s="33" t="str">
        <f>RIGHT(DEC2HEX(F8,8),2)</f>
        <v>E8</v>
      </c>
      <c r="G7" s="33" t="str">
        <f>MID(DEC2HEX(F8,8),5,2)</f>
        <v>03</v>
      </c>
      <c r="H7" s="33" t="str">
        <f>MID(DEC2HEX(F8,8),3,2)</f>
        <v>00</v>
      </c>
      <c r="I7" s="33" t="str">
        <f>MID(DEC2HEX(F8,8),1,2)</f>
        <v>00</v>
      </c>
      <c r="J7" s="33" t="str">
        <f>RIGHT(DEC2HEX(J8,4),2)</f>
        <v>01</v>
      </c>
      <c r="K7" s="33" t="str">
        <f>LEFT(DEC2HEX(J8,4),2)</f>
        <v>00</v>
      </c>
      <c r="L7" s="33" t="str">
        <f>RIGHT(DEC2HEX(L8,8),2)</f>
        <v>94</v>
      </c>
      <c r="M7" s="33" t="str">
        <f>MID(DEC2HEX(L8,8),5,2)</f>
        <v>11</v>
      </c>
      <c r="N7" s="33" t="str">
        <f>MID(DEC2HEX(L8,8),3,2)</f>
        <v>00</v>
      </c>
      <c r="O7" s="33" t="str">
        <f>MID(DEC2HEX(L8,8),1,2)</f>
        <v>00</v>
      </c>
      <c r="P7" s="33" t="str">
        <f>RIGHT(DEC2HEX(P8,4),2)</f>
        <v>02</v>
      </c>
      <c r="Q7" s="33" t="str">
        <f>LEFT(DEC2HEX(P8,4),2)</f>
        <v>00</v>
      </c>
      <c r="R7" s="33" t="str">
        <f>RIGHT(DEC2HEX(R8,8),2)</f>
        <v>AC</v>
      </c>
      <c r="S7" s="33" t="str">
        <f>MID(DEC2HEX(R8,8),5,2)</f>
        <v>0D</v>
      </c>
      <c r="T7" s="33" t="str">
        <f>MID(DEC2HEX(R8,8),3,2)</f>
        <v>00</v>
      </c>
      <c r="U7" s="33" t="str">
        <f>MID(DEC2HEX(R8,8),1,2)</f>
        <v>00</v>
      </c>
      <c r="V7" s="33" t="str">
        <f>RIGHT(DEC2HEX(V8,4),2)</f>
        <v>03</v>
      </c>
      <c r="W7" s="33" t="str">
        <f>LEFT(DEC2HEX(V8,4),2)</f>
        <v>00</v>
      </c>
      <c r="X7" s="33" t="str">
        <f>RIGHT(DEC2HEX(X8,8),2)</f>
        <v>8A</v>
      </c>
      <c r="Y7" s="33" t="str">
        <f>MID(DEC2HEX(X8,8),5,2)</f>
        <v>02</v>
      </c>
      <c r="Z7" s="33" t="str">
        <f>MID(DEC2HEX(X8,8),3,2)</f>
        <v>00</v>
      </c>
      <c r="AA7" s="33" t="str">
        <f>MID(DEC2HEX(X8,8),1,2)</f>
        <v>00</v>
      </c>
      <c r="AB7" s="33" t="str">
        <f>RIGHT(DEC2HEX(AB8,4),2)</f>
        <v>14</v>
      </c>
      <c r="AC7" s="33" t="str">
        <f>LEFT(DEC2HEX(AB8,4),2)</f>
        <v>00</v>
      </c>
      <c r="AD7" s="33" t="str">
        <f>RIGHT(DEC2HEX(AD8,8),2)</f>
        <v>68</v>
      </c>
      <c r="AE7" s="33" t="str">
        <f>MID(DEC2HEX(AD8,8),5,2)</f>
        <v>FA</v>
      </c>
      <c r="AF7" s="33" t="str">
        <f>MID(DEC2HEX(AD8,8),3,2)</f>
        <v>0B</v>
      </c>
      <c r="AG7" s="33" t="str">
        <f>MID(DEC2HEX(AD8,8),1,2)</f>
        <v>00</v>
      </c>
      <c r="AH7" s="33" t="str">
        <f>RIGHT(DEC2HEX(AH8,4),2)</f>
        <v>32</v>
      </c>
      <c r="AI7" s="33" t="str">
        <f>LEFT(DEC2HEX(AH8,4),2)</f>
        <v>00</v>
      </c>
      <c r="AJ7" s="33" t="str">
        <f>RIGHT(DEC2HEX(AJ8,8),2)</f>
        <v>08</v>
      </c>
      <c r="AK7" s="33" t="str">
        <f>MID(DEC2HEX(AJ8,8),5,2)</f>
        <v>4C</v>
      </c>
      <c r="AL7" s="33" t="str">
        <f>MID(DEC2HEX(AJ8,8),3,2)</f>
        <v>01</v>
      </c>
      <c r="AM7" s="33" t="str">
        <f>MID(DEC2HEX(AJ8,8),1,2)</f>
        <v>00</v>
      </c>
      <c r="AN7" s="33" t="str">
        <f>RIGHT(DEC2HEX(AN8,4),2)</f>
        <v>33</v>
      </c>
      <c r="AO7" s="33" t="str">
        <f>LEFT(DEC2HEX(AN8,4),2)</f>
        <v>00</v>
      </c>
      <c r="AP7" s="33" t="str">
        <f>RIGHT(DEC2HEX(AP8,8),2)</f>
        <v>48</v>
      </c>
      <c r="AQ7" s="33" t="str">
        <f>MID(DEC2HEX(AP8,8),5,2)</f>
        <v>E8</v>
      </c>
      <c r="AR7" s="33" t="str">
        <f>MID(DEC2HEX(AP8,8),3,2)</f>
        <v>01</v>
      </c>
      <c r="AS7" s="33" t="str">
        <f>MID(DEC2HEX(AP8,8),1,2)</f>
        <v>00</v>
      </c>
      <c r="AT7" s="33" t="str">
        <f>RIGHT(DEC2HEX(AT8,4),2)</f>
        <v>35</v>
      </c>
      <c r="AU7" s="33" t="str">
        <f>LEFT(DEC2HEX(AT8,4),2)</f>
        <v>00</v>
      </c>
      <c r="AV7" s="33" t="str">
        <f>RIGHT(DEC2HEX(AV8,8),2)</f>
        <v>E0</v>
      </c>
      <c r="AW7" s="33" t="str">
        <f>MID(DEC2HEX(AV8,8),5,2)</f>
        <v>2E</v>
      </c>
      <c r="AX7" s="33" t="str">
        <f>MID(DEC2HEX(AV8,8),3,2)</f>
        <v>00</v>
      </c>
      <c r="AY7" s="33" t="str">
        <f>MID(DEC2HEX(AV8,8),1,2)</f>
        <v>00</v>
      </c>
      <c r="AZ7" s="33" t="str">
        <f>RIGHT(DEC2HEX(AZ8,4),2)</f>
        <v>3C</v>
      </c>
      <c r="BA7" s="33" t="str">
        <f>LEFT(DEC2HEX(AZ8,4),2)</f>
        <v>00</v>
      </c>
      <c r="BB7" s="33" t="str">
        <f>RIGHT(DEC2HEX(BB8,8),2)</f>
        <v>D6</v>
      </c>
      <c r="BC7" s="33" t="str">
        <f>MID(DEC2HEX(BB8,8),5,2)</f>
        <v>06</v>
      </c>
      <c r="BD7" s="33" t="str">
        <f>MID(DEC2HEX(BB8,8),3,2)</f>
        <v>00</v>
      </c>
      <c r="BE7" s="33" t="str">
        <f>MID(DEC2HEX(BB8,8),1,2)</f>
        <v>00</v>
      </c>
      <c r="BF7" s="33" t="str">
        <f>RIGHT(DEC2HEX(BF8,4),2)</f>
        <v>3E</v>
      </c>
      <c r="BG7" s="33" t="str">
        <f>LEFT(DEC2HEX(BF8,4),2)</f>
        <v>00</v>
      </c>
      <c r="BH7" s="33" t="str">
        <f>RIGHT(DEC2HEX(BH8,8),2)</f>
        <v>AF</v>
      </c>
      <c r="BI7" s="33" t="str">
        <f>MID(DEC2HEX(BH8,8),5,2)</f>
        <v>00</v>
      </c>
      <c r="BJ7" s="33" t="str">
        <f>MID(DEC2HEX(BH8,8),3,2)</f>
        <v>00</v>
      </c>
      <c r="BK7" s="33" t="str">
        <f>MID(DEC2HEX(BH8,8),1,2)</f>
        <v>00</v>
      </c>
      <c r="BL7" s="33" t="str">
        <f>RIGHT(DEC2HEX(BL8,4),2)</f>
        <v>7F</v>
      </c>
      <c r="BM7" s="33" t="str">
        <f>LEFT(DEC2HEX(BL8,4),2)</f>
        <v>00</v>
      </c>
      <c r="BN7" s="33" t="str">
        <f>RIGHT(DEC2HEX(BN8,8),2)</f>
        <v>E8</v>
      </c>
      <c r="BO7" s="33" t="str">
        <f>MID(DEC2HEX(BN8,8),5,2)</f>
        <v>03</v>
      </c>
      <c r="BP7" s="33" t="str">
        <f>MID(DEC2HEX(BN8,8),3,2)</f>
        <v>00</v>
      </c>
      <c r="BQ7" s="33" t="str">
        <f>MID(DEC2HEX(BN8,8),1,2)</f>
        <v>00</v>
      </c>
      <c r="BR7" s="33" t="str">
        <f>RIGHT(DEC2HEX(BR8,4),2)</f>
        <v>A1</v>
      </c>
      <c r="BS7" s="33" t="str">
        <f>LEFT(DEC2HEX(BR8,4),2)</f>
        <v>00</v>
      </c>
      <c r="BT7" s="33" t="str">
        <f>RIGHT(DEC2HEX(BT8,8),2)</f>
        <v>C0</v>
      </c>
      <c r="BU7" s="33" t="str">
        <f>MID(DEC2HEX(BT8,8),5,2)</f>
        <v>DA</v>
      </c>
      <c r="BV7" s="33" t="str">
        <f>MID(DEC2HEX(BT8,8),3,2)</f>
        <v>00</v>
      </c>
      <c r="BW7" s="33" t="str">
        <f>MID(DEC2HEX(BT8,8),1,2)</f>
        <v>00</v>
      </c>
      <c r="BX7" s="33" t="str">
        <f>RIGHT(DEC2HEX(BX8,4),2)</f>
        <v>42</v>
      </c>
      <c r="BY7" s="33" t="str">
        <f>LEFT(DEC2HEX(BX8,4),2)</f>
        <v>00</v>
      </c>
      <c r="BZ7" s="33" t="str">
        <f>RIGHT(DEC2HEX(BZ8,8),2)</f>
        <v>A0</v>
      </c>
      <c r="CA7" s="33" t="str">
        <f>MID(DEC2HEX(BZ8,8),5,2)</f>
        <v>86</v>
      </c>
      <c r="CB7" s="33" t="str">
        <f>MID(DEC2HEX(BZ8,8),3,2)</f>
        <v>01</v>
      </c>
      <c r="CC7" s="33" t="str">
        <f>MID(DEC2HEX(BZ8,8),1,2)</f>
        <v>00</v>
      </c>
    </row>
    <row r="8" spans="1:81" x14ac:dyDescent="0.25">
      <c r="B8" s="657">
        <v>13</v>
      </c>
      <c r="C8" s="657"/>
      <c r="D8" s="657">
        <f>D9</f>
        <v>21</v>
      </c>
      <c r="E8" s="657"/>
      <c r="F8" s="657">
        <f>F9</f>
        <v>1000</v>
      </c>
      <c r="G8" s="657"/>
      <c r="H8" s="657"/>
      <c r="I8" s="657"/>
      <c r="J8" s="657">
        <f>J9</f>
        <v>1</v>
      </c>
      <c r="K8" s="657"/>
      <c r="L8" s="657">
        <f>L9*1000</f>
        <v>4500</v>
      </c>
      <c r="M8" s="657"/>
      <c r="N8" s="657"/>
      <c r="O8" s="657"/>
      <c r="P8" s="657">
        <f>P9</f>
        <v>2</v>
      </c>
      <c r="Q8" s="657"/>
      <c r="R8" s="657">
        <f>R9*1000</f>
        <v>3500</v>
      </c>
      <c r="S8" s="657"/>
      <c r="T8" s="657"/>
      <c r="U8" s="657"/>
      <c r="V8" s="657">
        <f>V9</f>
        <v>3</v>
      </c>
      <c r="W8" s="657"/>
      <c r="X8" s="657">
        <f>X9*1000</f>
        <v>650</v>
      </c>
      <c r="Y8" s="657"/>
      <c r="Z8" s="657"/>
      <c r="AA8" s="657"/>
      <c r="AB8" s="657">
        <f>AB9</f>
        <v>20</v>
      </c>
      <c r="AC8" s="657"/>
      <c r="AD8" s="657">
        <f>AD9*1000</f>
        <v>785000</v>
      </c>
      <c r="AE8" s="657"/>
      <c r="AF8" s="657"/>
      <c r="AG8" s="657"/>
      <c r="AH8" s="657">
        <f>AH9</f>
        <v>50</v>
      </c>
      <c r="AI8" s="657"/>
      <c r="AJ8" s="657">
        <f>AJ9*1000</f>
        <v>85000</v>
      </c>
      <c r="AK8" s="657"/>
      <c r="AL8" s="657"/>
      <c r="AM8" s="657"/>
      <c r="AN8" s="657">
        <f>AN9</f>
        <v>51</v>
      </c>
      <c r="AO8" s="657"/>
      <c r="AP8" s="657">
        <f>AP9*1000</f>
        <v>125000</v>
      </c>
      <c r="AQ8" s="657"/>
      <c r="AR8" s="657"/>
      <c r="AS8" s="657"/>
      <c r="AT8" s="657">
        <f>AT9</f>
        <v>53</v>
      </c>
      <c r="AU8" s="657"/>
      <c r="AV8" s="657">
        <f>AV9*1000</f>
        <v>12000</v>
      </c>
      <c r="AW8" s="657"/>
      <c r="AX8" s="657"/>
      <c r="AY8" s="657"/>
      <c r="AZ8" s="657">
        <f>AZ9</f>
        <v>60</v>
      </c>
      <c r="BA8" s="657"/>
      <c r="BB8" s="657">
        <f>BB9*1000</f>
        <v>1750</v>
      </c>
      <c r="BC8" s="657"/>
      <c r="BD8" s="657"/>
      <c r="BE8" s="657"/>
      <c r="BF8" s="657">
        <f>BF9</f>
        <v>62</v>
      </c>
      <c r="BG8" s="657"/>
      <c r="BH8" s="657">
        <f>BH9*1000</f>
        <v>175</v>
      </c>
      <c r="BI8" s="657"/>
      <c r="BJ8" s="657"/>
      <c r="BK8" s="657"/>
      <c r="BL8" s="657">
        <f>BL9</f>
        <v>127</v>
      </c>
      <c r="BM8" s="657"/>
      <c r="BN8" s="657">
        <f>BN9*1000</f>
        <v>1000</v>
      </c>
      <c r="BO8" s="657"/>
      <c r="BP8" s="657"/>
      <c r="BQ8" s="657"/>
      <c r="BR8" s="657">
        <f>BR9</f>
        <v>161</v>
      </c>
      <c r="BS8" s="657"/>
      <c r="BT8" s="657">
        <f>BT9*1000</f>
        <v>56000</v>
      </c>
      <c r="BU8" s="657"/>
      <c r="BV8" s="657"/>
      <c r="BW8" s="657"/>
      <c r="BX8" s="657">
        <f>BX9</f>
        <v>66</v>
      </c>
      <c r="BY8" s="657"/>
      <c r="BZ8" s="657">
        <f>BZ9*1000</f>
        <v>100000</v>
      </c>
      <c r="CA8" s="657"/>
      <c r="CB8" s="657"/>
      <c r="CC8" s="657"/>
    </row>
    <row r="9" spans="1:81" x14ac:dyDescent="0.25">
      <c r="D9" s="660">
        <v>21</v>
      </c>
      <c r="E9" s="660"/>
      <c r="F9" s="657">
        <v>1000</v>
      </c>
      <c r="G9" s="657"/>
      <c r="H9" s="657"/>
      <c r="I9" s="657"/>
      <c r="J9" s="660">
        <v>1</v>
      </c>
      <c r="K9" s="660"/>
      <c r="L9" s="472">
        <v>4.5</v>
      </c>
      <c r="M9" s="472"/>
      <c r="N9" s="472"/>
      <c r="O9" s="472"/>
      <c r="P9" s="660">
        <v>2</v>
      </c>
      <c r="Q9" s="660"/>
      <c r="R9" s="472">
        <v>3.5</v>
      </c>
      <c r="S9" s="472"/>
      <c r="T9" s="472"/>
      <c r="U9" s="472"/>
      <c r="V9" s="660">
        <v>3</v>
      </c>
      <c r="W9" s="660"/>
      <c r="X9" s="472">
        <v>0.65</v>
      </c>
      <c r="Y9" s="472"/>
      <c r="Z9" s="472"/>
      <c r="AA9" s="472"/>
      <c r="AB9" s="660">
        <v>20</v>
      </c>
      <c r="AC9" s="660"/>
      <c r="AD9" s="472">
        <v>785</v>
      </c>
      <c r="AE9" s="472"/>
      <c r="AF9" s="472"/>
      <c r="AG9" s="472"/>
      <c r="AH9" s="660">
        <v>50</v>
      </c>
      <c r="AI9" s="660"/>
      <c r="AJ9" s="472">
        <v>85</v>
      </c>
      <c r="AK9" s="472"/>
      <c r="AL9" s="472"/>
      <c r="AM9" s="472"/>
      <c r="AN9" s="660">
        <v>51</v>
      </c>
      <c r="AO9" s="660"/>
      <c r="AP9" s="472">
        <v>125</v>
      </c>
      <c r="AQ9" s="472"/>
      <c r="AR9" s="472"/>
      <c r="AS9" s="472"/>
      <c r="AT9" s="660">
        <v>53</v>
      </c>
      <c r="AU9" s="660"/>
      <c r="AV9" s="472">
        <v>12</v>
      </c>
      <c r="AW9" s="472"/>
      <c r="AX9" s="472"/>
      <c r="AY9" s="472"/>
      <c r="AZ9" s="660">
        <v>60</v>
      </c>
      <c r="BA9" s="660"/>
      <c r="BB9" s="472">
        <v>1.75</v>
      </c>
      <c r="BC9" s="472"/>
      <c r="BD9" s="472"/>
      <c r="BE9" s="472"/>
      <c r="BF9" s="660">
        <v>62</v>
      </c>
      <c r="BG9" s="660"/>
      <c r="BH9" s="472">
        <v>0.17499999999999999</v>
      </c>
      <c r="BI9" s="472"/>
      <c r="BJ9" s="472"/>
      <c r="BK9" s="472"/>
      <c r="BL9" s="660">
        <v>127</v>
      </c>
      <c r="BM9" s="660"/>
      <c r="BN9" s="472">
        <v>1</v>
      </c>
      <c r="BO9" s="472"/>
      <c r="BP9" s="472"/>
      <c r="BQ9" s="472"/>
      <c r="BR9" s="660">
        <v>161</v>
      </c>
      <c r="BS9" s="660"/>
      <c r="BT9" s="472">
        <v>56</v>
      </c>
      <c r="BU9" s="472"/>
      <c r="BV9" s="472"/>
      <c r="BW9" s="472"/>
      <c r="BX9" s="660">
        <v>66</v>
      </c>
      <c r="BY9" s="660"/>
      <c r="BZ9" s="472">
        <v>100</v>
      </c>
      <c r="CA9" s="472"/>
      <c r="CB9" s="472"/>
      <c r="CC9" s="472"/>
    </row>
    <row r="10" spans="1:81" x14ac:dyDescent="0.25">
      <c r="D10" s="657" t="s">
        <v>432</v>
      </c>
      <c r="E10" s="657"/>
      <c r="F10" s="657" t="s">
        <v>433</v>
      </c>
      <c r="G10" s="657"/>
      <c r="H10" s="657"/>
      <c r="I10" s="657"/>
      <c r="J10" s="657" t="s">
        <v>432</v>
      </c>
      <c r="K10" s="657"/>
      <c r="L10" s="657" t="s">
        <v>433</v>
      </c>
      <c r="M10" s="657"/>
      <c r="N10" s="657"/>
      <c r="O10" s="657"/>
      <c r="P10" s="657" t="s">
        <v>432</v>
      </c>
      <c r="Q10" s="657"/>
      <c r="R10" s="657" t="s">
        <v>433</v>
      </c>
      <c r="S10" s="657"/>
      <c r="T10" s="657"/>
      <c r="U10" s="657"/>
      <c r="V10" s="657" t="s">
        <v>432</v>
      </c>
      <c r="W10" s="657"/>
      <c r="X10" s="657" t="s">
        <v>433</v>
      </c>
      <c r="Y10" s="657"/>
      <c r="Z10" s="657"/>
      <c r="AA10" s="657"/>
      <c r="AB10" s="657" t="s">
        <v>432</v>
      </c>
      <c r="AC10" s="657"/>
      <c r="AD10" s="657" t="s">
        <v>433</v>
      </c>
      <c r="AE10" s="657"/>
      <c r="AF10" s="657"/>
      <c r="AG10" s="657"/>
      <c r="AH10" s="657" t="s">
        <v>432</v>
      </c>
      <c r="AI10" s="657"/>
      <c r="AJ10" s="657" t="s">
        <v>433</v>
      </c>
      <c r="AK10" s="657"/>
      <c r="AL10" s="657"/>
      <c r="AM10" s="657"/>
      <c r="AN10" s="657" t="s">
        <v>432</v>
      </c>
      <c r="AO10" s="657"/>
      <c r="AP10" s="657" t="s">
        <v>433</v>
      </c>
      <c r="AQ10" s="657"/>
      <c r="AR10" s="657"/>
      <c r="AS10" s="657"/>
      <c r="AT10" s="657" t="s">
        <v>432</v>
      </c>
      <c r="AU10" s="657"/>
      <c r="AV10" s="657" t="s">
        <v>433</v>
      </c>
      <c r="AW10" s="657"/>
      <c r="AX10" s="657"/>
      <c r="AY10" s="657"/>
      <c r="AZ10" s="657" t="s">
        <v>432</v>
      </c>
      <c r="BA10" s="657"/>
      <c r="BB10" s="657" t="s">
        <v>433</v>
      </c>
      <c r="BC10" s="657"/>
      <c r="BD10" s="657"/>
      <c r="BE10" s="657"/>
      <c r="BF10" s="657" t="s">
        <v>432</v>
      </c>
      <c r="BG10" s="657"/>
      <c r="BH10" s="657" t="s">
        <v>433</v>
      </c>
      <c r="BI10" s="657"/>
      <c r="BJ10" s="657"/>
      <c r="BK10" s="657"/>
      <c r="BL10" s="657" t="s">
        <v>432</v>
      </c>
      <c r="BM10" s="657"/>
      <c r="BN10" s="657" t="s">
        <v>433</v>
      </c>
      <c r="BO10" s="657"/>
      <c r="BP10" s="657"/>
      <c r="BQ10" s="657"/>
      <c r="BR10" s="657" t="s">
        <v>432</v>
      </c>
      <c r="BS10" s="657"/>
      <c r="BT10" s="657" t="s">
        <v>433</v>
      </c>
      <c r="BU10" s="657"/>
      <c r="BV10" s="657"/>
      <c r="BW10" s="657"/>
      <c r="BX10" s="657" t="s">
        <v>432</v>
      </c>
      <c r="BY10" s="657"/>
      <c r="BZ10" s="657" t="s">
        <v>433</v>
      </c>
      <c r="CA10" s="657"/>
      <c r="CB10" s="657"/>
      <c r="CC10" s="657"/>
    </row>
    <row r="11" spans="1:81" ht="28.5" customHeight="1" x14ac:dyDescent="0.25">
      <c r="D11" s="658" t="s">
        <v>434</v>
      </c>
      <c r="E11" s="658"/>
      <c r="F11" s="657" t="s">
        <v>435</v>
      </c>
      <c r="G11" s="657"/>
      <c r="H11" s="657"/>
      <c r="I11" s="657"/>
      <c r="J11" s="657" t="s">
        <v>436</v>
      </c>
      <c r="K11" s="657"/>
      <c r="L11" s="657"/>
      <c r="M11" s="657"/>
      <c r="N11" s="657"/>
      <c r="O11" s="657"/>
      <c r="P11" s="657" t="s">
        <v>437</v>
      </c>
      <c r="Q11" s="657"/>
      <c r="R11" s="657"/>
      <c r="S11" s="657"/>
      <c r="T11" s="657"/>
      <c r="U11" s="657"/>
      <c r="V11" s="657" t="s">
        <v>438</v>
      </c>
      <c r="W11" s="657"/>
      <c r="X11" s="657"/>
      <c r="Y11" s="657"/>
      <c r="Z11" s="657"/>
      <c r="AA11" s="657"/>
      <c r="AB11" s="657" t="s">
        <v>439</v>
      </c>
      <c r="AC11" s="657"/>
      <c r="AD11" s="657"/>
      <c r="AE11" s="657"/>
      <c r="AF11" s="657"/>
      <c r="AG11" s="657"/>
      <c r="AH11" s="657" t="s">
        <v>440</v>
      </c>
      <c r="AI11" s="657"/>
      <c r="AJ11" s="657"/>
      <c r="AK11" s="657"/>
      <c r="AL11" s="657"/>
      <c r="AM11" s="657"/>
      <c r="AN11" s="657" t="s">
        <v>441</v>
      </c>
      <c r="AO11" s="657"/>
      <c r="AP11" s="657"/>
      <c r="AQ11" s="657"/>
      <c r="AR11" s="657"/>
      <c r="AS11" s="657"/>
      <c r="AT11" s="657" t="s">
        <v>444</v>
      </c>
      <c r="AU11" s="657"/>
      <c r="AV11" s="657"/>
      <c r="AW11" s="657"/>
      <c r="AX11" s="657"/>
      <c r="AY11" s="657"/>
      <c r="AZ11" s="657" t="s">
        <v>442</v>
      </c>
      <c r="BA11" s="657"/>
      <c r="BB11" s="657"/>
      <c r="BC11" s="657"/>
      <c r="BD11" s="657"/>
      <c r="BE11" s="657"/>
      <c r="BF11" s="657" t="s">
        <v>443</v>
      </c>
      <c r="BG11" s="657"/>
      <c r="BH11" s="657"/>
      <c r="BI11" s="657"/>
      <c r="BJ11" s="657"/>
      <c r="BK11" s="657"/>
      <c r="BL11" s="657" t="s">
        <v>445</v>
      </c>
      <c r="BM11" s="657"/>
      <c r="BN11" s="657"/>
      <c r="BO11" s="657"/>
      <c r="BP11" s="657"/>
      <c r="BQ11" s="657"/>
      <c r="BR11" s="657" t="s">
        <v>446</v>
      </c>
      <c r="BS11" s="657"/>
      <c r="BT11" s="657"/>
      <c r="BU11" s="657"/>
      <c r="BV11" s="657"/>
      <c r="BW11" s="657"/>
      <c r="BX11" s="658" t="s">
        <v>451</v>
      </c>
      <c r="BY11" s="658"/>
      <c r="BZ11" s="658"/>
      <c r="CA11" s="658"/>
      <c r="CB11" s="658"/>
      <c r="CC11" s="658"/>
    </row>
    <row r="12" spans="1:81" x14ac:dyDescent="0.25">
      <c r="A12" t="s">
        <v>428</v>
      </c>
      <c r="D12" s="657">
        <v>1</v>
      </c>
      <c r="E12" s="657"/>
      <c r="F12" s="657"/>
      <c r="G12" s="657"/>
      <c r="H12" s="657"/>
      <c r="I12" s="657"/>
      <c r="J12" s="657">
        <f>D12+1</f>
        <v>2</v>
      </c>
      <c r="K12" s="657"/>
      <c r="L12" s="657"/>
      <c r="M12" s="657"/>
      <c r="N12" s="657"/>
      <c r="O12" s="657"/>
      <c r="P12" s="657">
        <f>J12+1</f>
        <v>3</v>
      </c>
      <c r="Q12" s="657"/>
      <c r="R12" s="657"/>
      <c r="S12" s="657"/>
      <c r="T12" s="657"/>
      <c r="U12" s="657"/>
      <c r="V12" s="657">
        <f>P12+1</f>
        <v>4</v>
      </c>
      <c r="W12" s="657"/>
      <c r="X12" s="657"/>
      <c r="Y12" s="657"/>
      <c r="Z12" s="657"/>
      <c r="AA12" s="657"/>
      <c r="AB12" s="657">
        <f>V12+1</f>
        <v>5</v>
      </c>
      <c r="AC12" s="657"/>
      <c r="AD12" s="657"/>
      <c r="AE12" s="657"/>
      <c r="AF12" s="657"/>
      <c r="AG12" s="657"/>
      <c r="AH12" s="657">
        <f>AB12+1</f>
        <v>6</v>
      </c>
      <c r="AI12" s="657"/>
      <c r="AJ12" s="657"/>
      <c r="AK12" s="657"/>
      <c r="AL12" s="657"/>
      <c r="AM12" s="657"/>
      <c r="AN12" s="657">
        <f>AH12+1</f>
        <v>7</v>
      </c>
      <c r="AO12" s="657"/>
      <c r="AP12" s="657"/>
      <c r="AQ12" s="657"/>
      <c r="AR12" s="657"/>
      <c r="AS12" s="657"/>
      <c r="AT12" s="657">
        <f>AN12+1</f>
        <v>8</v>
      </c>
      <c r="AU12" s="657"/>
      <c r="AV12" s="657"/>
      <c r="AW12" s="657"/>
      <c r="AX12" s="657"/>
      <c r="AY12" s="657"/>
      <c r="AZ12" s="657">
        <f>AT12+1</f>
        <v>9</v>
      </c>
      <c r="BA12" s="657"/>
      <c r="BB12" s="657"/>
      <c r="BC12" s="657"/>
      <c r="BD12" s="657"/>
      <c r="BE12" s="657"/>
      <c r="BF12" s="657">
        <f>AZ12+1</f>
        <v>10</v>
      </c>
      <c r="BG12" s="657"/>
      <c r="BH12" s="657"/>
      <c r="BI12" s="657"/>
      <c r="BJ12" s="657"/>
      <c r="BK12" s="657"/>
      <c r="BL12" s="657">
        <f>BF12+1</f>
        <v>11</v>
      </c>
      <c r="BM12" s="657"/>
      <c r="BN12" s="657"/>
      <c r="BO12" s="657"/>
      <c r="BP12" s="657"/>
      <c r="BQ12" s="657"/>
      <c r="BR12" s="657">
        <f>BL12+1</f>
        <v>12</v>
      </c>
      <c r="BS12" s="657"/>
      <c r="BT12" s="657"/>
      <c r="BU12" s="657"/>
      <c r="BV12" s="657"/>
      <c r="BW12" s="657"/>
      <c r="BX12" s="657">
        <f>BR12+1</f>
        <v>13</v>
      </c>
      <c r="BY12" s="657"/>
      <c r="BZ12" s="657"/>
      <c r="CA12" s="657"/>
      <c r="CB12" s="657"/>
      <c r="CC12" s="657"/>
    </row>
    <row r="14" spans="1:81" x14ac:dyDescent="0.25">
      <c r="H14" s="154"/>
    </row>
    <row r="16" spans="1:81" x14ac:dyDescent="0.25">
      <c r="B16" t="str">
        <f>DEC2HEX(BR12,2)</f>
        <v>0C</v>
      </c>
    </row>
  </sheetData>
  <mergeCells count="213">
    <mergeCell ref="BT5:BU5"/>
    <mergeCell ref="F3:I3"/>
    <mergeCell ref="B5:C5"/>
    <mergeCell ref="D10:E10"/>
    <mergeCell ref="F10:I10"/>
    <mergeCell ref="J8:K8"/>
    <mergeCell ref="N4:O4"/>
    <mergeCell ref="P4:Q4"/>
    <mergeCell ref="R4:S4"/>
    <mergeCell ref="D3:E3"/>
    <mergeCell ref="J3:K3"/>
    <mergeCell ref="B4:C4"/>
    <mergeCell ref="D4:E4"/>
    <mergeCell ref="D5:E5"/>
    <mergeCell ref="F4:G4"/>
    <mergeCell ref="F5:G5"/>
    <mergeCell ref="P3:Q3"/>
    <mergeCell ref="R3:U3"/>
    <mergeCell ref="L3:O3"/>
    <mergeCell ref="H4:I4"/>
    <mergeCell ref="J4:K4"/>
    <mergeCell ref="L4:M4"/>
    <mergeCell ref="R5:S5"/>
    <mergeCell ref="H5:I5"/>
    <mergeCell ref="BP4:BQ4"/>
    <mergeCell ref="BF4:BG4"/>
    <mergeCell ref="BH4:BI4"/>
    <mergeCell ref="T4:U4"/>
    <mergeCell ref="V4:W4"/>
    <mergeCell ref="X4:Y4"/>
    <mergeCell ref="Z4:AA4"/>
    <mergeCell ref="AB4:AC4"/>
    <mergeCell ref="AD4:AE4"/>
    <mergeCell ref="J5:K5"/>
    <mergeCell ref="BV4:BW4"/>
    <mergeCell ref="BX4:BY4"/>
    <mergeCell ref="BZ4:CA4"/>
    <mergeCell ref="CB4:CC4"/>
    <mergeCell ref="AT4:AU4"/>
    <mergeCell ref="AV4:AW4"/>
    <mergeCell ref="AX4:AY4"/>
    <mergeCell ref="AZ4:BA4"/>
    <mergeCell ref="BB4:BC4"/>
    <mergeCell ref="BD4:BE4"/>
    <mergeCell ref="BR4:BS4"/>
    <mergeCell ref="BT4:BU4"/>
    <mergeCell ref="BV5:BW5"/>
    <mergeCell ref="BX5:BY5"/>
    <mergeCell ref="BZ5:CA5"/>
    <mergeCell ref="CB5:CC5"/>
    <mergeCell ref="BR5:BS5"/>
    <mergeCell ref="L5:M5"/>
    <mergeCell ref="N5:O5"/>
    <mergeCell ref="P5:Q5"/>
    <mergeCell ref="BJ4:BK4"/>
    <mergeCell ref="BL4:BM4"/>
    <mergeCell ref="BN4:BO4"/>
    <mergeCell ref="AF5:AG5"/>
    <mergeCell ref="AH5:AI5"/>
    <mergeCell ref="AJ5:AK5"/>
    <mergeCell ref="T5:U5"/>
    <mergeCell ref="AH8:AI8"/>
    <mergeCell ref="AJ8:AM8"/>
    <mergeCell ref="AH9:AI9"/>
    <mergeCell ref="AJ9:AM9"/>
    <mergeCell ref="AN8:AO8"/>
    <mergeCell ref="BJ5:BK5"/>
    <mergeCell ref="BL5:BM5"/>
    <mergeCell ref="BN5:BO5"/>
    <mergeCell ref="BP5:BQ5"/>
    <mergeCell ref="AR5:AS5"/>
    <mergeCell ref="AT5:AU5"/>
    <mergeCell ref="AV5:AW5"/>
    <mergeCell ref="AX5:AY5"/>
    <mergeCell ref="AZ5:BA5"/>
    <mergeCell ref="BB5:BC5"/>
    <mergeCell ref="D11:E11"/>
    <mergeCell ref="F11:I11"/>
    <mergeCell ref="J11:O11"/>
    <mergeCell ref="P11:U11"/>
    <mergeCell ref="P8:Q8"/>
    <mergeCell ref="R8:U8"/>
    <mergeCell ref="P9:Q9"/>
    <mergeCell ref="R9:U9"/>
    <mergeCell ref="P10:Q10"/>
    <mergeCell ref="R10:U10"/>
    <mergeCell ref="L8:O8"/>
    <mergeCell ref="J9:K9"/>
    <mergeCell ref="L9:O9"/>
    <mergeCell ref="J10:K10"/>
    <mergeCell ref="L10:O10"/>
    <mergeCell ref="D9:E9"/>
    <mergeCell ref="F9:I9"/>
    <mergeCell ref="D8:E8"/>
    <mergeCell ref="F8:I8"/>
    <mergeCell ref="V11:AA11"/>
    <mergeCell ref="V3:W3"/>
    <mergeCell ref="X3:AA3"/>
    <mergeCell ref="AB8:AC8"/>
    <mergeCell ref="AD8:AG8"/>
    <mergeCell ref="AB9:AC9"/>
    <mergeCell ref="AD9:AG9"/>
    <mergeCell ref="AB10:AC10"/>
    <mergeCell ref="AD10:AG10"/>
    <mergeCell ref="AB11:AG11"/>
    <mergeCell ref="V8:W8"/>
    <mergeCell ref="X8:AA8"/>
    <mergeCell ref="V9:W9"/>
    <mergeCell ref="X9:AA9"/>
    <mergeCell ref="V10:W10"/>
    <mergeCell ref="X10:AA10"/>
    <mergeCell ref="V5:W5"/>
    <mergeCell ref="X5:Y5"/>
    <mergeCell ref="Z5:AA5"/>
    <mergeCell ref="AB5:AC5"/>
    <mergeCell ref="AD5:AE5"/>
    <mergeCell ref="AB3:AC3"/>
    <mergeCell ref="AD3:AG3"/>
    <mergeCell ref="AF4:AG4"/>
    <mergeCell ref="AH10:AI10"/>
    <mergeCell ref="AJ10:AM10"/>
    <mergeCell ref="AH11:AM11"/>
    <mergeCell ref="AH3:AI3"/>
    <mergeCell ref="AL5:AM5"/>
    <mergeCell ref="AJ3:AM3"/>
    <mergeCell ref="AH4:AI4"/>
    <mergeCell ref="AJ4:AK4"/>
    <mergeCell ref="AL4:AM4"/>
    <mergeCell ref="AP8:AS8"/>
    <mergeCell ref="AN9:AO9"/>
    <mergeCell ref="AP9:AS9"/>
    <mergeCell ref="AN10:AO10"/>
    <mergeCell ref="AP10:AS10"/>
    <mergeCell ref="AN11:AS11"/>
    <mergeCell ref="AN3:AO3"/>
    <mergeCell ref="AP3:AS3"/>
    <mergeCell ref="AN5:AO5"/>
    <mergeCell ref="AP5:AQ5"/>
    <mergeCell ref="AN4:AO4"/>
    <mergeCell ref="AP4:AQ4"/>
    <mergeCell ref="AR4:AS4"/>
    <mergeCell ref="BH9:BK9"/>
    <mergeCell ref="BF10:BG10"/>
    <mergeCell ref="BH10:BK10"/>
    <mergeCell ref="BF11:BK11"/>
    <mergeCell ref="BF3:BG3"/>
    <mergeCell ref="AT11:AY11"/>
    <mergeCell ref="AT3:AU3"/>
    <mergeCell ref="AV3:AY3"/>
    <mergeCell ref="AZ8:BA8"/>
    <mergeCell ref="BB8:BE8"/>
    <mergeCell ref="AZ9:BA9"/>
    <mergeCell ref="BB9:BE9"/>
    <mergeCell ref="AZ10:BA10"/>
    <mergeCell ref="BB10:BE10"/>
    <mergeCell ref="AZ11:BE11"/>
    <mergeCell ref="AT8:AU8"/>
    <mergeCell ref="AV8:AY8"/>
    <mergeCell ref="AT9:AU9"/>
    <mergeCell ref="AV9:AY9"/>
    <mergeCell ref="AT10:AU10"/>
    <mergeCell ref="AV10:AY10"/>
    <mergeCell ref="BD5:BE5"/>
    <mergeCell ref="BF5:BG5"/>
    <mergeCell ref="BH5:BI5"/>
    <mergeCell ref="B8:C8"/>
    <mergeCell ref="BR11:BW11"/>
    <mergeCell ref="BR3:BS3"/>
    <mergeCell ref="BT3:BW3"/>
    <mergeCell ref="D12:I12"/>
    <mergeCell ref="J12:O12"/>
    <mergeCell ref="P12:U12"/>
    <mergeCell ref="V12:AA12"/>
    <mergeCell ref="AB12:AG12"/>
    <mergeCell ref="AH12:AM12"/>
    <mergeCell ref="AN12:AS12"/>
    <mergeCell ref="BR8:BS8"/>
    <mergeCell ref="BT8:BW8"/>
    <mergeCell ref="BR9:BS9"/>
    <mergeCell ref="BT9:BW9"/>
    <mergeCell ref="BR10:BS10"/>
    <mergeCell ref="BT10:BW10"/>
    <mergeCell ref="BH3:BK3"/>
    <mergeCell ref="BL8:BM8"/>
    <mergeCell ref="BN8:BQ8"/>
    <mergeCell ref="BL9:BM9"/>
    <mergeCell ref="BN9:BQ9"/>
    <mergeCell ref="BL10:BM10"/>
    <mergeCell ref="BN10:BQ10"/>
    <mergeCell ref="F1:I1"/>
    <mergeCell ref="BX11:CC11"/>
    <mergeCell ref="BX3:BY3"/>
    <mergeCell ref="BZ3:CC3"/>
    <mergeCell ref="BX12:CC12"/>
    <mergeCell ref="BX8:BY8"/>
    <mergeCell ref="BZ8:CC8"/>
    <mergeCell ref="BX9:BY9"/>
    <mergeCell ref="BZ9:CC9"/>
    <mergeCell ref="BX10:BY10"/>
    <mergeCell ref="BZ10:CC10"/>
    <mergeCell ref="AT12:AY12"/>
    <mergeCell ref="AZ12:BE12"/>
    <mergeCell ref="BF12:BK12"/>
    <mergeCell ref="BL12:BQ12"/>
    <mergeCell ref="BR12:BW12"/>
    <mergeCell ref="BL11:BQ11"/>
    <mergeCell ref="BL3:BM3"/>
    <mergeCell ref="BN3:BQ3"/>
    <mergeCell ref="AZ3:BA3"/>
    <mergeCell ref="BB3:BE3"/>
    <mergeCell ref="BF8:BG8"/>
    <mergeCell ref="BH8:BK8"/>
    <mergeCell ref="BF9:B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LIVE Real Time Control</vt:lpstr>
      <vt:lpstr>Last Test Results</vt:lpstr>
      <vt:lpstr>Read Parameters</vt:lpstr>
      <vt:lpstr>Write Parameters </vt:lpstr>
      <vt:lpstr>PUN</vt:lpstr>
      <vt:lpstr>ASCII to Hex</vt:lpstr>
      <vt:lpstr>Param ID</vt:lpstr>
      <vt:lpstr>SPE Cycles</vt:lpstr>
      <vt:lpstr>Units Codes</vt:lpstr>
      <vt:lpstr>Alarm Codes</vt:lpstr>
      <vt:lpstr>Steps Table</vt:lpstr>
      <vt:lpstr>Write 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Bartsch</dc:creator>
  <cp:lastModifiedBy>Felix Arisoy</cp:lastModifiedBy>
  <dcterms:created xsi:type="dcterms:W3CDTF">2015-03-13T11:46:50Z</dcterms:created>
  <dcterms:modified xsi:type="dcterms:W3CDTF">2025-06-16T12:33:09Z</dcterms:modified>
</cp:coreProperties>
</file>