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lendarioProyecto" sheetId="1" state="visible" r:id="rId3"/>
    <sheet name="Acerca de" sheetId="2" state="visible" r:id="rId4"/>
  </sheets>
  <definedNames>
    <definedName function="false" hidden="false" localSheetId="0" name="_xlnm.Print_Titles" vbProcedure="false">CalendarioProyecto!$4:$6</definedName>
    <definedName function="false" hidden="false" name="Display_Week" vbProcedure="false">CalendarioProyecto!$E$4</definedName>
    <definedName function="false" hidden="false" name="Project_Start" vbProcedure="false">CalendarioProyecto!$E$3</definedName>
    <definedName function="false" hidden="false" localSheetId="0" name="hoy" vbProcedure="false">TODAY()</definedName>
    <definedName function="false" hidden="false" localSheetId="0" name="task_end" vbProcedure="false">CalendarioProyecto!$F1</definedName>
    <definedName function="false" hidden="false" localSheetId="0" name="task_progress" vbProcedure="false">CalendarioProyecto!$D1</definedName>
    <definedName function="false" hidden="false" localSheetId="0" name="task_start" vbProcedure="false">CalendarioProyecto!$E1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<sst xmlns="http://schemas.openxmlformats.org/spreadsheetml/2006/main" count="115" uniqueCount="80">
  <si>
    <t xml:space="preserve">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</si>
  <si>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 xml:space="preserve">Capstone 2025 "AgenDoctor"</t>
  </si>
  <si>
    <t xml:space="preserve">Escriba el nombre de la compañía en la celda B2.</t>
  </si>
  <si>
    <t xml:space="preserve">Duoc Uc</t>
  </si>
  <si>
    <t xml:space="preserve">Escriba el nombre del responsable del proyecto en la celda B3. Escriba la fecha de comienzo del proyecto en la celda E3. Inicio del proyecto: la etiqueta se encuentra en la celda C3.</t>
  </si>
  <si>
    <t xml:space="preserve">Johan Collao / Cristian quintriqueo </t>
  </si>
  <si>
    <t xml:space="preserve">Inicio del proyecto:</t>
  </si>
  <si>
    <t xml:space="preserve">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</si>
  <si>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 xml:space="preserve">Semana para mostrar:</t>
  </si>
  <si>
    <t xml:space="preserve">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</si>
  <si>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 xml:space="preserve">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</si>
  <si>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TAREA</t>
  </si>
  <si>
    <t xml:space="preserve">ASIGNADO
A</t>
  </si>
  <si>
    <t xml:space="preserve">PROGRESO</t>
  </si>
  <si>
    <t xml:space="preserve">INICIO</t>
  </si>
  <si>
    <t xml:space="preserve">FIN</t>
  </si>
  <si>
    <t xml:space="preserve">DÍAS</t>
  </si>
  <si>
    <t xml:space="preserve">No elimine esta fila. Esta fila está oculta para conservar una fórmula que se usa para resaltar el día actual dentro de la programación del proyecto. </t>
  </si>
  <si>
    <t xml:space="preserve">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</si>
  <si>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Analisis de Evidencia y definicion del proyecto</t>
  </si>
  <si>
    <t xml:space="preserve">Encargado</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</si>
  <si>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</si>
  <si>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 xml:space="preserve">Identificación de stakeholders</t>
  </si>
  <si>
    <t xml:space="preserve">Grupal</t>
  </si>
  <si>
    <t xml:space="preserve">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</si>
  <si>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 xml:space="preserve">Acta de constitución del proyecto</t>
  </si>
  <si>
    <t xml:space="preserve">Definición del stack tecnológico</t>
  </si>
  <si>
    <t xml:space="preserve">Definir plan de trabajo y cronograma</t>
  </si>
  <si>
    <t xml:space="preserve">Levantamiento de requisitos</t>
  </si>
  <si>
    <t xml:space="preserve">Matriz de requerimientos</t>
  </si>
  <si>
    <t xml:space="preserve">Elaboración de ERS (Especificación de Requerimientos de Software)</t>
  </si>
  <si>
    <t xml:space="preserve">Identificación de atributos de calidad (seguridad, usabilidad, escalabilidad)</t>
  </si>
  <si>
    <t xml:space="preserve">Plan de riesgos</t>
  </si>
  <si>
    <t xml:space="preserve">Diseño de mockups</t>
  </si>
  <si>
    <t xml:space="preserve">Diagrama de casos de uso</t>
  </si>
  <si>
    <t xml:space="preserve">DAS (Diseño de la Arquitectura del Software)</t>
  </si>
  <si>
    <t xml:space="preserve">Modelado entidad-relación (MER)</t>
  </si>
  <si>
    <t xml:space="preserve">Definición del plan de pruebas</t>
  </si>
  <si>
    <t xml:space="preserve">Definición de criterios de aceptación</t>
  </si>
  <si>
    <t xml:space="preserve">Preparación de presentación Fase 1 </t>
  </si>
  <si>
    <t xml:space="preserve">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</si>
  <si>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 xml:space="preserve">Desarrollo y Monitoreo</t>
  </si>
  <si>
    <t xml:space="preserve">Configuración entorno de desarrollo</t>
  </si>
  <si>
    <t xml:space="preserve">Creación de la estructura inicial del proyecto</t>
  </si>
  <si>
    <t xml:space="preserve">Desarrollo Backend</t>
  </si>
  <si>
    <t xml:space="preserve">Implementación de endpoints de la API REST</t>
  </si>
  <si>
    <t xml:space="preserve">Implementación de autenticación y autorización</t>
  </si>
  <si>
    <t xml:space="preserve">Integración con servicios externos</t>
  </si>
  <si>
    <t xml:space="preserve">Desarrollo Frontend</t>
  </si>
  <si>
    <t xml:space="preserve">Configuración inicial del proyecto</t>
  </si>
  <si>
    <t xml:space="preserve">Creación de componentes base</t>
  </si>
  <si>
    <t xml:space="preserve">Implementación de pantallas principales</t>
  </si>
  <si>
    <t xml:space="preserve">Integración con la API</t>
  </si>
  <si>
    <t xml:space="preserve">Desarrollo Base de Datos</t>
  </si>
  <si>
    <t xml:space="preserve">Pruebas de integración entre frontend, backend y base de datos.</t>
  </si>
  <si>
    <t xml:space="preserve">Documentación de la API</t>
  </si>
  <si>
    <t xml:space="preserve">Presentacion Fase 2</t>
  </si>
  <si>
    <t xml:space="preserve">Bloque de título fase de ejemplo</t>
  </si>
  <si>
    <t xml:space="preserve">Presentacion Final</t>
  </si>
  <si>
    <t xml:space="preserve">Manual de usuario</t>
  </si>
  <si>
    <t xml:space="preserve">Ajustes finales al producto final</t>
  </si>
  <si>
    <t xml:space="preserve">Documentación final</t>
  </si>
  <si>
    <t xml:space="preserve">Esta es una fila vacía.</t>
  </si>
  <si>
    <t xml:space="preserve">Esta fila indica el final de la programación del proyecto. NO escriba nada en esta fila. 
Inserte nuevas filas encima de ésta para continuar creando la programación del proyecto.</t>
  </si>
  <si>
    <t xml:space="preserve">Inserte nuevas filas ENCIMA de ésta</t>
  </si>
  <si>
    <t xml:space="preserve">GRÁFICO GANTT SIMPLE de Vertex42.com</t>
  </si>
  <si>
    <t xml:space="preserve">https://www.vertex42.com/ExcelTemplates/simple-gantt-chart.html</t>
  </si>
  <si>
    <t xml:space="preserve">Información sobre esta plantilla</t>
  </si>
  <si>
    <t xml:space="preserve">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</si>
  <si>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 xml:space="preserve">Guía para lectores de pantalla</t>
  </si>
  <si>
    <t xml:space="preserve">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</si>
  <si>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 xml:space="preserve">Ayuda adicional</t>
  </si>
  <si>
    <t xml:space="preserve">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</si>
  <si>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 xml:space="preserve">Cómo usar el gráfico de Gantt simple</t>
  </si>
  <si>
    <t xml:space="preserve">Más plantillas de administración de proyectos</t>
  </si>
  <si>
    <t xml:space="preserve">Visite Vertex42.com para descargar otras plantillas de administración de proyectos, como distintas programaciones de proyectos, diagramas de Gantt, listas de tareas, etcétera.</t>
  </si>
  <si>
    <t xml:space="preserve">Plantillas de administración de proyectos</t>
  </si>
  <si>
    <t xml:space="preserve">Información sobre Vertex42</t>
  </si>
  <si>
    <t xml:space="preserve">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</si>
  <si>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 xml:space="preserve">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</si>
</sst>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numFmts count="7">
    <numFmt numFmtId="164" formatCode="General"/>
    <numFmt numFmtId="165" formatCode="d\-m\-yy;@"/>
    <numFmt numFmtId="166" formatCode="ddd&quot;, &quot;m/d/yyyy"/>
    <numFmt numFmtId="167" formatCode="ddd&quot;, &quot;d/m/yyyy"/>
    <numFmt numFmtId="168" formatCode="[$-C0A]d&quot; de &quot;mmm&quot; de &quot;yyyy;@"/>
    <numFmt numFmtId="169" formatCode="d"/>
    <numFmt numFmtId="170" formatCode="0\ %"/>
  </numFmts>
  <fonts count="25">
    <font>
      <sz val="11"/>
      <color theme="1"/>
      <name val="Calibri"/>
      <family val="2"/>
      <charset val="1"/>
    </font>
    <font>
      <sz val="10"/>
      <name val="Arial"/>
      <family val="0"/>
    </font>
    <font>
      <sz val="10"/>
      <name val="Arial"/>
      <family val="0"/>
    </font>
    <font>
      <sz val="10"/>
      <name val="Arial"/>
      <family val="0"/>
    </font>
    <font>
      <sz val="11"/>
      <color theme="0"/>
      <name val="Calibri"/>
      <family val="2"/>
      <charset val="1"/>
    </font>
    <font>
      <b val="true"/>
      <sz val="22"/>
      <color theme="1" tint="0.3499"/>
      <name val="Calibri"/>
      <family val="2"/>
      <charset val="1"/>
    </font>
    <font>
      <b val="true"/>
      <sz val="20"/>
      <color theme="4" tint="-0.25"/>
      <name val="Calibri"/>
      <family val="2"/>
      <charset val="1"/>
    </font>
    <font>
      <sz val="10"/>
      <name val="Calibri"/>
      <family val="2"/>
      <charset val="1"/>
    </font>
    <font>
      <b val="true"/>
      <sz val="11"/>
      <color theme="1" tint="0.4999"/>
      <name val="Calibri"/>
      <family val="2"/>
      <charset val="1"/>
    </font>
    <font>
      <sz val="14"/>
      <color theme="1"/>
      <name val="Calibri"/>
      <family val="2"/>
      <charset val="1"/>
    </font>
    <font>
      <u val="single"/>
      <sz val="11"/>
      <color rgb="FF0000FF"/>
      <name val="Arial"/>
      <family val="2"/>
      <charset val="1"/>
    </font>
    <font>
      <sz val="10"/>
      <color theme="1" tint="0.4999"/>
      <name val="Arial"/>
      <family val="2"/>
      <charset val="1"/>
    </font>
    <font>
      <sz val="9"/>
      <name val="Calibri"/>
      <family val="2"/>
      <charset val="1"/>
    </font>
    <font>
      <b val="true"/>
      <sz val="9"/>
      <color theme="0"/>
      <name val="Calibri"/>
      <family val="2"/>
      <charset val="1"/>
    </font>
    <font>
      <sz val="8"/>
      <color theme="0"/>
      <name val="Calibri"/>
      <family val="2"/>
      <charset val="1"/>
    </font>
    <font>
      <b val="true"/>
      <sz val="11"/>
      <color theme="1"/>
      <name val="Calibri"/>
      <family val="2"/>
      <charset val="1"/>
    </font>
    <font>
      <sz val="11"/>
      <name val="Calibri"/>
      <family val="2"/>
      <charset val="1"/>
    </font>
    <font>
      <b val="true"/>
      <i val="true"/>
      <sz val="10"/>
      <color rgb="FF000000"/>
      <name val="Calibri"/>
      <family val="2"/>
      <charset val="1"/>
    </font>
    <font>
      <i val="true"/>
      <sz val="9"/>
      <color theme="1"/>
      <name val="Calibri"/>
      <family val="2"/>
      <charset val="1"/>
    </font>
    <font>
      <b val="true"/>
      <sz val="12"/>
      <color theme="1" tint="0.3499"/>
      <name val="Calibri"/>
      <family val="2"/>
      <charset val="1"/>
    </font>
    <font>
      <b val="true"/>
      <sz val="10"/>
      <name val="Calibri"/>
      <family val="2"/>
      <charset val="1"/>
    </font>
    <font>
      <sz val="11"/>
      <color theme="1" tint="0.4999"/>
      <name val="Calibri"/>
      <family val="2"/>
      <charset val="1"/>
    </font>
    <font>
      <b val="true"/>
      <sz val="16"/>
      <color theme="4" tint="-0.25"/>
      <name val="Calibri"/>
      <family val="2"/>
      <charset val="1"/>
    </font>
    <font>
      <sz val="20"/>
      <name val="Calibri"/>
      <family val="2"/>
      <charset val="1"/>
    </font>
    <font>
      <sz val="11"/>
      <color rgb="FF1D2129"/>
      <name val="Calibri"/>
      <family val="2"/>
      <charset val="1"/>
    </font>
  </fonts>
  <fills count="11">
    <fill>
      <patternFill patternType="none"/>
    </fill>
    <fill>
      <patternFill patternType="gray125"/>
    </fill>
    <fill>
      <patternFill patternType="solid">
        <fgColor theme="0" tint="-0.15"/>
        <bgColor rgb="FFD7E4BD"/>
      </patternFill>
    </fill>
    <fill>
      <patternFill patternType="solid">
        <fgColor theme="1" tint="0.3499"/>
        <bgColor rgb="FF376092"/>
      </patternFill>
    </fill>
    <fill>
      <patternFill patternType="solid">
        <fgColor theme="4" tint="0.5999"/>
        <bgColor rgb="FFC0C0C0"/>
      </patternFill>
    </fill>
    <fill>
      <patternFill patternType="solid">
        <fgColor theme="4" tint="0.7999"/>
        <bgColor rgb="FFD9D9D9"/>
      </patternFill>
    </fill>
    <fill>
      <patternFill patternType="solid">
        <fgColor theme="5" tint="0.5999"/>
        <bgColor rgb="FFC0C0C0"/>
      </patternFill>
    </fill>
    <fill>
      <patternFill patternType="solid">
        <fgColor theme="5" tint="0.7999"/>
        <bgColor rgb="FFD9D9D9"/>
      </patternFill>
    </fill>
    <fill>
      <patternFill patternType="solid">
        <fgColor theme="6" tint="0.5999"/>
        <bgColor rgb="FFD9D9D9"/>
      </patternFill>
    </fill>
    <fill>
      <patternFill patternType="solid">
        <fgColor theme="6" tint="0.7999"/>
        <bgColor rgb="FFF2F2F2"/>
      </patternFill>
    </fill>
    <fill>
      <patternFill patternType="solid">
        <fgColor theme="0" tint="-0.05"/>
        <bgColor rgb="FFEBF1DE"/>
      </patternFill>
    </fill>
  </fills>
  <borders count="14">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right style="thin">
        <color theme="0" tint="-0.35"/>
      </right>
      <top/>
      <bottom/>
      <diagonal/>
    </border>
    <border diagonalUp="false" diagonalDown="false">
      <left style="thin">
        <color theme="0" tint="-0.35"/>
      </left>
      <right style="thin">
        <color theme="0" tint="-0.35"/>
      </right>
      <top style="thin">
        <color theme="0" tint="-0.35"/>
      </top>
      <bottom/>
      <diagonal/>
    </border>
    <border diagonalUp="false" diagonalDown="false">
      <left/>
      <right/>
      <top/>
      <bottom style="thin">
        <color theme="0" tint="-0.35"/>
      </bottom>
      <diagonal/>
    </border>
    <border diagonalUp="false" diagonalDown="false">
      <left style="thin">
        <color theme="0" tint="-0.35"/>
      </left>
      <right/>
      <top/>
      <bottom/>
      <diagonal/>
    </border>
    <border diagonalUp="false" diagonalDown="false">
      <left/>
      <right/>
      <top style="thin">
        <color theme="0" tint="-0.35"/>
      </top>
      <bottom/>
      <diagonal/>
    </border>
    <border diagonalUp="false" diagonalDown="false">
      <left style="thin">
        <color theme="0" tint="-0.35"/>
      </left>
      <right style="thin">
        <color theme="0" tint="-0.35"/>
      </right>
      <top/>
      <bottom style="medium">
        <color theme="0" tint="-0.15"/>
      </bottom>
      <diagonal/>
    </border>
    <border diagonalUp="false" diagonalDown="false">
      <left style="thin">
        <color theme="0" tint="-0.15"/>
      </left>
      <right style="thin">
        <color theme="0" tint="-0.15"/>
      </right>
      <top style="medium">
        <color theme="0" tint="-0.15"/>
      </top>
      <bottom style="medium">
        <color theme="0" tint="-0.15"/>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medium">
        <color theme="0" tint="-0.15"/>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medium">
        <color theme="0" tint="-0.15"/>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general"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7" fontId="0" fillId="0" borderId="2" xfId="22"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8" fontId="0" fillId="2" borderId="4" xfId="0" applyFont="false" applyBorder="true" applyAlignment="true" applyProtection="true">
      <alignment horizontal="left" vertical="center" textRotation="0" wrapText="true" indent="1"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9" fontId="12" fillId="2" borderId="6" xfId="0" applyFont="true" applyBorder="true" applyAlignment="true" applyProtection="true">
      <alignment horizontal="center" vertical="center" textRotation="0" wrapText="false" indent="0" shrinkToFit="false"/>
      <protection locked="true" hidden="false"/>
    </xf>
    <xf numFmtId="169" fontId="12" fillId="2" borderId="0" xfId="0" applyFont="true" applyBorder="false" applyAlignment="true" applyProtection="true">
      <alignment horizontal="center" vertical="center" textRotation="0" wrapText="false" indent="0" shrinkToFit="false"/>
      <protection locked="true" hidden="false"/>
    </xf>
    <xf numFmtId="169" fontId="12" fillId="2" borderId="3" xfId="0" applyFont="true" applyBorder="true" applyAlignment="true" applyProtection="true">
      <alignment horizontal="center" vertical="center" textRotation="0" wrapText="false" indent="0" shrinkToFit="false"/>
      <protection locked="true" hidden="false"/>
    </xf>
    <xf numFmtId="164" fontId="13" fillId="3" borderId="7" xfId="0" applyFont="true" applyBorder="true" applyAlignment="true" applyProtection="true">
      <alignment horizontal="left" vertical="center" textRotation="0" wrapText="false" indent="1" shrinkToFit="false"/>
      <protection locked="true" hidden="false"/>
    </xf>
    <xf numFmtId="164" fontId="13" fillId="3" borderId="7" xfId="0" applyFont="true" applyBorder="true" applyAlignment="true" applyProtection="true">
      <alignment horizontal="center" vertical="center" textRotation="0" wrapText="true" indent="0" shrinkToFit="false"/>
      <protection locked="true" hidden="false"/>
    </xf>
    <xf numFmtId="164" fontId="14" fillId="3" borderId="8" xfId="0" applyFont="true" applyBorder="true" applyAlignment="true" applyProtection="true">
      <alignment horizontal="center" vertical="center" textRotation="0" wrapText="false" indent="0" shrinkToFit="tru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9" xfId="0" applyFont="false" applyBorder="true" applyAlignment="true" applyProtection="true">
      <alignment horizontal="general" vertical="center" textRotation="0" wrapText="false" indent="0" shrinkToFit="false"/>
      <protection locked="true" hidden="false"/>
    </xf>
    <xf numFmtId="164" fontId="15" fillId="4" borderId="1" xfId="0" applyFont="true" applyBorder="true" applyAlignment="true" applyProtection="true">
      <alignment horizontal="left" vertical="center" textRotation="0" wrapText="false" indent="1" shrinkToFit="false"/>
      <protection locked="true" hidden="false"/>
    </xf>
    <xf numFmtId="164" fontId="0" fillId="4" borderId="1" xfId="23" applyFont="true" applyBorder="true" applyAlignment="true" applyProtection="tru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true">
      <alignment horizontal="center" vertical="center" textRotation="0" wrapText="false" indent="0" shrinkToFit="false"/>
      <protection locked="true" hidden="false"/>
    </xf>
    <xf numFmtId="165" fontId="16" fillId="4" borderId="1"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7" fillId="5" borderId="10" xfId="0" applyFont="true" applyBorder="true" applyAlignment="true" applyProtection="true">
      <alignment horizontal="left" vertical="center" textRotation="0" wrapText="true" indent="1" shrinkToFit="false"/>
      <protection locked="true" hidden="false"/>
    </xf>
    <xf numFmtId="164" fontId="0" fillId="5" borderId="1" xfId="23" applyFont="true" applyBorder="true" applyAlignment="true" applyProtection="true">
      <alignment horizontal="center" vertical="center" textRotation="0" wrapText="false" indent="0" shrinkToFit="false"/>
      <protection locked="true" hidden="false"/>
    </xf>
    <xf numFmtId="170"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right" vertical="center" textRotation="0" wrapText="false" indent="0" shrinkToFit="false"/>
      <protection locked="true" hidden="false"/>
    </xf>
    <xf numFmtId="164" fontId="15" fillId="6" borderId="1" xfId="0" applyFont="true" applyBorder="true" applyAlignment="true" applyProtection="true">
      <alignment horizontal="left" vertical="center" textRotation="0" wrapText="false" indent="1" shrinkToFit="false"/>
      <protection locked="true" hidden="false"/>
    </xf>
    <xf numFmtId="164" fontId="0" fillId="6" borderId="1" xfId="23" applyFont="tru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true">
      <alignment horizontal="center" vertical="center" textRotation="0" wrapText="false" indent="0" shrinkToFit="false"/>
      <protection locked="true" hidden="false"/>
    </xf>
    <xf numFmtId="164" fontId="17" fillId="7" borderId="10" xfId="0" applyFont="true" applyBorder="true" applyAlignment="true" applyProtection="true">
      <alignment horizontal="left" vertical="center" textRotation="0" wrapText="true" indent="1" shrinkToFit="false"/>
      <protection locked="true" hidden="false"/>
    </xf>
    <xf numFmtId="164" fontId="0" fillId="7" borderId="1" xfId="23" applyFont="true" applyBorder="true" applyAlignment="true" applyProtection="tru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4" fontId="15" fillId="8" borderId="11" xfId="0" applyFont="true" applyBorder="true" applyAlignment="true" applyProtection="true">
      <alignment horizontal="left" vertical="center" textRotation="0" wrapText="false" indent="1" shrinkToFit="false"/>
      <protection locked="true" hidden="false"/>
    </xf>
    <xf numFmtId="164" fontId="0" fillId="8" borderId="1" xfId="23" applyFont="true" applyBorder="true" applyAlignment="true" applyProtection="tru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true">
      <alignment horizontal="center" vertical="center" textRotation="0" wrapText="false" indent="0" shrinkToFit="false"/>
      <protection locked="true" hidden="false"/>
    </xf>
    <xf numFmtId="164" fontId="17" fillId="9" borderId="12" xfId="0" applyFont="true" applyBorder="true" applyAlignment="true" applyProtection="true">
      <alignment horizontal="left" vertical="center" textRotation="0" wrapText="true" indent="1" shrinkToFit="false"/>
      <protection locked="true" hidden="false"/>
    </xf>
    <xf numFmtId="164" fontId="0" fillId="9" borderId="1" xfId="23" applyFont="true" applyBorder="true" applyAlignment="true" applyProtection="tru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true">
      <alignment horizontal="center" vertical="center" textRotation="0" wrapText="false" indent="0" shrinkToFit="false"/>
      <protection locked="true" hidden="false"/>
    </xf>
    <xf numFmtId="165" fontId="0" fillId="9" borderId="1" xfId="21" applyFont="true" applyBorder="true" applyAlignment="true" applyProtection="true">
      <alignment horizontal="center" vertical="center" textRotation="0" wrapText="false" indent="0" shrinkToFit="false"/>
      <protection locked="true" hidden="false"/>
    </xf>
    <xf numFmtId="164" fontId="0" fillId="0" borderId="13" xfId="24" applyFont="true" applyBorder="true" applyAlignment="true" applyProtection="true">
      <alignment horizontal="left" vertical="center" textRotation="0" wrapText="false" indent="2" shrinkToFit="false"/>
      <protection locked="true" hidden="false"/>
    </xf>
    <xf numFmtId="164" fontId="0" fillId="0" borderId="1" xfId="23" applyFont="true" applyBorder="true" applyAlignment="true" applyProtection="true">
      <alignment horizontal="center" vertical="center" textRotation="0" wrapText="false" indent="0" shrinkToFit="false"/>
      <protection locked="true" hidden="false"/>
    </xf>
    <xf numFmtId="170" fontId="16" fillId="0" borderId="1" xfId="19" applyFont="true" applyBorder="true" applyAlignment="true" applyProtection="true">
      <alignment horizontal="center" vertical="center" textRotation="0" wrapText="false" indent="0" shrinkToFit="false"/>
      <protection locked="true" hidden="false"/>
    </xf>
    <xf numFmtId="165" fontId="0" fillId="0" borderId="1" xfId="21" applyFont="true" applyBorder="true" applyAlignment="true" applyProtection="true">
      <alignment horizontal="center" vertical="center" textRotation="0" wrapText="false" indent="0" shrinkToFit="false"/>
      <protection locked="true" hidden="false"/>
    </xf>
    <xf numFmtId="164" fontId="18" fillId="10" borderId="1" xfId="0" applyFont="true" applyBorder="true" applyAlignment="true" applyProtection="true">
      <alignment horizontal="left" vertical="center" textRotation="0" wrapText="false" indent="1" shrinkToFit="false"/>
      <protection locked="true" hidden="false"/>
    </xf>
    <xf numFmtId="164" fontId="0" fillId="10" borderId="1" xfId="0" applyFont="false" applyBorder="true" applyAlignment="true" applyProtection="tru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0" applyFont="false" applyBorder="true" applyAlignment="true" applyProtection="true">
      <alignment horizontal="center" vertical="center" textRotation="0" wrapText="false" indent="0" shrinkToFit="false"/>
      <protection locked="true" hidden="false"/>
    </xf>
    <xf numFmtId="164" fontId="16" fillId="10" borderId="1" xfId="0" applyFont="true" applyBorder="true" applyAlignment="true" applyProtection="true">
      <alignment horizontal="center" vertical="center" textRotation="0" wrapText="false" indent="0" shrinkToFit="false"/>
      <protection locked="true" hidden="false"/>
    </xf>
    <xf numFmtId="164" fontId="0" fillId="10" borderId="9"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left" vertical="top"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left" vertical="top" textRotation="0" wrapText="true" indent="1" shrinkToFit="false"/>
      <protection locked="true" hidden="false"/>
    </xf>
    <xf numFmtId="164" fontId="10" fillId="0" borderId="0" xfId="20" applyFont="true" applyBorder="true" applyAlignment="true" applyProtection="true">
      <alignment horizontal="left" vertical="top" textRotation="0" wrapText="false" indent="1"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Fecha" xfId="21"/>
    <cellStyle name="Inicio del proyecto" xfId="22"/>
    <cellStyle name="Nombre" xfId="23"/>
    <cellStyle name="Tarea" xfId="24"/>
    <cellStyle name="zTextoOculto" xfId="25"/>
    <cellStyle name="Excel Built-in Title" xfId="26"/>
    <cellStyle name="Excel Built-in Heading 1" xfId="27"/>
    <cellStyle name="*unknown*" xfId="20" builtinId="8"/>
    <cellStyle name="Excel Built-in Heading 2" xfId="28"/>
    <cellStyle name="Excel Built-in Heading 3" xfId="29"/>
  </cellStyles>
  <dxfs count="3">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BFBFBF"/>
      <rgbColor rgb="FFFF99CC"/>
      <rgbColor rgb="FFD9D9D9"/>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1902600</xdr:colOff>
      <xdr:row>0</xdr:row>
      <xdr:rowOff>521640</xdr:rowOff>
    </xdr:to>
    <xdr:pic>
      <xdr:nvPicPr>
        <xdr:cNvPr id="0" name="Imagen 1" descr="Logotipo de Vertex42">
          <a:hlinkClick r:id="rId1"/>
        </xdr:cNvPr>
        <xdr:cNvPicPr/>
      </xdr:nvPicPr>
      <xdr:blipFill>
        <a:blip r:embed="rId2"/>
        <a:stretch/>
      </xdr:blipFill>
      <xdr:spPr>
        <a:xfrm>
          <a:off x="0" y="95400"/>
          <a:ext cx="1902600" cy="42624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2007-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F9" activeCellId="0" sqref="F9"/>
    </sheetView>
  </sheetViews>
  <sheetFormatPr defaultColWidth="9.13671875" defaultRowHeight="30" customHeight="true" zeroHeight="false" outlineLevelRow="0" outlineLevelCol="0"/>
  <cols>
    <col collapsed="false" customWidth="true" hidden="false" outlineLevel="0" max="1" min="1" style="1" width="2.73"/>
    <col collapsed="false" customWidth="true" hidden="false" outlineLevel="0" max="2" min="2" style="2" width="54.73"/>
    <col collapsed="false" customWidth="true" hidden="false" outlineLevel="0" max="3" min="3" style="2" width="30.73"/>
    <col collapsed="false" customWidth="true" hidden="false" outlineLevel="0" max="4" min="4" style="2" width="10.73"/>
    <col collapsed="false" customWidth="true" hidden="false" outlineLevel="0" max="5" min="5" style="3" width="10.73"/>
    <col collapsed="false" customWidth="true" hidden="false" outlineLevel="0" max="6" min="6" style="2" width="10.73"/>
    <col collapsed="false" customWidth="true" hidden="false" outlineLevel="0" max="7" min="7" style="2" width="2.73"/>
    <col collapsed="false" customWidth="true" hidden="true" outlineLevel="0" max="8" min="8" style="2" width="9.4"/>
    <col collapsed="false" customWidth="true" hidden="false" outlineLevel="0" max="64" min="9" style="2" width="2.73"/>
    <col collapsed="false" customWidth="true" hidden="false" outlineLevel="0" max="70" min="69" style="2" width="10.26"/>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v>45895</v>
      </c>
      <c r="F3" s="15"/>
    </row>
    <row r="4" customFormat="false" ht="30" hidden="false" customHeight="true" outlineLevel="0" collapsed="false">
      <c r="A4" s="4" t="s">
        <v>7</v>
      </c>
      <c r="C4" s="14" t="s">
        <v>8</v>
      </c>
      <c r="D4" s="14"/>
      <c r="E4" s="16" t="n">
        <v>1</v>
      </c>
      <c r="I4" s="17" t="n">
        <f aca="false">I5</f>
        <v>45894</v>
      </c>
      <c r="J4" s="17"/>
      <c r="K4" s="17"/>
      <c r="L4" s="17"/>
      <c r="M4" s="17"/>
      <c r="N4" s="17"/>
      <c r="O4" s="17"/>
      <c r="P4" s="17" t="n">
        <f aca="false">P5</f>
        <v>45901</v>
      </c>
      <c r="Q4" s="17"/>
      <c r="R4" s="17"/>
      <c r="S4" s="17"/>
      <c r="T4" s="17"/>
      <c r="U4" s="17"/>
      <c r="V4" s="17"/>
      <c r="W4" s="17" t="n">
        <f aca="false">W5</f>
        <v>45908</v>
      </c>
      <c r="X4" s="17"/>
      <c r="Y4" s="17"/>
      <c r="Z4" s="17"/>
      <c r="AA4" s="17"/>
      <c r="AB4" s="17"/>
      <c r="AC4" s="17"/>
      <c r="AD4" s="17" t="n">
        <f aca="false">AD5</f>
        <v>45915</v>
      </c>
      <c r="AE4" s="17"/>
      <c r="AF4" s="17"/>
      <c r="AG4" s="17"/>
      <c r="AH4" s="17"/>
      <c r="AI4" s="17"/>
      <c r="AJ4" s="17"/>
      <c r="AK4" s="17" t="n">
        <f aca="false">AK5</f>
        <v>45922</v>
      </c>
      <c r="AL4" s="17"/>
      <c r="AM4" s="17"/>
      <c r="AN4" s="17"/>
      <c r="AO4" s="17"/>
      <c r="AP4" s="17"/>
      <c r="AQ4" s="17"/>
      <c r="AR4" s="17" t="n">
        <f aca="false">AR5</f>
        <v>45929</v>
      </c>
      <c r="AS4" s="17"/>
      <c r="AT4" s="17"/>
      <c r="AU4" s="17"/>
      <c r="AV4" s="17"/>
      <c r="AW4" s="17"/>
      <c r="AX4" s="17"/>
      <c r="AY4" s="17" t="n">
        <f aca="false">AY5</f>
        <v>45936</v>
      </c>
      <c r="AZ4" s="17"/>
      <c r="BA4" s="17"/>
      <c r="BB4" s="17"/>
      <c r="BC4" s="17"/>
      <c r="BD4" s="17"/>
      <c r="BE4" s="17"/>
      <c r="BF4" s="17" t="n">
        <f aca="false">BF5</f>
        <v>45943</v>
      </c>
      <c r="BG4" s="17"/>
      <c r="BH4" s="17"/>
      <c r="BI4" s="17"/>
      <c r="BJ4" s="17"/>
      <c r="BK4" s="17"/>
      <c r="BL4" s="17"/>
    </row>
    <row r="5" customFormat="false" ht="34.5" hidden="false" customHeight="true" outlineLevel="0" collapsed="false">
      <c r="A5" s="4" t="s">
        <v>9</v>
      </c>
      <c r="B5" s="18"/>
      <c r="C5" s="18"/>
      <c r="D5" s="18"/>
      <c r="E5" s="18"/>
      <c r="F5" s="18"/>
      <c r="G5" s="18"/>
      <c r="I5" s="19" t="n">
        <f aca="false">Project_Start-WEEKDAY(Project_Start,1)+2+7*(Display_Week-1)</f>
        <v>45894</v>
      </c>
      <c r="J5" s="20" t="n">
        <f aca="false">I5+1</f>
        <v>45895</v>
      </c>
      <c r="K5" s="20" t="n">
        <f aca="false">J5+1</f>
        <v>45896</v>
      </c>
      <c r="L5" s="20" t="n">
        <f aca="false">K5+1</f>
        <v>45897</v>
      </c>
      <c r="M5" s="20" t="n">
        <f aca="false">L5+1</f>
        <v>45898</v>
      </c>
      <c r="N5" s="20" t="n">
        <f aca="false">M5+1</f>
        <v>45899</v>
      </c>
      <c r="O5" s="21" t="n">
        <f aca="false">N5+1</f>
        <v>45900</v>
      </c>
      <c r="P5" s="19" t="n">
        <f aca="false">O5+1</f>
        <v>45901</v>
      </c>
      <c r="Q5" s="20" t="n">
        <f aca="false">P5+1</f>
        <v>45902</v>
      </c>
      <c r="R5" s="20" t="n">
        <f aca="false">Q5+1</f>
        <v>45903</v>
      </c>
      <c r="S5" s="20" t="n">
        <f aca="false">R5+1</f>
        <v>45904</v>
      </c>
      <c r="T5" s="20" t="n">
        <f aca="false">S5+1</f>
        <v>45905</v>
      </c>
      <c r="U5" s="20" t="n">
        <f aca="false">T5+1</f>
        <v>45906</v>
      </c>
      <c r="V5" s="21" t="n">
        <f aca="false">U5+1</f>
        <v>45907</v>
      </c>
      <c r="W5" s="19" t="n">
        <f aca="false">V5+1</f>
        <v>45908</v>
      </c>
      <c r="X5" s="20" t="n">
        <f aca="false">W5+1</f>
        <v>45909</v>
      </c>
      <c r="Y5" s="20" t="n">
        <f aca="false">X5+1</f>
        <v>45910</v>
      </c>
      <c r="Z5" s="20" t="n">
        <f aca="false">Y5+1</f>
        <v>45911</v>
      </c>
      <c r="AA5" s="20" t="n">
        <f aca="false">Z5+1</f>
        <v>45912</v>
      </c>
      <c r="AB5" s="20" t="n">
        <f aca="false">AA5+1</f>
        <v>45913</v>
      </c>
      <c r="AC5" s="21" t="n">
        <f aca="false">AB5+1</f>
        <v>45914</v>
      </c>
      <c r="AD5" s="19" t="n">
        <f aca="false">AC5+1</f>
        <v>45915</v>
      </c>
      <c r="AE5" s="20" t="n">
        <f aca="false">AD5+1</f>
        <v>45916</v>
      </c>
      <c r="AF5" s="20" t="n">
        <f aca="false">AE5+1</f>
        <v>45917</v>
      </c>
      <c r="AG5" s="20" t="n">
        <f aca="false">AF5+1</f>
        <v>45918</v>
      </c>
      <c r="AH5" s="20" t="n">
        <f aca="false">AG5+1</f>
        <v>45919</v>
      </c>
      <c r="AI5" s="20" t="n">
        <f aca="false">AH5+1</f>
        <v>45920</v>
      </c>
      <c r="AJ5" s="21" t="n">
        <f aca="false">AI5+1</f>
        <v>45921</v>
      </c>
      <c r="AK5" s="19" t="n">
        <f aca="false">AJ5+1</f>
        <v>45922</v>
      </c>
      <c r="AL5" s="20" t="n">
        <f aca="false">AK5+1</f>
        <v>45923</v>
      </c>
      <c r="AM5" s="20" t="n">
        <f aca="false">AL5+1</f>
        <v>45924</v>
      </c>
      <c r="AN5" s="20" t="n">
        <f aca="false">AM5+1</f>
        <v>45925</v>
      </c>
      <c r="AO5" s="20" t="n">
        <f aca="false">AN5+1</f>
        <v>45926</v>
      </c>
      <c r="AP5" s="20" t="n">
        <f aca="false">AO5+1</f>
        <v>45927</v>
      </c>
      <c r="AQ5" s="21" t="n">
        <f aca="false">AP5+1</f>
        <v>45928</v>
      </c>
      <c r="AR5" s="19" t="n">
        <f aca="false">AQ5+1</f>
        <v>45929</v>
      </c>
      <c r="AS5" s="20" t="n">
        <f aca="false">AR5+1</f>
        <v>45930</v>
      </c>
      <c r="AT5" s="20" t="n">
        <f aca="false">AS5+1</f>
        <v>45931</v>
      </c>
      <c r="AU5" s="20" t="n">
        <f aca="false">AT5+1</f>
        <v>45932</v>
      </c>
      <c r="AV5" s="20" t="n">
        <f aca="false">AU5+1</f>
        <v>45933</v>
      </c>
      <c r="AW5" s="20" t="n">
        <f aca="false">AV5+1</f>
        <v>45934</v>
      </c>
      <c r="AX5" s="21" t="n">
        <f aca="false">AW5+1</f>
        <v>45935</v>
      </c>
      <c r="AY5" s="19" t="n">
        <f aca="false">AX5+1</f>
        <v>45936</v>
      </c>
      <c r="AZ5" s="20" t="n">
        <f aca="false">AY5+1</f>
        <v>45937</v>
      </c>
      <c r="BA5" s="20" t="n">
        <f aca="false">AZ5+1</f>
        <v>45938</v>
      </c>
      <c r="BB5" s="20" t="n">
        <f aca="false">BA5+1</f>
        <v>45939</v>
      </c>
      <c r="BC5" s="20" t="n">
        <f aca="false">BB5+1</f>
        <v>45940</v>
      </c>
      <c r="BD5" s="20" t="n">
        <f aca="false">BC5+1</f>
        <v>45941</v>
      </c>
      <c r="BE5" s="21" t="n">
        <f aca="false">BD5+1</f>
        <v>45942</v>
      </c>
      <c r="BF5" s="19" t="n">
        <f aca="false">BE5+1</f>
        <v>45943</v>
      </c>
      <c r="BG5" s="20" t="n">
        <f aca="false">BF5+1</f>
        <v>45944</v>
      </c>
      <c r="BH5" s="20" t="n">
        <f aca="false">BG5+1</f>
        <v>45945</v>
      </c>
      <c r="BI5" s="20" t="n">
        <f aca="false">BH5+1</f>
        <v>45946</v>
      </c>
      <c r="BJ5" s="20" t="n">
        <f aca="false">BI5+1</f>
        <v>45947</v>
      </c>
      <c r="BK5" s="20" t="n">
        <f aca="false">BJ5+1</f>
        <v>45948</v>
      </c>
      <c r="BL5" s="21" t="n">
        <f aca="false">BK5+1</f>
        <v>45949</v>
      </c>
    </row>
    <row r="6" customFormat="false" ht="30" hidden="true" customHeight="true" outlineLevel="0" collapsed="false">
      <c r="A6" s="4" t="s">
        <v>10</v>
      </c>
      <c r="B6" s="22" t="s">
        <v>11</v>
      </c>
      <c r="C6" s="23" t="s">
        <v>12</v>
      </c>
      <c r="D6" s="23" t="s">
        <v>13</v>
      </c>
      <c r="E6" s="23" t="s">
        <v>14</v>
      </c>
      <c r="F6" s="23" t="s">
        <v>15</v>
      </c>
      <c r="G6" s="23"/>
      <c r="H6" s="23" t="s">
        <v>16</v>
      </c>
      <c r="I6" s="24" t="str">
        <f aca="false">LEFT(TEXT(I5,"ddd"),1)</f>
        <v>l</v>
      </c>
      <c r="J6" s="24" t="str">
        <f aca="false">LEFT(TEXT(J5,"ddd"),1)</f>
        <v>m</v>
      </c>
      <c r="K6" s="24" t="str">
        <f aca="false">LEFT(TEXT(K5,"ddd"),1)</f>
        <v>m</v>
      </c>
      <c r="L6" s="24" t="str">
        <f aca="false">LEFT(TEXT(L5,"ddd"),1)</f>
        <v>j</v>
      </c>
      <c r="M6" s="24" t="str">
        <f aca="false">LEFT(TEXT(M5,"ddd"),1)</f>
        <v>v</v>
      </c>
      <c r="N6" s="24" t="str">
        <f aca="false">LEFT(TEXT(N5,"ddd"),1)</f>
        <v>s</v>
      </c>
      <c r="O6" s="24" t="str">
        <f aca="false">LEFT(TEXT(O5,"ddd"),1)</f>
        <v>d</v>
      </c>
      <c r="P6" s="24" t="str">
        <f aca="false">LEFT(TEXT(P5,"ddd"),1)</f>
        <v>l</v>
      </c>
      <c r="Q6" s="24" t="str">
        <f aca="false">LEFT(TEXT(Q5,"ddd"),1)</f>
        <v>m</v>
      </c>
      <c r="R6" s="24" t="str">
        <f aca="false">LEFT(TEXT(R5,"ddd"),1)</f>
        <v>m</v>
      </c>
      <c r="S6" s="24" t="str">
        <f aca="false">LEFT(TEXT(S5,"ddd"),1)</f>
        <v>j</v>
      </c>
      <c r="T6" s="24" t="str">
        <f aca="false">LEFT(TEXT(T5,"ddd"),1)</f>
        <v>v</v>
      </c>
      <c r="U6" s="24" t="str">
        <f aca="false">LEFT(TEXT(U5,"ddd"),1)</f>
        <v>s</v>
      </c>
      <c r="V6" s="24" t="str">
        <f aca="false">LEFT(TEXT(V5,"ddd"),1)</f>
        <v>d</v>
      </c>
      <c r="W6" s="24" t="str">
        <f aca="false">LEFT(TEXT(W5,"ddd"),1)</f>
        <v>l</v>
      </c>
      <c r="X6" s="24" t="str">
        <f aca="false">LEFT(TEXT(X5,"ddd"),1)</f>
        <v>m</v>
      </c>
      <c r="Y6" s="24" t="str">
        <f aca="false">LEFT(TEXT(Y5,"ddd"),1)</f>
        <v>m</v>
      </c>
      <c r="Z6" s="24" t="str">
        <f aca="false">LEFT(TEXT(Z5,"ddd"),1)</f>
        <v>j</v>
      </c>
      <c r="AA6" s="24" t="str">
        <f aca="false">LEFT(TEXT(AA5,"ddd"),1)</f>
        <v>v</v>
      </c>
      <c r="AB6" s="24" t="str">
        <f aca="false">LEFT(TEXT(AB5,"ddd"),1)</f>
        <v>s</v>
      </c>
      <c r="AC6" s="24" t="str">
        <f aca="false">LEFT(TEXT(AC5,"ddd"),1)</f>
        <v>d</v>
      </c>
      <c r="AD6" s="24" t="str">
        <f aca="false">LEFT(TEXT(AD5,"ddd"),1)</f>
        <v>l</v>
      </c>
      <c r="AE6" s="24" t="str">
        <f aca="false">LEFT(TEXT(AE5,"ddd"),1)</f>
        <v>m</v>
      </c>
      <c r="AF6" s="24" t="str">
        <f aca="false">LEFT(TEXT(AF5,"ddd"),1)</f>
        <v>m</v>
      </c>
      <c r="AG6" s="24" t="str">
        <f aca="false">LEFT(TEXT(AG5,"ddd"),1)</f>
        <v>j</v>
      </c>
      <c r="AH6" s="24" t="str">
        <f aca="false">LEFT(TEXT(AH5,"ddd"),1)</f>
        <v>v</v>
      </c>
      <c r="AI6" s="24" t="str">
        <f aca="false">LEFT(TEXT(AI5,"ddd"),1)</f>
        <v>s</v>
      </c>
      <c r="AJ6" s="24" t="str">
        <f aca="false">LEFT(TEXT(AJ5,"ddd"),1)</f>
        <v>d</v>
      </c>
      <c r="AK6" s="24" t="str">
        <f aca="false">LEFT(TEXT(AK5,"ddd"),1)</f>
        <v>l</v>
      </c>
      <c r="AL6" s="24" t="str">
        <f aca="false">LEFT(TEXT(AL5,"ddd"),1)</f>
        <v>m</v>
      </c>
      <c r="AM6" s="24" t="str">
        <f aca="false">LEFT(TEXT(AM5,"ddd"),1)</f>
        <v>m</v>
      </c>
      <c r="AN6" s="24" t="str">
        <f aca="false">LEFT(TEXT(AN5,"ddd"),1)</f>
        <v>j</v>
      </c>
      <c r="AO6" s="24" t="str">
        <f aca="false">LEFT(TEXT(AO5,"ddd"),1)</f>
        <v>v</v>
      </c>
      <c r="AP6" s="24" t="str">
        <f aca="false">LEFT(TEXT(AP5,"ddd"),1)</f>
        <v>s</v>
      </c>
      <c r="AQ6" s="24" t="str">
        <f aca="false">LEFT(TEXT(AQ5,"ddd"),1)</f>
        <v>d</v>
      </c>
      <c r="AR6" s="24" t="str">
        <f aca="false">LEFT(TEXT(AR5,"ddd"),1)</f>
        <v>l</v>
      </c>
      <c r="AS6" s="24" t="str">
        <f aca="false">LEFT(TEXT(AS5,"ddd"),1)</f>
        <v>m</v>
      </c>
      <c r="AT6" s="24" t="str">
        <f aca="false">LEFT(TEXT(AT5,"ddd"),1)</f>
        <v>m</v>
      </c>
      <c r="AU6" s="24" t="str">
        <f aca="false">LEFT(TEXT(AU5,"ddd"),1)</f>
        <v>j</v>
      </c>
      <c r="AV6" s="24" t="str">
        <f aca="false">LEFT(TEXT(AV5,"ddd"),1)</f>
        <v>v</v>
      </c>
      <c r="AW6" s="24" t="str">
        <f aca="false">LEFT(TEXT(AW5,"ddd"),1)</f>
        <v>s</v>
      </c>
      <c r="AX6" s="24" t="str">
        <f aca="false">LEFT(TEXT(AX5,"ddd"),1)</f>
        <v>d</v>
      </c>
      <c r="AY6" s="24" t="str">
        <f aca="false">LEFT(TEXT(AY5,"ddd"),1)</f>
        <v>l</v>
      </c>
      <c r="AZ6" s="24" t="str">
        <f aca="false">LEFT(TEXT(AZ5,"ddd"),1)</f>
        <v>m</v>
      </c>
      <c r="BA6" s="24" t="str">
        <f aca="false">LEFT(TEXT(BA5,"ddd"),1)</f>
        <v>m</v>
      </c>
      <c r="BB6" s="24" t="str">
        <f aca="false">LEFT(TEXT(BB5,"ddd"),1)</f>
        <v>j</v>
      </c>
      <c r="BC6" s="24" t="str">
        <f aca="false">LEFT(TEXT(BC5,"ddd"),1)</f>
        <v>v</v>
      </c>
      <c r="BD6" s="24" t="str">
        <f aca="false">LEFT(TEXT(BD5,"ddd"),1)</f>
        <v>s</v>
      </c>
      <c r="BE6" s="24" t="str">
        <f aca="false">LEFT(TEXT(BE5,"ddd"),1)</f>
        <v>d</v>
      </c>
      <c r="BF6" s="24" t="str">
        <f aca="false">LEFT(TEXT(BF5,"ddd"),1)</f>
        <v>l</v>
      </c>
      <c r="BG6" s="24" t="str">
        <f aca="false">LEFT(TEXT(BG5,"ddd"),1)</f>
        <v>m</v>
      </c>
      <c r="BH6" s="24" t="str">
        <f aca="false">LEFT(TEXT(BH5,"ddd"),1)</f>
        <v>m</v>
      </c>
      <c r="BI6" s="24" t="str">
        <f aca="false">LEFT(TEXT(BI5,"ddd"),1)</f>
        <v>j</v>
      </c>
      <c r="BJ6" s="24" t="str">
        <f aca="false">LEFT(TEXT(BJ5,"ddd"),1)</f>
        <v>v</v>
      </c>
      <c r="BK6" s="24" t="str">
        <f aca="false">LEFT(TEXT(BK5,"ddd"),1)</f>
        <v>s</v>
      </c>
      <c r="BL6" s="24" t="str">
        <f aca="false">LEFT(TEXT(BL5,"ddd"),1)</f>
        <v>d</v>
      </c>
    </row>
    <row r="7" customFormat="false" ht="30" hidden="true" customHeight="true" outlineLevel="0" collapsed="false">
      <c r="A7" s="1" t="s">
        <v>17</v>
      </c>
      <c r="C7" s="25"/>
      <c r="H7" s="2"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30" hidden="false" customHeight="true" outlineLevel="0" collapsed="false">
      <c r="A8" s="4" t="s">
        <v>18</v>
      </c>
      <c r="B8" s="27" t="s">
        <v>19</v>
      </c>
      <c r="C8" s="28" t="s">
        <v>20</v>
      </c>
      <c r="D8" s="29" t="n">
        <f aca="false">SUM(D9:D24)/COUNT(D9:D24)</f>
        <v>0.803125</v>
      </c>
      <c r="E8" s="30" t="n">
        <v>45895</v>
      </c>
      <c r="F8" s="31" t="n">
        <v>45949</v>
      </c>
      <c r="G8" s="32"/>
      <c r="H8" s="32" t="n">
        <f aca="false">IF(OR(ISBLANK(task_start),ISBLANK(task_end)),"",task_end-task_start+1)</f>
        <v>55</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t="s">
        <v>23</v>
      </c>
      <c r="D9" s="36" t="n">
        <v>1</v>
      </c>
      <c r="E9" s="37" t="n">
        <f aca="false">Project_Start</f>
        <v>45895</v>
      </c>
      <c r="F9" s="37" t="n">
        <f aca="false">E9+2</f>
        <v>45897</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24</v>
      </c>
      <c r="B10" s="34" t="s">
        <v>25</v>
      </c>
      <c r="C10" s="35" t="s">
        <v>23</v>
      </c>
      <c r="D10" s="36" t="n">
        <v>1</v>
      </c>
      <c r="E10" s="37" t="n">
        <v>45897</v>
      </c>
      <c r="F10" s="37" t="n">
        <f aca="false">E10+7</f>
        <v>45904</v>
      </c>
      <c r="G10" s="32"/>
      <c r="H10" s="32" t="n">
        <f aca="false">IF(OR(ISBLANK(task_start),ISBLANK(task_end)),"",task_end-task_start+1)</f>
        <v>8</v>
      </c>
      <c r="I10" s="26"/>
      <c r="J10" s="26"/>
      <c r="K10" s="26"/>
      <c r="L10" s="26"/>
      <c r="M10" s="26"/>
      <c r="N10" s="26"/>
      <c r="O10" s="26"/>
      <c r="P10" s="26"/>
      <c r="Q10" s="26"/>
      <c r="R10" s="26"/>
      <c r="S10" s="26"/>
      <c r="T10" s="26"/>
      <c r="U10" s="38"/>
      <c r="V10" s="38"/>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4"/>
      <c r="B11" s="34" t="s">
        <v>26</v>
      </c>
      <c r="C11" s="35" t="s">
        <v>23</v>
      </c>
      <c r="D11" s="36" t="n">
        <v>1</v>
      </c>
      <c r="E11" s="37" t="n">
        <v>45897</v>
      </c>
      <c r="F11" s="37" t="n">
        <f aca="false">E11+1</f>
        <v>45898</v>
      </c>
      <c r="G11" s="32"/>
      <c r="H11" s="32"/>
      <c r="I11" s="26"/>
      <c r="J11" s="26"/>
      <c r="K11" s="26"/>
      <c r="L11" s="26"/>
      <c r="M11" s="26"/>
      <c r="N11" s="26"/>
      <c r="O11" s="26"/>
      <c r="P11" s="26"/>
      <c r="Q11" s="26"/>
      <c r="R11" s="26"/>
      <c r="S11" s="26"/>
      <c r="T11" s="26"/>
      <c r="U11" s="38"/>
      <c r="V11" s="38"/>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27</v>
      </c>
      <c r="C12" s="35" t="s">
        <v>23</v>
      </c>
      <c r="D12" s="36" t="n">
        <v>1</v>
      </c>
      <c r="E12" s="37" t="n">
        <v>45899</v>
      </c>
      <c r="F12" s="37" t="n">
        <f aca="false">E12+5</f>
        <v>45904</v>
      </c>
      <c r="G12" s="32"/>
      <c r="H12" s="32" t="n">
        <f aca="false">IF(OR(ISBLANK(task_start),ISBLANK(task_end)),"",task_end-task_start+1)</f>
        <v>6</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34" t="s">
        <v>28</v>
      </c>
      <c r="C13" s="35" t="s">
        <v>23</v>
      </c>
      <c r="D13" s="36" t="n">
        <v>1</v>
      </c>
      <c r="E13" s="37" t="n">
        <v>45905</v>
      </c>
      <c r="F13" s="37" t="n">
        <f aca="false">E13+2</f>
        <v>45907</v>
      </c>
      <c r="G13" s="32"/>
      <c r="H13" s="32" t="n">
        <f aca="false">IF(OR(ISBLANK(task_start),ISBLANK(task_end)),"",task_end-task_start+1)</f>
        <v>3</v>
      </c>
      <c r="I13" s="26"/>
      <c r="J13" s="26"/>
      <c r="K13" s="26"/>
      <c r="L13" s="26"/>
      <c r="M13" s="26"/>
      <c r="N13" s="26"/>
      <c r="O13" s="26"/>
      <c r="P13" s="26"/>
      <c r="Q13" s="26"/>
      <c r="R13" s="26"/>
      <c r="S13" s="26"/>
      <c r="T13" s="26"/>
      <c r="U13" s="26"/>
      <c r="V13" s="26"/>
      <c r="W13" s="26"/>
      <c r="X13" s="26"/>
      <c r="Y13" s="38"/>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1"/>
      <c r="B14" s="34" t="s">
        <v>29</v>
      </c>
      <c r="C14" s="35" t="s">
        <v>23</v>
      </c>
      <c r="D14" s="36" t="n">
        <v>1</v>
      </c>
      <c r="E14" s="37" t="n">
        <f aca="false">F13+1</f>
        <v>45908</v>
      </c>
      <c r="F14" s="37" t="n">
        <f aca="false">E14+7</f>
        <v>45915</v>
      </c>
      <c r="G14" s="32"/>
      <c r="H14" s="32"/>
      <c r="I14" s="26"/>
      <c r="J14" s="26"/>
      <c r="K14" s="26"/>
      <c r="L14" s="26"/>
      <c r="M14" s="26"/>
      <c r="N14" s="26"/>
      <c r="O14" s="26"/>
      <c r="P14" s="26"/>
      <c r="Q14" s="26"/>
      <c r="R14" s="26"/>
      <c r="S14" s="26"/>
      <c r="T14" s="26"/>
      <c r="U14" s="26"/>
      <c r="V14" s="26"/>
      <c r="W14" s="26"/>
      <c r="X14" s="26"/>
      <c r="Y14" s="38"/>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1"/>
      <c r="B15" s="34" t="s">
        <v>30</v>
      </c>
      <c r="C15" s="35" t="s">
        <v>23</v>
      </c>
      <c r="D15" s="36" t="n">
        <v>0.85</v>
      </c>
      <c r="E15" s="37" t="n">
        <v>45916</v>
      </c>
      <c r="F15" s="37" t="n">
        <f aca="false">E15+20</f>
        <v>45936</v>
      </c>
      <c r="G15" s="32"/>
      <c r="H15" s="32"/>
      <c r="I15" s="26"/>
      <c r="J15" s="26"/>
      <c r="K15" s="26"/>
      <c r="L15" s="26"/>
      <c r="M15" s="26"/>
      <c r="N15" s="26"/>
      <c r="O15" s="26"/>
      <c r="P15" s="26"/>
      <c r="Q15" s="26"/>
      <c r="R15" s="26"/>
      <c r="S15" s="26"/>
      <c r="T15" s="26"/>
      <c r="U15" s="26"/>
      <c r="V15" s="26"/>
      <c r="W15" s="26"/>
      <c r="X15" s="26"/>
      <c r="Y15" s="38"/>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34" t="s">
        <v>31</v>
      </c>
      <c r="C16" s="35" t="s">
        <v>23</v>
      </c>
      <c r="D16" s="36" t="n">
        <v>1</v>
      </c>
      <c r="E16" s="37" t="n">
        <v>45908</v>
      </c>
      <c r="F16" s="37" t="n">
        <f aca="false">E16+7</f>
        <v>45915</v>
      </c>
      <c r="G16" s="32"/>
      <c r="H16" s="32"/>
      <c r="I16" s="26"/>
      <c r="J16" s="26"/>
      <c r="K16" s="26"/>
      <c r="L16" s="26"/>
      <c r="M16" s="26"/>
      <c r="N16" s="26"/>
      <c r="O16" s="26"/>
      <c r="P16" s="26"/>
      <c r="Q16" s="26"/>
      <c r="R16" s="26"/>
      <c r="S16" s="26"/>
      <c r="T16" s="26"/>
      <c r="U16" s="26"/>
      <c r="V16" s="26"/>
      <c r="W16" s="26"/>
      <c r="X16" s="26"/>
      <c r="Y16" s="38"/>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34" t="s">
        <v>32</v>
      </c>
      <c r="C17" s="35" t="s">
        <v>23</v>
      </c>
      <c r="D17" s="36" t="n">
        <v>1</v>
      </c>
      <c r="E17" s="37" t="n">
        <v>45913</v>
      </c>
      <c r="F17" s="37" t="n">
        <f aca="false">E17+2</f>
        <v>45915</v>
      </c>
      <c r="G17" s="32"/>
      <c r="H17" s="32"/>
      <c r="I17" s="26"/>
      <c r="J17" s="26"/>
      <c r="K17" s="26"/>
      <c r="L17" s="26"/>
      <c r="M17" s="26"/>
      <c r="N17" s="26"/>
      <c r="O17" s="26"/>
      <c r="P17" s="26"/>
      <c r="Q17" s="26"/>
      <c r="R17" s="26"/>
      <c r="S17" s="26"/>
      <c r="T17" s="26"/>
      <c r="U17" s="26"/>
      <c r="V17" s="26"/>
      <c r="W17" s="26"/>
      <c r="X17" s="26"/>
      <c r="Y17" s="38"/>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34" t="s">
        <v>33</v>
      </c>
      <c r="C18" s="35" t="s">
        <v>23</v>
      </c>
      <c r="D18" s="36" t="n">
        <v>0.8</v>
      </c>
      <c r="E18" s="37" t="n">
        <v>45916</v>
      </c>
      <c r="F18" s="37" t="n">
        <f aca="false">E18+20</f>
        <v>45936</v>
      </c>
      <c r="G18" s="32"/>
      <c r="H18" s="32"/>
      <c r="I18" s="26"/>
      <c r="J18" s="26"/>
      <c r="K18" s="26"/>
      <c r="L18" s="26"/>
      <c r="M18" s="26"/>
      <c r="N18" s="26"/>
      <c r="O18" s="26"/>
      <c r="P18" s="26"/>
      <c r="Q18" s="26"/>
      <c r="R18" s="26"/>
      <c r="S18" s="26"/>
      <c r="T18" s="26"/>
      <c r="U18" s="26"/>
      <c r="V18" s="26"/>
      <c r="W18" s="26"/>
      <c r="X18" s="26"/>
      <c r="Y18" s="38"/>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34" t="s">
        <v>34</v>
      </c>
      <c r="C19" s="35" t="s">
        <v>23</v>
      </c>
      <c r="D19" s="36" t="n">
        <v>1</v>
      </c>
      <c r="E19" s="37" t="n">
        <v>45915</v>
      </c>
      <c r="F19" s="37" t="n">
        <f aca="false">E19+7</f>
        <v>45922</v>
      </c>
      <c r="G19" s="32"/>
      <c r="H19" s="32"/>
      <c r="I19" s="26"/>
      <c r="J19" s="26"/>
      <c r="K19" s="26"/>
      <c r="L19" s="26"/>
      <c r="M19" s="26"/>
      <c r="N19" s="26"/>
      <c r="O19" s="26"/>
      <c r="P19" s="26"/>
      <c r="Q19" s="26"/>
      <c r="R19" s="26"/>
      <c r="S19" s="26"/>
      <c r="T19" s="26"/>
      <c r="U19" s="26"/>
      <c r="V19" s="26"/>
      <c r="W19" s="26"/>
      <c r="X19" s="26"/>
      <c r="Y19" s="38"/>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0" hidden="false" customHeight="true" outlineLevel="0" collapsed="false">
      <c r="A20" s="1"/>
      <c r="B20" s="34" t="s">
        <v>35</v>
      </c>
      <c r="C20" s="35" t="s">
        <v>23</v>
      </c>
      <c r="D20" s="36" t="n">
        <v>0.8</v>
      </c>
      <c r="E20" s="37" t="n">
        <v>45928</v>
      </c>
      <c r="F20" s="37" t="n">
        <f aca="false">E20+7</f>
        <v>45935</v>
      </c>
      <c r="G20" s="32"/>
      <c r="H20" s="32"/>
      <c r="I20" s="26"/>
      <c r="J20" s="26"/>
      <c r="K20" s="26"/>
      <c r="L20" s="26"/>
      <c r="M20" s="26"/>
      <c r="N20" s="26"/>
      <c r="O20" s="26"/>
      <c r="P20" s="26"/>
      <c r="Q20" s="26"/>
      <c r="R20" s="26"/>
      <c r="S20" s="26"/>
      <c r="T20" s="26"/>
      <c r="U20" s="26"/>
      <c r="V20" s="26"/>
      <c r="W20" s="26"/>
      <c r="X20" s="26"/>
      <c r="Y20" s="38"/>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0" hidden="false" customHeight="true" outlineLevel="0" collapsed="false">
      <c r="A21" s="1"/>
      <c r="B21" s="34" t="s">
        <v>36</v>
      </c>
      <c r="C21" s="35" t="s">
        <v>23</v>
      </c>
      <c r="D21" s="36" t="n">
        <v>1</v>
      </c>
      <c r="E21" s="37" t="n">
        <v>45898</v>
      </c>
      <c r="F21" s="37" t="n">
        <f aca="false">E21+4</f>
        <v>45902</v>
      </c>
      <c r="G21" s="32"/>
      <c r="H21" s="32"/>
      <c r="I21" s="26"/>
      <c r="J21" s="26"/>
      <c r="K21" s="26"/>
      <c r="L21" s="26"/>
      <c r="M21" s="26"/>
      <c r="N21" s="26"/>
      <c r="O21" s="26"/>
      <c r="P21" s="26"/>
      <c r="Q21" s="26"/>
      <c r="R21" s="26"/>
      <c r="S21" s="26"/>
      <c r="T21" s="26"/>
      <c r="U21" s="26"/>
      <c r="V21" s="26"/>
      <c r="W21" s="26"/>
      <c r="X21" s="26"/>
      <c r="Y21" s="38"/>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0" hidden="false" customHeight="true" outlineLevel="0" collapsed="false">
      <c r="A22" s="1"/>
      <c r="B22" s="34" t="s">
        <v>37</v>
      </c>
      <c r="C22" s="35" t="s">
        <v>23</v>
      </c>
      <c r="D22" s="36" t="n">
        <v>0.4</v>
      </c>
      <c r="E22" s="37" t="n">
        <v>45932</v>
      </c>
      <c r="F22" s="37" t="n">
        <f aca="false">E22+7</f>
        <v>45939</v>
      </c>
      <c r="G22" s="32"/>
      <c r="H22" s="32"/>
      <c r="I22" s="26"/>
      <c r="J22" s="26"/>
      <c r="K22" s="26"/>
      <c r="L22" s="26"/>
      <c r="M22" s="26"/>
      <c r="N22" s="26"/>
      <c r="O22" s="26"/>
      <c r="P22" s="26"/>
      <c r="Q22" s="26"/>
      <c r="R22" s="26"/>
      <c r="S22" s="26"/>
      <c r="T22" s="26"/>
      <c r="U22" s="26"/>
      <c r="V22" s="26"/>
      <c r="W22" s="26"/>
      <c r="X22" s="26"/>
      <c r="Y22" s="38"/>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0" hidden="false" customHeight="true" outlineLevel="0" collapsed="false">
      <c r="A23" s="1"/>
      <c r="B23" s="34" t="s">
        <v>38</v>
      </c>
      <c r="C23" s="35" t="s">
        <v>23</v>
      </c>
      <c r="D23" s="36" t="n">
        <v>0</v>
      </c>
      <c r="E23" s="37" t="n">
        <v>45939</v>
      </c>
      <c r="F23" s="37" t="n">
        <f aca="false">E23+3</f>
        <v>45942</v>
      </c>
      <c r="G23" s="32"/>
      <c r="H23" s="32"/>
      <c r="I23" s="26"/>
      <c r="J23" s="26"/>
      <c r="K23" s="26"/>
      <c r="L23" s="26"/>
      <c r="M23" s="26"/>
      <c r="N23" s="26"/>
      <c r="O23" s="26"/>
      <c r="P23" s="26"/>
      <c r="Q23" s="26"/>
      <c r="R23" s="26"/>
      <c r="S23" s="26"/>
      <c r="T23" s="26"/>
      <c r="U23" s="26"/>
      <c r="V23" s="26"/>
      <c r="W23" s="26"/>
      <c r="X23" s="26"/>
      <c r="Y23" s="38"/>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0" hidden="false" customHeight="true" outlineLevel="0" collapsed="false">
      <c r="A24" s="1"/>
      <c r="B24" s="34" t="s">
        <v>39</v>
      </c>
      <c r="C24" s="35" t="s">
        <v>23</v>
      </c>
      <c r="D24" s="36" t="n">
        <v>0</v>
      </c>
      <c r="E24" s="37" t="n">
        <v>45942</v>
      </c>
      <c r="F24" s="37" t="n">
        <f aca="false">E24 +7</f>
        <v>45949</v>
      </c>
      <c r="G24" s="32"/>
      <c r="H24" s="32"/>
      <c r="I24" s="26"/>
      <c r="J24" s="26"/>
      <c r="K24" s="26"/>
      <c r="L24" s="26"/>
      <c r="M24" s="26"/>
      <c r="N24" s="26"/>
      <c r="O24" s="26"/>
      <c r="P24" s="26"/>
      <c r="Q24" s="26"/>
      <c r="R24" s="26"/>
      <c r="S24" s="26"/>
      <c r="T24" s="26"/>
      <c r="U24" s="26"/>
      <c r="V24" s="26"/>
      <c r="W24" s="26"/>
      <c r="X24" s="26"/>
      <c r="Y24" s="38"/>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4" t="s">
        <v>40</v>
      </c>
      <c r="B25" s="39" t="s">
        <v>41</v>
      </c>
      <c r="C25" s="40"/>
      <c r="D25" s="29" t="n">
        <f aca="false">SUM(D26:D40)/COUNT(D26:D40)</f>
        <v>0.59</v>
      </c>
      <c r="E25" s="41" t="n">
        <v>45901</v>
      </c>
      <c r="F25" s="41" t="n">
        <v>45982</v>
      </c>
      <c r="G25" s="32"/>
      <c r="H25" s="32" t="n">
        <f aca="false">IF(OR(ISBLANK(task_start),ISBLANK(task_end)),"",task_end-task_start+1)</f>
        <v>82</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4"/>
      <c r="B26" s="42" t="s">
        <v>42</v>
      </c>
      <c r="C26" s="43" t="s">
        <v>23</v>
      </c>
      <c r="D26" s="44" t="n">
        <v>1</v>
      </c>
      <c r="E26" s="41" t="n">
        <v>45908</v>
      </c>
      <c r="F26" s="41" t="n">
        <v>45908</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42" t="s">
        <v>43</v>
      </c>
      <c r="C27" s="43" t="s">
        <v>23</v>
      </c>
      <c r="D27" s="44" t="n">
        <v>1</v>
      </c>
      <c r="E27" s="41" t="n">
        <v>45908</v>
      </c>
      <c r="F27" s="41" t="n">
        <v>45908</v>
      </c>
      <c r="G27" s="32"/>
      <c r="H27" s="32" t="n">
        <f aca="false">IF(OR(ISBLANK(task_start),ISBLANK(task_end)),"",task_end-task_start+1)</f>
        <v>1</v>
      </c>
      <c r="I27" s="26"/>
      <c r="J27" s="26"/>
      <c r="K27" s="26"/>
      <c r="L27" s="26"/>
      <c r="M27" s="26"/>
      <c r="N27" s="26"/>
      <c r="O27" s="26"/>
      <c r="P27" s="26"/>
      <c r="Q27" s="26"/>
      <c r="R27" s="26"/>
      <c r="S27" s="26"/>
      <c r="T27" s="26"/>
      <c r="U27" s="38"/>
      <c r="V27" s="38"/>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42" t="s">
        <v>44</v>
      </c>
      <c r="C28" s="43" t="s">
        <v>23</v>
      </c>
      <c r="D28" s="44" t="n">
        <v>0.8</v>
      </c>
      <c r="E28" s="41" t="n">
        <v>45901</v>
      </c>
      <c r="F28" s="41" t="n">
        <v>45962</v>
      </c>
      <c r="G28" s="32"/>
      <c r="H28" s="32" t="n">
        <f aca="false">IF(OR(ISBLANK(task_start),ISBLANK(task_end)),"",task_end-task_start+1)</f>
        <v>62</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42" t="s">
        <v>45</v>
      </c>
      <c r="C29" s="43" t="s">
        <v>23</v>
      </c>
      <c r="D29" s="44" t="n">
        <v>0.7</v>
      </c>
      <c r="E29" s="41" t="n">
        <v>45908</v>
      </c>
      <c r="F29" s="41" t="n">
        <v>45962</v>
      </c>
      <c r="G29" s="32"/>
      <c r="H29" s="32" t="n">
        <f aca="false">IF(OR(ISBLANK(task_start),ISBLANK(task_end)),"",task_end-task_start+1)</f>
        <v>55</v>
      </c>
      <c r="I29" s="26"/>
      <c r="J29" s="26"/>
      <c r="K29" s="26"/>
      <c r="L29" s="26"/>
      <c r="M29" s="26"/>
      <c r="N29" s="26"/>
      <c r="O29" s="26"/>
      <c r="P29" s="26"/>
      <c r="Q29" s="26"/>
      <c r="R29" s="26"/>
      <c r="S29" s="26"/>
      <c r="T29" s="26"/>
      <c r="U29" s="26"/>
      <c r="V29" s="26"/>
      <c r="W29" s="26"/>
      <c r="X29" s="26"/>
      <c r="Y29" s="38"/>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42" t="s">
        <v>46</v>
      </c>
      <c r="C30" s="43" t="s">
        <v>23</v>
      </c>
      <c r="D30" s="44" t="n">
        <v>1</v>
      </c>
      <c r="E30" s="41" t="n">
        <v>45908</v>
      </c>
      <c r="F30" s="41" t="n">
        <v>45910</v>
      </c>
      <c r="G30" s="32"/>
      <c r="H30" s="32"/>
      <c r="I30" s="26"/>
      <c r="J30" s="26"/>
      <c r="K30" s="26"/>
      <c r="L30" s="26"/>
      <c r="M30" s="26"/>
      <c r="N30" s="26"/>
      <c r="O30" s="26"/>
      <c r="P30" s="26"/>
      <c r="Q30" s="26"/>
      <c r="R30" s="26"/>
      <c r="S30" s="26"/>
      <c r="T30" s="26"/>
      <c r="U30" s="26"/>
      <c r="V30" s="26"/>
      <c r="W30" s="26"/>
      <c r="X30" s="26"/>
      <c r="Y30" s="38"/>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42" t="s">
        <v>47</v>
      </c>
      <c r="C31" s="43" t="s">
        <v>23</v>
      </c>
      <c r="D31" s="44" t="n">
        <v>0.2</v>
      </c>
      <c r="E31" s="41" t="n">
        <v>45908</v>
      </c>
      <c r="F31" s="41" t="n">
        <v>45945</v>
      </c>
      <c r="G31" s="32"/>
      <c r="H31" s="32"/>
      <c r="I31" s="26"/>
      <c r="J31" s="26"/>
      <c r="K31" s="26"/>
      <c r="L31" s="26"/>
      <c r="M31" s="26"/>
      <c r="N31" s="26"/>
      <c r="O31" s="26"/>
      <c r="P31" s="26"/>
      <c r="Q31" s="26"/>
      <c r="R31" s="26"/>
      <c r="S31" s="26"/>
      <c r="T31" s="26"/>
      <c r="U31" s="26"/>
      <c r="V31" s="26"/>
      <c r="W31" s="26"/>
      <c r="X31" s="26"/>
      <c r="Y31" s="38"/>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42" t="s">
        <v>48</v>
      </c>
      <c r="C32" s="43" t="s">
        <v>23</v>
      </c>
      <c r="D32" s="44" t="n">
        <v>0.3</v>
      </c>
      <c r="E32" s="41" t="n">
        <v>45908</v>
      </c>
      <c r="F32" s="41" t="n">
        <v>45976</v>
      </c>
      <c r="G32" s="32"/>
      <c r="H32" s="32"/>
      <c r="I32" s="26"/>
      <c r="J32" s="26"/>
      <c r="K32" s="26"/>
      <c r="L32" s="26"/>
      <c r="M32" s="26"/>
      <c r="N32" s="26"/>
      <c r="O32" s="26"/>
      <c r="P32" s="26"/>
      <c r="Q32" s="26"/>
      <c r="R32" s="26"/>
      <c r="S32" s="26"/>
      <c r="T32" s="26"/>
      <c r="U32" s="26"/>
      <c r="V32" s="26"/>
      <c r="W32" s="26"/>
      <c r="X32" s="26"/>
      <c r="Y32" s="38"/>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42" t="s">
        <v>49</v>
      </c>
      <c r="C33" s="43" t="s">
        <v>23</v>
      </c>
      <c r="D33" s="44" t="n">
        <v>1</v>
      </c>
      <c r="E33" s="41" t="n">
        <v>45908</v>
      </c>
      <c r="F33" s="41" t="n">
        <v>45908</v>
      </c>
      <c r="G33" s="32"/>
      <c r="H33" s="32"/>
      <c r="I33" s="26"/>
      <c r="J33" s="26"/>
      <c r="K33" s="26"/>
      <c r="L33" s="26"/>
      <c r="M33" s="26"/>
      <c r="N33" s="26"/>
      <c r="O33" s="26"/>
      <c r="P33" s="26"/>
      <c r="Q33" s="26"/>
      <c r="R33" s="26"/>
      <c r="S33" s="26"/>
      <c r="T33" s="26"/>
      <c r="U33" s="26"/>
      <c r="V33" s="26"/>
      <c r="W33" s="26"/>
      <c r="X33" s="26"/>
      <c r="Y33" s="38"/>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42" t="s">
        <v>50</v>
      </c>
      <c r="C34" s="43" t="s">
        <v>23</v>
      </c>
      <c r="D34" s="44" t="n">
        <v>1</v>
      </c>
      <c r="E34" s="41" t="n">
        <v>45908</v>
      </c>
      <c r="F34" s="41" t="n">
        <v>45921</v>
      </c>
      <c r="G34" s="32"/>
      <c r="H34" s="32"/>
      <c r="I34" s="26"/>
      <c r="J34" s="26"/>
      <c r="K34" s="26"/>
      <c r="L34" s="26"/>
      <c r="M34" s="26"/>
      <c r="N34" s="26"/>
      <c r="O34" s="26"/>
      <c r="P34" s="26"/>
      <c r="Q34" s="26"/>
      <c r="R34" s="26"/>
      <c r="S34" s="26"/>
      <c r="T34" s="26"/>
      <c r="U34" s="26"/>
      <c r="V34" s="26"/>
      <c r="W34" s="26"/>
      <c r="X34" s="26"/>
      <c r="Y34" s="38"/>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42" t="s">
        <v>51</v>
      </c>
      <c r="C35" s="43" t="s">
        <v>23</v>
      </c>
      <c r="D35" s="44" t="n">
        <v>0.2</v>
      </c>
      <c r="E35" s="41" t="n">
        <v>45908</v>
      </c>
      <c r="F35" s="41" t="n">
        <v>45935</v>
      </c>
      <c r="G35" s="32"/>
      <c r="H35" s="32"/>
      <c r="I35" s="26"/>
      <c r="J35" s="26"/>
      <c r="K35" s="26"/>
      <c r="L35" s="26"/>
      <c r="M35" s="26"/>
      <c r="N35" s="26"/>
      <c r="O35" s="26"/>
      <c r="P35" s="26"/>
      <c r="Q35" s="26"/>
      <c r="R35" s="26"/>
      <c r="S35" s="26"/>
      <c r="T35" s="26"/>
      <c r="U35" s="26"/>
      <c r="V35" s="26"/>
      <c r="W35" s="26"/>
      <c r="X35" s="26"/>
      <c r="Y35" s="38"/>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c r="B36" s="42" t="s">
        <v>52</v>
      </c>
      <c r="C36" s="43" t="s">
        <v>23</v>
      </c>
      <c r="D36" s="44" t="n">
        <v>0.2</v>
      </c>
      <c r="E36" s="41" t="n">
        <v>45908</v>
      </c>
      <c r="F36" s="41" t="n">
        <v>45976</v>
      </c>
      <c r="G36" s="32"/>
      <c r="H36" s="32"/>
      <c r="I36" s="26"/>
      <c r="J36" s="26"/>
      <c r="K36" s="26"/>
      <c r="L36" s="26"/>
      <c r="M36" s="26"/>
      <c r="N36" s="26"/>
      <c r="O36" s="26"/>
      <c r="P36" s="26"/>
      <c r="Q36" s="26"/>
      <c r="R36" s="26"/>
      <c r="S36" s="26"/>
      <c r="T36" s="26"/>
      <c r="U36" s="26"/>
      <c r="V36" s="26"/>
      <c r="W36" s="26"/>
      <c r="X36" s="26"/>
      <c r="Y36" s="38"/>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42" t="s">
        <v>53</v>
      </c>
      <c r="C37" s="43" t="s">
        <v>23</v>
      </c>
      <c r="D37" s="44" t="n">
        <v>1</v>
      </c>
      <c r="E37" s="41" t="n">
        <v>45908</v>
      </c>
      <c r="F37" s="41" t="n">
        <v>45910</v>
      </c>
      <c r="G37" s="32"/>
      <c r="H37" s="32"/>
      <c r="I37" s="26"/>
      <c r="J37" s="26"/>
      <c r="K37" s="26"/>
      <c r="L37" s="26"/>
      <c r="M37" s="26"/>
      <c r="N37" s="26"/>
      <c r="O37" s="26"/>
      <c r="P37" s="26"/>
      <c r="Q37" s="26"/>
      <c r="R37" s="26"/>
      <c r="S37" s="26"/>
      <c r="T37" s="26"/>
      <c r="U37" s="26"/>
      <c r="V37" s="26"/>
      <c r="W37" s="26"/>
      <c r="X37" s="26"/>
      <c r="Y37" s="38"/>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42" t="s">
        <v>54</v>
      </c>
      <c r="C38" s="43" t="s">
        <v>23</v>
      </c>
      <c r="D38" s="44" t="n">
        <v>0.3</v>
      </c>
      <c r="E38" s="41" t="n">
        <v>45910</v>
      </c>
      <c r="F38" s="41" t="n">
        <v>45960</v>
      </c>
      <c r="G38" s="32"/>
      <c r="H38" s="32"/>
      <c r="I38" s="26"/>
      <c r="J38" s="26"/>
      <c r="K38" s="26"/>
      <c r="L38" s="26"/>
      <c r="M38" s="26"/>
      <c r="N38" s="26"/>
      <c r="O38" s="26"/>
      <c r="P38" s="26"/>
      <c r="Q38" s="26"/>
      <c r="R38" s="26"/>
      <c r="S38" s="26"/>
      <c r="T38" s="26"/>
      <c r="U38" s="26"/>
      <c r="V38" s="26"/>
      <c r="W38" s="26"/>
      <c r="X38" s="26"/>
      <c r="Y38" s="38"/>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42" t="s">
        <v>55</v>
      </c>
      <c r="C39" s="43" t="s">
        <v>23</v>
      </c>
      <c r="D39" s="44" t="n">
        <v>0.15</v>
      </c>
      <c r="E39" s="41" t="n">
        <v>45908</v>
      </c>
      <c r="F39" s="41" t="n">
        <v>45962</v>
      </c>
      <c r="G39" s="32"/>
      <c r="H39" s="32"/>
      <c r="I39" s="26"/>
      <c r="J39" s="26"/>
      <c r="K39" s="26"/>
      <c r="L39" s="26"/>
      <c r="M39" s="26"/>
      <c r="N39" s="26"/>
      <c r="O39" s="26"/>
      <c r="P39" s="26"/>
      <c r="Q39" s="26"/>
      <c r="R39" s="26"/>
      <c r="S39" s="26"/>
      <c r="T39" s="26"/>
      <c r="U39" s="26"/>
      <c r="V39" s="26"/>
      <c r="W39" s="26"/>
      <c r="X39" s="26"/>
      <c r="Y39" s="38"/>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42" t="s">
        <v>56</v>
      </c>
      <c r="C40" s="43" t="s">
        <v>23</v>
      </c>
      <c r="D40" s="44" t="n">
        <v>0</v>
      </c>
      <c r="E40" s="41" t="n">
        <v>45908</v>
      </c>
      <c r="F40" s="41" t="n">
        <v>45980</v>
      </c>
      <c r="G40" s="32"/>
      <c r="H40" s="32" t="n">
        <f aca="false">IF(OR(ISBLANK(task_start),ISBLANK(task_end)),"",task_end-task_start+1)</f>
        <v>73</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t="s">
        <v>57</v>
      </c>
      <c r="B41" s="45" t="s">
        <v>58</v>
      </c>
      <c r="C41" s="46"/>
      <c r="D41" s="47" t="n">
        <f aca="false">SUM(D42:D45)/13</f>
        <v>0</v>
      </c>
      <c r="E41" s="48" t="n">
        <v>45980</v>
      </c>
      <c r="F41" s="48" t="n">
        <v>45985</v>
      </c>
      <c r="G41" s="32"/>
      <c r="H41" s="32" t="n">
        <f aca="false">IF(OR(ISBLANK(task_start),ISBLANK(task_end)),"",task_end-task_start+1)</f>
        <v>6</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49" t="s">
        <v>59</v>
      </c>
      <c r="C42" s="50" t="s">
        <v>23</v>
      </c>
      <c r="D42" s="51" t="n">
        <v>0</v>
      </c>
      <c r="E42" s="52" t="n">
        <v>45980</v>
      </c>
      <c r="F42" s="53" t="n">
        <f aca="false">E42+5</f>
        <v>45985</v>
      </c>
      <c r="G42" s="32"/>
      <c r="H42" s="32" t="n">
        <f aca="false">IF(OR(ISBLANK(task_start),ISBLANK(task_end)),"",task_end-task_start+1)</f>
        <v>6</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49" t="s">
        <v>60</v>
      </c>
      <c r="C43" s="50" t="s">
        <v>23</v>
      </c>
      <c r="D43" s="51" t="n">
        <v>0</v>
      </c>
      <c r="E43" s="53" t="n">
        <v>45980</v>
      </c>
      <c r="F43" s="53" t="n">
        <f aca="false">E43+4</f>
        <v>45984</v>
      </c>
      <c r="G43" s="32"/>
      <c r="H43" s="32" t="n">
        <f aca="false">IF(OR(ISBLANK(task_start),ISBLANK(task_end)),"",task_end-task_start+1)</f>
        <v>5</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49" t="s">
        <v>61</v>
      </c>
      <c r="C44" s="50" t="s">
        <v>23</v>
      </c>
      <c r="D44" s="51" t="n">
        <v>0</v>
      </c>
      <c r="E44" s="53" t="n">
        <v>45980</v>
      </c>
      <c r="F44" s="53" t="n">
        <f aca="false">E44+5</f>
        <v>45985</v>
      </c>
      <c r="G44" s="32"/>
      <c r="H44" s="32" t="n">
        <f aca="false">IF(OR(ISBLANK(task_start),ISBLANK(task_end)),"",task_end-task_start+1)</f>
        <v>6</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49" t="s">
        <v>58</v>
      </c>
      <c r="C45" s="50" t="s">
        <v>23</v>
      </c>
      <c r="D45" s="51" t="n">
        <v>0</v>
      </c>
      <c r="E45" s="53" t="n">
        <f aca="false">E44+5</f>
        <v>45985</v>
      </c>
      <c r="F45" s="53" t="n">
        <f aca="false">E45</f>
        <v>45985</v>
      </c>
      <c r="G45" s="32"/>
      <c r="H45" s="32" t="n">
        <f aca="false">IF(OR(ISBLANK(task_start),ISBLANK(task_end)),"",task_end-task_start+1)</f>
        <v>1</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t="s">
        <v>62</v>
      </c>
      <c r="B46" s="54"/>
      <c r="C46" s="55"/>
      <c r="D46" s="56"/>
      <c r="E46" s="57"/>
      <c r="F46" s="57"/>
      <c r="G46" s="32"/>
      <c r="H46" s="32" t="str">
        <f aca="false">IF(OR(ISBLANK(task_start),ISBLANK(task_end)),"",task_end-task_start+1)</f>
        <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4" t="s">
        <v>63</v>
      </c>
      <c r="B47" s="58" t="s">
        <v>64</v>
      </c>
      <c r="C47" s="59"/>
      <c r="D47" s="60"/>
      <c r="E47" s="61"/>
      <c r="F47" s="61"/>
      <c r="G47" s="62"/>
      <c r="H47" s="62" t="str">
        <f aca="false">IF(OR(ISBLANK(task_start),ISBLANK(task_end)),"",task_end-task_start+1)</f>
        <v/>
      </c>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row>
    <row r="48" customFormat="false" ht="30" hidden="false" customHeight="true" outlineLevel="0" collapsed="false">
      <c r="G48" s="64"/>
    </row>
    <row r="49" customFormat="false" ht="30" hidden="false" customHeight="true" outlineLevel="0" collapsed="false">
      <c r="C49" s="10"/>
      <c r="F49" s="65"/>
    </row>
    <row r="50" customFormat="false" ht="30" hidden="false" customHeight="true" outlineLevel="0" collapsed="false">
      <c r="C50" s="66"/>
    </row>
    <row r="1048575" customFormat="false" ht="12.8" hidden="false" customHeight="true" outlineLevel="0" collapsed="false"/>
    <row r="1048576" customFormat="false" ht="12.8" hidden="false" customHeight="tru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7">
    <cfRule type="dataBar" priority="2">
      <dataBar showValue="1" minLength="10" maxLength="90">
        <cfvo type="num" val="0"/>
        <cfvo type="num" val="1"/>
        <color rgb="FFBFBFBF"/>
      </dataBar>
      <extLst>
        <ext xmlns:x14="http://schemas.microsoft.com/office/spreadsheetml/2009/9/main" uri="{B025F937-C7B1-47D3-B67F-A62EFF666E3E}">
          <x14:id>{12168D9E-E0B6-4880-8DED-B28F2973006C}</x14:id>
        </ext>
      </extLst>
    </cfRule>
  </conditionalFormatting>
  <conditionalFormatting sqref="I7:BL47">
    <cfRule type="expression" priority="3" aboveAverage="0" equalAverage="0" bottom="0" percent="0" rank="0" text="" dxfId="0">
      <formula>AND(task_start&lt;=I$5,ROUNDDOWN((task_end-task_start+1)*task_progress,0)+task_start-1&gt;=I$5)</formula>
    </cfRule>
    <cfRule type="expression" priority="4" aboveAverage="0" equalAverage="0" bottom="0" percent="0" rank="0" text="" dxfId="1">
      <formula>AND(task_end&gt;=I$5,task_start&lt;J$5)</formula>
    </cfRule>
  </conditionalFormatting>
  <conditionalFormatting sqref="I5:BL47">
    <cfRule type="expression" priority="5" aboveAverage="0" equalAverage="0" bottom="0" percent="0" rank="0" text="" dxfId="2">
      <formula>AND(TODAY()&gt;=I$5,TODAY()&lt;J$5)</formula>
    </cfRule>
  </conditionalFormatting>
  <dataValidations count="1">
    <dataValidation allowBlank="true" errorStyle="stop" operator="greaterThanOrEqual" prompt="Al cambiar este número, se desplazará la vista del diagrama de Gantt." promptTitle="Mostrar semana"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12168D9E-E0B6-4880-8DED-B28F2973006C}">
            <x14:dataBar minLength="10" maxLength="90" axisPosition="automatic" gradient="false">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2.75" customHeight="true" zeroHeight="false" outlineLevelRow="0" outlineLevelCol="0"/>
  <cols>
    <col collapsed="false" customWidth="true" hidden="false" outlineLevel="0" max="1" min="1" style="67" width="87.13"/>
    <col collapsed="false" customWidth="false" hidden="false" outlineLevel="0" max="16384" min="2" style="7" width="9.14"/>
  </cols>
  <sheetData>
    <row r="1" customFormat="false" ht="46.5" hidden="false" customHeight="true" outlineLevel="0" collapsed="false"/>
    <row r="2" s="69" customFormat="true" ht="15" hidden="false" customHeight="false" outlineLevel="0" collapsed="false">
      <c r="A2" s="68" t="s">
        <v>65</v>
      </c>
      <c r="B2" s="68"/>
    </row>
    <row r="3" s="71" customFormat="true" ht="27" hidden="false" customHeight="true" outlineLevel="0" collapsed="false">
      <c r="A3" s="70" t="s">
        <v>66</v>
      </c>
      <c r="B3" s="70"/>
    </row>
    <row r="4" s="73" customFormat="true" ht="24.45" hidden="false" customHeight="false" outlineLevel="0" collapsed="false">
      <c r="A4" s="72" t="s">
        <v>67</v>
      </c>
    </row>
    <row r="5" customFormat="false" ht="87" hidden="false" customHeight="true" outlineLevel="0" collapsed="false">
      <c r="A5" s="74" t="s">
        <v>68</v>
      </c>
    </row>
    <row r="6" customFormat="false" ht="26.25" hidden="false" customHeight="true" outlineLevel="0" collapsed="false">
      <c r="A6" s="72" t="s">
        <v>69</v>
      </c>
    </row>
    <row r="7" s="67" customFormat="true" ht="223.5" hidden="false" customHeight="true" outlineLevel="0" collapsed="false">
      <c r="A7" s="75" t="s">
        <v>70</v>
      </c>
    </row>
    <row r="8" s="73" customFormat="true" ht="24.45" hidden="false" customHeight="false" outlineLevel="0" collapsed="false">
      <c r="A8" s="72" t="s">
        <v>71</v>
      </c>
    </row>
    <row r="9" customFormat="false" ht="57" hidden="false" customHeight="false" outlineLevel="0" collapsed="false">
      <c r="A9" s="74" t="s">
        <v>72</v>
      </c>
    </row>
    <row r="10" s="67" customFormat="true" ht="27.75" hidden="false" customHeight="true" outlineLevel="0" collapsed="false">
      <c r="A10" s="76" t="s">
        <v>73</v>
      </c>
    </row>
    <row r="11" s="73" customFormat="true" ht="24.45" hidden="false" customHeight="false" outlineLevel="0" collapsed="false">
      <c r="A11" s="72" t="s">
        <v>74</v>
      </c>
    </row>
    <row r="12" customFormat="false" ht="23.85" hidden="false" customHeight="false" outlineLevel="0" collapsed="false">
      <c r="A12" s="74" t="s">
        <v>75</v>
      </c>
    </row>
    <row r="13" s="67" customFormat="true" ht="27.75" hidden="false" customHeight="true" outlineLevel="0" collapsed="false">
      <c r="A13" s="76" t="s">
        <v>76</v>
      </c>
    </row>
    <row r="14" s="73" customFormat="true" ht="24.45" hidden="false" customHeight="false" outlineLevel="0" collapsed="false">
      <c r="A14" s="72" t="s">
        <v>77</v>
      </c>
    </row>
    <row r="15" customFormat="false" ht="91.5" hidden="false" customHeight="true" outlineLevel="0" collapsed="false">
      <c r="A15" s="74" t="s">
        <v>78</v>
      </c>
    </row>
    <row r="16" customFormat="false" ht="68.65" hidden="false" customHeight="false" outlineLevel="0" collapsed="false">
      <c r="A16" s="74" t="s">
        <v>79</v>
      </c>
    </row>
  </sheetData>
  <hyperlinks>
    <hyperlink ref="A2" r:id="rId1" display="GRÁFICO GANTT SIMPLE de Vertex42.com"/>
    <hyperlink ref="A3" r:id="rId2" display="https://www.vertex42.com/ExcelTemplates/simple-gantt-chart.html"/>
    <hyperlink ref="A10" r:id="rId3" display="Cómo usar el gráfico de Gantt simple"/>
    <hyperlink ref="A13" r:id="rId4" display="Plantillas de administración de proyectos"/>
  </hyperlink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drawing r:id="rId5"/>
</worksheet>
</file>

<file path=docProps/app.xml><?xml version="1.0" encoding="utf-8"?>
<Properties xmlns="http://schemas.openxmlformats.org/officeDocument/2006/extended-properties" xmlns:vt="http://schemas.openxmlformats.org/officeDocument/2006/docPropsVTypes">
  <Template/>
  <TotalTime>38</TotalTime>
  <Application>LibreOffice/25.2.6.2$Linux_X86_64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es-ES</dc:language>
  <cp:lastModifiedBy/>
  <dcterms:modified xsi:type="dcterms:W3CDTF">2025-09-29T22:02:40Z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