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0" documentId="13_ncr:1_{3D6E12AA-914C-4F31-AB15-0843A2D78747}" xr6:coauthVersionLast="47" xr6:coauthVersionMax="47" xr10:uidLastSave="{00000000-0000-0000-0000-000000000000}"/>
  <bookViews>
    <workbookView xWindow="-98" yWindow="-98" windowWidth="21795" windowHeight="12975"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1" l="1"/>
  <c r="D27" i="11"/>
  <c r="F47" i="11"/>
  <c r="E47" i="11"/>
  <c r="F26" i="11"/>
  <c r="F25" i="11"/>
  <c r="F24" i="11"/>
  <c r="F23" i="11"/>
  <c r="F22" i="11"/>
  <c r="F21" i="11"/>
  <c r="F19" i="11"/>
  <c r="F20" i="11"/>
  <c r="F18" i="11"/>
  <c r="F17" i="11"/>
  <c r="F16" i="11"/>
  <c r="F15" i="11"/>
  <c r="E14" i="11"/>
  <c r="F14" i="11" s="1"/>
  <c r="F13" i="11"/>
  <c r="F12" i="11"/>
  <c r="E9" i="11"/>
  <c r="F9" i="11" s="1"/>
  <c r="E10" i="11" s="1"/>
  <c r="F10" i="11" s="1"/>
  <c r="E11" i="11" s="1"/>
  <c r="F11" i="11" s="1"/>
  <c r="D43" i="11"/>
  <c r="H7" i="11" l="1"/>
  <c r="I5" i="11" l="1"/>
  <c r="H49" i="11"/>
  <c r="H48" i="11"/>
  <c r="H43" i="11"/>
  <c r="H27" i="11"/>
  <c r="H8" i="11"/>
  <c r="H9" i="11" l="1"/>
  <c r="F44" i="11"/>
  <c r="E45" i="11" s="1"/>
  <c r="I6" i="11"/>
  <c r="H44" i="11" l="1"/>
  <c r="F45" i="11"/>
  <c r="H45" i="11" s="1"/>
  <c r="E46" i="11"/>
  <c r="H10" i="11"/>
  <c r="H28" i="11"/>
  <c r="J5" i="11"/>
  <c r="K5" i="11" s="1"/>
  <c r="L5" i="11" s="1"/>
  <c r="M5" i="11" s="1"/>
  <c r="N5" i="11" s="1"/>
  <c r="O5" i="11" s="1"/>
  <c r="P5" i="11" s="1"/>
  <c r="I4" i="11"/>
  <c r="F46" i="11" l="1"/>
  <c r="H29" i="11"/>
  <c r="H12" i="11"/>
  <c r="H13" i="11"/>
  <c r="P4" i="11"/>
  <c r="Q5" i="11"/>
  <c r="R5" i="11" s="1"/>
  <c r="S5" i="11" s="1"/>
  <c r="T5" i="11" s="1"/>
  <c r="U5" i="11" s="1"/>
  <c r="V5" i="11" s="1"/>
  <c r="W5" i="11" s="1"/>
  <c r="J6" i="11"/>
  <c r="H47" i="11" l="1"/>
  <c r="H46" i="11"/>
  <c r="H42" i="11"/>
  <c r="H31" i="11"/>
  <c r="H30"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<sst xmlns="http://schemas.openxmlformats.org/spreadsheetml/2006/main" count="120" uniqueCount="83">
  <si>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</si>
  <si>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</si>
  <si>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</si>
  <si>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</si>
  <si>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</si>
  <si>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</si>
  <si>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</si>
  <si>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</si>
  <si>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</si>
  <si>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</si>
  <si>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</si>
  <si>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</si>
  <si>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</si>
  <si>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</si>
  <si>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</si>
  <si>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</si>
  <si>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</si>
  <si>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</si>
  <si>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</si>
  <si>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</si>
  <si>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</si>
  <si>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</si>
  <si>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</si>
  <si>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</si>
  <si>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</si>
  <si>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</si>
  <si>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</si>
  <si>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</si>
  <si>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</si>
  <si>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</si>
  <si>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</si>
  <si>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</si>
  <si>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</si>
  <si>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</si>
  <si>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</si>
  <si>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</si>
  <si>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</si>
  <si>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</si>
  <si>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Analisis de Evidencia y definicion del proyecto</t>
  </si>
  <si>
    <t>Desarrollo y Monitoreo</t>
  </si>
  <si>
    <t>Plan de riesgos</t>
  </si>
  <si>
    <t>Pla</t>
  </si>
  <si>
    <t>Grupal</t>
  </si>
  <si>
    <t>Presentacion Fase 2</t>
  </si>
  <si>
    <t>Presentacion Final</t>
  </si>
  <si>
    <t>Manual de usuario</t>
  </si>
  <si>
    <t>Identificación de stakeholders</t>
  </si>
  <si>
    <t>Acta de constitución del proyecto</t>
  </si>
  <si>
    <t>Definir plan de trabajo y cronograma</t>
  </si>
  <si>
    <t>Levantamiento de requisitos</t>
  </si>
  <si>
    <t>Matriz de requerimientos</t>
  </si>
  <si>
    <t>Elaboración de ERS (Especificación de Requerimientos de Software)</t>
  </si>
  <si>
    <t>Identificación de atributos de calidad (seguridad, usabilidad, escalabilidad)</t>
  </si>
  <si>
    <t>Diseño de mockups</t>
  </si>
  <si>
    <t>Diagrama de casos de uso</t>
  </si>
  <si>
    <t>Definición del stack tecnológico</t>
  </si>
  <si>
    <t>DAS (Diseño de la Arquitectura del Software)</t>
  </si>
  <si>
    <t>Modelado entidad-relación (MER)</t>
  </si>
  <si>
    <t>Diseñar diagramas de componentes y flujo</t>
  </si>
  <si>
    <t>Definición del plan de pruebas</t>
  </si>
  <si>
    <t>Definición de criterios de aceptación</t>
  </si>
  <si>
    <t>Preparación de presentación Fase 1 </t>
  </si>
  <si>
    <t>Documentación para apoyo (diagramas, actas, ERS, DAS)</t>
  </si>
  <si>
    <t>Configuración entorno de desarrollo</t>
  </si>
  <si>
    <t>Creación de la estructura inicial del proyecto</t>
  </si>
  <si>
    <t>Desarrollo Backend</t>
  </si>
  <si>
    <t>Implementación de endpoints de la API REST</t>
  </si>
  <si>
    <t>Implementación de autenticación y autorización</t>
  </si>
  <si>
    <t>Integración con servicios externos</t>
  </si>
  <si>
    <t>Desarrollo Frontend</t>
  </si>
  <si>
    <t>Configuración inicial del proyecto</t>
  </si>
  <si>
    <t>Creación de componentes base</t>
  </si>
  <si>
    <t>Implementación de pantallas principales</t>
  </si>
  <si>
    <t>Integración con la API</t>
  </si>
  <si>
    <t>Desarrollo Base de Datos</t>
  </si>
  <si>
    <t>Pruebas de integración entre frontend, backend y base de datos.</t>
  </si>
  <si>
    <t>Documentación de la API</t>
  </si>
  <si>
    <t>Ajustes finales al producto final</t>
  </si>
  <si>
    <t>Documentación final</t>
  </si>
  <si>
    <t>Duoc Uc</t>
  </si>
  <si>
    <t>Capstone 2025 "AgenDoctor"</t>
  </si>
  <si>
    <t>Encargado</t>
  </si>
  <si>
    <t xml:space="preserve">Johan Collao / Cristian quintriqueo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</si>
</sst>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C0A]d\ &quot;de&quot;\ mmm\ &quot;de&quot;\ yyyy;@"/>
    <numFmt numFmtId="171" formatCode="d"/>
    <numFmt numFmtId="172" formatCode="ddd\,\ d/m/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i/>
      <sz val="10"/>
      <color rgb="FF000000"/>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FBFBF"/>
      </left>
      <right style="thin">
        <color rgb="FFBFBFBF"/>
      </right>
      <top style="thin">
        <color rgb="FFBFBFBF"/>
      </top>
      <bottom style="thin">
        <color rgb="FFBFBFBF"/>
      </bottom>
      <diagonal/>
    </border>
    <border>
      <left/>
      <right/>
      <top style="medium">
        <color theme="0" tint="-0.14996795556505021"/>
      </top>
      <bottom/>
      <diagonal/>
    </border>
    <border>
      <left/>
      <right/>
      <top/>
      <bottom style="medium">
        <color theme="0" tint="-0.14996795556505021"/>
      </bottom>
      <diagonal/>
    </border>
    <border>
      <left style="thin">
        <color rgb="FFC0C0C0"/>
      </left>
      <right style="thin">
        <color rgb="FFC0C0C0"/>
      </right>
      <top style="thin">
        <color rgb="FFC0C0C0"/>
      </top>
      <bottom style="thin">
        <color rgb="FFC0C0C0"/>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7"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11" applyNumberFormat="0" applyAlignment="0" applyProtection="0"/>
    <xf numFmtId="0" fontId="28" fillId="16" borderId="12" applyNumberFormat="0" applyAlignment="0" applyProtection="0"/>
    <xf numFmtId="0" fontId="29" fillId="16" borderId="11" applyNumberFormat="0" applyAlignment="0" applyProtection="0"/>
    <xf numFmtId="0" fontId="30" fillId="0" borderId="13" applyNumberFormat="0" applyFill="0" applyAlignment="0" applyProtection="0"/>
    <xf numFmtId="0" fontId="31" fillId="17" borderId="14" applyNumberFormat="0" applyAlignment="0" applyProtection="0"/>
    <xf numFmtId="0" fontId="32" fillId="0" borderId="0" applyNumberFormat="0" applyFill="0" applyBorder="0" applyAlignment="0" applyProtection="0"/>
    <xf numFmtId="0" fontId="8" fillId="18"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21"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cellStyleXfs>
  <cellXfs count="8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1" borderId="1" xfId="0" applyFont="1" applyFill="1" applyBorder="1" applyAlignment="1">
      <alignment horizontal="left" vertical="center" indent="1"/>
    </xf>
    <xf numFmtId="0" fontId="6" fillId="11" borderId="1" xfId="0" applyFont="1" applyFill="1" applyBorder="1" applyAlignment="1">
      <alignment horizontal="center" vertical="center" wrapText="1"/>
    </xf>
    <xf numFmtId="0" fontId="11" fillId="10"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0" fontId="5" fillId="8"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7" borderId="2" xfId="11" applyFill="1">
      <alignment horizontal="center" vertical="center"/>
    </xf>
    <xf numFmtId="0" fontId="8" fillId="8" borderId="2" xfId="11" applyFill="1">
      <alignment horizontal="center" vertical="center"/>
    </xf>
    <xf numFmtId="0" fontId="8" fillId="4" borderId="2" xfId="11" applyFill="1">
      <alignment horizontal="center" vertical="center"/>
    </xf>
    <xf numFmtId="0" fontId="8" fillId="5" borderId="2" xfId="11" applyFill="1">
      <alignment horizontal="center" vertical="center"/>
    </xf>
    <xf numFmtId="0" fontId="8" fillId="9" borderId="2" xfId="11" applyFill="1">
      <alignment horizontal="center" vertical="center"/>
    </xf>
    <xf numFmtId="0" fontId="8" fillId="0" borderId="2" xfId="11">
      <alignment horizontal="center" vertical="center"/>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9" fontId="0" fillId="2" borderId="2" xfId="0" applyNumberFormat="1" applyFill="1" applyBorder="1" applyAlignment="1">
      <alignment horizontal="center" vertical="center"/>
    </xf>
    <xf numFmtId="171" fontId="10" fillId="6" borderId="6" xfId="0" applyNumberFormat="1" applyFont="1" applyFill="1" applyBorder="1" applyAlignment="1">
      <alignment horizontal="center" vertical="center"/>
    </xf>
    <xf numFmtId="171" fontId="10" fillId="6" borderId="0" xfId="0" applyNumberFormat="1" applyFont="1" applyFill="1" applyAlignment="1">
      <alignment horizontal="center" vertical="center"/>
    </xf>
    <xf numFmtId="171" fontId="10" fillId="6" borderId="7" xfId="0" applyNumberFormat="1" applyFont="1" applyFill="1" applyBorder="1" applyAlignment="1">
      <alignment horizontal="center" vertical="center"/>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9" borderId="2" xfId="2" applyFont="1" applyFill="1" applyBorder="1" applyAlignment="1">
      <alignment horizontal="center" vertical="center"/>
    </xf>
    <xf numFmtId="9" fontId="4" fillId="0" borderId="2" xfId="2" applyFont="1" applyBorder="1" applyAlignment="1">
      <alignment horizontal="center" vertical="center"/>
    </xf>
    <xf numFmtId="9" fontId="4" fillId="2" borderId="2" xfId="2" applyFont="1" applyFill="1" applyBorder="1" applyAlignment="1">
      <alignment horizontal="center" vertical="center"/>
    </xf>
    <xf numFmtId="169" fontId="0" fillId="7" borderId="2" xfId="0" applyNumberFormat="1" applyFill="1" applyBorder="1" applyAlignment="1">
      <alignment horizontal="center" vertical="center"/>
    </xf>
    <xf numFmtId="169" fontId="4" fillId="7" borderId="2" xfId="0" applyNumberFormat="1" applyFont="1" applyFill="1" applyBorder="1" applyAlignment="1">
      <alignment horizontal="center" vertical="center"/>
    </xf>
    <xf numFmtId="169" fontId="8" fillId="3" borderId="2" xfId="10" applyFill="1">
      <alignment horizontal="center" vertical="center"/>
    </xf>
    <xf numFmtId="169" fontId="0" fillId="8" borderId="2" xfId="0" applyNumberFormat="1" applyFill="1" applyBorder="1" applyAlignment="1">
      <alignment horizontal="center" vertical="center"/>
    </xf>
    <xf numFmtId="169" fontId="0" fillId="5" borderId="2" xfId="0" applyNumberFormat="1" applyFill="1" applyBorder="1" applyAlignment="1">
      <alignment horizontal="center" vertical="center"/>
    </xf>
    <xf numFmtId="169" fontId="8" fillId="9" borderId="2" xfId="10" applyFill="1">
      <alignment horizontal="center" vertical="center"/>
    </xf>
    <xf numFmtId="169" fontId="8" fillId="0" borderId="2" xfId="10">
      <alignment horizontal="center" vertical="center"/>
    </xf>
    <xf numFmtId="0" fontId="0" fillId="3" borderId="2" xfId="11" applyFont="1" applyFill="1">
      <alignment horizontal="center" vertical="center"/>
    </xf>
    <xf numFmtId="169" fontId="0" fillId="9" borderId="2" xfId="0" applyNumberFormat="1" applyFill="1" applyBorder="1" applyAlignment="1">
      <alignment horizontal="center" vertical="center"/>
    </xf>
    <xf numFmtId="0" fontId="5" fillId="5" borderId="18" xfId="0" applyFont="1" applyFill="1" applyBorder="1" applyAlignment="1">
      <alignment horizontal="left" vertical="center" indent="1"/>
    </xf>
    <xf numFmtId="0" fontId="8" fillId="0" borderId="19" xfId="12" applyBorder="1">
      <alignment horizontal="left" vertical="center" indent="2"/>
    </xf>
    <xf numFmtId="0" fontId="34" fillId="3" borderId="17" xfId="0" applyFont="1" applyFill="1" applyBorder="1" applyAlignment="1">
      <alignment horizontal="left" vertical="center" wrapText="1" indent="1"/>
    </xf>
    <xf numFmtId="0" fontId="34" fillId="4" borderId="17" xfId="0" applyFont="1" applyFill="1" applyBorder="1" applyAlignment="1">
      <alignment horizontal="left" vertical="center" wrapText="1" indent="1"/>
    </xf>
    <xf numFmtId="0" fontId="34" fillId="9" borderId="20" xfId="0" applyFont="1" applyFill="1" applyBorder="1" applyAlignment="1">
      <alignment horizontal="left" vertical="center" wrapText="1" indent="1"/>
    </xf>
    <xf numFmtId="0" fontId="8" fillId="0" borderId="0" xfId="8">
      <alignment horizontal="right" indent="1"/>
    </xf>
    <xf numFmtId="0" fontId="8" fillId="0" borderId="7" xfId="8" applyBorder="1">
      <alignment horizontal="right" indent="1"/>
    </xf>
    <xf numFmtId="0" fontId="0" fillId="0" borderId="10" xfId="0" applyBorder="1"/>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172" fontId="8" fillId="0" borderId="3" xfId="9" applyNumberFormat="1">
      <alignment horizontal="center" vertical="center"/>
    </xf>
    <xf numFmtId="9" fontId="4" fillId="8" borderId="2" xfId="2" applyFont="1" applyFill="1" applyBorder="1" applyAlignment="1">
      <alignment horizontal="center" vertical="center"/>
    </xf>
    <xf numFmtId="169" fontId="0" fillId="4" borderId="2" xfId="0" applyNumberFormat="1" applyFill="1" applyBorder="1" applyAlignmen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2"/>
  <sheetViews>
    <sheetView showGridLines="0" tabSelected="1" showRuler="0" zoomScaleNormal="100" zoomScalePageLayoutView="70" workbookViewId="0">
      <pane ySplit="6" topLeftCell="A8" activePane="bottomLeft" state="frozen"/>
      <selection pane="bottomLeft" activeCell="E28" sqref="E28:F42"/>
    </sheetView>
  </sheetViews>
  <sheetFormatPr baseColWidth="10" defaultColWidth="9.1328125" defaultRowHeight="30" customHeight="1" x14ac:dyDescent="0.45"/>
  <cols>
    <col min="1" max="1" width="2.73046875" style="30" customWidth="1"/>
    <col min="2" max="2" width="54.73046875" bestFit="1" customWidth="1"/>
    <col min="3" max="3" width="30.73046875" customWidth="1"/>
    <col min="4" max="4" width="10.73046875" customWidth="1"/>
    <col min="5" max="5" width="10.73046875" style="5" bestFit="1" customWidth="1"/>
    <col min="6" max="6" width="10.73046875" bestFit="1" customWidth="1"/>
    <col min="7" max="7" width="2.73046875" customWidth="1"/>
    <col min="8" max="8" width="9.3984375" hidden="1" customWidth="1"/>
    <col min="9" max="64" width="2.73046875" customWidth="1"/>
    <col min="69" max="70" width="10.265625"/>
  </cols>
  <sheetData>
    <row r="1" spans="1:64" ht="30" customHeight="1" x14ac:dyDescent="0.85">
      <c r="A1" s="31" t="s">
        <v>0</v>
      </c>
      <c r="B1" s="35" t="s">
        <v>80</v>
      </c>
      <c r="C1" s="1"/>
      <c r="D1" s="2"/>
      <c r="E1" s="4"/>
      <c r="F1" s="21"/>
      <c r="H1" s="2"/>
      <c r="I1" s="11"/>
    </row>
    <row r="2" spans="1:64" ht="30" customHeight="1" x14ac:dyDescent="0.55000000000000004">
      <c r="A2" s="30" t="s">
        <v>1</v>
      </c>
      <c r="B2" s="36" t="s">
        <v>79</v>
      </c>
      <c r="I2" s="33"/>
    </row>
    <row r="3" spans="1:64" ht="30" customHeight="1" x14ac:dyDescent="0.45">
      <c r="A3" s="30" t="s">
        <v>2</v>
      </c>
      <c r="B3" s="37" t="s">
        <v>82</v>
      </c>
      <c r="C3" s="72" t="s">
        <v>15</v>
      </c>
      <c r="D3" s="73"/>
      <c r="E3" s="78">
        <v>45880</v>
      </c>
      <c r="F3" s="78"/>
    </row>
    <row r="4" spans="1:64" ht="30" customHeight="1" x14ac:dyDescent="0.45">
      <c r="A4" s="31" t="s">
        <v>37</v>
      </c>
      <c r="C4" s="72" t="s">
        <v>16</v>
      </c>
      <c r="D4" s="73"/>
      <c r="E4" s="7">
        <v>1</v>
      </c>
      <c r="I4" s="75">
        <f>I5</f>
        <v>45880</v>
      </c>
      <c r="J4" s="76"/>
      <c r="K4" s="76"/>
      <c r="L4" s="76"/>
      <c r="M4" s="76"/>
      <c r="N4" s="76"/>
      <c r="O4" s="77"/>
      <c r="P4" s="75">
        <f>P5</f>
        <v>45887</v>
      </c>
      <c r="Q4" s="76"/>
      <c r="R4" s="76"/>
      <c r="S4" s="76"/>
      <c r="T4" s="76"/>
      <c r="U4" s="76"/>
      <c r="V4" s="77"/>
      <c r="W4" s="75">
        <f>W5</f>
        <v>45894</v>
      </c>
      <c r="X4" s="76"/>
      <c r="Y4" s="76"/>
      <c r="Z4" s="76"/>
      <c r="AA4" s="76"/>
      <c r="AB4" s="76"/>
      <c r="AC4" s="77"/>
      <c r="AD4" s="75">
        <f>AD5</f>
        <v>45901</v>
      </c>
      <c r="AE4" s="76"/>
      <c r="AF4" s="76"/>
      <c r="AG4" s="76"/>
      <c r="AH4" s="76"/>
      <c r="AI4" s="76"/>
      <c r="AJ4" s="77"/>
      <c r="AK4" s="75">
        <f>AK5</f>
        <v>45908</v>
      </c>
      <c r="AL4" s="76"/>
      <c r="AM4" s="76"/>
      <c r="AN4" s="76"/>
      <c r="AO4" s="76"/>
      <c r="AP4" s="76"/>
      <c r="AQ4" s="77"/>
      <c r="AR4" s="75">
        <f>AR5</f>
        <v>45915</v>
      </c>
      <c r="AS4" s="76"/>
      <c r="AT4" s="76"/>
      <c r="AU4" s="76"/>
      <c r="AV4" s="76"/>
      <c r="AW4" s="76"/>
      <c r="AX4" s="77"/>
      <c r="AY4" s="75">
        <f>AY5</f>
        <v>45922</v>
      </c>
      <c r="AZ4" s="76"/>
      <c r="BA4" s="76"/>
      <c r="BB4" s="76"/>
      <c r="BC4" s="76"/>
      <c r="BD4" s="76"/>
      <c r="BE4" s="77"/>
      <c r="BF4" s="75">
        <f>BF5</f>
        <v>45929</v>
      </c>
      <c r="BG4" s="76"/>
      <c r="BH4" s="76"/>
      <c r="BI4" s="76"/>
      <c r="BJ4" s="76"/>
      <c r="BK4" s="76"/>
      <c r="BL4" s="77"/>
    </row>
    <row r="5" spans="1:64" ht="34.5" customHeight="1" thickBot="1" x14ac:dyDescent="0.5">
      <c r="A5" s="31" t="s">
        <v>3</v>
      </c>
      <c r="B5" s="74"/>
      <c r="C5" s="74"/>
      <c r="D5" s="74"/>
      <c r="E5" s="74"/>
      <c r="F5" s="74"/>
      <c r="G5" s="74"/>
      <c r="I5" s="48">
        <f>Project_Start-WEEKDAY(Project_Start,1)+2+7*(Display_Week-1)</f>
        <v>45880</v>
      </c>
      <c r="J5" s="49">
        <f>I5+1</f>
        <v>45881</v>
      </c>
      <c r="K5" s="49">
        <f t="shared" ref="K5:AX5" si="0">J5+1</f>
        <v>45882</v>
      </c>
      <c r="L5" s="49">
        <f t="shared" si="0"/>
        <v>45883</v>
      </c>
      <c r="M5" s="49">
        <f t="shared" si="0"/>
        <v>45884</v>
      </c>
      <c r="N5" s="49">
        <f t="shared" si="0"/>
        <v>45885</v>
      </c>
      <c r="O5" s="50">
        <f t="shared" si="0"/>
        <v>45886</v>
      </c>
      <c r="P5" s="48">
        <f>O5+1</f>
        <v>45887</v>
      </c>
      <c r="Q5" s="49">
        <f>P5+1</f>
        <v>45888</v>
      </c>
      <c r="R5" s="49">
        <f t="shared" si="0"/>
        <v>45889</v>
      </c>
      <c r="S5" s="49">
        <f t="shared" si="0"/>
        <v>45890</v>
      </c>
      <c r="T5" s="49">
        <f t="shared" si="0"/>
        <v>45891</v>
      </c>
      <c r="U5" s="49">
        <f t="shared" si="0"/>
        <v>45892</v>
      </c>
      <c r="V5" s="50">
        <f t="shared" si="0"/>
        <v>45893</v>
      </c>
      <c r="W5" s="48">
        <f>V5+1</f>
        <v>45894</v>
      </c>
      <c r="X5" s="49">
        <f>W5+1</f>
        <v>45895</v>
      </c>
      <c r="Y5" s="49">
        <f t="shared" si="0"/>
        <v>45896</v>
      </c>
      <c r="Z5" s="49">
        <f t="shared" si="0"/>
        <v>45897</v>
      </c>
      <c r="AA5" s="49">
        <f t="shared" si="0"/>
        <v>45898</v>
      </c>
      <c r="AB5" s="49">
        <f t="shared" si="0"/>
        <v>45899</v>
      </c>
      <c r="AC5" s="50">
        <f t="shared" si="0"/>
        <v>45900</v>
      </c>
      <c r="AD5" s="48">
        <f>AC5+1</f>
        <v>45901</v>
      </c>
      <c r="AE5" s="49">
        <f>AD5+1</f>
        <v>45902</v>
      </c>
      <c r="AF5" s="49">
        <f t="shared" si="0"/>
        <v>45903</v>
      </c>
      <c r="AG5" s="49">
        <f t="shared" si="0"/>
        <v>45904</v>
      </c>
      <c r="AH5" s="49">
        <f t="shared" si="0"/>
        <v>45905</v>
      </c>
      <c r="AI5" s="49">
        <f t="shared" si="0"/>
        <v>45906</v>
      </c>
      <c r="AJ5" s="50">
        <f t="shared" si="0"/>
        <v>45907</v>
      </c>
      <c r="AK5" s="48">
        <f>AJ5+1</f>
        <v>45908</v>
      </c>
      <c r="AL5" s="49">
        <f>AK5+1</f>
        <v>45909</v>
      </c>
      <c r="AM5" s="49">
        <f t="shared" si="0"/>
        <v>45910</v>
      </c>
      <c r="AN5" s="49">
        <f t="shared" si="0"/>
        <v>45911</v>
      </c>
      <c r="AO5" s="49">
        <f t="shared" si="0"/>
        <v>45912</v>
      </c>
      <c r="AP5" s="49">
        <f t="shared" si="0"/>
        <v>45913</v>
      </c>
      <c r="AQ5" s="50">
        <f t="shared" si="0"/>
        <v>45914</v>
      </c>
      <c r="AR5" s="48">
        <f>AQ5+1</f>
        <v>45915</v>
      </c>
      <c r="AS5" s="49">
        <f>AR5+1</f>
        <v>45916</v>
      </c>
      <c r="AT5" s="49">
        <f t="shared" si="0"/>
        <v>45917</v>
      </c>
      <c r="AU5" s="49">
        <f t="shared" si="0"/>
        <v>45918</v>
      </c>
      <c r="AV5" s="49">
        <f t="shared" si="0"/>
        <v>45919</v>
      </c>
      <c r="AW5" s="49">
        <f t="shared" si="0"/>
        <v>45920</v>
      </c>
      <c r="AX5" s="50">
        <f t="shared" si="0"/>
        <v>45921</v>
      </c>
      <c r="AY5" s="48">
        <f>AX5+1</f>
        <v>45922</v>
      </c>
      <c r="AZ5" s="49">
        <f>AY5+1</f>
        <v>45923</v>
      </c>
      <c r="BA5" s="49">
        <f t="shared" ref="BA5:BE5" si="1">AZ5+1</f>
        <v>45924</v>
      </c>
      <c r="BB5" s="49">
        <f t="shared" si="1"/>
        <v>45925</v>
      </c>
      <c r="BC5" s="49">
        <f t="shared" si="1"/>
        <v>45926</v>
      </c>
      <c r="BD5" s="49">
        <f t="shared" si="1"/>
        <v>45927</v>
      </c>
      <c r="BE5" s="50">
        <f t="shared" si="1"/>
        <v>45928</v>
      </c>
      <c r="BF5" s="48">
        <f>BE5+1</f>
        <v>45929</v>
      </c>
      <c r="BG5" s="49">
        <f>BF5+1</f>
        <v>45930</v>
      </c>
      <c r="BH5" s="49">
        <f t="shared" ref="BH5:BL5" si="2">BG5+1</f>
        <v>45931</v>
      </c>
      <c r="BI5" s="49">
        <f t="shared" si="2"/>
        <v>45932</v>
      </c>
      <c r="BJ5" s="49">
        <f t="shared" si="2"/>
        <v>45933</v>
      </c>
      <c r="BK5" s="49">
        <f t="shared" si="2"/>
        <v>45934</v>
      </c>
      <c r="BL5" s="50">
        <f t="shared" si="2"/>
        <v>45935</v>
      </c>
    </row>
    <row r="6" spans="1:64" ht="30" hidden="1" customHeight="1" thickBot="1" x14ac:dyDescent="0.5">
      <c r="A6" s="31" t="s">
        <v>4</v>
      </c>
      <c r="B6" s="8" t="s">
        <v>13</v>
      </c>
      <c r="C6" s="9" t="s">
        <v>17</v>
      </c>
      <c r="D6" s="9" t="s">
        <v>18</v>
      </c>
      <c r="E6" s="9" t="s">
        <v>19</v>
      </c>
      <c r="F6" s="9" t="s">
        <v>20</v>
      </c>
      <c r="G6" s="9"/>
      <c r="H6" s="9" t="s">
        <v>21</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30" hidden="1" customHeight="1" thickBot="1" x14ac:dyDescent="0.5">
      <c r="A7" s="30" t="s">
        <v>5</v>
      </c>
      <c r="C7" s="34"/>
      <c r="E7"/>
      <c r="H7" t="str">
        <f>IF(OR(ISBLANK(task_start),ISBLANK(task_end)),"",task_end-task_start+1)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row>
    <row r="8" spans="1:64" s="3" customFormat="1" ht="30" customHeight="1" thickBot="1" x14ac:dyDescent="0.5">
      <c r="A8" s="31" t="s">
        <v>6</v>
      </c>
      <c r="B8" s="14" t="s">
        <v>38</v>
      </c>
      <c r="C8" s="38" t="s">
        <v>81</v>
      </c>
      <c r="D8" s="51">
        <f>SUM(D9:D26)/COUNT(D9:D26)</f>
        <v>0</v>
      </c>
      <c r="E8" s="58">
        <v>45362</v>
      </c>
      <c r="F8" s="59">
        <v>45905</v>
      </c>
      <c r="G8" s="13"/>
      <c r="H8" s="13">
        <f t="shared" ref="H8:H49" si="6">IF(OR(ISBLANK(task_start),ISBLANK(task_end)),"",task_end-task_start+1)</f>
        <v>544</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row>
    <row r="9" spans="1:64" s="3" customFormat="1" ht="30" customHeight="1" thickBot="1" x14ac:dyDescent="0.5">
      <c r="A9" s="31" t="s">
        <v>7</v>
      </c>
      <c r="B9" s="69" t="s">
        <v>46</v>
      </c>
      <c r="C9" s="65" t="s">
        <v>42</v>
      </c>
      <c r="D9" s="52">
        <v>0</v>
      </c>
      <c r="E9" s="60">
        <f>Project_Start</f>
        <v>45880</v>
      </c>
      <c r="F9" s="60">
        <f>E9+2</f>
        <v>45882</v>
      </c>
      <c r="G9" s="13"/>
      <c r="H9" s="13">
        <f t="shared" si="6"/>
        <v>3</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row>
    <row r="10" spans="1:64" s="3" customFormat="1" ht="30" customHeight="1" thickBot="1" x14ac:dyDescent="0.5">
      <c r="A10" s="31" t="s">
        <v>8</v>
      </c>
      <c r="B10" s="69" t="s">
        <v>47</v>
      </c>
      <c r="C10" s="65" t="s">
        <v>42</v>
      </c>
      <c r="D10" s="52">
        <v>0</v>
      </c>
      <c r="E10" s="60">
        <f>F9</f>
        <v>45882</v>
      </c>
      <c r="F10" s="60">
        <f>E10+3</f>
        <v>45885</v>
      </c>
      <c r="G10" s="13"/>
      <c r="H10" s="13">
        <f t="shared" si="6"/>
        <v>4</v>
      </c>
      <c r="I10" s="18"/>
      <c r="J10" s="18"/>
      <c r="K10" s="18"/>
      <c r="L10" s="18"/>
      <c r="M10" s="18"/>
      <c r="N10" s="18"/>
      <c r="O10" s="18"/>
      <c r="P10" s="18"/>
      <c r="Q10" s="18"/>
      <c r="R10" s="18"/>
      <c r="S10" s="18"/>
      <c r="T10" s="18"/>
      <c r="U10" s="19"/>
      <c r="V10" s="19"/>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4" s="3" customFormat="1" ht="30" customHeight="1" thickBot="1" x14ac:dyDescent="0.5">
      <c r="A11" s="31"/>
      <c r="B11" s="69" t="s">
        <v>55</v>
      </c>
      <c r="C11" s="65" t="s">
        <v>42</v>
      </c>
      <c r="D11" s="52">
        <v>0</v>
      </c>
      <c r="E11" s="60">
        <f>F10</f>
        <v>45885</v>
      </c>
      <c r="F11" s="60">
        <f>E11+1</f>
        <v>45886</v>
      </c>
      <c r="G11" s="13"/>
      <c r="H11" s="13"/>
      <c r="I11" s="18"/>
      <c r="J11" s="18"/>
      <c r="K11" s="18"/>
      <c r="L11" s="18"/>
      <c r="M11" s="18"/>
      <c r="N11" s="18"/>
      <c r="O11" s="18"/>
      <c r="P11" s="18"/>
      <c r="Q11" s="18"/>
      <c r="R11" s="18"/>
      <c r="S11" s="18"/>
      <c r="T11" s="18"/>
      <c r="U11" s="19"/>
      <c r="V11" s="19"/>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row>
    <row r="12" spans="1:64" s="3" customFormat="1" ht="30" customHeight="1" thickBot="1" x14ac:dyDescent="0.5">
      <c r="A12" s="30"/>
      <c r="B12" s="69" t="s">
        <v>48</v>
      </c>
      <c r="C12" s="65" t="s">
        <v>42</v>
      </c>
      <c r="D12" s="52">
        <v>0</v>
      </c>
      <c r="E12" s="60">
        <v>45887</v>
      </c>
      <c r="F12" s="60">
        <f>E12+4</f>
        <v>45891</v>
      </c>
      <c r="G12" s="13"/>
      <c r="H12" s="13">
        <f t="shared" si="6"/>
        <v>5</v>
      </c>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row>
    <row r="13" spans="1:64" s="3" customFormat="1" ht="30" customHeight="1" thickBot="1" x14ac:dyDescent="0.5">
      <c r="A13" s="30"/>
      <c r="B13" s="69" t="s">
        <v>49</v>
      </c>
      <c r="C13" s="65" t="s">
        <v>42</v>
      </c>
      <c r="D13" s="52">
        <v>0</v>
      </c>
      <c r="E13" s="60">
        <v>45887</v>
      </c>
      <c r="F13" s="60">
        <f>E13+2</f>
        <v>45889</v>
      </c>
      <c r="G13" s="13"/>
      <c r="H13" s="13">
        <f t="shared" si="6"/>
        <v>3</v>
      </c>
      <c r="I13" s="18"/>
      <c r="J13" s="18"/>
      <c r="K13" s="18"/>
      <c r="L13" s="18"/>
      <c r="M13" s="18"/>
      <c r="N13" s="18"/>
      <c r="O13" s="18"/>
      <c r="P13" s="18"/>
      <c r="Q13" s="18"/>
      <c r="R13" s="18"/>
      <c r="S13" s="18"/>
      <c r="T13" s="18"/>
      <c r="U13" s="18"/>
      <c r="V13" s="18"/>
      <c r="W13" s="18"/>
      <c r="X13" s="18"/>
      <c r="Y13" s="19"/>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row>
    <row r="14" spans="1:64" s="3" customFormat="1" ht="30" customHeight="1" thickBot="1" x14ac:dyDescent="0.5">
      <c r="A14" s="30"/>
      <c r="B14" s="69" t="s">
        <v>50</v>
      </c>
      <c r="C14" s="65" t="s">
        <v>42</v>
      </c>
      <c r="D14" s="52">
        <v>0</v>
      </c>
      <c r="E14" s="60">
        <f>F13+1</f>
        <v>45890</v>
      </c>
      <c r="F14" s="60">
        <f>E14+1</f>
        <v>45891</v>
      </c>
      <c r="G14" s="13"/>
      <c r="H14" s="13"/>
      <c r="I14" s="18"/>
      <c r="J14" s="18"/>
      <c r="K14" s="18"/>
      <c r="L14" s="18"/>
      <c r="M14" s="18"/>
      <c r="N14" s="18"/>
      <c r="O14" s="18"/>
      <c r="P14" s="18"/>
      <c r="Q14" s="18"/>
      <c r="R14" s="18"/>
      <c r="S14" s="18"/>
      <c r="T14" s="18"/>
      <c r="U14" s="18"/>
      <c r="V14" s="18"/>
      <c r="W14" s="18"/>
      <c r="X14" s="18"/>
      <c r="Y14" s="19"/>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row>
    <row r="15" spans="1:64" s="3" customFormat="1" ht="30" customHeight="1" thickBot="1" x14ac:dyDescent="0.5">
      <c r="A15" s="30"/>
      <c r="B15" s="69" t="s">
        <v>51</v>
      </c>
      <c r="C15" s="65" t="s">
        <v>42</v>
      </c>
      <c r="D15" s="52">
        <v>0</v>
      </c>
      <c r="E15" s="60">
        <v>45894</v>
      </c>
      <c r="F15" s="60">
        <f>E15+4</f>
        <v>45898</v>
      </c>
      <c r="G15" s="13"/>
      <c r="H15" s="13"/>
      <c r="I15" s="18"/>
      <c r="J15" s="18"/>
      <c r="K15" s="18"/>
      <c r="L15" s="18"/>
      <c r="M15" s="18"/>
      <c r="N15" s="18"/>
      <c r="O15" s="18"/>
      <c r="P15" s="18"/>
      <c r="Q15" s="18"/>
      <c r="R15" s="18"/>
      <c r="S15" s="18"/>
      <c r="T15" s="18"/>
      <c r="U15" s="18"/>
      <c r="V15" s="18"/>
      <c r="W15" s="18"/>
      <c r="X15" s="18"/>
      <c r="Y15" s="19"/>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row>
    <row r="16" spans="1:64" s="3" customFormat="1" ht="30" customHeight="1" thickBot="1" x14ac:dyDescent="0.5">
      <c r="A16" s="30"/>
      <c r="B16" s="69" t="s">
        <v>52</v>
      </c>
      <c r="C16" s="65" t="s">
        <v>42</v>
      </c>
      <c r="D16" s="52">
        <v>0</v>
      </c>
      <c r="E16" s="60">
        <v>45894</v>
      </c>
      <c r="F16" s="60">
        <f>E16+2</f>
        <v>45896</v>
      </c>
      <c r="G16" s="13"/>
      <c r="H16" s="13"/>
      <c r="I16" s="18"/>
      <c r="J16" s="18"/>
      <c r="K16" s="18"/>
      <c r="L16" s="18"/>
      <c r="M16" s="18"/>
      <c r="N16" s="18"/>
      <c r="O16" s="18"/>
      <c r="P16" s="18"/>
      <c r="Q16" s="18"/>
      <c r="R16" s="18"/>
      <c r="S16" s="18"/>
      <c r="T16" s="18"/>
      <c r="U16" s="18"/>
      <c r="V16" s="18"/>
      <c r="W16" s="18"/>
      <c r="X16" s="18"/>
      <c r="Y16" s="19"/>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row>
    <row r="17" spans="1:64" s="3" customFormat="1" ht="30" customHeight="1" thickBot="1" x14ac:dyDescent="0.5">
      <c r="A17" s="30"/>
      <c r="B17" s="69" t="s">
        <v>40</v>
      </c>
      <c r="C17" s="65" t="s">
        <v>42</v>
      </c>
      <c r="D17" s="52">
        <v>0</v>
      </c>
      <c r="E17" s="60">
        <v>45894</v>
      </c>
      <c r="F17" s="60">
        <f>E17+2</f>
        <v>45896</v>
      </c>
      <c r="G17" s="13"/>
      <c r="H17" s="13"/>
      <c r="I17" s="18"/>
      <c r="J17" s="18"/>
      <c r="K17" s="18"/>
      <c r="L17" s="18"/>
      <c r="M17" s="18"/>
      <c r="N17" s="18"/>
      <c r="O17" s="18"/>
      <c r="P17" s="18"/>
      <c r="Q17" s="18"/>
      <c r="R17" s="18"/>
      <c r="S17" s="18"/>
      <c r="T17" s="18"/>
      <c r="U17" s="18"/>
      <c r="V17" s="18"/>
      <c r="W17" s="18"/>
      <c r="X17" s="18"/>
      <c r="Y17" s="19"/>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row>
    <row r="18" spans="1:64" s="3" customFormat="1" ht="30" customHeight="1" thickBot="1" x14ac:dyDescent="0.5">
      <c r="A18" s="30"/>
      <c r="B18" s="69" t="s">
        <v>53</v>
      </c>
      <c r="C18" s="65" t="s">
        <v>42</v>
      </c>
      <c r="D18" s="52">
        <v>0</v>
      </c>
      <c r="E18" s="60">
        <v>45894</v>
      </c>
      <c r="F18" s="60">
        <f>E18+6</f>
        <v>45900</v>
      </c>
      <c r="G18" s="13"/>
      <c r="H18" s="13"/>
      <c r="I18" s="18"/>
      <c r="J18" s="18"/>
      <c r="K18" s="18"/>
      <c r="L18" s="18"/>
      <c r="M18" s="18"/>
      <c r="N18" s="18"/>
      <c r="O18" s="18"/>
      <c r="P18" s="18"/>
      <c r="Q18" s="18"/>
      <c r="R18" s="18"/>
      <c r="S18" s="18"/>
      <c r="T18" s="18"/>
      <c r="U18" s="18"/>
      <c r="V18" s="18"/>
      <c r="W18" s="18"/>
      <c r="X18" s="18"/>
      <c r="Y18" s="19"/>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row>
    <row r="19" spans="1:64" s="3" customFormat="1" ht="30" customHeight="1" thickBot="1" x14ac:dyDescent="0.5">
      <c r="A19" s="30"/>
      <c r="B19" s="69" t="s">
        <v>54</v>
      </c>
      <c r="C19" s="65" t="s">
        <v>42</v>
      </c>
      <c r="D19" s="52">
        <v>0</v>
      </c>
      <c r="E19" s="60">
        <v>45894</v>
      </c>
      <c r="F19" s="60">
        <f>E19+6</f>
        <v>45900</v>
      </c>
      <c r="G19" s="13"/>
      <c r="H19" s="13"/>
      <c r="I19" s="18"/>
      <c r="J19" s="18"/>
      <c r="K19" s="18"/>
      <c r="L19" s="18"/>
      <c r="M19" s="18"/>
      <c r="N19" s="18"/>
      <c r="O19" s="18"/>
      <c r="P19" s="18"/>
      <c r="Q19" s="18"/>
      <c r="R19" s="18"/>
      <c r="S19" s="18"/>
      <c r="T19" s="18"/>
      <c r="U19" s="18"/>
      <c r="V19" s="18"/>
      <c r="W19" s="18"/>
      <c r="X19" s="18"/>
      <c r="Y19" s="19"/>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row>
    <row r="20" spans="1:64" s="3" customFormat="1" ht="30" customHeight="1" thickBot="1" x14ac:dyDescent="0.5">
      <c r="A20" s="30"/>
      <c r="B20" s="69" t="s">
        <v>56</v>
      </c>
      <c r="C20" s="65" t="s">
        <v>42</v>
      </c>
      <c r="D20" s="52">
        <v>0</v>
      </c>
      <c r="E20" s="60">
        <v>45901</v>
      </c>
      <c r="F20" s="60">
        <f>E20+4</f>
        <v>45905</v>
      </c>
      <c r="G20" s="13"/>
      <c r="H20" s="13"/>
      <c r="I20" s="18"/>
      <c r="J20" s="18"/>
      <c r="K20" s="18"/>
      <c r="L20" s="18"/>
      <c r="M20" s="18"/>
      <c r="N20" s="18"/>
      <c r="O20" s="18"/>
      <c r="P20" s="18"/>
      <c r="Q20" s="18"/>
      <c r="R20" s="18"/>
      <c r="S20" s="18"/>
      <c r="T20" s="18"/>
      <c r="U20" s="18"/>
      <c r="V20" s="18"/>
      <c r="W20" s="18"/>
      <c r="X20" s="18"/>
      <c r="Y20" s="19"/>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row>
    <row r="21" spans="1:64" s="3" customFormat="1" ht="30" customHeight="1" thickBot="1" x14ac:dyDescent="0.5">
      <c r="A21" s="30"/>
      <c r="B21" s="69" t="s">
        <v>57</v>
      </c>
      <c r="C21" s="65" t="s">
        <v>42</v>
      </c>
      <c r="D21" s="52">
        <v>0</v>
      </c>
      <c r="E21" s="60">
        <v>45901</v>
      </c>
      <c r="F21" s="60">
        <f>E21+4</f>
        <v>45905</v>
      </c>
      <c r="G21" s="13"/>
      <c r="H21" s="13"/>
      <c r="I21" s="18"/>
      <c r="J21" s="18"/>
      <c r="K21" s="18"/>
      <c r="L21" s="18"/>
      <c r="M21" s="18"/>
      <c r="N21" s="18"/>
      <c r="O21" s="18"/>
      <c r="P21" s="18"/>
      <c r="Q21" s="18"/>
      <c r="R21" s="18"/>
      <c r="S21" s="18"/>
      <c r="T21" s="18"/>
      <c r="U21" s="18"/>
      <c r="V21" s="18"/>
      <c r="W21" s="18"/>
      <c r="X21" s="18"/>
      <c r="Y21" s="19"/>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row>
    <row r="22" spans="1:64" s="3" customFormat="1" ht="30" customHeight="1" thickBot="1" x14ac:dyDescent="0.5">
      <c r="A22" s="30" t="s">
        <v>41</v>
      </c>
      <c r="B22" s="69" t="s">
        <v>58</v>
      </c>
      <c r="C22" s="65" t="s">
        <v>42</v>
      </c>
      <c r="D22" s="52">
        <v>0</v>
      </c>
      <c r="E22" s="60">
        <v>45901</v>
      </c>
      <c r="F22" s="60">
        <f>E22+4</f>
        <v>45905</v>
      </c>
      <c r="G22" s="13"/>
      <c r="H22" s="13"/>
      <c r="I22" s="18"/>
      <c r="J22" s="18"/>
      <c r="K22" s="18"/>
      <c r="L22" s="18"/>
      <c r="M22" s="18"/>
      <c r="N22" s="18"/>
      <c r="O22" s="18"/>
      <c r="P22" s="18"/>
      <c r="Q22" s="18"/>
      <c r="R22" s="18"/>
      <c r="S22" s="18"/>
      <c r="T22" s="18"/>
      <c r="U22" s="18"/>
      <c r="V22" s="18"/>
      <c r="W22" s="18"/>
      <c r="X22" s="18"/>
      <c r="Y22" s="19"/>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row>
    <row r="23" spans="1:64" s="3" customFormat="1" ht="30" customHeight="1" thickBot="1" x14ac:dyDescent="0.5">
      <c r="A23" s="30"/>
      <c r="B23" s="69" t="s">
        <v>59</v>
      </c>
      <c r="C23" s="65" t="s">
        <v>42</v>
      </c>
      <c r="D23" s="52">
        <v>0</v>
      </c>
      <c r="E23" s="60">
        <v>45904</v>
      </c>
      <c r="F23" s="60">
        <f>E23+1</f>
        <v>45905</v>
      </c>
      <c r="G23" s="13"/>
      <c r="H23" s="13"/>
      <c r="I23" s="18"/>
      <c r="J23" s="18"/>
      <c r="K23" s="18"/>
      <c r="L23" s="18"/>
      <c r="M23" s="18"/>
      <c r="N23" s="18"/>
      <c r="O23" s="18"/>
      <c r="P23" s="18"/>
      <c r="Q23" s="18"/>
      <c r="R23" s="18"/>
      <c r="S23" s="18"/>
      <c r="T23" s="18"/>
      <c r="U23" s="18"/>
      <c r="V23" s="18"/>
      <c r="W23" s="18"/>
      <c r="X23" s="18"/>
      <c r="Y23" s="19"/>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row>
    <row r="24" spans="1:64" s="3" customFormat="1" ht="30" customHeight="1" thickBot="1" x14ac:dyDescent="0.5">
      <c r="A24" s="30"/>
      <c r="B24" s="69" t="s">
        <v>60</v>
      </c>
      <c r="C24" s="65" t="s">
        <v>42</v>
      </c>
      <c r="D24" s="52">
        <v>0</v>
      </c>
      <c r="E24" s="60">
        <v>45904</v>
      </c>
      <c r="F24" s="60">
        <f>E24+1</f>
        <v>45905</v>
      </c>
      <c r="G24" s="13"/>
      <c r="H24" s="13"/>
      <c r="I24" s="18"/>
      <c r="J24" s="18"/>
      <c r="K24" s="18"/>
      <c r="L24" s="18"/>
      <c r="M24" s="18"/>
      <c r="N24" s="18"/>
      <c r="O24" s="18"/>
      <c r="P24" s="18"/>
      <c r="Q24" s="18"/>
      <c r="R24" s="18"/>
      <c r="S24" s="18"/>
      <c r="T24" s="18"/>
      <c r="U24" s="18"/>
      <c r="V24" s="18"/>
      <c r="W24" s="18"/>
      <c r="X24" s="18"/>
      <c r="Y24" s="19"/>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row>
    <row r="25" spans="1:64" s="3" customFormat="1" ht="30" customHeight="1" thickBot="1" x14ac:dyDescent="0.5">
      <c r="A25" s="30"/>
      <c r="B25" s="69" t="s">
        <v>61</v>
      </c>
      <c r="C25" s="65" t="s">
        <v>42</v>
      </c>
      <c r="D25" s="52">
        <v>0</v>
      </c>
      <c r="E25" s="60">
        <v>45908</v>
      </c>
      <c r="F25" s="60">
        <f>E25 +4</f>
        <v>45912</v>
      </c>
      <c r="G25" s="13"/>
      <c r="H25" s="13"/>
      <c r="I25" s="18"/>
      <c r="J25" s="18"/>
      <c r="K25" s="18"/>
      <c r="L25" s="18"/>
      <c r="M25" s="18"/>
      <c r="N25" s="18"/>
      <c r="O25" s="18"/>
      <c r="P25" s="18"/>
      <c r="Q25" s="18"/>
      <c r="R25" s="18"/>
      <c r="S25" s="18"/>
      <c r="T25" s="18"/>
      <c r="U25" s="18"/>
      <c r="V25" s="18"/>
      <c r="W25" s="18"/>
      <c r="X25" s="18"/>
      <c r="Y25" s="19"/>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row>
    <row r="26" spans="1:64" s="3" customFormat="1" ht="30" customHeight="1" thickBot="1" x14ac:dyDescent="0.5">
      <c r="A26" s="30"/>
      <c r="B26" s="69" t="s">
        <v>62</v>
      </c>
      <c r="C26" s="65" t="s">
        <v>42</v>
      </c>
      <c r="D26" s="52">
        <v>0</v>
      </c>
      <c r="E26" s="60">
        <v>45908</v>
      </c>
      <c r="F26" s="60">
        <f>E26 +4</f>
        <v>45912</v>
      </c>
      <c r="G26" s="13"/>
      <c r="H26" s="13"/>
      <c r="I26" s="18"/>
      <c r="J26" s="18"/>
      <c r="K26" s="18"/>
      <c r="L26" s="18"/>
      <c r="M26" s="18"/>
      <c r="N26" s="18"/>
      <c r="O26" s="18"/>
      <c r="P26" s="18"/>
      <c r="Q26" s="18"/>
      <c r="R26" s="18"/>
      <c r="S26" s="18"/>
      <c r="T26" s="18"/>
      <c r="U26" s="18"/>
      <c r="V26" s="18"/>
      <c r="W26" s="18"/>
      <c r="X26" s="18"/>
      <c r="Y26" s="19"/>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row>
    <row r="27" spans="1:64" s="3" customFormat="1" ht="30" customHeight="1" thickBot="1" x14ac:dyDescent="0.5">
      <c r="A27" s="31" t="s">
        <v>9</v>
      </c>
      <c r="B27" s="15" t="s">
        <v>39</v>
      </c>
      <c r="C27" s="39"/>
      <c r="D27" s="79">
        <f>SUM(D28:D42)/COUNT(D28:D42)</f>
        <v>0</v>
      </c>
      <c r="E27" s="61">
        <v>45908</v>
      </c>
      <c r="F27" s="61">
        <v>45982</v>
      </c>
      <c r="G27" s="13"/>
      <c r="H27" s="13">
        <f t="shared" si="6"/>
        <v>75</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row>
    <row r="28" spans="1:64" s="3" customFormat="1" ht="30" customHeight="1" thickBot="1" x14ac:dyDescent="0.5">
      <c r="A28" s="31"/>
      <c r="B28" s="70" t="s">
        <v>63</v>
      </c>
      <c r="C28" s="40" t="s">
        <v>42</v>
      </c>
      <c r="D28" s="53">
        <v>0</v>
      </c>
      <c r="E28" s="80">
        <v>45908</v>
      </c>
      <c r="F28" s="80">
        <v>45908</v>
      </c>
      <c r="G28" s="13"/>
      <c r="H28" s="13">
        <f t="shared" si="6"/>
        <v>1</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row>
    <row r="29" spans="1:64" s="3" customFormat="1" ht="30" customHeight="1" thickBot="1" x14ac:dyDescent="0.5">
      <c r="A29" s="30"/>
      <c r="B29" s="70" t="s">
        <v>64</v>
      </c>
      <c r="C29" s="40" t="s">
        <v>42</v>
      </c>
      <c r="D29" s="53">
        <v>0</v>
      </c>
      <c r="E29" s="80">
        <v>45908</v>
      </c>
      <c r="F29" s="80">
        <v>45908</v>
      </c>
      <c r="G29" s="13"/>
      <c r="H29" s="13">
        <f t="shared" si="6"/>
        <v>1</v>
      </c>
      <c r="I29" s="18"/>
      <c r="J29" s="18"/>
      <c r="K29" s="18"/>
      <c r="L29" s="18"/>
      <c r="M29" s="18"/>
      <c r="N29" s="18"/>
      <c r="O29" s="18"/>
      <c r="P29" s="18"/>
      <c r="Q29" s="18"/>
      <c r="R29" s="18"/>
      <c r="S29" s="18"/>
      <c r="T29" s="18"/>
      <c r="U29" s="19"/>
      <c r="V29" s="19"/>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row>
    <row r="30" spans="1:64" s="3" customFormat="1" ht="30" customHeight="1" thickBot="1" x14ac:dyDescent="0.5">
      <c r="A30" s="30"/>
      <c r="B30" s="70" t="s">
        <v>65</v>
      </c>
      <c r="C30" s="40" t="s">
        <v>42</v>
      </c>
      <c r="D30" s="53">
        <v>0</v>
      </c>
      <c r="E30" s="80">
        <v>45908</v>
      </c>
      <c r="F30" s="80">
        <v>45908</v>
      </c>
      <c r="G30" s="13"/>
      <c r="H30" s="13">
        <f t="shared" si="6"/>
        <v>1</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row>
    <row r="31" spans="1:64" s="3" customFormat="1" ht="30" customHeight="1" thickBot="1" x14ac:dyDescent="0.5">
      <c r="A31" s="30"/>
      <c r="B31" s="70" t="s">
        <v>66</v>
      </c>
      <c r="C31" s="40" t="s">
        <v>42</v>
      </c>
      <c r="D31" s="53">
        <v>0</v>
      </c>
      <c r="E31" s="80">
        <v>45908</v>
      </c>
      <c r="F31" s="80">
        <v>45908</v>
      </c>
      <c r="G31" s="13"/>
      <c r="H31" s="13">
        <f t="shared" si="6"/>
        <v>1</v>
      </c>
      <c r="I31" s="18"/>
      <c r="J31" s="18"/>
      <c r="K31" s="18"/>
      <c r="L31" s="18"/>
      <c r="M31" s="18"/>
      <c r="N31" s="18"/>
      <c r="O31" s="18"/>
      <c r="P31" s="18"/>
      <c r="Q31" s="18"/>
      <c r="R31" s="18"/>
      <c r="S31" s="18"/>
      <c r="T31" s="18"/>
      <c r="U31" s="18"/>
      <c r="V31" s="18"/>
      <c r="W31" s="18"/>
      <c r="X31" s="18"/>
      <c r="Y31" s="19"/>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row>
    <row r="32" spans="1:64" s="3" customFormat="1" ht="30" customHeight="1" thickBot="1" x14ac:dyDescent="0.5">
      <c r="A32" s="30"/>
      <c r="B32" s="70" t="s">
        <v>67</v>
      </c>
      <c r="C32" s="40" t="s">
        <v>42</v>
      </c>
      <c r="D32" s="53">
        <v>0</v>
      </c>
      <c r="E32" s="80">
        <v>45908</v>
      </c>
      <c r="F32" s="80">
        <v>45908</v>
      </c>
      <c r="G32" s="13"/>
      <c r="H32" s="13"/>
      <c r="I32" s="18"/>
      <c r="J32" s="18"/>
      <c r="K32" s="18"/>
      <c r="L32" s="18"/>
      <c r="M32" s="18"/>
      <c r="N32" s="18"/>
      <c r="O32" s="18"/>
      <c r="P32" s="18"/>
      <c r="Q32" s="18"/>
      <c r="R32" s="18"/>
      <c r="S32" s="18"/>
      <c r="T32" s="18"/>
      <c r="U32" s="18"/>
      <c r="V32" s="18"/>
      <c r="W32" s="18"/>
      <c r="X32" s="18"/>
      <c r="Y32" s="19"/>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row>
    <row r="33" spans="1:64" s="3" customFormat="1" ht="30" customHeight="1" thickBot="1" x14ac:dyDescent="0.5">
      <c r="A33" s="30"/>
      <c r="B33" s="70" t="s">
        <v>68</v>
      </c>
      <c r="C33" s="40" t="s">
        <v>42</v>
      </c>
      <c r="D33" s="53">
        <v>0</v>
      </c>
      <c r="E33" s="80">
        <v>45908</v>
      </c>
      <c r="F33" s="80">
        <v>45908</v>
      </c>
      <c r="G33" s="13"/>
      <c r="H33" s="13"/>
      <c r="I33" s="18"/>
      <c r="J33" s="18"/>
      <c r="K33" s="18"/>
      <c r="L33" s="18"/>
      <c r="M33" s="18"/>
      <c r="N33" s="18"/>
      <c r="O33" s="18"/>
      <c r="P33" s="18"/>
      <c r="Q33" s="18"/>
      <c r="R33" s="18"/>
      <c r="S33" s="18"/>
      <c r="T33" s="18"/>
      <c r="U33" s="18"/>
      <c r="V33" s="18"/>
      <c r="W33" s="18"/>
      <c r="X33" s="18"/>
      <c r="Y33" s="19"/>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row>
    <row r="34" spans="1:64" s="3" customFormat="1" ht="30" customHeight="1" thickBot="1" x14ac:dyDescent="0.5">
      <c r="A34" s="30"/>
      <c r="B34" s="70" t="s">
        <v>69</v>
      </c>
      <c r="C34" s="40" t="s">
        <v>42</v>
      </c>
      <c r="D34" s="53">
        <v>0</v>
      </c>
      <c r="E34" s="80">
        <v>45908</v>
      </c>
      <c r="F34" s="80">
        <v>45908</v>
      </c>
      <c r="G34" s="13"/>
      <c r="H34" s="13"/>
      <c r="I34" s="18"/>
      <c r="J34" s="18"/>
      <c r="K34" s="18"/>
      <c r="L34" s="18"/>
      <c r="M34" s="18"/>
      <c r="N34" s="18"/>
      <c r="O34" s="18"/>
      <c r="P34" s="18"/>
      <c r="Q34" s="18"/>
      <c r="R34" s="18"/>
      <c r="S34" s="18"/>
      <c r="T34" s="18"/>
      <c r="U34" s="18"/>
      <c r="V34" s="18"/>
      <c r="W34" s="18"/>
      <c r="X34" s="18"/>
      <c r="Y34" s="19"/>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row>
    <row r="35" spans="1:64" s="3" customFormat="1" ht="30" customHeight="1" thickBot="1" x14ac:dyDescent="0.5">
      <c r="A35" s="30"/>
      <c r="B35" s="70" t="s">
        <v>70</v>
      </c>
      <c r="C35" s="40" t="s">
        <v>42</v>
      </c>
      <c r="D35" s="53">
        <v>0</v>
      </c>
      <c r="E35" s="80">
        <v>45908</v>
      </c>
      <c r="F35" s="80">
        <v>45908</v>
      </c>
      <c r="G35" s="13"/>
      <c r="H35" s="13"/>
      <c r="I35" s="18"/>
      <c r="J35" s="18"/>
      <c r="K35" s="18"/>
      <c r="L35" s="18"/>
      <c r="M35" s="18"/>
      <c r="N35" s="18"/>
      <c r="O35" s="18"/>
      <c r="P35" s="18"/>
      <c r="Q35" s="18"/>
      <c r="R35" s="18"/>
      <c r="S35" s="18"/>
      <c r="T35" s="18"/>
      <c r="U35" s="18"/>
      <c r="V35" s="18"/>
      <c r="W35" s="18"/>
      <c r="X35" s="18"/>
      <c r="Y35" s="19"/>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row>
    <row r="36" spans="1:64" s="3" customFormat="1" ht="30" customHeight="1" thickBot="1" x14ac:dyDescent="0.5">
      <c r="A36" s="30"/>
      <c r="B36" s="70" t="s">
        <v>71</v>
      </c>
      <c r="C36" s="40" t="s">
        <v>42</v>
      </c>
      <c r="D36" s="53">
        <v>0</v>
      </c>
      <c r="E36" s="80">
        <v>45908</v>
      </c>
      <c r="F36" s="80">
        <v>45908</v>
      </c>
      <c r="G36" s="13"/>
      <c r="H36" s="13"/>
      <c r="I36" s="18"/>
      <c r="J36" s="18"/>
      <c r="K36" s="18"/>
      <c r="L36" s="18"/>
      <c r="M36" s="18"/>
      <c r="N36" s="18"/>
      <c r="O36" s="18"/>
      <c r="P36" s="18"/>
      <c r="Q36" s="18"/>
      <c r="R36" s="18"/>
      <c r="S36" s="18"/>
      <c r="T36" s="18"/>
      <c r="U36" s="18"/>
      <c r="V36" s="18"/>
      <c r="W36" s="18"/>
      <c r="X36" s="18"/>
      <c r="Y36" s="19"/>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row>
    <row r="37" spans="1:64" s="3" customFormat="1" ht="30" customHeight="1" thickBot="1" x14ac:dyDescent="0.5">
      <c r="A37" s="30"/>
      <c r="B37" s="70" t="s">
        <v>72</v>
      </c>
      <c r="C37" s="40" t="s">
        <v>42</v>
      </c>
      <c r="D37" s="53">
        <v>0</v>
      </c>
      <c r="E37" s="80">
        <v>45908</v>
      </c>
      <c r="F37" s="80">
        <v>45908</v>
      </c>
      <c r="G37" s="13"/>
      <c r="H37" s="13"/>
      <c r="I37" s="18"/>
      <c r="J37" s="18"/>
      <c r="K37" s="18"/>
      <c r="L37" s="18"/>
      <c r="M37" s="18"/>
      <c r="N37" s="18"/>
      <c r="O37" s="18"/>
      <c r="P37" s="18"/>
      <c r="Q37" s="18"/>
      <c r="R37" s="18"/>
      <c r="S37" s="18"/>
      <c r="T37" s="18"/>
      <c r="U37" s="18"/>
      <c r="V37" s="18"/>
      <c r="W37" s="18"/>
      <c r="X37" s="18"/>
      <c r="Y37" s="19"/>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row>
    <row r="38" spans="1:64" s="3" customFormat="1" ht="30" customHeight="1" thickBot="1" x14ac:dyDescent="0.5">
      <c r="A38" s="30"/>
      <c r="B38" s="70" t="s">
        <v>73</v>
      </c>
      <c r="C38" s="40" t="s">
        <v>42</v>
      </c>
      <c r="D38" s="53">
        <v>0</v>
      </c>
      <c r="E38" s="80">
        <v>45908</v>
      </c>
      <c r="F38" s="80">
        <v>45908</v>
      </c>
      <c r="G38" s="13"/>
      <c r="H38" s="13"/>
      <c r="I38" s="18"/>
      <c r="J38" s="18"/>
      <c r="K38" s="18"/>
      <c r="L38" s="18"/>
      <c r="M38" s="18"/>
      <c r="N38" s="18"/>
      <c r="O38" s="18"/>
      <c r="P38" s="18"/>
      <c r="Q38" s="18"/>
      <c r="R38" s="18"/>
      <c r="S38" s="18"/>
      <c r="T38" s="18"/>
      <c r="U38" s="18"/>
      <c r="V38" s="18"/>
      <c r="W38" s="18"/>
      <c r="X38" s="18"/>
      <c r="Y38" s="19"/>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row>
    <row r="39" spans="1:64" s="3" customFormat="1" ht="30" customHeight="1" thickBot="1" x14ac:dyDescent="0.5">
      <c r="A39" s="30"/>
      <c r="B39" s="70" t="s">
        <v>74</v>
      </c>
      <c r="C39" s="40" t="s">
        <v>42</v>
      </c>
      <c r="D39" s="53">
        <v>0</v>
      </c>
      <c r="E39" s="80">
        <v>45908</v>
      </c>
      <c r="F39" s="80">
        <v>45908</v>
      </c>
      <c r="G39" s="13"/>
      <c r="H39" s="13"/>
      <c r="I39" s="18"/>
      <c r="J39" s="18"/>
      <c r="K39" s="18"/>
      <c r="L39" s="18"/>
      <c r="M39" s="18"/>
      <c r="N39" s="18"/>
      <c r="O39" s="18"/>
      <c r="P39" s="18"/>
      <c r="Q39" s="18"/>
      <c r="R39" s="18"/>
      <c r="S39" s="18"/>
      <c r="T39" s="18"/>
      <c r="U39" s="18"/>
      <c r="V39" s="18"/>
      <c r="W39" s="18"/>
      <c r="X39" s="18"/>
      <c r="Y39" s="19"/>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row>
    <row r="40" spans="1:64" s="3" customFormat="1" ht="30" customHeight="1" thickBot="1" x14ac:dyDescent="0.5">
      <c r="A40" s="30"/>
      <c r="B40" s="70" t="s">
        <v>75</v>
      </c>
      <c r="C40" s="40" t="s">
        <v>42</v>
      </c>
      <c r="D40" s="53">
        <v>0</v>
      </c>
      <c r="E40" s="80">
        <v>45908</v>
      </c>
      <c r="F40" s="80">
        <v>45908</v>
      </c>
      <c r="G40" s="13"/>
      <c r="H40" s="13"/>
      <c r="I40" s="18"/>
      <c r="J40" s="18"/>
      <c r="K40" s="18"/>
      <c r="L40" s="18"/>
      <c r="M40" s="18"/>
      <c r="N40" s="18"/>
      <c r="O40" s="18"/>
      <c r="P40" s="18"/>
      <c r="Q40" s="18"/>
      <c r="R40" s="18"/>
      <c r="S40" s="18"/>
      <c r="T40" s="18"/>
      <c r="U40" s="18"/>
      <c r="V40" s="18"/>
      <c r="W40" s="18"/>
      <c r="X40" s="18"/>
      <c r="Y40" s="19"/>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row>
    <row r="41" spans="1:64" s="3" customFormat="1" ht="30" customHeight="1" thickBot="1" x14ac:dyDescent="0.5">
      <c r="A41" s="30"/>
      <c r="B41" s="70" t="s">
        <v>76</v>
      </c>
      <c r="C41" s="40" t="s">
        <v>42</v>
      </c>
      <c r="D41" s="53">
        <v>0</v>
      </c>
      <c r="E41" s="80">
        <v>45908</v>
      </c>
      <c r="F41" s="80">
        <v>45908</v>
      </c>
      <c r="G41" s="13"/>
      <c r="H41" s="13"/>
      <c r="I41" s="18"/>
      <c r="J41" s="18"/>
      <c r="K41" s="18"/>
      <c r="L41" s="18"/>
      <c r="M41" s="18"/>
      <c r="N41" s="18"/>
      <c r="O41" s="18"/>
      <c r="P41" s="18"/>
      <c r="Q41" s="18"/>
      <c r="R41" s="18"/>
      <c r="S41" s="18"/>
      <c r="T41" s="18"/>
      <c r="U41" s="18"/>
      <c r="V41" s="18"/>
      <c r="W41" s="18"/>
      <c r="X41" s="18"/>
      <c r="Y41" s="19"/>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row>
    <row r="42" spans="1:64" s="3" customFormat="1" ht="30" customHeight="1" thickBot="1" x14ac:dyDescent="0.5">
      <c r="A42" s="30"/>
      <c r="B42" s="70" t="s">
        <v>43</v>
      </c>
      <c r="C42" s="40" t="s">
        <v>42</v>
      </c>
      <c r="D42" s="53">
        <v>0</v>
      </c>
      <c r="E42" s="80">
        <v>45908</v>
      </c>
      <c r="F42" s="80">
        <v>45908</v>
      </c>
      <c r="G42" s="13"/>
      <c r="H42" s="13">
        <f t="shared" si="6"/>
        <v>1</v>
      </c>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row>
    <row r="43" spans="1:64" s="3" customFormat="1" ht="30" customHeight="1" thickBot="1" x14ac:dyDescent="0.5">
      <c r="A43" s="30" t="s">
        <v>10</v>
      </c>
      <c r="B43" s="67" t="s">
        <v>44</v>
      </c>
      <c r="C43" s="41"/>
      <c r="D43" s="54">
        <f>SUM(D44:D47)/13</f>
        <v>0</v>
      </c>
      <c r="E43" s="62">
        <v>45985</v>
      </c>
      <c r="F43" s="62">
        <v>46003</v>
      </c>
      <c r="G43" s="13"/>
      <c r="H43" s="13">
        <f t="shared" si="6"/>
        <v>19</v>
      </c>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row>
    <row r="44" spans="1:64" s="3" customFormat="1" ht="30" customHeight="1" thickBot="1" x14ac:dyDescent="0.5">
      <c r="A44" s="30"/>
      <c r="B44" s="71" t="s">
        <v>45</v>
      </c>
      <c r="C44" s="42" t="s">
        <v>42</v>
      </c>
      <c r="D44" s="55">
        <v>0</v>
      </c>
      <c r="E44" s="66">
        <v>45985</v>
      </c>
      <c r="F44" s="63">
        <f>E44+5</f>
        <v>45990</v>
      </c>
      <c r="G44" s="13"/>
      <c r="H44" s="13">
        <f t="shared" si="6"/>
        <v>6</v>
      </c>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row>
    <row r="45" spans="1:64" s="3" customFormat="1" ht="30" customHeight="1" thickBot="1" x14ac:dyDescent="0.5">
      <c r="A45" s="30"/>
      <c r="B45" s="71" t="s">
        <v>77</v>
      </c>
      <c r="C45" s="42" t="s">
        <v>42</v>
      </c>
      <c r="D45" s="55">
        <v>0</v>
      </c>
      <c r="E45" s="63">
        <f>F44+1</f>
        <v>45991</v>
      </c>
      <c r="F45" s="63">
        <f>E45+4</f>
        <v>45995</v>
      </c>
      <c r="G45" s="13"/>
      <c r="H45" s="13">
        <f t="shared" si="6"/>
        <v>5</v>
      </c>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row>
    <row r="46" spans="1:64" s="3" customFormat="1" ht="30" customHeight="1" thickBot="1" x14ac:dyDescent="0.5">
      <c r="A46" s="30"/>
      <c r="B46" s="71" t="s">
        <v>78</v>
      </c>
      <c r="C46" s="42" t="s">
        <v>42</v>
      </c>
      <c r="D46" s="55">
        <v>0</v>
      </c>
      <c r="E46" s="63">
        <f>E45+5</f>
        <v>45996</v>
      </c>
      <c r="F46" s="63">
        <f>E46+5</f>
        <v>46001</v>
      </c>
      <c r="G46" s="13"/>
      <c r="H46" s="13">
        <f t="shared" si="6"/>
        <v>6</v>
      </c>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row>
    <row r="47" spans="1:64" s="3" customFormat="1" ht="30" customHeight="1" thickBot="1" x14ac:dyDescent="0.5">
      <c r="A47" s="30"/>
      <c r="B47" s="71" t="s">
        <v>44</v>
      </c>
      <c r="C47" s="42" t="s">
        <v>42</v>
      </c>
      <c r="D47" s="55">
        <v>0</v>
      </c>
      <c r="E47" s="63">
        <f>E46+5</f>
        <v>46001</v>
      </c>
      <c r="F47" s="63">
        <f>E47+5</f>
        <v>46006</v>
      </c>
      <c r="G47" s="13"/>
      <c r="H47" s="13">
        <f t="shared" si="6"/>
        <v>6</v>
      </c>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row>
    <row r="48" spans="1:64" s="3" customFormat="1" ht="30" customHeight="1" thickBot="1" x14ac:dyDescent="0.5">
      <c r="A48" s="30" t="s">
        <v>11</v>
      </c>
      <c r="B48" s="68"/>
      <c r="C48" s="43"/>
      <c r="D48" s="56"/>
      <c r="E48" s="64"/>
      <c r="F48" s="64"/>
      <c r="G48" s="13"/>
      <c r="H48" s="13" t="str">
        <f t="shared" si="6"/>
        <v/>
      </c>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row>
    <row r="49" spans="1:64" s="3" customFormat="1" ht="30" customHeight="1" thickBot="1" x14ac:dyDescent="0.5">
      <c r="A49" s="31" t="s">
        <v>12</v>
      </c>
      <c r="B49" s="16" t="s">
        <v>14</v>
      </c>
      <c r="C49" s="46"/>
      <c r="D49" s="57"/>
      <c r="E49" s="47"/>
      <c r="F49" s="47"/>
      <c r="G49" s="17"/>
      <c r="H49" s="17" t="str">
        <f t="shared" si="6"/>
        <v/>
      </c>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row>
    <row r="50" spans="1:64" ht="30" customHeight="1" x14ac:dyDescent="0.45">
      <c r="G50" s="6"/>
    </row>
    <row r="51" spans="1:64" ht="30" customHeight="1" x14ac:dyDescent="0.45">
      <c r="A51"/>
      <c r="C51" s="11"/>
      <c r="F51" s="32"/>
    </row>
    <row r="52" spans="1:64" ht="30" customHeight="1" x14ac:dyDescent="0.45">
      <c r="A52"/>
      <c r="C52" s="12"/>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4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9">
    <cfRule type="expression" dxfId="2" priority="33">
      <formula>AND(TODAY()&gt;=I$5,TODAY()&lt;J$5)</formula>
    </cfRule>
  </conditionalFormatting>
  <conditionalFormatting sqref="I7:BL49">
    <cfRule type="expression" dxfId="1" priority="27">
      <formula>AND(task_start&lt;=I$5,ROUNDDOWN((task_end-task_start+1)*task_progress,0)+task_start-1&gt;=I$5)</formula>
    </cfRule>
    <cfRule type="expression" dxfId="0" priority="28" stopIfTrue="1">
      <formula>AND(task_end&gt;=I$5,task_start&lt;J$5)</formula>
    </cfRule>
  </conditionalFormatting>
  <dataValidations xWindow="696" yWindow="340"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ignoredErrors>
    <ignoredError sqref="F45:F46 E4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328125" defaultRowHeight="13.15" x14ac:dyDescent="0.4"/>
  <cols>
    <col min="1" max="1" width="87.1328125" style="22" customWidth="1"/>
    <col min="2" max="16384" width="9.1328125" style="2"/>
  </cols>
  <sheetData>
    <row r="1" spans="1:2" ht="46.5" customHeight="1" x14ac:dyDescent="0.4"/>
    <row r="2" spans="1:2" s="24" customFormat="1" ht="15.75" x14ac:dyDescent="0.45">
      <c r="A2" s="23" t="s">
        <v>22</v>
      </c>
      <c r="B2" s="23"/>
    </row>
    <row r="3" spans="1:2" s="28" customFormat="1" ht="27" customHeight="1" x14ac:dyDescent="0.45">
      <c r="A3" s="29" t="s">
        <v>23</v>
      </c>
      <c r="B3" s="29"/>
    </row>
    <row r="4" spans="1:2" s="25" customFormat="1" ht="25.5" x14ac:dyDescent="0.75">
      <c r="A4" s="26" t="s">
        <v>24</v>
      </c>
    </row>
    <row r="5" spans="1:2" ht="87" customHeight="1" x14ac:dyDescent="0.4">
      <c r="A5" s="27" t="s">
        <v>25</v>
      </c>
    </row>
    <row r="6" spans="1:2" ht="26.25" customHeight="1" x14ac:dyDescent="0.4">
      <c r="A6" s="26" t="s">
        <v>26</v>
      </c>
    </row>
    <row r="7" spans="1:2" s="22" customFormat="1" ht="223.5" customHeight="1" x14ac:dyDescent="0.45">
      <c r="A7" s="44" t="s">
        <v>27</v>
      </c>
    </row>
    <row r="8" spans="1:2" s="25" customFormat="1" ht="25.5" x14ac:dyDescent="0.75">
      <c r="A8" s="26" t="s">
        <v>28</v>
      </c>
    </row>
    <row r="9" spans="1:2" ht="57" x14ac:dyDescent="0.4">
      <c r="A9" s="27" t="s">
        <v>29</v>
      </c>
    </row>
    <row r="10" spans="1:2" s="22" customFormat="1" ht="27.95" customHeight="1" x14ac:dyDescent="0.45">
      <c r="A10" s="45" t="s">
        <v>30</v>
      </c>
    </row>
    <row r="11" spans="1:2" s="25" customFormat="1" ht="25.5" x14ac:dyDescent="0.75">
      <c r="A11" s="26" t="s">
        <v>31</v>
      </c>
    </row>
    <row r="12" spans="1:2" ht="28.5" x14ac:dyDescent="0.4">
      <c r="A12" s="27" t="s">
        <v>32</v>
      </c>
    </row>
    <row r="13" spans="1:2" s="22" customFormat="1" ht="27.95" customHeight="1" x14ac:dyDescent="0.45">
      <c r="A13" s="45" t="s">
        <v>33</v>
      </c>
    </row>
    <row r="14" spans="1:2" s="25" customFormat="1" ht="25.5" x14ac:dyDescent="0.75">
      <c r="A14" s="26" t="s">
        <v>34</v>
      </c>
    </row>
    <row r="15" spans="1:2" ht="91.5" customHeight="1" x14ac:dyDescent="0.4">
      <c r="A15" s="27" t="s">
        <v>35</v>
      </c>
    </row>
    <row r="16" spans="1:2" ht="85.5" x14ac:dyDescent="0.4">
      <c r="A16" s="27"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2025-08-26T01:38:15Z</dcterms:modified>
</cp:coreProperties>
</file>