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07\"/>
    </mc:Choice>
  </mc:AlternateContent>
  <xr:revisionPtr revIDLastSave="0" documentId="8_{25DA45F3-FD00-46D1-A68A-0AA74C1B5ADB}"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F56" i="1"/>
  <c r="G56" i="1" s="1"/>
  <c r="E56" i="1"/>
  <c r="K55" i="1"/>
  <c r="I55" i="1"/>
  <c r="F55" i="1"/>
  <c r="G55" i="1" s="1"/>
  <c r="E55" i="1"/>
  <c r="J54" i="1"/>
  <c r="K54" i="1" s="1"/>
  <c r="H54" i="1"/>
  <c r="I54" i="1" s="1"/>
  <c r="F54" i="1"/>
  <c r="G54" i="1" s="1"/>
  <c r="D54" i="1"/>
  <c r="E54" i="1" s="1"/>
  <c r="K45" i="1"/>
  <c r="I45" i="1"/>
  <c r="F45" i="1"/>
  <c r="G45" i="1" s="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F33" i="1"/>
  <c r="G33" i="1" s="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<sst xmlns="http://schemas.openxmlformats.org/spreadsheetml/2006/main" count="162" uniqueCount="98">
  <si>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</si>
  <si>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</si>
  <si>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</si>
  <si>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</si>
  <si>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</si>
  <si>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</si>
  <si>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</si>
  <si>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</si>
  <si>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</si>
  <si>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</si>
  <si>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</si>
  <si>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</si>
  <si>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</si>
  <si>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</si>
  <si>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</si>
  <si>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</si>
  <si>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</si>
  <si>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</si>
  <si>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</si>
  <si>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</si>
  <si>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</si>
  <si>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</si>
  <si>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</si>
  <si>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</si>
  <si>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</si>
  <si>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</si>
  <si>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</si>
  <si>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</si>
  <si>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</si>
  <si>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</si>
  <si>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</si>
  <si>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</si>
  <si>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</si>
  <si>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</si>
  <si>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</si>
  <si>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</si>
  <si>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</si>
  <si>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</si>
  <si>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</si>
  <si>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</si>
  <si>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</si>
  <si>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</si>
  <si>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</si>
  <si>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</si>
  <si>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</si>
  <si>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</si>
  <si>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</si>
  <si>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</si>
  <si>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</si>
  <si>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</si>
  <si>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</si>
  <si>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</si>
  <si>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</si>
  <si>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</si>
  <si>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</si>
  <si>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</si>
  <si>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</si>
  <si>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</si>
  <si>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</si>
  <si>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</si>
  <si>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</si>
  <si>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</si>
  <si>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</si>
  <si>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</si>
  <si>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</si>
  <si>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</si>
  <si>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</si>
  <si>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</si>
  <si>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</si>
  <si>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</si>
  <si>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</si>
  <si>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</si>
  <si>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</si>
  <si>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</si>
  <si>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</si>
  <si>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</si>
  <si>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</si>
  <si>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</si>
  <si>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</si>
  <si>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</si>
  <si>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</si>
  <si>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</si>
  <si>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</si>
  <si>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</si>
  <si>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</si>
  <si>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</si>
  <si>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</si>
  <si>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</si>
  <si>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</si>
  <si>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</si>
  <si>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</si>
  <si>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</si>
  <si>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</si>
  <si>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</si>
  <si>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</si>
  <si>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</si>
  <si>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MARTINEZ MELLA BRANDON ISAI</t>
  </si>
  <si>
    <t>MARTINEZ MELLA KEVIN ANDRES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</si>
</sst>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6">
        <v>1</v>
      </c>
    </row>
    <row r="3" spans="1:11" x14ac:dyDescent="0.25">
      <c r="B3" s="3" t="s">
        <v>2</v>
      </c>
      <c r="C3" s="4" t="s">
        <v>3</v>
      </c>
      <c r="D3" s="2" t="s">
        <v>4</v>
      </c>
      <c r="E3" s="53"/>
    </row>
    <row r="4" spans="1:11" x14ac:dyDescent="0.25">
      <c r="A4" s="5">
        <v>1</v>
      </c>
      <c r="B4" s="83" t="s">
        <v>96</v>
      </c>
      <c r="C4" s="6">
        <f>EVALUACION1!$C$24</f>
        <v>7</v>
      </c>
      <c r="D4" s="6">
        <f>$C$35</f>
        <v>7</v>
      </c>
      <c r="E4" s="50">
        <f>C4*C$2+D4*D$2</f>
        <v>7</v>
      </c>
      <c r="G4" s="1"/>
    </row>
    <row r="5" spans="1:11" x14ac:dyDescent="0.25">
      <c r="A5" s="5">
        <v>2</v>
      </c>
      <c r="B5" s="83" t="s">
        <v>97</v>
      </c>
      <c r="C5" s="6">
        <f>EVALUACION1!$C$24</f>
        <v>7</v>
      </c>
      <c r="D5" s="6">
        <f>C47</f>
        <v>7</v>
      </c>
      <c r="E5" s="50">
        <f t="shared" ref="E5:E6" si="0">C5*C$2+D5*D$2</f>
        <v>7</v>
      </c>
      <c r="G5" s="1"/>
    </row>
    <row r="6" spans="1:11" x14ac:dyDescent="0.25">
      <c r="A6" s="5">
        <v>3</v>
      </c>
      <c r="B6" s="83"/>
      <c r="C6" s="6">
        <f>EVALUACION1!$C$24</f>
        <v>7</v>
      </c>
      <c r="D6" s="6">
        <f>C58</f>
        <v>7</v>
      </c>
      <c r="E6" s="50">
        <f t="shared" si="0"/>
        <v>7</v>
      </c>
      <c r="G6" s="1"/>
    </row>
    <row r="11" spans="1:11" ht="18.75" outlineLevel="1" x14ac:dyDescent="0.25">
      <c r="A11" s="68" t="s">
        <v>12</v>
      </c>
      <c r="B11" s="15"/>
      <c r="C11" s="54" t="s">
        <v>13</v>
      </c>
      <c r="D11" s="61" t="s">
        <v>14</v>
      </c>
      <c r="E11" s="65"/>
      <c r="F11" s="65"/>
      <c r="G11" s="65"/>
      <c r="H11" s="65"/>
      <c r="I11" s="65"/>
      <c r="J11" s="65"/>
      <c r="K11" s="62"/>
    </row>
    <row r="12" spans="1:11" outlineLevel="1" x14ac:dyDescent="0.25">
      <c r="A12" s="64"/>
      <c r="B12" s="25" t="s">
        <v>15</v>
      </c>
      <c r="C12" s="53"/>
      <c r="D12" s="61" t="s">
        <v>7</v>
      </c>
      <c r="E12" s="62"/>
      <c r="F12" s="61" t="s">
        <v>8</v>
      </c>
      <c r="G12" s="62"/>
      <c r="H12" s="67" t="s">
        <v>77</v>
      </c>
      <c r="I12" s="62"/>
      <c r="J12" s="61" t="s">
        <v>10</v>
      </c>
      <c r="K12" s="62"/>
    </row>
    <row r="13" spans="1:11" ht="24" outlineLevel="1" x14ac:dyDescent="0.25">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3"/>
      <c r="B24" s="42" t="s">
        <v>16</v>
      </c>
      <c r="C24" s="21">
        <f>VLOOKUP(C23,ESCALA_IEP!A2:B142,2,FALSE)</f>
        <v>7</v>
      </c>
    </row>
    <row r="25" spans="1:11" ht="15.75" customHeight="1" x14ac:dyDescent="0.25"/>
    <row r="26" spans="1:11" ht="15.75" customHeight="1" x14ac:dyDescent="0.25"/>
    <row r="27" spans="1:11" ht="15.75" customHeight="1" x14ac:dyDescent="0.25">
      <c r="A27" s="63" t="s">
        <v>18</v>
      </c>
      <c r="B27" s="52" t="s">
        <v>19</v>
      </c>
      <c r="C27" s="55" t="str">
        <f>$B$4</f>
        <v>MARTINEZ MELLA BRANDON ISAI</v>
      </c>
      <c r="D27" s="56"/>
      <c r="E27" s="56"/>
      <c r="F27" s="56"/>
      <c r="G27" s="56"/>
      <c r="H27" s="56"/>
      <c r="I27" s="56"/>
      <c r="J27" s="56"/>
      <c r="K27" s="57"/>
    </row>
    <row r="28" spans="1:11" ht="15.75" customHeight="1" x14ac:dyDescent="0.25">
      <c r="A28" s="64"/>
      <c r="B28" s="53"/>
      <c r="C28" s="58"/>
      <c r="D28" s="59"/>
      <c r="E28" s="59"/>
      <c r="F28" s="59"/>
      <c r="G28" s="59"/>
      <c r="H28" s="59"/>
      <c r="I28" s="59"/>
      <c r="J28" s="59"/>
      <c r="K28" s="60"/>
    </row>
    <row r="29" spans="1:11" ht="15.75" customHeight="1" x14ac:dyDescent="0.25">
      <c r="A29" s="64"/>
      <c r="B29" s="15" t="s">
        <v>20</v>
      </c>
      <c r="C29" s="54" t="s">
        <v>13</v>
      </c>
      <c r="D29" s="61" t="s">
        <v>14</v>
      </c>
      <c r="E29" s="65"/>
      <c r="F29" s="65"/>
      <c r="G29" s="65"/>
      <c r="H29" s="65"/>
      <c r="I29" s="65"/>
      <c r="J29" s="65"/>
      <c r="K29" s="62"/>
    </row>
    <row r="30" spans="1:11" ht="15.75" customHeight="1" x14ac:dyDescent="0.25">
      <c r="A30" s="64"/>
      <c r="B30" s="16" t="s">
        <v>15</v>
      </c>
      <c r="C30" s="53"/>
      <c r="D30" s="61" t="s">
        <v>7</v>
      </c>
      <c r="E30" s="62"/>
      <c r="F30" s="61" t="s">
        <v>8</v>
      </c>
      <c r="G30" s="62"/>
      <c r="H30" s="61" t="s">
        <v>9</v>
      </c>
      <c r="I30" s="62"/>
      <c r="J30" s="61" t="s">
        <v>10</v>
      </c>
      <c r="K30" s="62"/>
    </row>
    <row r="31" spans="1:11" ht="24.6" customHeight="1" x14ac:dyDescent="0.25">
      <c r="A31" s="64"/>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4"/>
      <c r="B32" s="40" t="str">
        <f>RUBRICA!A15</f>
        <v>11. Expone el tema utilizando un lenguaje técnico disciplinar al presentar la propuesta y responde evidenciando un manejo de la información. *</v>
      </c>
      <c r="C32" s="38" t="s">
        <v>7</v>
      </c>
      <c r="D32" s="17" t="s">
        <v>95</v>
      </c>
      <c r="E32" s="17">
        <f>IF(D32="X",100*0.1,"")</f>
        <v>10</v>
      </c>
      <c r="F32" s="17" t="str">
        <f t="shared" si="26"/>
        <v/>
      </c>
      <c r="G32" s="17" t="str">
        <f>IF(F32="X",60*0.1,"")</f>
        <v/>
      </c>
      <c r="H32" s="17"/>
      <c r="I32" s="17" t="str">
        <f>IF(H32="X",30*0.1,"")</f>
        <v/>
      </c>
      <c r="J32" s="17"/>
      <c r="K32" s="17" t="str">
        <f t="shared" si="29"/>
        <v/>
      </c>
    </row>
    <row r="33" spans="1:11" x14ac:dyDescent="0.25">
      <c r="A33" s="64"/>
      <c r="B33" s="40" t="str">
        <f>RUBRICA!A17</f>
        <v>13. Colaboración y trabajo en equipo *</v>
      </c>
      <c r="C33" s="38" t="s">
        <v>7</v>
      </c>
      <c r="D33" s="17" t="s">
        <v>95</v>
      </c>
      <c r="E33" s="17">
        <f>IF(D33="X",100*0.1,"")</f>
        <v>10</v>
      </c>
      <c r="F33" s="17" t="str">
        <f>IF($C33=L,"X","")</f>
        <v/>
      </c>
      <c r="G33" s="17" t="str">
        <f>IF(F33="X",60*0.1,"")</f>
        <v/>
      </c>
      <c r="H33" s="17"/>
      <c r="I33" s="17" t="str">
        <f>IF(H33="X",30*0.1,"")</f>
        <v/>
      </c>
      <c r="J33" s="17" t="str">
        <f>IF($C33=NL,"X","")</f>
        <v/>
      </c>
      <c r="K33" s="17" t="str">
        <f>IF($J33="X",0,"")</f>
        <v/>
      </c>
    </row>
    <row r="34" spans="1:11" ht="15.75" customHeight="1" x14ac:dyDescent="0.3">
      <c r="A34" s="64"/>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3"/>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3" t="s">
        <v>18</v>
      </c>
      <c r="B39" s="52" t="s">
        <v>19</v>
      </c>
      <c r="C39" s="55" t="str">
        <f>B5</f>
        <v>MARTINEZ MELLA KEVIN ANDRES</v>
      </c>
      <c r="D39" s="56"/>
      <c r="E39" s="56"/>
      <c r="F39" s="56"/>
      <c r="G39" s="56"/>
      <c r="H39" s="56"/>
      <c r="I39" s="56"/>
      <c r="J39" s="56"/>
      <c r="K39" s="57"/>
    </row>
    <row r="40" spans="1:11" ht="15.75" customHeight="1" x14ac:dyDescent="0.25">
      <c r="A40" s="64"/>
      <c r="B40" s="53"/>
      <c r="C40" s="58"/>
      <c r="D40" s="59"/>
      <c r="E40" s="59"/>
      <c r="F40" s="59"/>
      <c r="G40" s="59"/>
      <c r="H40" s="59"/>
      <c r="I40" s="59"/>
      <c r="J40" s="59"/>
      <c r="K40" s="60"/>
    </row>
    <row r="41" spans="1:11" ht="15.75" customHeight="1" x14ac:dyDescent="0.25">
      <c r="A41" s="64"/>
      <c r="B41" s="15" t="s">
        <v>20</v>
      </c>
      <c r="C41" s="54" t="s">
        <v>13</v>
      </c>
      <c r="D41" s="61" t="s">
        <v>14</v>
      </c>
      <c r="E41" s="65"/>
      <c r="F41" s="65"/>
      <c r="G41" s="65"/>
      <c r="H41" s="65"/>
      <c r="I41" s="65"/>
      <c r="J41" s="65"/>
      <c r="K41" s="62"/>
    </row>
    <row r="42" spans="1:11" ht="15.75" customHeight="1" x14ac:dyDescent="0.25">
      <c r="A42" s="64"/>
      <c r="B42" s="16" t="s">
        <v>15</v>
      </c>
      <c r="C42" s="53"/>
      <c r="D42" s="61" t="s">
        <v>7</v>
      </c>
      <c r="E42" s="62"/>
      <c r="F42" s="61" t="s">
        <v>8</v>
      </c>
      <c r="G42" s="62"/>
      <c r="H42" s="61" t="s">
        <v>9</v>
      </c>
      <c r="I42" s="62"/>
      <c r="J42" s="61" t="s">
        <v>10</v>
      </c>
      <c r="K42" s="62"/>
    </row>
    <row r="43" spans="1:11" ht="25.9" customHeight="1" x14ac:dyDescent="0.25">
      <c r="A43" s="64"/>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4"/>
      <c r="B44" s="40" t="str">
        <f>RUBRICA!A15</f>
        <v>11. Expone el tema utilizando un lenguaje técnico disciplinar al presentar la propuesta y responde evidenciando un manejo de la información. *</v>
      </c>
      <c r="C44" s="38" t="s">
        <v>7</v>
      </c>
      <c r="D44" s="17" t="s">
        <v>95</v>
      </c>
      <c r="E44" s="17">
        <f>IF(D44="X",100*0.1,"")</f>
        <v>10</v>
      </c>
      <c r="F44" s="17" t="str">
        <f t="shared" si="32"/>
        <v/>
      </c>
      <c r="G44" s="17" t="str">
        <f>IF(F44="X",60*0.1,"")</f>
        <v/>
      </c>
      <c r="H44" s="17"/>
      <c r="I44" s="17" t="str">
        <f>IF(H44="X",30*0.1,"")</f>
        <v/>
      </c>
      <c r="J44" s="17"/>
      <c r="K44" s="17" t="str">
        <f t="shared" si="35"/>
        <v/>
      </c>
    </row>
    <row r="45" spans="1:11" ht="15.75" customHeight="1" x14ac:dyDescent="0.25">
      <c r="A45" s="64"/>
      <c r="B45" s="40" t="str">
        <f>RUBRICA!A17</f>
        <v>13. Colaboración y trabajo en equipo *</v>
      </c>
      <c r="C45" s="38" t="s">
        <v>7</v>
      </c>
      <c r="D45" s="17" t="s">
        <v>95</v>
      </c>
      <c r="E45" s="17">
        <f>IF(D45="X",100*0.1,"")</f>
        <v>10</v>
      </c>
      <c r="F45" s="17" t="str">
        <f>IF($C45=L,"X","")</f>
        <v/>
      </c>
      <c r="G45" s="17" t="str">
        <f>IF(F45="X",60*0.1,"")</f>
        <v/>
      </c>
      <c r="H45" s="17"/>
      <c r="I45" s="17" t="str">
        <f>IF(H45="X",30*0.1,"")</f>
        <v/>
      </c>
      <c r="J45" s="17"/>
      <c r="K45" s="17" t="str">
        <f>IF($J45="X",0,"")</f>
        <v/>
      </c>
    </row>
    <row r="46" spans="1:11" ht="15.75" customHeight="1" x14ac:dyDescent="0.3">
      <c r="A46" s="64"/>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3"/>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3" t="s">
        <v>18</v>
      </c>
      <c r="B50" s="52" t="s">
        <v>19</v>
      </c>
      <c r="C50" s="55">
        <f>B6</f>
        <v>0</v>
      </c>
      <c r="D50" s="56"/>
      <c r="E50" s="56"/>
      <c r="F50" s="56"/>
      <c r="G50" s="56"/>
      <c r="H50" s="56"/>
      <c r="I50" s="56"/>
      <c r="J50" s="56"/>
      <c r="K50" s="57"/>
    </row>
    <row r="51" spans="1:11" ht="15.75" customHeight="1" x14ac:dyDescent="0.25">
      <c r="A51" s="64"/>
      <c r="B51" s="53"/>
      <c r="C51" s="58"/>
      <c r="D51" s="59"/>
      <c r="E51" s="59"/>
      <c r="F51" s="59"/>
      <c r="G51" s="59"/>
      <c r="H51" s="59"/>
      <c r="I51" s="59"/>
      <c r="J51" s="59"/>
      <c r="K51" s="60"/>
    </row>
    <row r="52" spans="1:11" ht="15.75" customHeight="1" x14ac:dyDescent="0.25">
      <c r="A52" s="64"/>
      <c r="B52" s="15" t="s">
        <v>20</v>
      </c>
      <c r="C52" s="54" t="s">
        <v>13</v>
      </c>
      <c r="D52" s="61" t="s">
        <v>14</v>
      </c>
      <c r="E52" s="65"/>
      <c r="F52" s="65"/>
      <c r="G52" s="65"/>
      <c r="H52" s="65"/>
      <c r="I52" s="65"/>
      <c r="J52" s="65"/>
      <c r="K52" s="62"/>
    </row>
    <row r="53" spans="1:11" ht="15.75" customHeight="1" x14ac:dyDescent="0.25">
      <c r="A53" s="64"/>
      <c r="B53" s="16" t="s">
        <v>15</v>
      </c>
      <c r="C53" s="53"/>
      <c r="D53" s="61" t="s">
        <v>7</v>
      </c>
      <c r="E53" s="62"/>
      <c r="F53" s="61" t="s">
        <v>8</v>
      </c>
      <c r="G53" s="62"/>
      <c r="H53" s="61" t="s">
        <v>9</v>
      </c>
      <c r="I53" s="62"/>
      <c r="J53" s="61" t="s">
        <v>10</v>
      </c>
      <c r="K53" s="62"/>
    </row>
    <row r="54" spans="1:11" ht="25.9" customHeight="1" x14ac:dyDescent="0.25">
      <c r="A54" s="64"/>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4"/>
      <c r="B55" s="40" t="str">
        <f>RUBRICA!A15</f>
        <v>11. Expone el tema utilizando un lenguaje técnico disciplinar al presentar la propuesta y responde evidenciando un manejo de la información. *</v>
      </c>
      <c r="C55" s="38" t="s">
        <v>7</v>
      </c>
      <c r="D55" s="17" t="s">
        <v>95</v>
      </c>
      <c r="E55" s="17">
        <f>IF(D55="X",100*0.1,"")</f>
        <v>10</v>
      </c>
      <c r="F55" s="17" t="str">
        <f t="shared" si="40"/>
        <v/>
      </c>
      <c r="G55" s="17" t="str">
        <f>IF(F55="X",60*0.1,"")</f>
        <v/>
      </c>
      <c r="H55" s="17"/>
      <c r="I55" s="17" t="str">
        <f>IF(H55="X",30*0.1,"")</f>
        <v/>
      </c>
      <c r="J55" s="17"/>
      <c r="K55" s="17" t="str">
        <f t="shared" si="43"/>
        <v/>
      </c>
    </row>
    <row r="56" spans="1:11" ht="15.75" customHeight="1" x14ac:dyDescent="0.25">
      <c r="A56" s="64"/>
      <c r="B56" s="40" t="str">
        <f>RUBRICA!A17</f>
        <v>13. Colaboración y trabajo en equipo *</v>
      </c>
      <c r="C56" s="38" t="s">
        <v>7</v>
      </c>
      <c r="D56" s="17" t="s">
        <v>95</v>
      </c>
      <c r="E56" s="17">
        <f>IF(D56="X",100*0.1,"")</f>
        <v>10</v>
      </c>
      <c r="F56" s="17" t="str">
        <f>IF($C56=L,"X","")</f>
        <v/>
      </c>
      <c r="G56" s="17" t="str">
        <f>IF(F56="X",60*0.1,"")</f>
        <v/>
      </c>
      <c r="H56" s="17"/>
      <c r="I56" s="17" t="str">
        <f>IF(H56="X",30*0.1,"")</f>
        <v/>
      </c>
      <c r="J56" s="17" t="str">
        <f>IF($C56=NL,"X","")</f>
        <v/>
      </c>
      <c r="K56" s="17" t="str">
        <f>IF($J56="X",0,"")</f>
        <v/>
      </c>
    </row>
    <row r="57" spans="1:11" ht="15.75" customHeight="1" x14ac:dyDescent="0.3">
      <c r="A57" s="64"/>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3"/>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3" t="s">
        <v>21</v>
      </c>
      <c r="B2" s="76" t="s">
        <v>22</v>
      </c>
      <c r="C2" s="77"/>
      <c r="D2" s="77"/>
      <c r="E2" s="78"/>
      <c r="F2" s="73" t="s">
        <v>23</v>
      </c>
    </row>
    <row r="3" spans="1:6" x14ac:dyDescent="0.25">
      <c r="A3" s="74"/>
      <c r="B3" s="79" t="s">
        <v>24</v>
      </c>
      <c r="C3" s="79" t="s">
        <v>25</v>
      </c>
      <c r="D3" s="26" t="s">
        <v>26</v>
      </c>
      <c r="E3" s="28" t="s">
        <v>10</v>
      </c>
      <c r="F3" s="74"/>
    </row>
    <row r="4" spans="1:6" ht="57.6" customHeight="1" thickBot="1" x14ac:dyDescent="0.3">
      <c r="A4" s="75"/>
      <c r="B4" s="80"/>
      <c r="C4" s="80"/>
      <c r="D4" s="27">
        <v>-0.3</v>
      </c>
      <c r="E4" s="27">
        <v>0</v>
      </c>
      <c r="F4" s="75"/>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5</v>
      </c>
      <c r="B1" s="7" t="s">
        <v>6</v>
      </c>
      <c r="C1" s="8"/>
      <c r="D1" s="8"/>
      <c r="E1" s="9"/>
    </row>
    <row r="2" spans="1:5" ht="45.75" thickBot="1" x14ac:dyDescent="0.3">
      <c r="A2" s="82"/>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2025-09-21T03:21:47Z</dcterms:modified>
</cp:coreProperties>
</file>