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PRESTACIONES ANDREA" sheetId="1" state="visible" r:id="rId2"/>
    <sheet name="Hoja2" sheetId="2" state="visible" r:id="rId3"/>
    <sheet name="Hoja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<sst xmlns="http://schemas.openxmlformats.org/spreadsheetml/2006/main" count="36" uniqueCount="34">
  <si>
    <t>EMPRESA</t>
  </si>
  <si>
    <t>SALON DE BELLEZA ANDREAS, C.A.</t>
  </si>
  <si>
    <t>Salario Mensual</t>
  </si>
  <si>
    <t>Utilidad</t>
  </si>
  <si>
    <t>TRABAJADOR</t>
  </si>
  <si>
    <t>ANDRA MATZURIT E</t>
  </si>
  <si>
    <t>C.I. </t>
  </si>
  <si>
    <t>Salario Diario</t>
  </si>
  <si>
    <t>FECHA  INGRESO</t>
  </si>
  <si>
    <t>Fecha de Egreso</t>
  </si>
  <si>
    <t>SALARIO INTEGRAL DEL MES</t>
  </si>
  <si>
    <t>DIAS ABONADOS</t>
  </si>
  <si>
    <t>MONTOS ABONADOS</t>
  </si>
  <si>
    <t>INTERESES</t>
  </si>
  <si>
    <t>FECHA
 MES</t>
  </si>
  <si>
    <t>SALARIO</t>
  </si>
  <si>
    <t>ALICUOTA DE
UTILIDADES</t>
  </si>
  <si>
    <t>Alicuota del Bono Vacacional</t>
  </si>
  <si>
    <t>TOTAL
SALARIO MENSUAL</t>
  </si>
  <si>
    <t>TOTAL SALARIO
DIARIO</t>
  </si>
  <si>
    <t>MES
ACTUAL</t>
  </si>
  <si>
    <t>DIAS
ADIC</t>
  </si>
  <si>
    <t>DIAS
ACUM</t>
  </si>
  <si>
    <t>ACUMULADO A 
LA FECHA</t>
  </si>
  <si>
    <t>ANTICIPO
PRESTAMOS</t>
  </si>
  <si>
    <t>MONTO NETO
ACUMULADO</t>
  </si>
  <si>
    <t>TASA
INTERES</t>
  </si>
  <si>
    <t>DEL
MES</t>
  </si>
  <si>
    <t>ACUMULADO
POR PAGAR</t>
  </si>
  <si>
    <t>ENTREGADOS</t>
  </si>
  <si>
    <t>DIAS DE BONO </t>
  </si>
  <si>
    <t>ANTICIPO 75%</t>
  </si>
  <si>
    <t>INTERESES SOBRE PRESTACIONES</t>
  </si>
  <si>
    <t>UTILIDADES</t>
  </si>
</sst>
</file>

<file path=xl/styles.xml><?xml version="1.0" encoding="utf-8"?>
<styleSheet xmlns="http://schemas.openxmlformats.org/spreadsheetml/2006/main">
  <numFmts count="11">
    <numFmt formatCode="GENERAL" numFmtId="164"/>
    <numFmt formatCode="#,##0.00" numFmtId="165"/>
    <numFmt formatCode="#,##0" numFmtId="166"/>
    <numFmt formatCode="DD/MM/YYYY" numFmtId="167"/>
    <numFmt formatCode="0.00%" numFmtId="168"/>
    <numFmt formatCode="MMM\-YY" numFmtId="169"/>
    <numFmt formatCode="_ * #,##0.00_ ;_ * \-#,##0.00_ ;_ * \-??_ ;_ @_ " numFmtId="170"/>
    <numFmt formatCode="0.00" numFmtId="171"/>
    <numFmt formatCode="_(* #,##0.00_);_(* \(#,##0.00\);_(* \-??_);_(@_)" numFmtId="172"/>
    <numFmt formatCode="0" numFmtId="173"/>
    <numFmt formatCode="0_ ;\-0\ " numFmtId="174"/>
  </numFmts>
  <fonts count="13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Courier New"/>
      <charset val="1"/>
      <family val="3"/>
      <sz val="10"/>
    </font>
    <font>
      <name val="Courier New"/>
      <charset val="1"/>
      <family val="3"/>
      <b val="true"/>
      <sz val="12"/>
    </font>
    <font>
      <name val="Courier New"/>
      <charset val="1"/>
      <family val="3"/>
      <sz val="12"/>
    </font>
    <font>
      <name val="Arial"/>
      <charset val="1"/>
      <family val="2"/>
      <b val="true"/>
      <color rgb="00222222"/>
      <sz val="10"/>
    </font>
    <font>
      <name val="Courier New"/>
      <charset val="1"/>
      <family val="3"/>
      <sz val="8"/>
    </font>
    <font>
      <name val="Courier New"/>
      <charset val="1"/>
      <family val="3"/>
      <color rgb="00000000"/>
      <sz val="10"/>
    </font>
    <font>
      <name val="Courier New"/>
      <charset val="1"/>
      <family val="3"/>
      <b val="true"/>
      <sz val="11"/>
    </font>
    <font>
      <name val="Courier New"/>
      <charset val="1"/>
      <family val="3"/>
      <b val="true"/>
      <sz val="10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5">
    <border diagonalDown="false" diagonalUp="false">
      <left/>
      <right/>
      <top/>
      <bottom/>
      <diagonal/>
    </border>
    <border diagonalDown="false" diagonalUp="false">
      <left/>
      <right/>
      <top/>
      <bottom style="medium"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 style="medium"/>
      <right style="medium"/>
      <top style="medium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true" applyBorder="true" applyFont="true" applyProtection="true" borderId="0" fillId="0" fontId="0" numFmtId="17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0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5" xfId="0">
      <alignment horizontal="center" indent="0" shrinkToFit="false" textRotation="0" vertical="bottom" wrapText="false"/>
    </xf>
    <xf applyAlignment="false" applyBorder="false" applyFont="true" applyProtection="false" borderId="0" fillId="0" fontId="4" numFmtId="165" xfId="0"/>
    <xf applyAlignment="false" applyBorder="false" applyFont="true" applyProtection="false" borderId="0" fillId="0" fontId="5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6" numFmtId="164" xfId="0"/>
    <xf applyAlignment="false" applyBorder="true" applyFont="true" applyProtection="false" borderId="0" fillId="0" fontId="7" numFmtId="164" xfId="0"/>
    <xf applyAlignment="true" applyBorder="false" applyFont="true" applyProtection="false" borderId="0" fillId="0" fontId="7" numFmtId="165" xfId="0">
      <alignment horizontal="center" indent="0" shrinkToFit="false" textRotation="0" vertical="bottom" wrapText="false"/>
    </xf>
    <xf applyAlignment="false" applyBorder="false" applyFont="true" applyProtection="false" borderId="0" fillId="0" fontId="7" numFmtId="165" xfId="0"/>
    <xf applyAlignment="true" applyBorder="true" applyFont="true" applyProtection="false" borderId="0" fillId="0" fontId="7" numFmtId="165" xfId="0">
      <alignment horizontal="center" indent="0" shrinkToFit="false" textRotation="0" vertical="bottom" wrapText="false"/>
    </xf>
    <xf applyAlignment="false" applyBorder="false" applyFont="true" applyProtection="false" borderId="0" fillId="0" fontId="7" numFmtId="164" xfId="0"/>
    <xf applyAlignment="false" applyBorder="false" applyFont="true" applyProtection="false" borderId="0" fillId="2" fontId="7" numFmtId="164" xfId="0"/>
    <xf applyAlignment="true" applyBorder="true" applyFont="true" applyProtection="false" borderId="0" fillId="0" fontId="7" numFmtId="164" xfId="0">
      <alignment horizontal="left" indent="0" shrinkToFit="false" textRotation="0" vertical="bottom" wrapText="false"/>
    </xf>
    <xf applyAlignment="false" applyBorder="false" applyFont="true" applyProtection="false" borderId="0" fillId="0" fontId="8" numFmtId="166" xfId="0"/>
    <xf applyAlignment="true" applyBorder="true" applyFont="true" applyProtection="false" borderId="1" fillId="0" fontId="7" numFmtId="167" xfId="0">
      <alignment horizontal="center" indent="0" shrinkToFit="false" textRotation="0" vertical="bottom" wrapText="false"/>
    </xf>
    <xf applyAlignment="true" applyBorder="true" applyFont="true" applyProtection="false" borderId="0" fillId="0" fontId="7" numFmtId="167" xfId="0">
      <alignment horizontal="center" indent="0" shrinkToFit="false" textRotation="0" vertical="bottom" wrapText="false"/>
    </xf>
    <xf applyAlignment="false" applyBorder="false" applyFont="true" applyProtection="false" borderId="0" fillId="0" fontId="7" numFmtId="168" xfId="0"/>
    <xf applyAlignment="false" applyBorder="true" applyFont="true" applyProtection="false" borderId="2" fillId="0" fontId="7" numFmtId="164" xfId="0"/>
    <xf applyAlignment="true" applyBorder="true" applyFont="true" applyProtection="false" borderId="3" fillId="0" fontId="7" numFmtId="164" xfId="0">
      <alignment horizontal="center" indent="0" shrinkToFit="false" textRotation="0" vertical="bottom" wrapText="false"/>
    </xf>
    <xf applyAlignment="false" applyBorder="true" applyFont="true" applyProtection="false" borderId="3" fillId="0" fontId="7" numFmtId="164" xfId="0"/>
    <xf applyAlignment="true" applyBorder="true" applyFont="true" applyProtection="false" borderId="3" fillId="0" fontId="7" numFmtId="165" xfId="0">
      <alignment horizontal="center" indent="0" shrinkToFit="false" textRotation="0" vertical="bottom" wrapText="false"/>
    </xf>
    <xf applyAlignment="false" applyBorder="true" applyFont="true" applyProtection="false" borderId="3" fillId="0" fontId="7" numFmtId="165" xfId="0"/>
    <xf applyAlignment="false" applyBorder="true" applyFont="true" applyProtection="false" borderId="3" fillId="0" fontId="7" numFmtId="168" xfId="0"/>
    <xf applyAlignment="true" applyBorder="true" applyFont="true" applyProtection="false" borderId="3" fillId="0" fontId="5" numFmtId="164" xfId="0">
      <alignment horizontal="center" indent="0" shrinkToFit="false" textRotation="0" vertical="bottom" wrapText="true"/>
    </xf>
    <xf applyAlignment="true" applyBorder="true" applyFont="true" applyProtection="false" borderId="3" fillId="0" fontId="5" numFmtId="164" xfId="0">
      <alignment horizontal="center" indent="0" shrinkToFit="false" textRotation="0" vertical="bottom" wrapText="false"/>
    </xf>
    <xf applyAlignment="true" applyBorder="true" applyFont="true" applyProtection="false" borderId="3" fillId="0" fontId="9" numFmtId="164" xfId="0">
      <alignment horizontal="center" indent="0" shrinkToFit="false" textRotation="0" vertical="bottom" wrapText="true"/>
    </xf>
    <xf applyAlignment="true" applyBorder="true" applyFont="true" applyProtection="false" borderId="3" fillId="0" fontId="5" numFmtId="164" xfId="0">
      <alignment horizontal="center" indent="0" shrinkToFit="false" textRotation="0" vertical="bottom" wrapText="true"/>
    </xf>
    <xf applyAlignment="true" applyBorder="true" applyFont="true" applyProtection="false" borderId="3" fillId="0" fontId="5" numFmtId="165" xfId="0">
      <alignment horizontal="center" indent="0" shrinkToFit="false" textRotation="0" vertical="bottom" wrapText="true"/>
    </xf>
    <xf applyAlignment="true" applyBorder="true" applyFont="true" applyProtection="false" borderId="3" fillId="0" fontId="9" numFmtId="165" xfId="0">
      <alignment horizontal="center" indent="0" shrinkToFit="false" textRotation="0" vertical="bottom" wrapText="true"/>
    </xf>
    <xf applyAlignment="true" applyBorder="true" applyFont="true" applyProtection="false" borderId="3" fillId="0" fontId="5" numFmtId="168" xfId="0">
      <alignment horizontal="center" indent="0" shrinkToFit="false" textRotation="0" vertical="bottom" wrapText="true"/>
    </xf>
    <xf applyAlignment="true" applyBorder="true" applyFont="true" applyProtection="false" borderId="3" fillId="0" fontId="5" numFmtId="169" xfId="0">
      <alignment horizontal="center" indent="0" shrinkToFit="false" textRotation="0" vertical="bottom" wrapText="true"/>
    </xf>
    <xf applyAlignment="true" applyBorder="true" applyFont="true" applyProtection="true" borderId="3" fillId="0" fontId="5" numFmtId="170" xfId="15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3" fillId="0" fontId="5" numFmtId="171" xfId="0">
      <alignment horizontal="center" indent="0" shrinkToFit="false" textRotation="0" vertical="bottom" wrapText="true"/>
    </xf>
    <xf applyAlignment="true" applyBorder="true" applyFont="true" applyProtection="false" borderId="3" fillId="0" fontId="5" numFmtId="172" xfId="0">
      <alignment horizontal="center" indent="0" shrinkToFit="false" textRotation="0" vertical="bottom" wrapText="true"/>
    </xf>
    <xf applyAlignment="true" applyBorder="true" applyFont="true" applyProtection="true" borderId="3" fillId="0" fontId="5" numFmtId="173" xfId="15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3" fillId="0" fontId="10" numFmtId="165" xfId="0">
      <alignment horizontal="center" indent="0" shrinkToFit="false" textRotation="0" vertical="bottom" wrapText="false"/>
    </xf>
    <xf applyAlignment="false" applyBorder="true" applyFont="true" applyProtection="false" borderId="3" fillId="0" fontId="5" numFmtId="165" xfId="0"/>
    <xf applyAlignment="true" applyBorder="true" applyFont="true" applyProtection="false" borderId="4" fillId="0" fontId="5" numFmtId="169" xfId="0">
      <alignment horizontal="center" indent="0" shrinkToFit="false" textRotation="0" vertical="bottom" wrapText="true"/>
    </xf>
    <xf applyAlignment="true" applyBorder="true" applyFont="true" applyProtection="true" borderId="4" fillId="0" fontId="5" numFmtId="170" xfId="15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4" fillId="0" fontId="5" numFmtId="171" xfId="0">
      <alignment horizontal="center" indent="0" shrinkToFit="false" textRotation="0" vertical="bottom" wrapText="true"/>
    </xf>
    <xf applyAlignment="true" applyBorder="true" applyFont="true" applyProtection="false" borderId="4" fillId="0" fontId="5" numFmtId="172" xfId="0">
      <alignment horizontal="center" indent="0" shrinkToFit="false" textRotation="0" vertical="bottom" wrapText="true"/>
    </xf>
    <xf applyAlignment="true" applyBorder="true" applyFont="true" applyProtection="true" borderId="4" fillId="0" fontId="5" numFmtId="173" xfId="15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4" fillId="0" fontId="5" numFmtId="165" xfId="0">
      <alignment horizontal="center" indent="0" shrinkToFit="false" textRotation="0" vertical="bottom" wrapText="true"/>
    </xf>
    <xf applyAlignment="true" applyBorder="true" applyFont="true" applyProtection="false" borderId="4" fillId="0" fontId="10" numFmtId="165" xfId="0">
      <alignment horizontal="center" indent="0" shrinkToFit="false" textRotation="0" vertical="bottom" wrapText="false"/>
    </xf>
    <xf applyAlignment="false" applyBorder="true" applyFont="true" applyProtection="false" borderId="4" fillId="0" fontId="5" numFmtId="165" xfId="0"/>
    <xf applyAlignment="false" applyBorder="true" applyFont="true" applyProtection="false" borderId="3" fillId="0" fontId="4" numFmtId="164" xfId="0"/>
    <xf applyAlignment="false" applyBorder="true" applyFont="true" applyProtection="false" borderId="3" fillId="0" fontId="4" numFmtId="164" xfId="0"/>
    <xf applyAlignment="true" applyBorder="true" applyFont="true" applyProtection="false" borderId="0" fillId="0" fontId="5" numFmtId="169" xfId="0">
      <alignment horizontal="center" indent="0" shrinkToFit="false" textRotation="0" vertical="bottom" wrapText="true"/>
    </xf>
    <xf applyAlignment="true" applyBorder="true" applyFont="true" applyProtection="true" borderId="0" fillId="0" fontId="5" numFmtId="165" xfId="15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4" xfId="15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0" fontId="5" numFmtId="164" xfId="0">
      <alignment horizontal="center" indent="0" shrinkToFit="false" textRotation="0" vertical="bottom" wrapText="true"/>
    </xf>
    <xf applyAlignment="true" applyBorder="true" applyFont="true" applyProtection="true" borderId="0" fillId="0" fontId="5" numFmtId="170" xfId="15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4" xfId="0"/>
    <xf applyAlignment="true" applyBorder="true" applyFont="true" applyProtection="false" borderId="0" fillId="0" fontId="11" numFmtId="164" xfId="0">
      <alignment horizontal="center" indent="0" shrinkToFit="false" textRotation="0" vertical="bottom" wrapText="true"/>
    </xf>
    <xf applyAlignment="true" applyBorder="true" applyFont="true" applyProtection="true" borderId="0" fillId="0" fontId="11" numFmtId="165" xfId="15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0" fontId="11" numFmtId="170" xfId="15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0" fillId="0" fontId="11" numFmtId="174" xfId="15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0" fontId="12" numFmtId="169" xfId="0">
      <alignment horizontal="center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23" activeCellId="0" pane="topLeft" sqref="B23"/>
    </sheetView>
  </sheetViews>
  <cols>
    <col collapsed="false" hidden="false" max="1" min="1" style="1" width="15.0588235294118"/>
    <col collapsed="false" hidden="false" max="2" min="2" style="1" width="13.9098039215686"/>
    <col collapsed="false" hidden="false" max="3" min="3" style="1" width="14.2"/>
    <col collapsed="false" hidden="false" max="4" min="4" style="1" width="12.7647058823529"/>
    <col collapsed="false" hidden="false" max="5" min="5" style="1" width="19.0823529411765"/>
    <col collapsed="false" hidden="false" max="6" min="6" style="1" width="11.4745098039216"/>
    <col collapsed="false" hidden="false" max="7" min="7" style="2" width="10.1843137254902"/>
    <col collapsed="false" hidden="false" max="8" min="8" style="3" width="8.74901960784314"/>
    <col collapsed="false" hidden="false" max="9" min="9" style="3" width="11.9019607843137"/>
    <col collapsed="false" hidden="false" max="10" min="10" style="1" width="12.478431372549"/>
    <col collapsed="false" hidden="false" max="11" min="11" style="1" width="13.3372549019608"/>
    <col collapsed="false" hidden="false" max="12" min="12" style="3" width="15.0588235294118"/>
    <col collapsed="false" hidden="false" max="13" min="13" style="1" width="14.6274509803922"/>
    <col collapsed="false" hidden="false" max="14" min="14" style="1" width="10.3254901960784"/>
    <col collapsed="false" hidden="false" max="15" min="15" style="1" width="10.6117647058824"/>
    <col collapsed="false" hidden="false" max="16" min="16" style="1" width="14.0549019607843"/>
    <col collapsed="false" hidden="false" max="17" min="17" style="4" width="13.3372549019608"/>
    <col collapsed="false" hidden="false" max="18" min="18" style="5" width="11.4745098039216"/>
    <col collapsed="false" hidden="false" max="19" min="19" style="1" width="13.6235294117647"/>
    <col collapsed="false" hidden="false" max="256" min="20" style="1" width="11.4745098039216"/>
    <col collapsed="false" hidden="false" max="257" min="257" style="1" width="15.0588235294118"/>
    <col collapsed="false" hidden="false" max="258" min="258" style="1" width="13.9098039215686"/>
    <col collapsed="false" hidden="false" max="259" min="259" style="1" width="12.0470588235294"/>
    <col collapsed="false" hidden="false" max="260" min="260" style="1" width="12.7647058823529"/>
    <col collapsed="false" hidden="false" max="261" min="261" style="1" width="19.0823529411765"/>
    <col collapsed="false" hidden="false" max="262" min="262" style="1" width="11.4745098039216"/>
    <col collapsed="false" hidden="false" max="263" min="263" style="1" width="10.1843137254902"/>
    <col collapsed="false" hidden="false" max="264" min="264" style="1" width="8.74901960784314"/>
    <col collapsed="false" hidden="false" max="265" min="265" style="1" width="11.9019607843137"/>
    <col collapsed="false" hidden="false" max="266" min="266" style="1" width="12.478431372549"/>
    <col collapsed="false" hidden="false" max="267" min="267" style="1" width="13.3372549019608"/>
    <col collapsed="false" hidden="false" max="268" min="268" style="1" width="10.1843137254902"/>
    <col collapsed="false" hidden="false" max="269" min="269" style="1" width="14.6274509803922"/>
    <col collapsed="false" hidden="false" max="270" min="270" style="1" width="10.3254901960784"/>
    <col collapsed="false" hidden="false" max="271" min="271" style="1" width="10.6117647058824"/>
    <col collapsed="false" hidden="false" max="272" min="272" style="1" width="14.0549019607843"/>
    <col collapsed="false" hidden="false" max="273" min="273" style="1" width="13.3372549019608"/>
    <col collapsed="false" hidden="false" max="512" min="274" style="1" width="11.4745098039216"/>
    <col collapsed="false" hidden="false" max="513" min="513" style="1" width="15.0588235294118"/>
    <col collapsed="false" hidden="false" max="514" min="514" style="1" width="13.9098039215686"/>
    <col collapsed="false" hidden="false" max="515" min="515" style="1" width="12.0470588235294"/>
    <col collapsed="false" hidden="false" max="516" min="516" style="1" width="12.7647058823529"/>
    <col collapsed="false" hidden="false" max="517" min="517" style="1" width="19.0823529411765"/>
    <col collapsed="false" hidden="false" max="518" min="518" style="1" width="11.4745098039216"/>
    <col collapsed="false" hidden="false" max="519" min="519" style="1" width="10.1843137254902"/>
    <col collapsed="false" hidden="false" max="520" min="520" style="1" width="8.74901960784314"/>
    <col collapsed="false" hidden="false" max="521" min="521" style="1" width="11.9019607843137"/>
    <col collapsed="false" hidden="false" max="522" min="522" style="1" width="12.478431372549"/>
    <col collapsed="false" hidden="false" max="523" min="523" style="1" width="13.3372549019608"/>
    <col collapsed="false" hidden="false" max="524" min="524" style="1" width="10.1843137254902"/>
    <col collapsed="false" hidden="false" max="525" min="525" style="1" width="14.6274509803922"/>
    <col collapsed="false" hidden="false" max="526" min="526" style="1" width="10.3254901960784"/>
    <col collapsed="false" hidden="false" max="527" min="527" style="1" width="10.6117647058824"/>
    <col collapsed="false" hidden="false" max="528" min="528" style="1" width="14.0549019607843"/>
    <col collapsed="false" hidden="false" max="529" min="529" style="1" width="13.3372549019608"/>
    <col collapsed="false" hidden="false" max="768" min="530" style="1" width="11.4745098039216"/>
    <col collapsed="false" hidden="false" max="769" min="769" style="1" width="15.0588235294118"/>
    <col collapsed="false" hidden="false" max="770" min="770" style="1" width="13.9098039215686"/>
    <col collapsed="false" hidden="false" max="771" min="771" style="1" width="12.0470588235294"/>
    <col collapsed="false" hidden="false" max="772" min="772" style="1" width="12.7647058823529"/>
    <col collapsed="false" hidden="false" max="773" min="773" style="1" width="19.0823529411765"/>
    <col collapsed="false" hidden="false" max="774" min="774" style="1" width="11.4745098039216"/>
    <col collapsed="false" hidden="false" max="775" min="775" style="1" width="10.1843137254902"/>
    <col collapsed="false" hidden="false" max="776" min="776" style="1" width="8.74901960784314"/>
    <col collapsed="false" hidden="false" max="777" min="777" style="1" width="11.9019607843137"/>
    <col collapsed="false" hidden="false" max="778" min="778" style="1" width="12.478431372549"/>
    <col collapsed="false" hidden="false" max="779" min="779" style="1" width="13.3372549019608"/>
    <col collapsed="false" hidden="false" max="780" min="780" style="1" width="10.1843137254902"/>
    <col collapsed="false" hidden="false" max="781" min="781" style="1" width="14.6274509803922"/>
    <col collapsed="false" hidden="false" max="782" min="782" style="1" width="10.3254901960784"/>
    <col collapsed="false" hidden="false" max="783" min="783" style="1" width="10.6117647058824"/>
    <col collapsed="false" hidden="false" max="784" min="784" style="1" width="14.0549019607843"/>
    <col collapsed="false" hidden="false" max="785" min="785" style="1" width="13.3372549019608"/>
    <col collapsed="false" hidden="false" max="1025" min="786" style="1" width="11.4745098039216"/>
  </cols>
  <sheetData>
    <row collapsed="false" customFormat="false" customHeight="false" hidden="false" ht="14.5" outlineLevel="0" r="1">
      <c r="A1" s="6" t="s">
        <v>0</v>
      </c>
      <c r="B1" s="7" t="s">
        <v>1</v>
      </c>
      <c r="D1" s="7"/>
      <c r="E1" s="7"/>
      <c r="F1" s="7" t="s">
        <v>2</v>
      </c>
      <c r="G1" s="8"/>
      <c r="H1" s="9"/>
      <c r="I1" s="10" t="n">
        <v>4889.11</v>
      </c>
      <c r="J1" s="10"/>
      <c r="K1" s="11"/>
      <c r="L1" s="10"/>
      <c r="M1" s="10"/>
      <c r="N1" s="10"/>
      <c r="O1" s="11"/>
      <c r="P1" s="11"/>
      <c r="S1" s="12" t="s">
        <v>3</v>
      </c>
      <c r="T1" s="12" t="n">
        <v>15</v>
      </c>
    </row>
    <row collapsed="false" customFormat="false" customHeight="false" hidden="false" ht="14.5" outlineLevel="0" r="2">
      <c r="A2" s="6" t="s">
        <v>4</v>
      </c>
      <c r="B2" s="11" t="s">
        <v>5</v>
      </c>
      <c r="C2" s="7"/>
      <c r="D2" s="13" t="s">
        <v>6</v>
      </c>
      <c r="E2" s="14" t="n">
        <v>24159720</v>
      </c>
      <c r="F2" s="7" t="s">
        <v>7</v>
      </c>
      <c r="G2" s="8"/>
      <c r="H2" s="9"/>
      <c r="I2" s="10" t="n">
        <f aca="false">+I1/30</f>
        <v>162.970333333333</v>
      </c>
      <c r="J2" s="10"/>
      <c r="K2" s="11"/>
      <c r="L2" s="10"/>
      <c r="M2" s="10"/>
      <c r="N2" s="10"/>
      <c r="O2" s="11"/>
      <c r="P2" s="11"/>
      <c r="S2" s="12" t="s">
        <v>3</v>
      </c>
      <c r="T2" s="12" t="n">
        <v>30</v>
      </c>
    </row>
    <row collapsed="false" customFormat="false" customHeight="false" hidden="false" ht="14.5" outlineLevel="0" r="3">
      <c r="A3" s="6" t="s">
        <v>8</v>
      </c>
      <c r="B3" s="11"/>
      <c r="C3" s="15" t="n">
        <v>41716</v>
      </c>
      <c r="D3" s="15"/>
      <c r="E3" s="7"/>
      <c r="F3" s="7" t="s">
        <v>9</v>
      </c>
      <c r="G3" s="8"/>
      <c r="H3" s="9"/>
      <c r="I3" s="15"/>
      <c r="J3" s="15"/>
      <c r="K3" s="16"/>
      <c r="L3" s="10"/>
      <c r="M3" s="16"/>
      <c r="N3" s="16"/>
      <c r="O3" s="11"/>
      <c r="P3" s="11"/>
    </row>
    <row collapsed="false" customFormat="false" customHeight="false" hidden="false" ht="14.5" outlineLevel="0" r="4">
      <c r="A4" s="11"/>
      <c r="B4" s="11"/>
      <c r="C4" s="11"/>
      <c r="D4" s="11"/>
      <c r="E4" s="11"/>
      <c r="F4" s="11"/>
      <c r="G4" s="8"/>
      <c r="H4" s="9"/>
      <c r="I4" s="9"/>
      <c r="J4" s="11"/>
      <c r="K4" s="11"/>
      <c r="L4" s="9"/>
      <c r="M4" s="11"/>
      <c r="N4" s="17"/>
      <c r="O4" s="11"/>
      <c r="P4" s="11"/>
    </row>
    <row collapsed="false" customFormat="false" customHeight="false" hidden="false" ht="14.5" outlineLevel="0" r="5">
      <c r="A5" s="18"/>
      <c r="B5" s="19" t="s">
        <v>10</v>
      </c>
      <c r="C5" s="19"/>
      <c r="D5" s="19"/>
      <c r="E5" s="19"/>
      <c r="F5" s="20"/>
      <c r="G5" s="21" t="s">
        <v>11</v>
      </c>
      <c r="H5" s="21"/>
      <c r="I5" s="21"/>
      <c r="J5" s="19" t="s">
        <v>12</v>
      </c>
      <c r="K5" s="19"/>
      <c r="L5" s="22"/>
      <c r="M5" s="20"/>
      <c r="N5" s="23"/>
      <c r="O5" s="19" t="s">
        <v>13</v>
      </c>
      <c r="P5" s="19"/>
      <c r="Q5" s="19"/>
    </row>
    <row collapsed="false" customFormat="false" customHeight="false" hidden="false" ht="35.05" outlineLevel="0" r="6">
      <c r="A6" s="24" t="s">
        <v>14</v>
      </c>
      <c r="B6" s="25" t="s">
        <v>15</v>
      </c>
      <c r="C6" s="26" t="s">
        <v>16</v>
      </c>
      <c r="D6" s="24" t="s">
        <v>17</v>
      </c>
      <c r="E6" s="27" t="s">
        <v>18</v>
      </c>
      <c r="F6" s="24" t="s">
        <v>19</v>
      </c>
      <c r="G6" s="28" t="s">
        <v>20</v>
      </c>
      <c r="H6" s="28" t="s">
        <v>21</v>
      </c>
      <c r="I6" s="28" t="s">
        <v>22</v>
      </c>
      <c r="J6" s="24" t="s">
        <v>20</v>
      </c>
      <c r="K6" s="24" t="s">
        <v>23</v>
      </c>
      <c r="L6" s="29" t="s">
        <v>24</v>
      </c>
      <c r="M6" s="24" t="s">
        <v>25</v>
      </c>
      <c r="N6" s="30" t="s">
        <v>26</v>
      </c>
      <c r="O6" s="24" t="s">
        <v>27</v>
      </c>
      <c r="P6" s="24" t="s">
        <v>28</v>
      </c>
      <c r="Q6" s="27" t="s">
        <v>29</v>
      </c>
      <c r="U6" s="1" t="s">
        <v>30</v>
      </c>
    </row>
    <row collapsed="false" customFormat="false" customHeight="false" hidden="false" ht="12.1" outlineLevel="0" r="7">
      <c r="A7" s="31"/>
      <c r="B7" s="32"/>
      <c r="C7" s="33"/>
      <c r="D7" s="33"/>
      <c r="E7" s="32"/>
      <c r="F7" s="34"/>
      <c r="G7" s="35"/>
      <c r="H7" s="35"/>
      <c r="I7" s="35"/>
      <c r="J7" s="32"/>
      <c r="K7" s="32"/>
      <c r="L7" s="28"/>
      <c r="M7" s="32"/>
      <c r="N7" s="36"/>
      <c r="O7" s="32"/>
      <c r="P7" s="32"/>
      <c r="Q7" s="37"/>
    </row>
    <row collapsed="false" customFormat="false" customHeight="false" hidden="false" ht="12.1" outlineLevel="0" r="8">
      <c r="A8" s="38"/>
      <c r="B8" s="39"/>
      <c r="C8" s="40"/>
      <c r="D8" s="40"/>
      <c r="E8" s="39"/>
      <c r="F8" s="41"/>
      <c r="G8" s="42"/>
      <c r="H8" s="42"/>
      <c r="I8" s="42"/>
      <c r="J8" s="39"/>
      <c r="K8" s="39"/>
      <c r="L8" s="43"/>
      <c r="M8" s="39"/>
      <c r="N8" s="44"/>
      <c r="O8" s="39"/>
      <c r="P8" s="39"/>
      <c r="Q8" s="45"/>
    </row>
    <row collapsed="false" customFormat="true" customHeight="false" hidden="false" ht="12.65" outlineLevel="0" r="9" s="47">
      <c r="A9" s="31" t="n">
        <v>41699</v>
      </c>
      <c r="B9" s="32" t="n">
        <f aca="false">3270/30*18</f>
        <v>1962</v>
      </c>
      <c r="C9" s="33" t="n">
        <f aca="false">(B9/30*$T$2)/12</f>
        <v>163.5</v>
      </c>
      <c r="D9" s="33" t="n">
        <f aca="false">(B9/30*U9)/12</f>
        <v>81.75</v>
      </c>
      <c r="E9" s="32" t="n">
        <f aca="false">SUM(B9:D9)</f>
        <v>2207.25</v>
      </c>
      <c r="F9" s="34" t="n">
        <f aca="false">E9/30</f>
        <v>73.575</v>
      </c>
      <c r="G9" s="35"/>
      <c r="H9" s="35"/>
      <c r="I9" s="35" t="n">
        <f aca="false">+G9+H9+I8</f>
        <v>0</v>
      </c>
      <c r="J9" s="32" t="n">
        <f aca="false">(G9+H9)*F9</f>
        <v>0</v>
      </c>
      <c r="K9" s="32" t="n">
        <f aca="false">+K8-L8+J9</f>
        <v>0</v>
      </c>
      <c r="L9" s="28"/>
      <c r="M9" s="32" t="n">
        <f aca="false">K9-L9</f>
        <v>0</v>
      </c>
      <c r="N9" s="36" t="n">
        <v>15.05</v>
      </c>
      <c r="O9" s="32" t="n">
        <f aca="false">(M9*(N9/12))/100</f>
        <v>0</v>
      </c>
      <c r="P9" s="32" t="n">
        <f aca="false">O9+P8-Q9</f>
        <v>0</v>
      </c>
      <c r="Q9" s="37"/>
      <c r="R9" s="46"/>
      <c r="U9" s="47" t="n">
        <v>15</v>
      </c>
    </row>
    <row collapsed="false" customFormat="true" customHeight="false" hidden="false" ht="12.65" outlineLevel="0" r="10" s="47">
      <c r="A10" s="31" t="n">
        <v>41730</v>
      </c>
      <c r="B10" s="32" t="n">
        <v>3270.3</v>
      </c>
      <c r="C10" s="33" t="n">
        <f aca="false">(B10/30*$T$2)/12</f>
        <v>272.525</v>
      </c>
      <c r="D10" s="33" t="n">
        <f aca="false">(B10/30*U10)/12</f>
        <v>136.2625</v>
      </c>
      <c r="E10" s="32" t="n">
        <f aca="false">SUM(B10:D10)</f>
        <v>3679.0875</v>
      </c>
      <c r="F10" s="34" t="n">
        <f aca="false">E10/30</f>
        <v>122.63625</v>
      </c>
      <c r="G10" s="35"/>
      <c r="H10" s="35"/>
      <c r="I10" s="35" t="n">
        <f aca="false">+G10+H10+I9</f>
        <v>0</v>
      </c>
      <c r="J10" s="32" t="n">
        <f aca="false">(G10+H10)*F10</f>
        <v>0</v>
      </c>
      <c r="K10" s="32" t="n">
        <f aca="false">+K9-L9+J10</f>
        <v>0</v>
      </c>
      <c r="L10" s="28"/>
      <c r="M10" s="32" t="n">
        <f aca="false">K10-L10</f>
        <v>0</v>
      </c>
      <c r="N10" s="36" t="n">
        <v>15.44</v>
      </c>
      <c r="O10" s="32" t="n">
        <f aca="false">(M10*(N10/12))/100</f>
        <v>0</v>
      </c>
      <c r="P10" s="32" t="n">
        <f aca="false">O10+P9-Q10</f>
        <v>0</v>
      </c>
      <c r="Q10" s="37"/>
      <c r="R10" s="46"/>
      <c r="U10" s="47" t="n">
        <v>15</v>
      </c>
    </row>
    <row collapsed="false" customFormat="true" customHeight="false" hidden="false" ht="12.65" outlineLevel="0" r="11" s="47">
      <c r="A11" s="31" t="n">
        <v>41760</v>
      </c>
      <c r="B11" s="32" t="n">
        <v>4251.4</v>
      </c>
      <c r="C11" s="33" t="n">
        <f aca="false">(B11/30*$T$2)/12</f>
        <v>354.283333333333</v>
      </c>
      <c r="D11" s="33" t="n">
        <f aca="false">(B11/30*U11)/12</f>
        <v>177.141666666667</v>
      </c>
      <c r="E11" s="32" t="n">
        <f aca="false">SUM(B11:D11)</f>
        <v>4782.825</v>
      </c>
      <c r="F11" s="34" t="n">
        <f aca="false">E11/30</f>
        <v>159.4275</v>
      </c>
      <c r="G11" s="35"/>
      <c r="H11" s="35"/>
      <c r="I11" s="35" t="n">
        <f aca="false">+G11+H11+I10</f>
        <v>0</v>
      </c>
      <c r="J11" s="32" t="n">
        <f aca="false">(G11+H11)*F11</f>
        <v>0</v>
      </c>
      <c r="K11" s="32" t="n">
        <f aca="false">+K10-L10+J11</f>
        <v>0</v>
      </c>
      <c r="L11" s="28"/>
      <c r="M11" s="32" t="n">
        <f aca="false">K11-L11</f>
        <v>0</v>
      </c>
      <c r="N11" s="36" t="n">
        <v>15.54</v>
      </c>
      <c r="O11" s="32" t="n">
        <f aca="false">(M11*(N11/12))/100</f>
        <v>0</v>
      </c>
      <c r="P11" s="32" t="n">
        <f aca="false">O11+P10-Q11</f>
        <v>0</v>
      </c>
      <c r="Q11" s="37"/>
      <c r="R11" s="46"/>
      <c r="U11" s="47" t="n">
        <v>15</v>
      </c>
    </row>
    <row collapsed="false" customFormat="true" customHeight="false" hidden="false" ht="12.65" outlineLevel="0" r="12" s="47">
      <c r="A12" s="31" t="n">
        <v>41791</v>
      </c>
      <c r="B12" s="32" t="n">
        <v>4251.4</v>
      </c>
      <c r="C12" s="33" t="n">
        <f aca="false">(B12/30*$T$2)/12</f>
        <v>354.283333333333</v>
      </c>
      <c r="D12" s="33" t="n">
        <f aca="false">(B12/30*U12)/12</f>
        <v>177.141666666667</v>
      </c>
      <c r="E12" s="32" t="n">
        <f aca="false">SUM(B12:D12)</f>
        <v>4782.825</v>
      </c>
      <c r="F12" s="34" t="n">
        <f aca="false">E12/30</f>
        <v>159.4275</v>
      </c>
      <c r="G12" s="35" t="n">
        <v>15</v>
      </c>
      <c r="H12" s="35"/>
      <c r="I12" s="35" t="n">
        <f aca="false">+G12+H12+I11</f>
        <v>15</v>
      </c>
      <c r="J12" s="32" t="n">
        <f aca="false">(G12+H12)*F12</f>
        <v>2391.4125</v>
      </c>
      <c r="K12" s="32" t="n">
        <f aca="false">+K11-L11+J12</f>
        <v>2391.4125</v>
      </c>
      <c r="L12" s="28"/>
      <c r="M12" s="32" t="n">
        <f aca="false">K12-L12</f>
        <v>2391.4125</v>
      </c>
      <c r="N12" s="36" t="n">
        <v>15.56</v>
      </c>
      <c r="O12" s="32" t="n">
        <f aca="false">(M12*(N12/12))/100</f>
        <v>31.00864875</v>
      </c>
      <c r="P12" s="32" t="n">
        <f aca="false">O12+P11-Q12</f>
        <v>31.00864875</v>
      </c>
      <c r="Q12" s="37"/>
      <c r="R12" s="46"/>
      <c r="U12" s="47" t="n">
        <v>15</v>
      </c>
    </row>
    <row collapsed="false" customFormat="true" customHeight="false" hidden="false" ht="12.65" outlineLevel="0" r="13" s="47">
      <c r="A13" s="31" t="n">
        <v>41821</v>
      </c>
      <c r="B13" s="32" t="n">
        <v>4251.4</v>
      </c>
      <c r="C13" s="33" t="n">
        <f aca="false">(B13/30*$T$2)/12</f>
        <v>354.283333333333</v>
      </c>
      <c r="D13" s="33" t="n">
        <f aca="false">(B13/30*U13)/12</f>
        <v>177.141666666667</v>
      </c>
      <c r="E13" s="32" t="n">
        <f aca="false">SUM(B13:D13)</f>
        <v>4782.825</v>
      </c>
      <c r="F13" s="34" t="n">
        <f aca="false">E13/30</f>
        <v>159.4275</v>
      </c>
      <c r="G13" s="35"/>
      <c r="H13" s="35"/>
      <c r="I13" s="35" t="n">
        <f aca="false">+G13+H13+I12</f>
        <v>15</v>
      </c>
      <c r="J13" s="32" t="n">
        <f aca="false">(G13+H13)*F13</f>
        <v>0</v>
      </c>
      <c r="K13" s="32" t="n">
        <f aca="false">+K12-L12+J13</f>
        <v>2391.4125</v>
      </c>
      <c r="L13" s="28"/>
      <c r="M13" s="32" t="n">
        <f aca="false">K13-L13</f>
        <v>2391.4125</v>
      </c>
      <c r="N13" s="36" t="n">
        <v>15.86</v>
      </c>
      <c r="O13" s="32" t="n">
        <f aca="false">(M13*(N13/12))/100</f>
        <v>31.606501875</v>
      </c>
      <c r="P13" s="32" t="n">
        <f aca="false">O13+P12-Q13</f>
        <v>62.615150625</v>
      </c>
      <c r="Q13" s="37"/>
      <c r="R13" s="46"/>
      <c r="U13" s="47" t="n">
        <v>15</v>
      </c>
    </row>
    <row collapsed="false" customFormat="true" customHeight="false" hidden="false" ht="12.65" outlineLevel="0" r="14" s="47">
      <c r="A14" s="31" t="n">
        <v>41852</v>
      </c>
      <c r="B14" s="32" t="n">
        <v>4251.4</v>
      </c>
      <c r="C14" s="33" t="n">
        <f aca="false">(B14/30*$T$2)/12</f>
        <v>354.283333333333</v>
      </c>
      <c r="D14" s="33" t="n">
        <f aca="false">(B14/30*U14)/12</f>
        <v>177.141666666667</v>
      </c>
      <c r="E14" s="32" t="n">
        <f aca="false">SUM(B14:D14)</f>
        <v>4782.825</v>
      </c>
      <c r="F14" s="34" t="n">
        <f aca="false">E14/30</f>
        <v>159.4275</v>
      </c>
      <c r="G14" s="35"/>
      <c r="H14" s="35"/>
      <c r="I14" s="35" t="n">
        <f aca="false">+G14+H14+I13</f>
        <v>15</v>
      </c>
      <c r="J14" s="32" t="n">
        <f aca="false">(G14+H14)*F14</f>
        <v>0</v>
      </c>
      <c r="K14" s="32" t="n">
        <f aca="false">+K13-L13+J14</f>
        <v>2391.4125</v>
      </c>
      <c r="L14" s="28"/>
      <c r="M14" s="32" t="n">
        <f aca="false">K14-L14</f>
        <v>2391.4125</v>
      </c>
      <c r="N14" s="36" t="n">
        <v>16.23</v>
      </c>
      <c r="O14" s="32" t="n">
        <f aca="false">(M14*(N14/12))/100</f>
        <v>32.3438540625</v>
      </c>
      <c r="P14" s="32" t="n">
        <f aca="false">O14+P13-Q14</f>
        <v>94.9590046875</v>
      </c>
      <c r="Q14" s="37"/>
      <c r="R14" s="46"/>
      <c r="U14" s="47" t="n">
        <v>15</v>
      </c>
    </row>
    <row collapsed="false" customFormat="true" customHeight="false" hidden="false" ht="12.65" outlineLevel="0" r="15" s="47">
      <c r="A15" s="31" t="n">
        <v>41883</v>
      </c>
      <c r="B15" s="32" t="n">
        <v>4251.4</v>
      </c>
      <c r="C15" s="33" t="n">
        <f aca="false">(B15/30*$T$2)/12</f>
        <v>354.283333333333</v>
      </c>
      <c r="D15" s="33" t="n">
        <f aca="false">(B15/30*U15)/12</f>
        <v>177.141666666667</v>
      </c>
      <c r="E15" s="32" t="n">
        <f aca="false">SUM(B15:D15)</f>
        <v>4782.825</v>
      </c>
      <c r="F15" s="34" t="n">
        <f aca="false">E15/30</f>
        <v>159.4275</v>
      </c>
      <c r="G15" s="35" t="n">
        <v>15</v>
      </c>
      <c r="H15" s="35"/>
      <c r="I15" s="35" t="n">
        <f aca="false">+G15+H15+I14</f>
        <v>30</v>
      </c>
      <c r="J15" s="32" t="n">
        <f aca="false">(G15+H15)*F15</f>
        <v>2391.4125</v>
      </c>
      <c r="K15" s="32" t="n">
        <f aca="false">+K14-L14+J15</f>
        <v>4782.825</v>
      </c>
      <c r="L15" s="28"/>
      <c r="M15" s="32" t="n">
        <f aca="false">K15-L15</f>
        <v>4782.825</v>
      </c>
      <c r="N15" s="36" t="n">
        <v>16.16</v>
      </c>
      <c r="O15" s="32" t="n">
        <f aca="false">(M15*(N15/12))/100</f>
        <v>64.40871</v>
      </c>
      <c r="P15" s="32" t="n">
        <f aca="false">O15+P14-Q15</f>
        <v>159.3677146875</v>
      </c>
      <c r="Q15" s="37"/>
      <c r="R15" s="46"/>
      <c r="U15" s="47" t="n">
        <v>15</v>
      </c>
    </row>
    <row collapsed="false" customFormat="true" customHeight="false" hidden="false" ht="12.65" outlineLevel="0" r="16" s="47">
      <c r="A16" s="31" t="n">
        <v>41913</v>
      </c>
      <c r="B16" s="32" t="n">
        <v>4251.4</v>
      </c>
      <c r="C16" s="33" t="n">
        <f aca="false">(B16/30*$T$2)/12</f>
        <v>354.283333333333</v>
      </c>
      <c r="D16" s="33" t="n">
        <f aca="false">(B16/30*U16)/12</f>
        <v>177.141666666667</v>
      </c>
      <c r="E16" s="32" t="n">
        <f aca="false">SUM(B16:D16)</f>
        <v>4782.825</v>
      </c>
      <c r="F16" s="34" t="n">
        <f aca="false">E16/30</f>
        <v>159.4275</v>
      </c>
      <c r="G16" s="35"/>
      <c r="H16" s="35"/>
      <c r="I16" s="35" t="n">
        <f aca="false">+G16+H16+I15</f>
        <v>30</v>
      </c>
      <c r="J16" s="32" t="n">
        <f aca="false">(G16+H16)*F16</f>
        <v>0</v>
      </c>
      <c r="K16" s="32" t="n">
        <f aca="false">+K15-L15+J16</f>
        <v>4782.825</v>
      </c>
      <c r="L16" s="28"/>
      <c r="M16" s="32" t="n">
        <f aca="false">K16-L16</f>
        <v>4782.825</v>
      </c>
      <c r="N16" s="36" t="n">
        <v>16.65</v>
      </c>
      <c r="O16" s="32" t="n">
        <f aca="false">(M16*(N16/12))/100</f>
        <v>66.361696875</v>
      </c>
      <c r="P16" s="32" t="n">
        <f aca="false">O16+P15-Q16</f>
        <v>225.7294115625</v>
      </c>
      <c r="Q16" s="37"/>
      <c r="R16" s="46"/>
      <c r="U16" s="47" t="n">
        <v>15</v>
      </c>
    </row>
    <row collapsed="false" customFormat="true" customHeight="false" hidden="false" ht="12.65" outlineLevel="0" r="17" s="47">
      <c r="A17" s="31" t="n">
        <v>41944</v>
      </c>
      <c r="B17" s="32" t="n">
        <v>4251.4</v>
      </c>
      <c r="C17" s="33" t="n">
        <f aca="false">(B17/30*$T$2)/12</f>
        <v>354.283333333333</v>
      </c>
      <c r="D17" s="33" t="n">
        <f aca="false">(B17/30*U17)/12</f>
        <v>177.141666666667</v>
      </c>
      <c r="E17" s="32" t="n">
        <f aca="false">SUM(B17:D17)</f>
        <v>4782.825</v>
      </c>
      <c r="F17" s="34" t="n">
        <f aca="false">E17/30</f>
        <v>159.4275</v>
      </c>
      <c r="G17" s="35"/>
      <c r="H17" s="35"/>
      <c r="I17" s="35" t="n">
        <f aca="false">+G17+H17+I16</f>
        <v>30</v>
      </c>
      <c r="J17" s="32" t="n">
        <f aca="false">(G17+H17)*F17</f>
        <v>0</v>
      </c>
      <c r="K17" s="32" t="n">
        <f aca="false">+K16-L16+J17</f>
        <v>4782.825</v>
      </c>
      <c r="L17" s="28"/>
      <c r="M17" s="32" t="n">
        <f aca="false">K17-L17</f>
        <v>4782.825</v>
      </c>
      <c r="N17" s="36" t="n">
        <v>16.96</v>
      </c>
      <c r="O17" s="32" t="n">
        <f aca="false">(M17*(N17/12))/100</f>
        <v>67.59726</v>
      </c>
      <c r="P17" s="32" t="n">
        <f aca="false">O17+P16-Q17</f>
        <v>293.3266715625</v>
      </c>
      <c r="Q17" s="37"/>
      <c r="R17" s="46"/>
      <c r="U17" s="47" t="n">
        <v>15</v>
      </c>
    </row>
    <row collapsed="false" customFormat="true" customHeight="false" hidden="false" ht="12.65" outlineLevel="0" r="18" s="47">
      <c r="A18" s="31" t="n">
        <v>41974</v>
      </c>
      <c r="B18" s="32" t="n">
        <v>4889.11</v>
      </c>
      <c r="C18" s="33" t="n">
        <f aca="false">(B18/30*$T$2)/12</f>
        <v>407.425833333333</v>
      </c>
      <c r="D18" s="33" t="n">
        <f aca="false">(B18/30*U18)/12</f>
        <v>203.712916666667</v>
      </c>
      <c r="E18" s="32" t="n">
        <f aca="false">SUM(B18:D18)</f>
        <v>5500.24875</v>
      </c>
      <c r="F18" s="34" t="n">
        <f aca="false">E18/30</f>
        <v>183.341625</v>
      </c>
      <c r="G18" s="35" t="n">
        <v>15</v>
      </c>
      <c r="H18" s="35"/>
      <c r="I18" s="35" t="n">
        <f aca="false">+G18+H18+I17</f>
        <v>45</v>
      </c>
      <c r="J18" s="32" t="n">
        <f aca="false">(G18+H18)*F18</f>
        <v>2750.124375</v>
      </c>
      <c r="K18" s="32" t="n">
        <f aca="false">+K17-L17+J18</f>
        <v>7532.949375</v>
      </c>
      <c r="L18" s="28"/>
      <c r="M18" s="32" t="n">
        <f aca="false">K18-L18</f>
        <v>7532.949375</v>
      </c>
      <c r="N18" s="36" t="n">
        <v>16.96</v>
      </c>
      <c r="O18" s="32" t="n">
        <f aca="false">(M18*(N18/12))/100</f>
        <v>106.4656845</v>
      </c>
      <c r="P18" s="32" t="n">
        <f aca="false">O18+P17-Q18</f>
        <v>399.7923560625</v>
      </c>
      <c r="Q18" s="37"/>
      <c r="R18" s="46"/>
      <c r="U18" s="47" t="n">
        <v>15</v>
      </c>
    </row>
    <row collapsed="false" customFormat="true" customHeight="false" hidden="false" ht="12.1" outlineLevel="0" r="19" s="53">
      <c r="A19" s="48"/>
      <c r="B19" s="49"/>
      <c r="C19" s="49"/>
      <c r="D19" s="49"/>
      <c r="E19" s="49"/>
      <c r="F19" s="49"/>
      <c r="G19" s="50"/>
      <c r="H19" s="50"/>
      <c r="I19" s="51"/>
      <c r="J19" s="49"/>
      <c r="K19" s="52"/>
      <c r="L19" s="49"/>
      <c r="M19" s="52"/>
      <c r="N19" s="49"/>
      <c r="O19" s="49"/>
      <c r="P19" s="52"/>
      <c r="Q19" s="49"/>
      <c r="U19" s="54"/>
    </row>
    <row collapsed="false" customFormat="true" customHeight="false" hidden="false" ht="13.3" outlineLevel="0" r="20" s="53">
      <c r="A20" s="48"/>
      <c r="B20" s="49"/>
      <c r="C20" s="49"/>
      <c r="D20" s="49"/>
      <c r="E20" s="49"/>
      <c r="F20" s="49"/>
      <c r="G20" s="50"/>
      <c r="H20" s="50"/>
      <c r="I20" s="55"/>
      <c r="J20" s="56"/>
      <c r="K20" s="57" t="s">
        <v>31</v>
      </c>
      <c r="L20" s="56" t="n">
        <f aca="false">M18*0.75</f>
        <v>5649.71203125</v>
      </c>
      <c r="M20" s="58" t="n">
        <v>2014</v>
      </c>
      <c r="N20" s="49"/>
      <c r="O20" s="49"/>
      <c r="P20" s="52"/>
      <c r="Q20" s="49"/>
      <c r="U20" s="54"/>
    </row>
    <row collapsed="false" customFormat="true" customHeight="false" hidden="false" ht="13.3" outlineLevel="0" r="21" s="53">
      <c r="A21" s="59"/>
      <c r="B21" s="56" t="n">
        <f aca="false">SUM(B9:B18)</f>
        <v>39881.21</v>
      </c>
      <c r="C21" s="56"/>
      <c r="D21" s="49"/>
      <c r="E21" s="49"/>
      <c r="F21" s="49"/>
      <c r="G21" s="50"/>
      <c r="H21" s="50"/>
      <c r="I21" s="55"/>
      <c r="J21" s="56"/>
      <c r="K21" s="57" t="s">
        <v>32</v>
      </c>
      <c r="L21" s="56" t="n">
        <f aca="false">+P18</f>
        <v>399.7923560625</v>
      </c>
      <c r="M21" s="58" t="n">
        <v>2014</v>
      </c>
      <c r="N21" s="49"/>
      <c r="O21" s="49"/>
      <c r="P21" s="52"/>
      <c r="Q21" s="49"/>
      <c r="U21" s="54"/>
    </row>
    <row collapsed="false" customFormat="true" customHeight="false" hidden="false" ht="13.3" outlineLevel="0" r="22" s="53">
      <c r="A22" s="59"/>
      <c r="B22" s="56" t="n">
        <f aca="false">B21*0.083333</f>
        <v>3323.42087293</v>
      </c>
      <c r="C22" s="56" t="s">
        <v>33</v>
      </c>
      <c r="D22" s="49"/>
      <c r="E22" s="49"/>
      <c r="F22" s="49"/>
      <c r="G22" s="50"/>
      <c r="H22" s="50"/>
      <c r="I22" s="51"/>
      <c r="J22" s="49"/>
      <c r="K22" s="52"/>
      <c r="L22" s="49"/>
      <c r="M22" s="52"/>
      <c r="N22" s="49"/>
      <c r="O22" s="49"/>
      <c r="P22" s="52"/>
      <c r="Q22" s="49"/>
      <c r="U22" s="54"/>
    </row>
  </sheetData>
  <mergeCells count="8">
    <mergeCell ref="I1:J1"/>
    <mergeCell ref="I2:J2"/>
    <mergeCell ref="C3:D3"/>
    <mergeCell ref="I3:J3"/>
    <mergeCell ref="B5:E5"/>
    <mergeCell ref="G5:I5"/>
    <mergeCell ref="J5:K5"/>
    <mergeCell ref="O5:Q5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0.57647058823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0.57647058823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2006-09-12T12:46:56.00Z</dcterms:created>
  <dcterms:modified xsi:type="dcterms:W3CDTF">2015-01-05T20:41:55.00Z</dcterms:modified>
  <cp:revision>0</cp:revision>
</cp:coreProperties>
</file>