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1FBAEBDE-25E4-42EC-ACA7-3A16B9E8D467}" xr6:coauthVersionLast="36" xr6:coauthVersionMax="36" xr10:uidLastSave="{00000000-0000-0000-0000-000000000000}"/>
  <bookViews>
    <workbookView xWindow="0" yWindow="0" windowWidth="28800" windowHeight="12810" activeTab="2" xr2:uid="{A053033E-1502-4B0B-A0CC-826F179C2ACF}"/>
  </bookViews>
  <sheets>
    <sheet name="Data" sheetId="1" r:id="rId1"/>
    <sheet name="Glyphosate" sheetId="3" r:id="rId2"/>
    <sheet name="AMP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3" l="1"/>
  <c r="D50" i="3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G42" i="3"/>
  <c r="H41" i="3" s="1"/>
  <c r="M41" i="3" s="1"/>
  <c r="N41" i="3" s="1"/>
  <c r="D42" i="3"/>
  <c r="E42" i="3" s="1"/>
  <c r="D31" i="3"/>
  <c r="D60" i="3" s="1"/>
  <c r="I42" i="3" l="1"/>
  <c r="H42" i="3"/>
  <c r="M42" i="3" s="1"/>
  <c r="N42" i="3" s="1"/>
  <c r="F42" i="3"/>
  <c r="D47" i="3"/>
  <c r="D55" i="3"/>
  <c r="D45" i="3"/>
  <c r="D53" i="3"/>
  <c r="D48" i="3"/>
  <c r="D56" i="3"/>
  <c r="D43" i="3"/>
  <c r="D51" i="3"/>
  <c r="D59" i="3"/>
  <c r="D46" i="3"/>
  <c r="D54" i="3"/>
  <c r="D49" i="3"/>
  <c r="D57" i="3"/>
  <c r="D44" i="3"/>
  <c r="D52" i="3"/>
  <c r="J42" i="3" l="1"/>
  <c r="M43" i="3" s="1"/>
  <c r="N43" i="3" s="1"/>
  <c r="C43" i="3"/>
  <c r="G43" i="3" l="1"/>
  <c r="E43" i="3"/>
  <c r="F43" i="3" l="1"/>
  <c r="I43" i="3"/>
  <c r="H43" i="3"/>
  <c r="M44" i="3" s="1"/>
  <c r="N44" i="3" s="1"/>
  <c r="C44" i="3" l="1"/>
  <c r="J43" i="3"/>
  <c r="M45" i="3" s="1"/>
  <c r="N45" i="3" s="1"/>
  <c r="G44" i="3" l="1"/>
  <c r="E44" i="3"/>
  <c r="I44" i="3" l="1"/>
  <c r="H44" i="3"/>
  <c r="M46" i="3" s="1"/>
  <c r="N46" i="3" s="1"/>
  <c r="F44" i="3"/>
  <c r="C45" i="3" l="1"/>
  <c r="J44" i="3"/>
  <c r="M47" i="3" s="1"/>
  <c r="N47" i="3" s="1"/>
  <c r="G45" i="3" l="1"/>
  <c r="E45" i="3"/>
  <c r="I45" i="3" l="1"/>
  <c r="H45" i="3"/>
  <c r="M48" i="3" s="1"/>
  <c r="N48" i="3" s="1"/>
  <c r="F45" i="3"/>
  <c r="C46" i="3" l="1"/>
  <c r="J45" i="3"/>
  <c r="M49" i="3" s="1"/>
  <c r="N49" i="3" s="1"/>
  <c r="E46" i="3" l="1"/>
  <c r="G46" i="3"/>
  <c r="F46" i="3" l="1"/>
  <c r="I46" i="3"/>
  <c r="H46" i="3"/>
  <c r="C47" i="3" l="1"/>
  <c r="J46" i="3"/>
  <c r="M50" i="3" s="1"/>
  <c r="N50" i="3" s="1"/>
  <c r="G47" i="3" l="1"/>
  <c r="E47" i="3"/>
  <c r="I47" i="3" l="1"/>
  <c r="H47" i="3"/>
  <c r="F47" i="3"/>
  <c r="J47" i="3" l="1"/>
  <c r="M51" i="3" s="1"/>
  <c r="N51" i="3" s="1"/>
  <c r="C48" i="3"/>
  <c r="G48" i="3" l="1"/>
  <c r="E48" i="3"/>
  <c r="H48" i="3" l="1"/>
  <c r="F48" i="3"/>
  <c r="I48" i="3"/>
  <c r="J48" i="3" l="1"/>
  <c r="M52" i="3" s="1"/>
  <c r="N52" i="3" s="1"/>
  <c r="C49" i="3"/>
  <c r="E49" i="3" l="1"/>
  <c r="G49" i="3"/>
  <c r="I49" i="3" l="1"/>
  <c r="H49" i="3"/>
  <c r="F49" i="3"/>
  <c r="J49" i="3" l="1"/>
  <c r="M53" i="3" s="1"/>
  <c r="N53" i="3" s="1"/>
  <c r="C50" i="3"/>
  <c r="G50" i="3" l="1"/>
  <c r="E50" i="3"/>
  <c r="I50" i="3" l="1"/>
  <c r="H50" i="3"/>
  <c r="F50" i="3"/>
  <c r="J50" i="3" l="1"/>
  <c r="M54" i="3" s="1"/>
  <c r="N54" i="3" s="1"/>
  <c r="C51" i="3"/>
  <c r="G51" i="3" l="1"/>
  <c r="E51" i="3"/>
  <c r="F51" i="3" l="1"/>
  <c r="I51" i="3"/>
  <c r="H51" i="3"/>
  <c r="C52" i="3" l="1"/>
  <c r="J51" i="3"/>
  <c r="M55" i="3" s="1"/>
  <c r="N55" i="3" s="1"/>
  <c r="G52" i="3" l="1"/>
  <c r="E52" i="3"/>
  <c r="F52" i="3" l="1"/>
  <c r="I52" i="3"/>
  <c r="H52" i="3"/>
  <c r="J52" i="3" l="1"/>
  <c r="M56" i="3" s="1"/>
  <c r="N56" i="3" s="1"/>
  <c r="C53" i="3"/>
  <c r="G53" i="3" l="1"/>
  <c r="E53" i="3"/>
  <c r="I53" i="3" l="1"/>
  <c r="H53" i="3"/>
  <c r="F53" i="3"/>
  <c r="C54" i="3" l="1"/>
  <c r="J53" i="3"/>
  <c r="M57" i="3" s="1"/>
  <c r="N57" i="3" s="1"/>
  <c r="E54" i="3" l="1"/>
  <c r="G54" i="3"/>
  <c r="F54" i="3" l="1"/>
  <c r="H54" i="3"/>
  <c r="I54" i="3"/>
  <c r="C55" i="3" l="1"/>
  <c r="J54" i="3"/>
  <c r="M58" i="3" s="1"/>
  <c r="N58" i="3" s="1"/>
  <c r="E55" i="3" l="1"/>
  <c r="G55" i="3"/>
  <c r="I55" i="3" l="1"/>
  <c r="H55" i="3"/>
  <c r="F55" i="3"/>
  <c r="J55" i="3" l="1"/>
  <c r="M59" i="3" s="1"/>
  <c r="N59" i="3" s="1"/>
  <c r="C56" i="3"/>
  <c r="G56" i="3" l="1"/>
  <c r="E56" i="3"/>
  <c r="H56" i="3" l="1"/>
  <c r="F56" i="3"/>
  <c r="I56" i="3"/>
  <c r="C57" i="3" l="1"/>
  <c r="J56" i="3"/>
  <c r="M60" i="3" s="1"/>
  <c r="N60" i="3" s="1"/>
  <c r="E57" i="3" l="1"/>
  <c r="G57" i="3"/>
  <c r="I57" i="3" l="1"/>
  <c r="H57" i="3"/>
  <c r="F57" i="3"/>
  <c r="J57" i="3" l="1"/>
  <c r="C58" i="3"/>
  <c r="G58" i="3" l="1"/>
  <c r="E58" i="3"/>
  <c r="I58" i="3" l="1"/>
  <c r="H58" i="3"/>
  <c r="F58" i="3"/>
  <c r="J58" i="3" l="1"/>
  <c r="C59" i="3"/>
  <c r="G59" i="3" l="1"/>
  <c r="E59" i="3"/>
  <c r="F59" i="3" l="1"/>
  <c r="I59" i="3"/>
  <c r="H59" i="3"/>
  <c r="C60" i="3" l="1"/>
  <c r="J59" i="3"/>
  <c r="G60" i="3" l="1"/>
  <c r="E60" i="3"/>
  <c r="I60" i="3" l="1"/>
  <c r="H60" i="3"/>
  <c r="F60" i="3"/>
  <c r="J60" i="3" s="1"/>
  <c r="G42" i="2" l="1"/>
  <c r="D4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31" i="2" l="1"/>
  <c r="D56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D47" i="2" l="1"/>
  <c r="D57" i="2"/>
  <c r="D51" i="2"/>
  <c r="D60" i="2"/>
  <c r="D50" i="2"/>
  <c r="D55" i="2"/>
  <c r="D54" i="2"/>
  <c r="D59" i="2"/>
  <c r="D49" i="2"/>
  <c r="D58" i="2"/>
  <c r="D48" i="2"/>
  <c r="D46" i="2"/>
  <c r="D53" i="2"/>
  <c r="D5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45" i="2" l="1"/>
  <c r="H41" i="2" l="1"/>
  <c r="M41" i="2" s="1"/>
  <c r="N41" i="2" s="1"/>
  <c r="E42" i="2"/>
  <c r="F42" i="2" s="1"/>
  <c r="C43" i="2" s="1"/>
  <c r="D43" i="2"/>
  <c r="D44" i="2"/>
  <c r="H42" i="2" l="1"/>
  <c r="M42" i="2" s="1"/>
  <c r="N42" i="2" s="1"/>
  <c r="J42" i="2"/>
  <c r="M43" i="2" s="1"/>
  <c r="N43" i="2" s="1"/>
  <c r="I42" i="2"/>
  <c r="E43" i="2" l="1"/>
  <c r="G43" i="2"/>
  <c r="H43" i="2" l="1"/>
  <c r="M44" i="2" s="1"/>
  <c r="N44" i="2" s="1"/>
  <c r="F43" i="2"/>
  <c r="C44" i="2" s="1"/>
  <c r="I43" i="2"/>
  <c r="J43" i="2" l="1"/>
  <c r="M45" i="2" s="1"/>
  <c r="N45" i="2" s="1"/>
  <c r="E44" i="2"/>
  <c r="G44" i="2"/>
  <c r="I44" i="2" l="1"/>
  <c r="F44" i="2"/>
  <c r="C45" i="2" s="1"/>
  <c r="H44" i="2"/>
  <c r="M46" i="2" s="1"/>
  <c r="N46" i="2" s="1"/>
  <c r="J44" i="2" l="1"/>
  <c r="M47" i="2" s="1"/>
  <c r="N47" i="2" s="1"/>
  <c r="G45" i="2" l="1"/>
  <c r="E45" i="2"/>
  <c r="F45" i="2" s="1"/>
  <c r="C46" i="2" s="1"/>
  <c r="I45" i="2" l="1"/>
  <c r="H45" i="2"/>
  <c r="M48" i="2" s="1"/>
  <c r="N48" i="2" s="1"/>
  <c r="J45" i="2" l="1"/>
  <c r="M49" i="2" s="1"/>
  <c r="N49" i="2" s="1"/>
  <c r="E46" i="2" l="1"/>
  <c r="F46" i="2" s="1"/>
  <c r="C47" i="2" s="1"/>
  <c r="G46" i="2"/>
  <c r="H46" i="2" l="1"/>
  <c r="I46" i="2"/>
  <c r="J46" i="2" l="1"/>
  <c r="M50" i="2" s="1"/>
  <c r="N50" i="2" s="1"/>
  <c r="E47" i="2" l="1"/>
  <c r="F47" i="2" s="1"/>
  <c r="C48" i="2" s="1"/>
  <c r="G47" i="2"/>
  <c r="H47" i="2" l="1"/>
  <c r="I47" i="2"/>
  <c r="J47" i="2" l="1"/>
  <c r="M51" i="2" s="1"/>
  <c r="N51" i="2" s="1"/>
  <c r="E48" i="2" l="1"/>
  <c r="F48" i="2" s="1"/>
  <c r="C49" i="2" s="1"/>
  <c r="G48" i="2"/>
  <c r="H48" i="2" l="1"/>
  <c r="I48" i="2"/>
  <c r="J48" i="2" l="1"/>
  <c r="M52" i="2" s="1"/>
  <c r="N52" i="2" s="1"/>
  <c r="G49" i="2" l="1"/>
  <c r="E49" i="2"/>
  <c r="F49" i="2" s="1"/>
  <c r="C50" i="2" s="1"/>
  <c r="H49" i="2" l="1"/>
  <c r="I49" i="2"/>
  <c r="J49" i="2" l="1"/>
  <c r="M53" i="2" s="1"/>
  <c r="N53" i="2" s="1"/>
  <c r="E50" i="2" l="1"/>
  <c r="F50" i="2" s="1"/>
  <c r="C51" i="2" s="1"/>
  <c r="G50" i="2"/>
  <c r="H50" i="2" l="1"/>
  <c r="I50" i="2"/>
  <c r="J50" i="2" l="1"/>
  <c r="M54" i="2" s="1"/>
  <c r="N54" i="2" s="1"/>
  <c r="E51" i="2" l="1"/>
  <c r="F51" i="2" s="1"/>
  <c r="C52" i="2" s="1"/>
  <c r="G51" i="2"/>
  <c r="H51" i="2" l="1"/>
  <c r="I51" i="2"/>
  <c r="J51" i="2" l="1"/>
  <c r="M55" i="2" s="1"/>
  <c r="N55" i="2" s="1"/>
  <c r="E52" i="2" l="1"/>
  <c r="F52" i="2" s="1"/>
  <c r="C53" i="2" s="1"/>
  <c r="G52" i="2"/>
  <c r="H52" i="2" l="1"/>
  <c r="I52" i="2"/>
  <c r="J52" i="2" l="1"/>
  <c r="M56" i="2" s="1"/>
  <c r="N56" i="2" s="1"/>
  <c r="E53" i="2" l="1"/>
  <c r="F53" i="2" s="1"/>
  <c r="C54" i="2" s="1"/>
  <c r="G53" i="2"/>
  <c r="H53" i="2" l="1"/>
  <c r="I53" i="2"/>
  <c r="J53" i="2" l="1"/>
  <c r="M57" i="2" s="1"/>
  <c r="N57" i="2" s="1"/>
  <c r="G54" i="2" l="1"/>
  <c r="E54" i="2"/>
  <c r="F54" i="2" s="1"/>
  <c r="C55" i="2" s="1"/>
  <c r="H54" i="2" l="1"/>
  <c r="I54" i="2"/>
  <c r="J54" i="2" l="1"/>
  <c r="M58" i="2" s="1"/>
  <c r="N58" i="2" s="1"/>
  <c r="G55" i="2" l="1"/>
  <c r="E55" i="2"/>
  <c r="F55" i="2" s="1"/>
  <c r="C56" i="2" s="1"/>
  <c r="H55" i="2" l="1"/>
  <c r="I55" i="2"/>
  <c r="J55" i="2" l="1"/>
  <c r="M59" i="2" s="1"/>
  <c r="N59" i="2" s="1"/>
  <c r="E56" i="2" l="1"/>
  <c r="F56" i="2" s="1"/>
  <c r="C57" i="2" s="1"/>
  <c r="G56" i="2"/>
  <c r="H56" i="2" l="1"/>
  <c r="I56" i="2"/>
  <c r="J56" i="2" l="1"/>
  <c r="M60" i="2" s="1"/>
  <c r="N60" i="2" s="1"/>
  <c r="E57" i="2" l="1"/>
  <c r="F57" i="2" s="1"/>
  <c r="C58" i="2" s="1"/>
  <c r="G57" i="2"/>
  <c r="H57" i="2" l="1"/>
  <c r="I57" i="2"/>
  <c r="J57" i="2" l="1"/>
  <c r="E58" i="2" l="1"/>
  <c r="F58" i="2" s="1"/>
  <c r="C59" i="2" s="1"/>
  <c r="G58" i="2"/>
  <c r="I58" i="2" l="1"/>
  <c r="H58" i="2"/>
  <c r="J58" i="2" l="1"/>
  <c r="G59" i="2" l="1"/>
  <c r="E59" i="2"/>
  <c r="F59" i="2" s="1"/>
  <c r="C60" i="2" s="1"/>
  <c r="H59" i="2" l="1"/>
  <c r="I59" i="2"/>
  <c r="J59" i="2" l="1"/>
  <c r="G60" i="2" l="1"/>
  <c r="E60" i="2"/>
  <c r="F60" i="2" s="1"/>
  <c r="J60" i="2" l="1"/>
  <c r="I60" i="2"/>
  <c r="H60" i="2"/>
</calcChain>
</file>

<file path=xl/sharedStrings.xml><?xml version="1.0" encoding="utf-8"?>
<sst xmlns="http://schemas.openxmlformats.org/spreadsheetml/2006/main" count="117" uniqueCount="48">
  <si>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</si>
  <si>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</si>
  <si>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</si>
  <si>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</si>
  <si>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</si>
  <si>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</si>
  <si>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</si>
  <si>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</si>
  <si>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</si>
  <si>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</si>
  <si>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</si>
  <si>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</si>
  <si>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</si>
  <si>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</si>
  <si>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</si>
  <si>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</si>
  <si>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</si>
  <si>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coeffi</t>
  </si>
  <si>
    <t>g/m2</t>
  </si>
  <si>
    <t>ppb</t>
  </si>
  <si>
    <t>pbb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</si>
  <si>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</si>
  <si>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</si>
  <si>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</si>
  <si>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</si>
  <si>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</si>
  <si>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</si>
  <si>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</si>
  <si>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</si>
  <si>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</si>
  <si>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Time</t>
  </si>
  <si>
    <t xml:space="preserve">C_T1_runoff (microgram/mL) </t>
  </si>
  <si>
    <t>M_T1_runoff</t>
  </si>
  <si>
    <t>M_T1_sus</t>
  </si>
  <si>
    <t>M_soil</t>
  </si>
  <si>
    <t>ln C_T1_runoff</t>
  </si>
  <si>
    <r>
      <t>0.8104e</t>
    </r>
    <r>
      <rPr>
        <vertAlign val="superscript"/>
        <sz val="11"/>
        <color theme="1"/>
        <rFont val="Calibri"/>
        <family val="2"/>
        <scheme val="minor"/>
      </rPr>
      <t>-0.04x</t>
    </r>
  </si>
  <si>
    <t>Xiaomei</t>
  </si>
  <si>
    <t>Q (mm)</t>
  </si>
  <si>
    <t>minutes</t>
  </si>
  <si>
    <t>t1/2 (days)</t>
  </si>
  <si>
    <t xml:space="preserve">C_T2_runoff (microgram/mL) </t>
  </si>
  <si>
    <t>C_T2_sus</t>
  </si>
  <si>
    <t>imital mass (ug/mL)</t>
  </si>
  <si>
    <r>
      <t>The equation for degradation is C[t]=C[t-</t>
    </r>
    <r>
      <rPr>
        <sz val="11"/>
        <color theme="1"/>
        <rFont val="Calibri"/>
        <family val="2"/>
      </rPr>
      <t xml:space="preserve">Δt]exp (-9.58*10^-6*t/t1/2) </t>
    </r>
    <r>
      <rPr>
        <sz val="11"/>
        <color theme="1"/>
        <rFont val="Calibri"/>
        <family val="2"/>
        <scheme val="minor"/>
      </rPr>
      <t xml:space="preserve"> which can be rewritten as m[t]=m[t-Δt]exp (-9.58*10^-6*t/t1/2)</t>
    </r>
  </si>
  <si>
    <t>where t is in minutes</t>
  </si>
  <si>
    <t>C (ppb)</t>
  </si>
  <si>
    <t>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</si>
</sst>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310-9531-F7A07651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31583552055992E-2"/>
                  <c:y val="-0.21452573636628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Data!$E$2:$E$21</c:f>
              <c:numCache>
                <c:formatCode>General</c:formatCode>
                <c:ptCount val="20"/>
                <c:pt idx="0">
                  <c:v>0.11332868530700327</c:v>
                </c:pt>
                <c:pt idx="1">
                  <c:v>9.5310179804324935E-2</c:v>
                </c:pt>
                <c:pt idx="2">
                  <c:v>-0.79850769621777162</c:v>
                </c:pt>
                <c:pt idx="3">
                  <c:v>-0.916290731874155</c:v>
                </c:pt>
                <c:pt idx="4">
                  <c:v>-1.4271163556401458</c:v>
                </c:pt>
                <c:pt idx="5">
                  <c:v>-1.3093333199837622</c:v>
                </c:pt>
                <c:pt idx="6">
                  <c:v>-1.4696759700589417</c:v>
                </c:pt>
                <c:pt idx="7">
                  <c:v>-1.7147984280919266</c:v>
                </c:pt>
                <c:pt idx="8">
                  <c:v>-1.6094379124341003</c:v>
                </c:pt>
                <c:pt idx="9">
                  <c:v>-1.7719568419318752</c:v>
                </c:pt>
                <c:pt idx="10">
                  <c:v>-1.9661128563728327</c:v>
                </c:pt>
                <c:pt idx="11">
                  <c:v>-2.0794415416798357</c:v>
                </c:pt>
                <c:pt idx="12">
                  <c:v>-2.8134107167600364</c:v>
                </c:pt>
                <c:pt idx="13">
                  <c:v>-2.0794415416798357</c:v>
                </c:pt>
                <c:pt idx="14">
                  <c:v>-3.5065578973199818</c:v>
                </c:pt>
                <c:pt idx="15">
                  <c:v>-2.5257286443082556</c:v>
                </c:pt>
                <c:pt idx="16">
                  <c:v>-3.2188758248682006</c:v>
                </c:pt>
                <c:pt idx="17">
                  <c:v>-2.9957322735539909</c:v>
                </c:pt>
                <c:pt idx="18">
                  <c:v>-2.9957322735539909</c:v>
                </c:pt>
                <c:pt idx="19">
                  <c:v>-3.2188758248682006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F-4E5E-A4AA-AD173A0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101671501588617"/>
                  <c:y val="-0.4617471400980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0-425D-A417-F8046B74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40-B6D7-04876864F9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1.2656100428438473</c:v>
                </c:pt>
                <c:pt idx="1">
                  <c:v>0.71194265850441907</c:v>
                </c:pt>
                <c:pt idx="2">
                  <c:v>0.50849802557054125</c:v>
                </c:pt>
                <c:pt idx="3">
                  <c:v>0.40048856428115204</c:v>
                </c:pt>
                <c:pt idx="4">
                  <c:v>0.33277815437977815</c:v>
                </c:pt>
                <c:pt idx="5">
                  <c:v>0.28604500905782237</c:v>
                </c:pt>
                <c:pt idx="6">
                  <c:v>0.25169149428653775</c:v>
                </c:pt>
                <c:pt idx="7">
                  <c:v>0.22528652863267484</c:v>
                </c:pt>
                <c:pt idx="8">
                  <c:v>0.2043048279137602</c:v>
                </c:pt>
                <c:pt idx="9">
                  <c:v>0.18719744305202585</c:v>
                </c:pt>
                <c:pt idx="10">
                  <c:v>0.17295932578794479</c:v>
                </c:pt>
                <c:pt idx="11">
                  <c:v>0.16090868222169519</c:v>
                </c:pt>
                <c:pt idx="12">
                  <c:v>0.15056600591226582</c:v>
                </c:pt>
                <c:pt idx="13">
                  <c:v>0.14158382558553714</c:v>
                </c:pt>
                <c:pt idx="14">
                  <c:v>0.13370392832447217</c:v>
                </c:pt>
                <c:pt idx="15">
                  <c:v>0.12673026026213965</c:v>
                </c:pt>
                <c:pt idx="16">
                  <c:v>0.12051117131700075</c:v>
                </c:pt>
                <c:pt idx="17">
                  <c:v>0.11492744005363148</c:v>
                </c:pt>
                <c:pt idx="18">
                  <c:v>0.10988399072616514</c:v>
                </c:pt>
                <c:pt idx="19">
                  <c:v>0.10530403580886599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8-4E40-B6D7-04876864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60944"/>
        <c:axId val="1880024544"/>
      </c:scatterChart>
      <c:valAx>
        <c:axId val="21284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24544"/>
        <c:crosses val="autoZero"/>
        <c:crossBetween val="midCat"/>
      </c:valAx>
      <c:valAx>
        <c:axId val="1880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2.9</c:v>
                </c:pt>
                <c:pt idx="1">
                  <c:v>2.8999166261985034</c:v>
                </c:pt>
                <c:pt idx="2">
                  <c:v>2.1483110751457066</c:v>
                </c:pt>
                <c:pt idx="3">
                  <c:v>0.71608310403004782</c:v>
                </c:pt>
                <c:pt idx="4">
                  <c:v>0.58627925902893996</c:v>
                </c:pt>
                <c:pt idx="5">
                  <c:v>0.58626240374253868</c:v>
                </c:pt>
                <c:pt idx="6">
                  <c:v>0.43431387079313449</c:v>
                </c:pt>
                <c:pt idx="7">
                  <c:v>0.43430138444884114</c:v>
                </c:pt>
                <c:pt idx="8">
                  <c:v>0.29112092401708911</c:v>
                </c:pt>
                <c:pt idx="9">
                  <c:v>0.17656868967743503</c:v>
                </c:pt>
                <c:pt idx="10">
                  <c:v>9.6900165545044728E-2</c:v>
                </c:pt>
                <c:pt idx="11">
                  <c:v>4.8117814737563824E-2</c:v>
                </c:pt>
                <c:pt idx="12">
                  <c:v>2.1620106264623556E-2</c:v>
                </c:pt>
                <c:pt idx="13">
                  <c:v>8.7898265364179679E-3</c:v>
                </c:pt>
                <c:pt idx="14">
                  <c:v>3.2335035096490946E-3</c:v>
                </c:pt>
                <c:pt idx="15">
                  <c:v>1.0763088730735145E-3</c:v>
                </c:pt>
                <c:pt idx="16">
                  <c:v>3.2416868281588251E-4</c:v>
                </c:pt>
                <c:pt idx="17">
                  <c:v>8.8343732454467363E-5</c:v>
                </c:pt>
                <c:pt idx="18">
                  <c:v>2.1784669888278644E-5</c:v>
                </c:pt>
                <c:pt idx="19">
                  <c:v>4.8606771344758286E-6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8-412B-9333-905505953614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Glyphosate!$A$9:$A$28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Glyphosate!$C$9:$C$28</c:f>
              <c:numCache>
                <c:formatCode>General</c:formatCode>
                <c:ptCount val="20"/>
                <c:pt idx="0">
                  <c:v>2.9</c:v>
                </c:pt>
                <c:pt idx="1">
                  <c:v>2.25</c:v>
                </c:pt>
                <c:pt idx="2">
                  <c:v>1.1000000000000001</c:v>
                </c:pt>
                <c:pt idx="3">
                  <c:v>0.63</c:v>
                </c:pt>
                <c:pt idx="4">
                  <c:v>0.45</c:v>
                </c:pt>
                <c:pt idx="5">
                  <c:v>0.2</c:v>
                </c:pt>
                <c:pt idx="6">
                  <c:v>0.13</c:v>
                </c:pt>
                <c:pt idx="7">
                  <c:v>0.25</c:v>
                </c:pt>
                <c:pt idx="8">
                  <c:v>0.21</c:v>
                </c:pt>
                <c:pt idx="9">
                  <c:v>0.35</c:v>
                </c:pt>
                <c:pt idx="10">
                  <c:v>0.25</c:v>
                </c:pt>
                <c:pt idx="11">
                  <c:v>0.125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0.125</c:v>
                </c:pt>
                <c:pt idx="15">
                  <c:v>0.125</c:v>
                </c:pt>
                <c:pt idx="16">
                  <c:v>0.12</c:v>
                </c:pt>
                <c:pt idx="17">
                  <c:v>0.1</c:v>
                </c:pt>
                <c:pt idx="18">
                  <c:v>0.1</c:v>
                </c:pt>
                <c:pt idx="1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8-412B-9333-90550595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2.9</c:v>
                </c:pt>
                <c:pt idx="1">
                  <c:v>2.8999166261985034</c:v>
                </c:pt>
                <c:pt idx="2">
                  <c:v>2.1483110751457066</c:v>
                </c:pt>
                <c:pt idx="3">
                  <c:v>0.71608310403004782</c:v>
                </c:pt>
                <c:pt idx="4">
                  <c:v>0.58627925902893996</c:v>
                </c:pt>
                <c:pt idx="5">
                  <c:v>0.58626240374253868</c:v>
                </c:pt>
                <c:pt idx="6">
                  <c:v>0.43431387079313449</c:v>
                </c:pt>
                <c:pt idx="7">
                  <c:v>0.43430138444884114</c:v>
                </c:pt>
                <c:pt idx="8">
                  <c:v>0.29112092401708911</c:v>
                </c:pt>
                <c:pt idx="9">
                  <c:v>0.17656868967743503</c:v>
                </c:pt>
                <c:pt idx="10">
                  <c:v>9.6900165545044728E-2</c:v>
                </c:pt>
                <c:pt idx="11">
                  <c:v>4.8117814737563824E-2</c:v>
                </c:pt>
                <c:pt idx="12">
                  <c:v>2.1620106264623556E-2</c:v>
                </c:pt>
                <c:pt idx="13">
                  <c:v>8.7898265364179679E-3</c:v>
                </c:pt>
                <c:pt idx="14">
                  <c:v>3.2335035096490946E-3</c:v>
                </c:pt>
                <c:pt idx="15">
                  <c:v>1.0763088730735145E-3</c:v>
                </c:pt>
                <c:pt idx="16">
                  <c:v>3.2416868281588251E-4</c:v>
                </c:pt>
                <c:pt idx="17">
                  <c:v>8.8343732454467363E-5</c:v>
                </c:pt>
                <c:pt idx="18">
                  <c:v>2.1784669888278644E-5</c:v>
                </c:pt>
                <c:pt idx="19">
                  <c:v>4.8606771344758286E-6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971-B84A-084F2E84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8.2000000000000003E-2</c:v>
                </c:pt>
                <c:pt idx="1">
                  <c:v>8.1997642533888734E-2</c:v>
                </c:pt>
                <c:pt idx="2">
                  <c:v>6.0745347642051001E-2</c:v>
                </c:pt>
                <c:pt idx="3">
                  <c:v>3.0371800619205483E-2</c:v>
                </c:pt>
                <c:pt idx="4">
                  <c:v>2.2499983293619703E-2</c:v>
                </c:pt>
                <c:pt idx="5">
                  <c:v>2.2499336428398742E-2</c:v>
                </c:pt>
                <c:pt idx="6">
                  <c:v>1.4346210299556319E-2</c:v>
                </c:pt>
                <c:pt idx="7">
                  <c:v>1.4345797851939171E-2</c:v>
                </c:pt>
                <c:pt idx="8">
                  <c:v>7.8731407901969051E-3</c:v>
                </c:pt>
                <c:pt idx="9">
                  <c:v>3.7189014543562008E-3</c:v>
                </c:pt>
                <c:pt idx="10">
                  <c:v>1.5119490297469485E-3</c:v>
                </c:pt>
                <c:pt idx="11">
                  <c:v>5.2907282917794549E-4</c:v>
                </c:pt>
                <c:pt idx="12">
                  <c:v>1.5934909247614513E-4</c:v>
                </c:pt>
                <c:pt idx="13">
                  <c:v>4.1308512630391808E-5</c:v>
                </c:pt>
                <c:pt idx="14">
                  <c:v>9.2169100487396468E-6</c:v>
                </c:pt>
                <c:pt idx="15">
                  <c:v>1.7700558427891413E-6</c:v>
                </c:pt>
                <c:pt idx="16">
                  <c:v>2.9257985111153008E-7</c:v>
                </c:pt>
                <c:pt idx="17">
                  <c:v>4.1625329936374521E-8</c:v>
                </c:pt>
                <c:pt idx="18">
                  <c:v>5.0971426839016095E-9</c:v>
                </c:pt>
                <c:pt idx="19">
                  <c:v>5.372194410834537E-10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AMPA!$A$9:$A$28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AMPA!$C$9:$C$28</c:f>
              <c:numCache>
                <c:formatCode>General</c:formatCode>
                <c:ptCount val="20"/>
                <c:pt idx="0">
                  <c:v>8.2000000000000003E-2</c:v>
                </c:pt>
                <c:pt idx="1">
                  <c:v>5.1999999999999998E-2</c:v>
                </c:pt>
                <c:pt idx="2">
                  <c:v>4.2999999999999997E-2</c:v>
                </c:pt>
                <c:pt idx="3">
                  <c:v>2.3E-2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0.01</c:v>
                </c:pt>
                <c:pt idx="7">
                  <c:v>0.02</c:v>
                </c:pt>
                <c:pt idx="8">
                  <c:v>2.3E-2</c:v>
                </c:pt>
                <c:pt idx="9">
                  <c:v>2.5000000000000001E-2</c:v>
                </c:pt>
                <c:pt idx="10">
                  <c:v>0.02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1.4999999999999999E-2</c:v>
                </c:pt>
                <c:pt idx="17">
                  <c:v>7.4999999999999997E-3</c:v>
                </c:pt>
                <c:pt idx="18">
                  <c:v>1.6E-2</c:v>
                </c:pt>
                <c:pt idx="1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8.2000000000000003E-2</c:v>
                </c:pt>
                <c:pt idx="1">
                  <c:v>8.1997642533888734E-2</c:v>
                </c:pt>
                <c:pt idx="2">
                  <c:v>6.0745347642051001E-2</c:v>
                </c:pt>
                <c:pt idx="3">
                  <c:v>3.0371800619205483E-2</c:v>
                </c:pt>
                <c:pt idx="4">
                  <c:v>2.2499983293619703E-2</c:v>
                </c:pt>
                <c:pt idx="5">
                  <c:v>2.2499336428398742E-2</c:v>
                </c:pt>
                <c:pt idx="6">
                  <c:v>1.4346210299556319E-2</c:v>
                </c:pt>
                <c:pt idx="7">
                  <c:v>1.4345797851939171E-2</c:v>
                </c:pt>
                <c:pt idx="8">
                  <c:v>7.8731407901969051E-3</c:v>
                </c:pt>
                <c:pt idx="9">
                  <c:v>3.7189014543562008E-3</c:v>
                </c:pt>
                <c:pt idx="10">
                  <c:v>1.5119490297469485E-3</c:v>
                </c:pt>
                <c:pt idx="11">
                  <c:v>5.2907282917794549E-4</c:v>
                </c:pt>
                <c:pt idx="12">
                  <c:v>1.5934909247614513E-4</c:v>
                </c:pt>
                <c:pt idx="13">
                  <c:v>4.1308512630391808E-5</c:v>
                </c:pt>
                <c:pt idx="14">
                  <c:v>9.2169100487396468E-6</c:v>
                </c:pt>
                <c:pt idx="15">
                  <c:v>1.7700558427891413E-6</c:v>
                </c:pt>
                <c:pt idx="16">
                  <c:v>2.9257985111153008E-7</c:v>
                </c:pt>
                <c:pt idx="17">
                  <c:v>4.1625329936374521E-8</c:v>
                </c:pt>
                <c:pt idx="18">
                  <c:v>5.0971426839016095E-9</c:v>
                </c:pt>
                <c:pt idx="19">
                  <c:v>5.372194410834537E-10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14</xdr:col>
      <xdr:colOff>266700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8216-DB7D-41F8-9E05-AC78B6E3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180975</xdr:rowOff>
    </xdr:from>
    <xdr:to>
      <xdr:col>14</xdr:col>
      <xdr:colOff>304800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0F4B4-C8B6-4304-9067-325712122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28575</xdr:rowOff>
    </xdr:from>
    <xdr:to>
      <xdr:col>15</xdr:col>
      <xdr:colOff>342900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F2F6A-8649-4F37-BB53-780FB31E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745841</xdr:colOff>
      <xdr:row>21</xdr:row>
      <xdr:rowOff>27383</xdr:rowOff>
    </xdr:from>
    <xdr:to>
      <xdr:col>4</xdr:col>
      <xdr:colOff>2550</xdr:colOff>
      <xdr:row>35</xdr:row>
      <xdr:rowOff>117191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724CFA-D4F8-4922-AD9A-3625FFD2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CBD3D-B2CD-4489-8511-327174E35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E89C9-5CD0-4B37-85B0-CBCB0247C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P23"/>
  <sheetViews>
    <sheetView zoomScale="112" workbookViewId="0">
      <selection activeCell="B2" sqref="B2:B21"/>
    </sheetView>
  </sheetViews>
  <sheetFormatPr defaultRowHeight="15" x14ac:dyDescent="0.25"/>
  <cols>
    <col min="2" max="3" width="28.7109375" customWidth="1"/>
    <col min="4" max="5" width="22.28515625" customWidth="1"/>
  </cols>
  <sheetData>
    <row r="1" spans="1:8" x14ac:dyDescent="0.25">
      <c r="A1" t="s">
        <v>30</v>
      </c>
      <c r="B1" t="s">
        <v>41</v>
      </c>
      <c r="C1" t="s">
        <v>37</v>
      </c>
      <c r="D1" t="s">
        <v>42</v>
      </c>
      <c r="E1" t="s">
        <v>35</v>
      </c>
      <c r="F1" t="s">
        <v>32</v>
      </c>
      <c r="G1" t="s">
        <v>33</v>
      </c>
      <c r="H1" t="s">
        <v>34</v>
      </c>
    </row>
    <row r="2" spans="1:8" x14ac:dyDescent="0.25">
      <c r="A2">
        <v>3</v>
      </c>
      <c r="B2">
        <v>1.1200000000000001</v>
      </c>
      <c r="C2">
        <f>3.15*A2^-0.83</f>
        <v>1.2656100428438473</v>
      </c>
      <c r="E2">
        <f>LN(B2)</f>
        <v>0.11332868530700327</v>
      </c>
    </row>
    <row r="3" spans="1:8" x14ac:dyDescent="0.25">
      <c r="A3">
        <v>6</v>
      </c>
      <c r="B3">
        <v>1.1000000000000001</v>
      </c>
      <c r="C3">
        <f t="shared" ref="C3:C21" si="0">3.15*A3^-0.83</f>
        <v>0.71194265850441907</v>
      </c>
      <c r="E3">
        <f t="shared" ref="E3:E21" si="1">LN(B3)</f>
        <v>9.5310179804324935E-2</v>
      </c>
    </row>
    <row r="4" spans="1:8" x14ac:dyDescent="0.25">
      <c r="A4">
        <v>9</v>
      </c>
      <c r="B4">
        <v>0.45</v>
      </c>
      <c r="C4">
        <f t="shared" si="0"/>
        <v>0.50849802557054125</v>
      </c>
      <c r="E4">
        <f t="shared" si="1"/>
        <v>-0.79850769621777162</v>
      </c>
    </row>
    <row r="5" spans="1:8" x14ac:dyDescent="0.25">
      <c r="A5">
        <v>12</v>
      </c>
      <c r="B5">
        <v>0.4</v>
      </c>
      <c r="C5">
        <f t="shared" si="0"/>
        <v>0.40048856428115204</v>
      </c>
      <c r="E5">
        <f t="shared" si="1"/>
        <v>-0.916290731874155</v>
      </c>
    </row>
    <row r="6" spans="1:8" x14ac:dyDescent="0.25">
      <c r="A6">
        <v>15</v>
      </c>
      <c r="B6">
        <v>0.24</v>
      </c>
      <c r="C6">
        <f t="shared" si="0"/>
        <v>0.33277815437977815</v>
      </c>
      <c r="E6">
        <f t="shared" si="1"/>
        <v>-1.4271163556401458</v>
      </c>
    </row>
    <row r="7" spans="1:8" x14ac:dyDescent="0.25">
      <c r="A7">
        <v>18</v>
      </c>
      <c r="B7">
        <v>0.27</v>
      </c>
      <c r="C7">
        <f t="shared" si="0"/>
        <v>0.28604500905782237</v>
      </c>
      <c r="E7">
        <f t="shared" si="1"/>
        <v>-1.3093333199837622</v>
      </c>
    </row>
    <row r="8" spans="1:8" x14ac:dyDescent="0.25">
      <c r="A8">
        <v>21</v>
      </c>
      <c r="B8">
        <v>0.23</v>
      </c>
      <c r="C8">
        <f t="shared" si="0"/>
        <v>0.25169149428653775</v>
      </c>
      <c r="E8">
        <f t="shared" si="1"/>
        <v>-1.4696759700589417</v>
      </c>
    </row>
    <row r="9" spans="1:8" x14ac:dyDescent="0.25">
      <c r="A9">
        <v>24</v>
      </c>
      <c r="B9">
        <v>0.18</v>
      </c>
      <c r="C9">
        <f t="shared" si="0"/>
        <v>0.22528652863267484</v>
      </c>
      <c r="E9">
        <f t="shared" si="1"/>
        <v>-1.7147984280919266</v>
      </c>
    </row>
    <row r="10" spans="1:8" x14ac:dyDescent="0.25">
      <c r="A10">
        <v>27</v>
      </c>
      <c r="B10">
        <v>0.2</v>
      </c>
      <c r="C10">
        <f t="shared" si="0"/>
        <v>0.2043048279137602</v>
      </c>
      <c r="E10">
        <f t="shared" si="1"/>
        <v>-1.6094379124341003</v>
      </c>
    </row>
    <row r="11" spans="1:8" x14ac:dyDescent="0.25">
      <c r="A11">
        <v>30</v>
      </c>
      <c r="B11">
        <v>0.17</v>
      </c>
      <c r="C11">
        <f t="shared" si="0"/>
        <v>0.18719744305202585</v>
      </c>
      <c r="E11">
        <f t="shared" si="1"/>
        <v>-1.7719568419318752</v>
      </c>
    </row>
    <row r="12" spans="1:8" x14ac:dyDescent="0.25">
      <c r="A12">
        <v>33</v>
      </c>
      <c r="B12">
        <v>0.14000000000000001</v>
      </c>
      <c r="C12">
        <f t="shared" si="0"/>
        <v>0.17295932578794479</v>
      </c>
      <c r="E12">
        <f t="shared" si="1"/>
        <v>-1.9661128563728327</v>
      </c>
    </row>
    <row r="13" spans="1:8" x14ac:dyDescent="0.25">
      <c r="A13">
        <v>36</v>
      </c>
      <c r="B13">
        <v>0.125</v>
      </c>
      <c r="C13">
        <f t="shared" si="0"/>
        <v>0.16090868222169519</v>
      </c>
      <c r="E13">
        <f t="shared" si="1"/>
        <v>-2.0794415416798357</v>
      </c>
    </row>
    <row r="14" spans="1:8" x14ac:dyDescent="0.25">
      <c r="A14">
        <v>39</v>
      </c>
      <c r="B14">
        <v>0.06</v>
      </c>
      <c r="C14">
        <f t="shared" si="0"/>
        <v>0.15056600591226582</v>
      </c>
      <c r="E14">
        <f t="shared" si="1"/>
        <v>-2.8134107167600364</v>
      </c>
    </row>
    <row r="15" spans="1:8" x14ac:dyDescent="0.25">
      <c r="A15">
        <v>42</v>
      </c>
      <c r="B15">
        <v>0.125</v>
      </c>
      <c r="C15">
        <f t="shared" si="0"/>
        <v>0.14158382558553714</v>
      </c>
      <c r="E15">
        <f t="shared" si="1"/>
        <v>-2.0794415416798357</v>
      </c>
    </row>
    <row r="16" spans="1:8" x14ac:dyDescent="0.25">
      <c r="A16">
        <v>45</v>
      </c>
      <c r="B16">
        <v>0.03</v>
      </c>
      <c r="C16">
        <f t="shared" si="0"/>
        <v>0.13370392832447217</v>
      </c>
      <c r="E16">
        <f t="shared" si="1"/>
        <v>-3.5065578973199818</v>
      </c>
    </row>
    <row r="17" spans="1:16" x14ac:dyDescent="0.25">
      <c r="A17">
        <v>48</v>
      </c>
      <c r="B17">
        <v>0.08</v>
      </c>
      <c r="C17">
        <f t="shared" si="0"/>
        <v>0.12673026026213965</v>
      </c>
      <c r="E17">
        <f t="shared" si="1"/>
        <v>-2.5257286443082556</v>
      </c>
    </row>
    <row r="18" spans="1:16" x14ac:dyDescent="0.25">
      <c r="A18">
        <v>51</v>
      </c>
      <c r="B18">
        <v>0.04</v>
      </c>
      <c r="C18">
        <f t="shared" si="0"/>
        <v>0.12051117131700075</v>
      </c>
      <c r="E18">
        <f t="shared" si="1"/>
        <v>-3.2188758248682006</v>
      </c>
    </row>
    <row r="19" spans="1:16" x14ac:dyDescent="0.25">
      <c r="A19">
        <v>54</v>
      </c>
      <c r="B19">
        <v>0.05</v>
      </c>
      <c r="C19">
        <f t="shared" si="0"/>
        <v>0.11492744005363148</v>
      </c>
      <c r="E19">
        <f t="shared" si="1"/>
        <v>-2.9957322735539909</v>
      </c>
    </row>
    <row r="20" spans="1:16" x14ac:dyDescent="0.25">
      <c r="A20">
        <v>57</v>
      </c>
      <c r="B20">
        <v>0.05</v>
      </c>
      <c r="C20">
        <f t="shared" si="0"/>
        <v>0.10988399072616514</v>
      </c>
      <c r="E20">
        <f t="shared" si="1"/>
        <v>-2.9957322735539909</v>
      </c>
    </row>
    <row r="21" spans="1:16" x14ac:dyDescent="0.25">
      <c r="A21">
        <v>60</v>
      </c>
      <c r="B21">
        <v>0.04</v>
      </c>
      <c r="C21">
        <f t="shared" si="0"/>
        <v>0.10530403580886599</v>
      </c>
      <c r="E21">
        <f t="shared" si="1"/>
        <v>-3.2188758248682006</v>
      </c>
    </row>
    <row r="23" spans="1:16" ht="17.25" x14ac:dyDescent="0.25">
      <c r="P23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0436-F1C8-458A-A137-284012687CF3}">
  <dimension ref="A1:N60"/>
  <sheetViews>
    <sheetView topLeftCell="A19" zoomScale="125" zoomScaleNormal="120" workbookViewId="0">
      <selection activeCell="B34" sqref="B34"/>
    </sheetView>
  </sheetViews>
  <sheetFormatPr defaultRowHeight="15" x14ac:dyDescent="0.25"/>
  <cols>
    <col min="3" max="3" width="16.425781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44</v>
      </c>
      <c r="L1" t="s">
        <v>45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30</v>
      </c>
      <c r="B8" t="s">
        <v>38</v>
      </c>
      <c r="C8" t="s">
        <v>31</v>
      </c>
    </row>
    <row r="9" spans="1:12" x14ac:dyDescent="0.25">
      <c r="A9">
        <v>3</v>
      </c>
      <c r="B9">
        <v>1</v>
      </c>
      <c r="C9">
        <v>2.9</v>
      </c>
    </row>
    <row r="10" spans="1:12" x14ac:dyDescent="0.25">
      <c r="A10">
        <v>6</v>
      </c>
      <c r="B10">
        <v>1</v>
      </c>
      <c r="C10">
        <v>2.25</v>
      </c>
    </row>
    <row r="11" spans="1:12" x14ac:dyDescent="0.25">
      <c r="A11">
        <v>9</v>
      </c>
      <c r="B11">
        <v>1</v>
      </c>
      <c r="C11">
        <v>1.1000000000000001</v>
      </c>
    </row>
    <row r="12" spans="1:12" x14ac:dyDescent="0.25">
      <c r="A12">
        <v>12</v>
      </c>
      <c r="B12">
        <v>1</v>
      </c>
      <c r="C12">
        <v>0.63</v>
      </c>
    </row>
    <row r="13" spans="1:12" x14ac:dyDescent="0.25">
      <c r="A13">
        <v>15</v>
      </c>
      <c r="B13">
        <v>1</v>
      </c>
      <c r="C13">
        <v>0.45</v>
      </c>
    </row>
    <row r="14" spans="1:12" x14ac:dyDescent="0.25">
      <c r="A14">
        <v>18</v>
      </c>
      <c r="B14">
        <v>1</v>
      </c>
      <c r="C14">
        <v>0.2</v>
      </c>
    </row>
    <row r="15" spans="1:12" x14ac:dyDescent="0.25">
      <c r="A15">
        <v>21</v>
      </c>
      <c r="B15">
        <v>1</v>
      </c>
      <c r="C15">
        <v>0.13</v>
      </c>
    </row>
    <row r="16" spans="1:12" x14ac:dyDescent="0.25">
      <c r="A16">
        <v>24</v>
      </c>
      <c r="B16">
        <v>1</v>
      </c>
      <c r="C16">
        <v>0.25</v>
      </c>
    </row>
    <row r="17" spans="1:5" x14ac:dyDescent="0.25">
      <c r="A17">
        <v>27</v>
      </c>
      <c r="B17">
        <v>1</v>
      </c>
      <c r="C17">
        <v>0.21</v>
      </c>
    </row>
    <row r="18" spans="1:5" x14ac:dyDescent="0.25">
      <c r="A18">
        <v>30</v>
      </c>
      <c r="B18">
        <v>1</v>
      </c>
      <c r="C18">
        <v>0.35</v>
      </c>
    </row>
    <row r="19" spans="1:5" x14ac:dyDescent="0.25">
      <c r="A19">
        <v>33</v>
      </c>
      <c r="B19">
        <v>1</v>
      </c>
      <c r="C19">
        <v>0.25</v>
      </c>
    </row>
    <row r="20" spans="1:5" x14ac:dyDescent="0.25">
      <c r="A20">
        <v>36</v>
      </c>
      <c r="B20">
        <v>1</v>
      </c>
      <c r="C20">
        <v>0.125</v>
      </c>
    </row>
    <row r="21" spans="1:5" x14ac:dyDescent="0.25">
      <c r="A21">
        <v>39</v>
      </c>
      <c r="B21">
        <v>1</v>
      </c>
      <c r="C21">
        <v>0.14000000000000001</v>
      </c>
    </row>
    <row r="22" spans="1:5" x14ac:dyDescent="0.25">
      <c r="A22">
        <v>42</v>
      </c>
      <c r="B22">
        <v>1</v>
      </c>
      <c r="C22">
        <v>0.14000000000000001</v>
      </c>
    </row>
    <row r="23" spans="1:5" x14ac:dyDescent="0.25">
      <c r="A23">
        <v>45</v>
      </c>
      <c r="B23">
        <v>1</v>
      </c>
      <c r="C23">
        <v>0.125</v>
      </c>
    </row>
    <row r="24" spans="1:5" x14ac:dyDescent="0.25">
      <c r="A24">
        <v>48</v>
      </c>
      <c r="B24">
        <v>1</v>
      </c>
      <c r="C24">
        <v>0.125</v>
      </c>
    </row>
    <row r="25" spans="1:5" x14ac:dyDescent="0.25">
      <c r="A25">
        <v>51</v>
      </c>
      <c r="B25">
        <v>1</v>
      </c>
      <c r="C25">
        <v>0.12</v>
      </c>
    </row>
    <row r="26" spans="1:5" x14ac:dyDescent="0.25">
      <c r="A26">
        <v>54</v>
      </c>
      <c r="B26">
        <v>1</v>
      </c>
      <c r="C26">
        <v>0.1</v>
      </c>
    </row>
    <row r="27" spans="1:5" x14ac:dyDescent="0.25">
      <c r="A27">
        <v>57</v>
      </c>
      <c r="B27">
        <v>1</v>
      </c>
      <c r="C27">
        <v>0.1</v>
      </c>
    </row>
    <row r="28" spans="1:5" x14ac:dyDescent="0.25">
      <c r="A28">
        <v>60</v>
      </c>
      <c r="B28">
        <v>1</v>
      </c>
      <c r="C28">
        <v>0.125</v>
      </c>
    </row>
    <row r="31" spans="1:5" x14ac:dyDescent="0.25">
      <c r="A31" t="s">
        <v>40</v>
      </c>
      <c r="B31">
        <v>50</v>
      </c>
      <c r="C31" t="s">
        <v>39</v>
      </c>
      <c r="D31">
        <f>0.69/(B31*60*24)</f>
        <v>9.5833333333333319E-6</v>
      </c>
      <c r="E31" t="s">
        <v>21</v>
      </c>
    </row>
    <row r="32" spans="1:5" x14ac:dyDescent="0.25">
      <c r="A32" t="s">
        <v>22</v>
      </c>
      <c r="B32">
        <v>10</v>
      </c>
      <c r="C32" t="s">
        <v>23</v>
      </c>
    </row>
    <row r="33" spans="1:14" x14ac:dyDescent="0.25">
      <c r="A33" t="s">
        <v>24</v>
      </c>
      <c r="B33">
        <v>30</v>
      </c>
      <c r="C33" t="s">
        <v>23</v>
      </c>
      <c r="D33" t="s">
        <v>25</v>
      </c>
      <c r="E33" t="s">
        <v>26</v>
      </c>
    </row>
    <row r="34" spans="1:14" x14ac:dyDescent="0.25">
      <c r="A34" t="s">
        <v>27</v>
      </c>
      <c r="B34">
        <v>30</v>
      </c>
      <c r="C34" t="s">
        <v>23</v>
      </c>
      <c r="D34" t="s">
        <v>25</v>
      </c>
      <c r="E34" t="s">
        <v>28</v>
      </c>
    </row>
    <row r="35" spans="1:14" x14ac:dyDescent="0.25">
      <c r="A35" t="s">
        <v>29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43</v>
      </c>
      <c r="D37" t="s">
        <v>5</v>
      </c>
      <c r="E37" t="s">
        <v>6</v>
      </c>
      <c r="F37" t="s">
        <v>7</v>
      </c>
      <c r="G37" t="s">
        <v>8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4" x14ac:dyDescent="0.25">
      <c r="G39" t="s">
        <v>16</v>
      </c>
      <c r="H39" t="s">
        <v>16</v>
      </c>
      <c r="I39" t="s">
        <v>11</v>
      </c>
      <c r="J39" t="s">
        <v>11</v>
      </c>
    </row>
    <row r="40" spans="1:14" x14ac:dyDescent="0.25">
      <c r="A40" t="s">
        <v>39</v>
      </c>
      <c r="D40" t="s">
        <v>17</v>
      </c>
      <c r="E40" t="s">
        <v>18</v>
      </c>
      <c r="G40" t="s">
        <v>19</v>
      </c>
      <c r="H40" t="s">
        <v>19</v>
      </c>
      <c r="I40" t="s">
        <v>19</v>
      </c>
      <c r="J40" t="s">
        <v>20</v>
      </c>
      <c r="L40" t="s">
        <v>30</v>
      </c>
      <c r="M40" t="s">
        <v>46</v>
      </c>
      <c r="N40" t="s">
        <v>47</v>
      </c>
    </row>
    <row r="41" spans="1:14" x14ac:dyDescent="0.25">
      <c r="A41">
        <v>3</v>
      </c>
      <c r="C41">
        <v>2.9</v>
      </c>
      <c r="F41">
        <v>2.9</v>
      </c>
      <c r="H41" s="3">
        <f>+G42</f>
        <v>290000</v>
      </c>
      <c r="L41">
        <v>3</v>
      </c>
      <c r="M41" s="3">
        <f>+H41</f>
        <v>290000</v>
      </c>
      <c r="N41">
        <f>M41/100000</f>
        <v>2.9</v>
      </c>
    </row>
    <row r="42" spans="1:14" x14ac:dyDescent="0.25">
      <c r="A42">
        <v>6</v>
      </c>
      <c r="B42">
        <v>3</v>
      </c>
      <c r="C42">
        <v>2.9</v>
      </c>
      <c r="D42">
        <f>+D$31*(A41-A42)</f>
        <v>-2.8749999999999994E-5</v>
      </c>
      <c r="E42">
        <f>+C42*EXP(D42)</f>
        <v>2.8999166261985039</v>
      </c>
      <c r="F42">
        <f>+E42*EXP(-B42/B$32)</f>
        <v>2.1483110751457062</v>
      </c>
      <c r="G42" s="3">
        <f>+C42/B$32*B$35</f>
        <v>290000</v>
      </c>
      <c r="H42" s="3">
        <f>+E42/B$32*B$35</f>
        <v>289991.66261985037</v>
      </c>
      <c r="I42" s="3">
        <f>+E42/B$32*B$35</f>
        <v>289991.66261985037</v>
      </c>
      <c r="J42" s="3">
        <f>+F42/B$32*B$35</f>
        <v>214831.10751457064</v>
      </c>
      <c r="L42">
        <v>6</v>
      </c>
      <c r="M42" s="3">
        <f>+H42</f>
        <v>289991.66261985037</v>
      </c>
      <c r="N42">
        <f t="shared" ref="N42:N60" si="0">M42/100000</f>
        <v>2.8999166261985034</v>
      </c>
    </row>
    <row r="43" spans="1:14" x14ac:dyDescent="0.25">
      <c r="A43">
        <v>9</v>
      </c>
      <c r="B43">
        <f>B42+3</f>
        <v>6</v>
      </c>
      <c r="C43">
        <f>+F42</f>
        <v>2.1483110751457062</v>
      </c>
      <c r="D43">
        <f>+D$31*(A42-A43)</f>
        <v>-2.8749999999999994E-5</v>
      </c>
      <c r="E43">
        <f>+C43*EXP(D43)</f>
        <v>2.1482493120901438</v>
      </c>
      <c r="F43">
        <f>+E43*EXP(-B43/B$33)</f>
        <v>1.7588377770868198</v>
      </c>
      <c r="G43" s="3">
        <f>+C43/B$34*B$35</f>
        <v>71610.369171523533</v>
      </c>
      <c r="H43" s="3">
        <f>+E43/B$34*B$35</f>
        <v>71608.310403004783</v>
      </c>
      <c r="I43" s="3">
        <f>+E43/B$33*B$35</f>
        <v>71608.310403004783</v>
      </c>
      <c r="J43" s="3">
        <f>+F43/B$33*B$35</f>
        <v>58627.925902893992</v>
      </c>
      <c r="L43">
        <v>9</v>
      </c>
      <c r="M43" s="3">
        <f>+J42</f>
        <v>214831.10751457064</v>
      </c>
      <c r="N43">
        <f t="shared" si="0"/>
        <v>2.1483110751457066</v>
      </c>
    </row>
    <row r="44" spans="1:14" x14ac:dyDescent="0.25">
      <c r="A44">
        <v>12</v>
      </c>
      <c r="B44">
        <f t="shared" ref="B44:B60" si="1">B43+3</f>
        <v>9</v>
      </c>
      <c r="C44">
        <f>+F43</f>
        <v>1.7588377770868198</v>
      </c>
      <c r="D44">
        <f>+D$31*(A43-A44)</f>
        <v>-2.8749999999999994E-5</v>
      </c>
      <c r="E44">
        <f>+C44*EXP(D44)</f>
        <v>1.7587872112276162</v>
      </c>
      <c r="F44">
        <f>+E44*EXP(-B44/B$33)</f>
        <v>1.3029416123794033</v>
      </c>
      <c r="G44" s="3">
        <f>+C44/B$34*B$35</f>
        <v>58627.925902893992</v>
      </c>
      <c r="H44" s="3">
        <f>+E44/B$34*B$35</f>
        <v>58626.240374253874</v>
      </c>
      <c r="I44" s="3">
        <f>+E44/B$33*B$35</f>
        <v>58626.240374253874</v>
      </c>
      <c r="J44" s="3">
        <f>+F44/B$33*B$35</f>
        <v>43431.387079313448</v>
      </c>
      <c r="L44">
        <v>12</v>
      </c>
      <c r="M44" s="3">
        <f>+H43</f>
        <v>71608.310403004783</v>
      </c>
      <c r="N44">
        <f t="shared" si="0"/>
        <v>0.71608310403004782</v>
      </c>
    </row>
    <row r="45" spans="1:14" x14ac:dyDescent="0.25">
      <c r="A45">
        <v>15</v>
      </c>
      <c r="B45">
        <f t="shared" si="1"/>
        <v>12</v>
      </c>
      <c r="C45">
        <f>+F44</f>
        <v>1.3029416123794033</v>
      </c>
      <c r="D45">
        <f>+D$31*(A44-A45)</f>
        <v>-2.8749999999999994E-5</v>
      </c>
      <c r="E45">
        <f>+C45*EXP(D45)</f>
        <v>1.3029041533465235</v>
      </c>
      <c r="F45">
        <f>+E45*EXP(-B45/B$33)</f>
        <v>0.87336277205126733</v>
      </c>
      <c r="G45" s="3">
        <f>+C45/B$34*B$35</f>
        <v>43431.387079313448</v>
      </c>
      <c r="H45" s="3">
        <f>+E45/B$34*B$35</f>
        <v>43430.138444884113</v>
      </c>
      <c r="I45" s="3">
        <f>+E45/B$33*B$35</f>
        <v>43430.138444884113</v>
      </c>
      <c r="J45" s="3">
        <f>+F45/B$33*B$35</f>
        <v>29112.092401708913</v>
      </c>
      <c r="L45">
        <v>15</v>
      </c>
      <c r="M45" s="3">
        <f>+J43</f>
        <v>58627.925902893992</v>
      </c>
      <c r="N45">
        <f t="shared" si="0"/>
        <v>0.58627925902893996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0.87336277205126733</v>
      </c>
      <c r="D46">
        <f t="shared" ref="D46:D60" si="3">+D$31*(A45-A46)</f>
        <v>-2.8749999999999994E-5</v>
      </c>
      <c r="E46">
        <f t="shared" ref="E46:E60" si="4">+C46*EXP(D46)</f>
        <v>0.87333766323251183</v>
      </c>
      <c r="F46">
        <f t="shared" ref="F46:F60" si="5">+E46*EXP(-B46/B$33)</f>
        <v>0.5297060690323051</v>
      </c>
      <c r="G46" s="3">
        <f t="shared" ref="G46:G60" si="6">+C46/B$34*B$35</f>
        <v>29112.092401708913</v>
      </c>
      <c r="H46" s="3">
        <f t="shared" ref="H46:H60" si="7">+E46/B$34*B$35</f>
        <v>29111.255441083729</v>
      </c>
      <c r="I46" s="3">
        <f t="shared" ref="I46:I60" si="8">+E46/B$33*B$35</f>
        <v>29111.255441083729</v>
      </c>
      <c r="J46" s="3">
        <f t="shared" ref="J46:J60" si="9">+F46/B$33*B$35</f>
        <v>17656.868967743503</v>
      </c>
      <c r="L46">
        <v>18</v>
      </c>
      <c r="M46" s="3">
        <f>+H44</f>
        <v>58626.240374253874</v>
      </c>
      <c r="N46">
        <f t="shared" si="0"/>
        <v>0.58626240374253868</v>
      </c>
    </row>
    <row r="47" spans="1:14" x14ac:dyDescent="0.25">
      <c r="A47">
        <v>21</v>
      </c>
      <c r="B47">
        <f t="shared" si="1"/>
        <v>18</v>
      </c>
      <c r="C47">
        <f t="shared" si="2"/>
        <v>0.5297060690323051</v>
      </c>
      <c r="D47">
        <f t="shared" si="3"/>
        <v>-2.8749999999999994E-5</v>
      </c>
      <c r="E47">
        <f t="shared" si="4"/>
        <v>0.52969084020173596</v>
      </c>
      <c r="F47">
        <f t="shared" si="5"/>
        <v>0.2907004966351342</v>
      </c>
      <c r="G47" s="3">
        <f t="shared" si="6"/>
        <v>17656.868967743503</v>
      </c>
      <c r="H47" s="3">
        <f t="shared" si="7"/>
        <v>17656.361340057865</v>
      </c>
      <c r="I47" s="3">
        <f t="shared" si="8"/>
        <v>17656.361340057865</v>
      </c>
      <c r="J47" s="3">
        <f t="shared" si="9"/>
        <v>9690.0165545044729</v>
      </c>
      <c r="L47">
        <v>21</v>
      </c>
      <c r="M47" s="3">
        <f>+J44</f>
        <v>43431.387079313448</v>
      </c>
      <c r="N47">
        <f t="shared" si="0"/>
        <v>0.43431387079313449</v>
      </c>
    </row>
    <row r="48" spans="1:14" x14ac:dyDescent="0.25">
      <c r="A48">
        <v>24</v>
      </c>
      <c r="B48">
        <f t="shared" si="1"/>
        <v>21</v>
      </c>
      <c r="C48">
        <f t="shared" si="2"/>
        <v>0.2907004966351342</v>
      </c>
      <c r="D48">
        <f t="shared" si="3"/>
        <v>-2.8749999999999994E-5</v>
      </c>
      <c r="E48">
        <f t="shared" si="4"/>
        <v>0.29069213911599584</v>
      </c>
      <c r="F48">
        <f t="shared" si="5"/>
        <v>0.14435344421269147</v>
      </c>
      <c r="G48" s="3">
        <f t="shared" si="6"/>
        <v>9690.0165545044729</v>
      </c>
      <c r="H48" s="3">
        <f t="shared" si="7"/>
        <v>9689.7379705331932</v>
      </c>
      <c r="I48" s="3">
        <f t="shared" si="8"/>
        <v>9689.7379705331932</v>
      </c>
      <c r="J48" s="3">
        <f t="shared" si="9"/>
        <v>4811.7814737563822</v>
      </c>
      <c r="L48">
        <v>24</v>
      </c>
      <c r="M48" s="3">
        <f>+H45</f>
        <v>43430.138444884113</v>
      </c>
      <c r="N48">
        <f t="shared" si="0"/>
        <v>0.43430138444884114</v>
      </c>
    </row>
    <row r="49" spans="1:14" x14ac:dyDescent="0.25">
      <c r="A49">
        <v>27</v>
      </c>
      <c r="B49">
        <f t="shared" si="1"/>
        <v>24</v>
      </c>
      <c r="C49">
        <f t="shared" si="2"/>
        <v>0.14435344421269147</v>
      </c>
      <c r="D49">
        <f t="shared" si="3"/>
        <v>-2.8749999999999994E-5</v>
      </c>
      <c r="E49">
        <f t="shared" si="4"/>
        <v>0.14434929411082836</v>
      </c>
      <c r="F49">
        <f t="shared" si="5"/>
        <v>6.4860318793870664E-2</v>
      </c>
      <c r="G49" s="3">
        <f t="shared" si="6"/>
        <v>4811.7814737563822</v>
      </c>
      <c r="H49" s="3">
        <f t="shared" si="7"/>
        <v>4811.6431370276123</v>
      </c>
      <c r="I49" s="3">
        <f t="shared" si="8"/>
        <v>4811.6431370276123</v>
      </c>
      <c r="J49" s="3">
        <f t="shared" si="9"/>
        <v>2162.0106264623555</v>
      </c>
      <c r="L49">
        <v>27</v>
      </c>
      <c r="M49" s="3">
        <f>+J45</f>
        <v>29112.092401708913</v>
      </c>
      <c r="N49">
        <f t="shared" si="0"/>
        <v>0.29112092401708911</v>
      </c>
    </row>
    <row r="50" spans="1:14" x14ac:dyDescent="0.25">
      <c r="A50">
        <v>30</v>
      </c>
      <c r="B50">
        <f t="shared" si="1"/>
        <v>27</v>
      </c>
      <c r="C50">
        <f t="shared" si="2"/>
        <v>6.4860318793870664E-2</v>
      </c>
      <c r="D50">
        <f t="shared" si="3"/>
        <v>-2.8749999999999994E-5</v>
      </c>
      <c r="E50">
        <f t="shared" si="4"/>
        <v>6.4858454086510642E-2</v>
      </c>
      <c r="F50">
        <f t="shared" si="5"/>
        <v>2.6369479609253902E-2</v>
      </c>
      <c r="G50" s="3">
        <f t="shared" si="6"/>
        <v>2162.0106264623555</v>
      </c>
      <c r="H50" s="3">
        <f t="shared" si="7"/>
        <v>2161.9484695503547</v>
      </c>
      <c r="I50" s="3">
        <f t="shared" si="8"/>
        <v>2161.9484695503547</v>
      </c>
      <c r="J50" s="3">
        <f t="shared" si="9"/>
        <v>878.98265364179679</v>
      </c>
      <c r="L50">
        <v>30</v>
      </c>
      <c r="M50" s="3">
        <f t="shared" ref="M50:M60" si="10">+J46</f>
        <v>17656.868967743503</v>
      </c>
      <c r="N50">
        <f t="shared" si="0"/>
        <v>0.17656868967743503</v>
      </c>
    </row>
    <row r="51" spans="1:14" x14ac:dyDescent="0.25">
      <c r="A51">
        <v>33</v>
      </c>
      <c r="B51">
        <f t="shared" si="1"/>
        <v>30</v>
      </c>
      <c r="C51">
        <f t="shared" si="2"/>
        <v>2.6369479609253902E-2</v>
      </c>
      <c r="D51">
        <f t="shared" si="3"/>
        <v>-2.8749999999999994E-5</v>
      </c>
      <c r="E51">
        <f t="shared" si="4"/>
        <v>2.6368721497613042E-2</v>
      </c>
      <c r="F51">
        <f t="shared" si="5"/>
        <v>9.7005105289472843E-3</v>
      </c>
      <c r="G51" s="3">
        <f t="shared" si="6"/>
        <v>878.98265364179679</v>
      </c>
      <c r="H51" s="3">
        <f t="shared" si="7"/>
        <v>878.95738325376806</v>
      </c>
      <c r="I51" s="3">
        <f t="shared" si="8"/>
        <v>878.95738325376806</v>
      </c>
      <c r="J51" s="3">
        <f t="shared" si="9"/>
        <v>323.35035096490947</v>
      </c>
      <c r="L51">
        <v>33</v>
      </c>
      <c r="M51" s="3">
        <f t="shared" si="10"/>
        <v>9690.0165545044729</v>
      </c>
      <c r="N51">
        <f t="shared" si="0"/>
        <v>9.6900165545044728E-2</v>
      </c>
    </row>
    <row r="52" spans="1:14" x14ac:dyDescent="0.25">
      <c r="A52">
        <v>36</v>
      </c>
      <c r="B52">
        <f t="shared" si="1"/>
        <v>33</v>
      </c>
      <c r="C52">
        <f t="shared" si="2"/>
        <v>9.7005105289472843E-3</v>
      </c>
      <c r="D52">
        <f t="shared" si="3"/>
        <v>-2.8749999999999994E-5</v>
      </c>
      <c r="E52">
        <f t="shared" si="4"/>
        <v>9.7002316432785781E-3</v>
      </c>
      <c r="F52">
        <f t="shared" si="5"/>
        <v>3.2289266192205433E-3</v>
      </c>
      <c r="G52" s="3">
        <f t="shared" si="6"/>
        <v>323.35035096490947</v>
      </c>
      <c r="H52" s="3">
        <f t="shared" si="7"/>
        <v>323.34105477595261</v>
      </c>
      <c r="I52" s="3">
        <f t="shared" si="8"/>
        <v>323.34105477595261</v>
      </c>
      <c r="J52" s="3">
        <f t="shared" si="9"/>
        <v>107.63088730735144</v>
      </c>
      <c r="L52">
        <v>36</v>
      </c>
      <c r="M52" s="3">
        <f t="shared" si="10"/>
        <v>4811.7814737563822</v>
      </c>
      <c r="N52">
        <f t="shared" si="0"/>
        <v>4.8117814737563824E-2</v>
      </c>
    </row>
    <row r="53" spans="1:14" x14ac:dyDescent="0.25">
      <c r="A53">
        <v>39</v>
      </c>
      <c r="B53">
        <f t="shared" si="1"/>
        <v>36</v>
      </c>
      <c r="C53">
        <f t="shared" si="2"/>
        <v>3.2289266192205433E-3</v>
      </c>
      <c r="D53">
        <f t="shared" si="3"/>
        <v>-2.8749999999999994E-5</v>
      </c>
      <c r="E53">
        <f t="shared" si="4"/>
        <v>3.2288337889146827E-3</v>
      </c>
      <c r="F53">
        <f t="shared" si="5"/>
        <v>9.7250604844764752E-4</v>
      </c>
      <c r="G53" s="3">
        <f t="shared" si="6"/>
        <v>107.63088730735144</v>
      </c>
      <c r="H53" s="3">
        <f t="shared" si="7"/>
        <v>107.62779296382276</v>
      </c>
      <c r="I53" s="3">
        <f t="shared" si="8"/>
        <v>107.62779296382276</v>
      </c>
      <c r="J53" s="3">
        <f t="shared" si="9"/>
        <v>32.416868281588251</v>
      </c>
      <c r="L53">
        <v>39</v>
      </c>
      <c r="M53" s="3">
        <f t="shared" si="10"/>
        <v>2162.0106264623555</v>
      </c>
      <c r="N53">
        <f t="shared" si="0"/>
        <v>2.1620106264623556E-2</v>
      </c>
    </row>
    <row r="54" spans="1:14" x14ac:dyDescent="0.25">
      <c r="A54">
        <v>42</v>
      </c>
      <c r="B54">
        <f t="shared" si="1"/>
        <v>39</v>
      </c>
      <c r="C54">
        <f t="shared" si="2"/>
        <v>9.7250604844764752E-4</v>
      </c>
      <c r="D54">
        <f t="shared" si="3"/>
        <v>-2.8749999999999994E-5</v>
      </c>
      <c r="E54">
        <f t="shared" si="4"/>
        <v>9.7247808930066933E-4</v>
      </c>
      <c r="F54">
        <f t="shared" si="5"/>
        <v>2.6503119736340203E-4</v>
      </c>
      <c r="G54" s="3">
        <f t="shared" si="6"/>
        <v>32.416868281588251</v>
      </c>
      <c r="H54" s="3">
        <f t="shared" si="7"/>
        <v>32.41593631002231</v>
      </c>
      <c r="I54" s="3">
        <f t="shared" si="8"/>
        <v>32.41593631002231</v>
      </c>
      <c r="J54" s="3">
        <f t="shared" si="9"/>
        <v>8.8343732454467361</v>
      </c>
      <c r="L54">
        <v>42</v>
      </c>
      <c r="M54" s="3">
        <f t="shared" si="10"/>
        <v>878.98265364179679</v>
      </c>
      <c r="N54">
        <f t="shared" si="0"/>
        <v>8.7898265364179679E-3</v>
      </c>
    </row>
    <row r="55" spans="1:14" x14ac:dyDescent="0.25">
      <c r="A55">
        <v>45</v>
      </c>
      <c r="B55">
        <f t="shared" si="1"/>
        <v>42</v>
      </c>
      <c r="C55">
        <f t="shared" si="2"/>
        <v>2.6503119736340203E-4</v>
      </c>
      <c r="D55">
        <f t="shared" si="3"/>
        <v>-2.8749999999999994E-5</v>
      </c>
      <c r="E55">
        <f t="shared" si="4"/>
        <v>2.6502357782600918E-4</v>
      </c>
      <c r="F55">
        <f t="shared" si="5"/>
        <v>6.5354009664835933E-5</v>
      </c>
      <c r="G55" s="3">
        <f t="shared" si="6"/>
        <v>8.8343732454467361</v>
      </c>
      <c r="H55" s="3">
        <f t="shared" si="7"/>
        <v>8.8341192608669719</v>
      </c>
      <c r="I55" s="3">
        <f t="shared" si="8"/>
        <v>8.8341192608669719</v>
      </c>
      <c r="J55" s="3">
        <f t="shared" si="9"/>
        <v>2.1784669888278643</v>
      </c>
      <c r="L55">
        <v>45</v>
      </c>
      <c r="M55" s="3">
        <f t="shared" si="10"/>
        <v>323.35035096490947</v>
      </c>
      <c r="N55">
        <f t="shared" si="0"/>
        <v>3.2335035096490946E-3</v>
      </c>
    </row>
    <row r="56" spans="1:14" x14ac:dyDescent="0.25">
      <c r="A56">
        <v>48</v>
      </c>
      <c r="B56">
        <f t="shared" si="1"/>
        <v>45</v>
      </c>
      <c r="C56">
        <f t="shared" si="2"/>
        <v>6.5354009664835933E-5</v>
      </c>
      <c r="D56">
        <f t="shared" si="3"/>
        <v>-2.8749999999999994E-5</v>
      </c>
      <c r="E56">
        <f t="shared" si="4"/>
        <v>6.5352130764067401E-5</v>
      </c>
      <c r="F56">
        <f t="shared" si="5"/>
        <v>1.4582031403427487E-5</v>
      </c>
      <c r="G56" s="3">
        <f t="shared" si="6"/>
        <v>2.1784669888278643</v>
      </c>
      <c r="H56" s="3">
        <f t="shared" si="7"/>
        <v>2.1784043588022466</v>
      </c>
      <c r="I56" s="3">
        <f t="shared" si="8"/>
        <v>2.1784043588022466</v>
      </c>
      <c r="J56" s="3">
        <f t="shared" si="9"/>
        <v>0.48606771344758287</v>
      </c>
      <c r="L56">
        <v>48</v>
      </c>
      <c r="M56" s="3">
        <f t="shared" si="10"/>
        <v>107.63088730735144</v>
      </c>
      <c r="N56">
        <f t="shared" si="0"/>
        <v>1.0763088730735145E-3</v>
      </c>
    </row>
    <row r="57" spans="1:14" x14ac:dyDescent="0.25">
      <c r="A57">
        <v>51</v>
      </c>
      <c r="B57">
        <f t="shared" si="1"/>
        <v>48</v>
      </c>
      <c r="C57">
        <f t="shared" si="2"/>
        <v>1.4582031403427487E-5</v>
      </c>
      <c r="D57">
        <f t="shared" si="3"/>
        <v>-2.8749999999999994E-5</v>
      </c>
      <c r="E57">
        <f t="shared" si="4"/>
        <v>1.458161217605106E-5</v>
      </c>
      <c r="F57">
        <f t="shared" si="5"/>
        <v>2.943976725093179E-6</v>
      </c>
      <c r="G57" s="3">
        <f t="shared" si="6"/>
        <v>0.48606771344758287</v>
      </c>
      <c r="H57" s="3">
        <f t="shared" si="7"/>
        <v>0.48605373920170203</v>
      </c>
      <c r="I57" s="3">
        <f t="shared" si="8"/>
        <v>0.48605373920170203</v>
      </c>
      <c r="J57" s="3">
        <f t="shared" si="9"/>
        <v>9.8132557503105969E-2</v>
      </c>
      <c r="L57">
        <v>51</v>
      </c>
      <c r="M57" s="3">
        <f t="shared" si="10"/>
        <v>32.416868281588251</v>
      </c>
      <c r="N57">
        <f t="shared" si="0"/>
        <v>3.2416868281588251E-4</v>
      </c>
    </row>
    <row r="58" spans="1:14" x14ac:dyDescent="0.25">
      <c r="A58">
        <v>54</v>
      </c>
      <c r="B58">
        <f t="shared" si="1"/>
        <v>51</v>
      </c>
      <c r="C58">
        <f t="shared" si="2"/>
        <v>2.943976725093179E-6</v>
      </c>
      <c r="D58">
        <f t="shared" si="3"/>
        <v>-2.8749999999999994E-5</v>
      </c>
      <c r="E58">
        <f t="shared" si="4"/>
        <v>2.943892086979011E-6</v>
      </c>
      <c r="F58">
        <f t="shared" si="5"/>
        <v>5.3780058088028539E-7</v>
      </c>
      <c r="G58" s="3">
        <f t="shared" si="6"/>
        <v>9.8132557503105969E-2</v>
      </c>
      <c r="H58" s="3">
        <f t="shared" si="7"/>
        <v>9.8129736232633699E-2</v>
      </c>
      <c r="I58" s="3">
        <f t="shared" si="8"/>
        <v>9.8129736232633699E-2</v>
      </c>
      <c r="J58" s="3">
        <f t="shared" si="9"/>
        <v>1.7926686029342848E-2</v>
      </c>
      <c r="L58">
        <v>54</v>
      </c>
      <c r="M58" s="3">
        <f t="shared" si="10"/>
        <v>8.8343732454467361</v>
      </c>
      <c r="N58">
        <f t="shared" si="0"/>
        <v>8.8343732454467363E-5</v>
      </c>
    </row>
    <row r="59" spans="1:14" x14ac:dyDescent="0.25">
      <c r="A59">
        <v>57</v>
      </c>
      <c r="B59">
        <f t="shared" si="1"/>
        <v>54</v>
      </c>
      <c r="C59">
        <f t="shared" si="2"/>
        <v>5.3780058088028539E-7</v>
      </c>
      <c r="D59">
        <f t="shared" si="3"/>
        <v>-2.8749999999999994E-5</v>
      </c>
      <c r="E59">
        <f t="shared" si="4"/>
        <v>5.3778511933584589E-7</v>
      </c>
      <c r="F59">
        <f t="shared" si="5"/>
        <v>8.8895282328328559E-8</v>
      </c>
      <c r="G59" s="3">
        <f t="shared" si="6"/>
        <v>1.7926686029342848E-2</v>
      </c>
      <c r="H59" s="3">
        <f t="shared" si="7"/>
        <v>1.7926170644528196E-2</v>
      </c>
      <c r="I59" s="3">
        <f t="shared" si="8"/>
        <v>1.7926170644528196E-2</v>
      </c>
      <c r="J59" s="3">
        <f t="shared" si="9"/>
        <v>2.963176077610952E-3</v>
      </c>
      <c r="L59">
        <v>57</v>
      </c>
      <c r="M59" s="3">
        <f t="shared" si="10"/>
        <v>2.1784669888278643</v>
      </c>
      <c r="N59">
        <f t="shared" si="0"/>
        <v>2.1784669888278644E-5</v>
      </c>
    </row>
    <row r="60" spans="1:14" x14ac:dyDescent="0.25">
      <c r="A60">
        <v>60</v>
      </c>
      <c r="B60">
        <f t="shared" si="1"/>
        <v>57</v>
      </c>
      <c r="C60">
        <f t="shared" si="2"/>
        <v>8.8895282328328559E-8</v>
      </c>
      <c r="D60">
        <f t="shared" si="3"/>
        <v>-2.8749999999999994E-5</v>
      </c>
      <c r="E60">
        <f t="shared" si="4"/>
        <v>8.8892726625700021E-8</v>
      </c>
      <c r="F60">
        <f t="shared" si="5"/>
        <v>1.329556238034112E-8</v>
      </c>
      <c r="G60" s="3">
        <f t="shared" si="6"/>
        <v>2.963176077610952E-3</v>
      </c>
      <c r="H60" s="3">
        <f t="shared" si="7"/>
        <v>2.9630908875233342E-3</v>
      </c>
      <c r="I60" s="3">
        <f t="shared" si="8"/>
        <v>2.9630908875233342E-3</v>
      </c>
      <c r="J60" s="3">
        <f t="shared" si="9"/>
        <v>4.4318541267803732E-4</v>
      </c>
      <c r="L60">
        <v>60</v>
      </c>
      <c r="M60" s="3">
        <f t="shared" si="10"/>
        <v>0.48606771344758287</v>
      </c>
      <c r="N60">
        <f t="shared" si="0"/>
        <v>4.8606771344758286E-6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60"/>
  <sheetViews>
    <sheetView tabSelected="1" topLeftCell="A9" zoomScale="125" zoomScaleNormal="120" workbookViewId="0">
      <selection activeCell="B34" sqref="B34"/>
    </sheetView>
  </sheetViews>
  <sheetFormatPr defaultRowHeight="15" x14ac:dyDescent="0.25"/>
  <cols>
    <col min="3" max="3" width="16.425781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44</v>
      </c>
      <c r="L1" t="s">
        <v>45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30</v>
      </c>
      <c r="B8" t="s">
        <v>38</v>
      </c>
      <c r="C8" t="s">
        <v>31</v>
      </c>
    </row>
    <row r="9" spans="1:12" x14ac:dyDescent="0.25">
      <c r="A9">
        <v>3</v>
      </c>
      <c r="B9">
        <v>1</v>
      </c>
      <c r="C9">
        <v>8.2000000000000003E-2</v>
      </c>
    </row>
    <row r="10" spans="1:12" x14ac:dyDescent="0.25">
      <c r="A10">
        <v>6</v>
      </c>
      <c r="B10">
        <v>1</v>
      </c>
      <c r="C10">
        <v>5.1999999999999998E-2</v>
      </c>
    </row>
    <row r="11" spans="1:12" x14ac:dyDescent="0.25">
      <c r="A11">
        <v>9</v>
      </c>
      <c r="B11">
        <v>1</v>
      </c>
      <c r="C11">
        <v>4.2999999999999997E-2</v>
      </c>
    </row>
    <row r="12" spans="1:12" x14ac:dyDescent="0.25">
      <c r="A12">
        <v>12</v>
      </c>
      <c r="B12">
        <v>1</v>
      </c>
      <c r="C12">
        <v>2.3E-2</v>
      </c>
    </row>
    <row r="13" spans="1:12" x14ac:dyDescent="0.25">
      <c r="A13">
        <v>15</v>
      </c>
      <c r="B13">
        <v>1</v>
      </c>
      <c r="C13">
        <v>2.5999999999999999E-2</v>
      </c>
    </row>
    <row r="14" spans="1:12" x14ac:dyDescent="0.25">
      <c r="A14">
        <v>18</v>
      </c>
      <c r="B14">
        <v>1</v>
      </c>
      <c r="C14">
        <v>2.4E-2</v>
      </c>
    </row>
    <row r="15" spans="1:12" x14ac:dyDescent="0.25">
      <c r="A15">
        <v>21</v>
      </c>
      <c r="B15">
        <v>1</v>
      </c>
      <c r="C15">
        <v>0.01</v>
      </c>
    </row>
    <row r="16" spans="1:12" x14ac:dyDescent="0.25">
      <c r="A16">
        <v>24</v>
      </c>
      <c r="B16">
        <v>1</v>
      </c>
      <c r="C16">
        <v>0.02</v>
      </c>
    </row>
    <row r="17" spans="1:5" x14ac:dyDescent="0.25">
      <c r="A17">
        <v>27</v>
      </c>
      <c r="B17">
        <v>1</v>
      </c>
      <c r="C17">
        <v>2.3E-2</v>
      </c>
    </row>
    <row r="18" spans="1:5" x14ac:dyDescent="0.25">
      <c r="A18">
        <v>30</v>
      </c>
      <c r="B18">
        <v>1</v>
      </c>
      <c r="C18">
        <v>2.5000000000000001E-2</v>
      </c>
    </row>
    <row r="19" spans="1:5" x14ac:dyDescent="0.25">
      <c r="A19">
        <v>33</v>
      </c>
      <c r="B19">
        <v>1</v>
      </c>
      <c r="C19">
        <v>0.02</v>
      </c>
    </row>
    <row r="20" spans="1:5" x14ac:dyDescent="0.25">
      <c r="A20">
        <v>36</v>
      </c>
      <c r="B20">
        <v>1</v>
      </c>
      <c r="C20">
        <v>6.0000000000000001E-3</v>
      </c>
    </row>
    <row r="21" spans="1:5" x14ac:dyDescent="0.25">
      <c r="A21">
        <v>39</v>
      </c>
      <c r="B21">
        <v>1</v>
      </c>
      <c r="C21">
        <v>1.0999999999999999E-2</v>
      </c>
    </row>
    <row r="22" spans="1:5" x14ac:dyDescent="0.25">
      <c r="A22">
        <v>42</v>
      </c>
      <c r="B22">
        <v>1</v>
      </c>
      <c r="C22">
        <v>0.01</v>
      </c>
    </row>
    <row r="23" spans="1:5" x14ac:dyDescent="0.25">
      <c r="A23">
        <v>45</v>
      </c>
      <c r="B23">
        <v>1</v>
      </c>
      <c r="C23">
        <v>1.4999999999999999E-2</v>
      </c>
    </row>
    <row r="24" spans="1:5" x14ac:dyDescent="0.25">
      <c r="A24">
        <v>48</v>
      </c>
      <c r="B24">
        <v>1</v>
      </c>
      <c r="C24">
        <v>1.2E-2</v>
      </c>
    </row>
    <row r="25" spans="1:5" x14ac:dyDescent="0.25">
      <c r="A25">
        <v>51</v>
      </c>
      <c r="B25">
        <v>1</v>
      </c>
      <c r="C25">
        <v>1.4999999999999999E-2</v>
      </c>
    </row>
    <row r="26" spans="1:5" x14ac:dyDescent="0.25">
      <c r="A26">
        <v>54</v>
      </c>
      <c r="B26">
        <v>1</v>
      </c>
      <c r="C26">
        <v>7.4999999999999997E-3</v>
      </c>
    </row>
    <row r="27" spans="1:5" x14ac:dyDescent="0.25">
      <c r="A27">
        <v>57</v>
      </c>
      <c r="B27">
        <v>1</v>
      </c>
      <c r="C27">
        <v>1.6E-2</v>
      </c>
    </row>
    <row r="28" spans="1:5" x14ac:dyDescent="0.25">
      <c r="A28">
        <v>60</v>
      </c>
      <c r="B28">
        <v>1</v>
      </c>
      <c r="C28">
        <v>1.4E-2</v>
      </c>
    </row>
    <row r="31" spans="1:5" x14ac:dyDescent="0.25">
      <c r="A31" t="s">
        <v>40</v>
      </c>
      <c r="B31">
        <v>50</v>
      </c>
      <c r="C31" t="s">
        <v>39</v>
      </c>
      <c r="D31">
        <f>0.69/(B31*60*24)</f>
        <v>9.5833333333333319E-6</v>
      </c>
      <c r="E31" t="s">
        <v>21</v>
      </c>
    </row>
    <row r="32" spans="1:5" x14ac:dyDescent="0.25">
      <c r="A32" t="s">
        <v>22</v>
      </c>
      <c r="B32">
        <v>10</v>
      </c>
      <c r="C32" t="s">
        <v>23</v>
      </c>
    </row>
    <row r="33" spans="1:14" x14ac:dyDescent="0.25">
      <c r="A33" t="s">
        <v>24</v>
      </c>
      <c r="B33">
        <v>20</v>
      </c>
      <c r="C33" t="s">
        <v>23</v>
      </c>
      <c r="D33" t="s">
        <v>25</v>
      </c>
      <c r="E33" t="s">
        <v>26</v>
      </c>
    </row>
    <row r="34" spans="1:14" x14ac:dyDescent="0.25">
      <c r="A34" t="s">
        <v>27</v>
      </c>
      <c r="B34">
        <v>20</v>
      </c>
      <c r="C34" t="s">
        <v>23</v>
      </c>
      <c r="D34" t="s">
        <v>25</v>
      </c>
      <c r="E34" t="s">
        <v>28</v>
      </c>
    </row>
    <row r="35" spans="1:14" x14ac:dyDescent="0.25">
      <c r="A35" t="s">
        <v>29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43</v>
      </c>
      <c r="D37" t="s">
        <v>5</v>
      </c>
      <c r="E37" t="s">
        <v>6</v>
      </c>
      <c r="F37" t="s">
        <v>7</v>
      </c>
      <c r="G37" t="s">
        <v>8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4" x14ac:dyDescent="0.25">
      <c r="G39" t="s">
        <v>16</v>
      </c>
      <c r="H39" t="s">
        <v>16</v>
      </c>
      <c r="I39" t="s">
        <v>11</v>
      </c>
      <c r="J39" t="s">
        <v>11</v>
      </c>
    </row>
    <row r="40" spans="1:14" x14ac:dyDescent="0.25">
      <c r="A40" t="s">
        <v>39</v>
      </c>
      <c r="D40" t="s">
        <v>17</v>
      </c>
      <c r="E40" t="s">
        <v>18</v>
      </c>
      <c r="G40" t="s">
        <v>19</v>
      </c>
      <c r="H40" t="s">
        <v>19</v>
      </c>
      <c r="I40" t="s">
        <v>19</v>
      </c>
      <c r="J40" t="s">
        <v>20</v>
      </c>
      <c r="L40" t="s">
        <v>30</v>
      </c>
      <c r="M40" t="s">
        <v>46</v>
      </c>
      <c r="N40" t="s">
        <v>47</v>
      </c>
    </row>
    <row r="41" spans="1:14" x14ac:dyDescent="0.25">
      <c r="A41">
        <v>3</v>
      </c>
      <c r="C41">
        <v>8.2000000000000003E-2</v>
      </c>
      <c r="F41">
        <v>8.2000000000000003E-2</v>
      </c>
      <c r="H41" s="3">
        <f>+G42</f>
        <v>8200</v>
      </c>
      <c r="L41">
        <v>3</v>
      </c>
      <c r="M41" s="3">
        <f>+H41</f>
        <v>8200</v>
      </c>
      <c r="N41">
        <f>M41/100000</f>
        <v>8.2000000000000003E-2</v>
      </c>
    </row>
    <row r="42" spans="1:14" x14ac:dyDescent="0.25">
      <c r="A42">
        <v>6</v>
      </c>
      <c r="B42">
        <v>3</v>
      </c>
      <c r="C42">
        <v>8.2000000000000003E-2</v>
      </c>
      <c r="D42">
        <f>+D$31*(A41-A42)</f>
        <v>-2.8749999999999994E-5</v>
      </c>
      <c r="E42">
        <f>+C42*EXP(D42)</f>
        <v>8.1997642533888734E-2</v>
      </c>
      <c r="F42">
        <f>+E42*EXP(-B42/B$32)</f>
        <v>6.0745347642051001E-2</v>
      </c>
      <c r="G42" s="3">
        <f>+C42/B$32*B$35</f>
        <v>8200</v>
      </c>
      <c r="H42" s="3">
        <f>+E42/B$32*B$35</f>
        <v>8199.7642533888738</v>
      </c>
      <c r="I42" s="3">
        <f>+E42/B$32*B$35</f>
        <v>8199.7642533888738</v>
      </c>
      <c r="J42" s="3">
        <f>+F42/B$32*B$35</f>
        <v>6074.5347642051001</v>
      </c>
      <c r="L42">
        <v>6</v>
      </c>
      <c r="M42" s="3">
        <f>+H42</f>
        <v>8199.7642533888738</v>
      </c>
      <c r="N42">
        <f t="shared" ref="N42:N49" si="0">M42/100000</f>
        <v>8.1997642533888734E-2</v>
      </c>
    </row>
    <row r="43" spans="1:14" x14ac:dyDescent="0.25">
      <c r="A43">
        <v>9</v>
      </c>
      <c r="B43">
        <f>B42+3</f>
        <v>6</v>
      </c>
      <c r="C43">
        <f>+F42</f>
        <v>6.0745347642051001E-2</v>
      </c>
      <c r="D43">
        <f>+D$31*(A42-A43)</f>
        <v>-2.8749999999999994E-5</v>
      </c>
      <c r="E43">
        <f>+C43*EXP(D43)</f>
        <v>6.0743601238410966E-2</v>
      </c>
      <c r="F43">
        <f>+E43*EXP(-B43/B$33)</f>
        <v>4.4999966587239405E-2</v>
      </c>
      <c r="G43" s="3">
        <f>+C43/B$34*B$35</f>
        <v>3037.2673821025501</v>
      </c>
      <c r="H43" s="3">
        <f>+E43/B$34*B$35</f>
        <v>3037.1800619205483</v>
      </c>
      <c r="I43" s="3">
        <f>+E43/B$33*B$35</f>
        <v>3037.1800619205483</v>
      </c>
      <c r="J43" s="3">
        <f>+F43/B$33*B$35</f>
        <v>2249.9983293619703</v>
      </c>
      <c r="L43">
        <v>9</v>
      </c>
      <c r="M43" s="3">
        <f>+J42</f>
        <v>6074.5347642051001</v>
      </c>
      <c r="N43">
        <f t="shared" si="0"/>
        <v>6.0745347642051001E-2</v>
      </c>
    </row>
    <row r="44" spans="1:14" x14ac:dyDescent="0.25">
      <c r="A44">
        <v>12</v>
      </c>
      <c r="B44">
        <f t="shared" ref="B44:B60" si="1">B43+3</f>
        <v>9</v>
      </c>
      <c r="C44">
        <f>+F43</f>
        <v>4.4999966587239405E-2</v>
      </c>
      <c r="D44">
        <f>+D$31*(A43-A44)</f>
        <v>-2.8749999999999994E-5</v>
      </c>
      <c r="E44">
        <f>+C44*EXP(D44)</f>
        <v>4.4998672856797484E-2</v>
      </c>
      <c r="F44">
        <f>+E44*EXP(-B44/B$33)</f>
        <v>2.8692420599112641E-2</v>
      </c>
      <c r="G44" s="3">
        <f>+C44/B$34*B$35</f>
        <v>2249.9983293619703</v>
      </c>
      <c r="H44" s="3">
        <f>+E44/B$34*B$35</f>
        <v>2249.9336428398742</v>
      </c>
      <c r="I44" s="3">
        <f>+E44/B$33*B$35</f>
        <v>2249.9336428398742</v>
      </c>
      <c r="J44" s="3">
        <f>+F44/B$33*B$35</f>
        <v>1434.6210299556319</v>
      </c>
      <c r="L44">
        <v>12</v>
      </c>
      <c r="M44" s="3">
        <f>+H43</f>
        <v>3037.1800619205483</v>
      </c>
      <c r="N44">
        <f t="shared" si="0"/>
        <v>3.0371800619205483E-2</v>
      </c>
    </row>
    <row r="45" spans="1:14" x14ac:dyDescent="0.25">
      <c r="A45">
        <v>15</v>
      </c>
      <c r="B45">
        <f t="shared" si="1"/>
        <v>12</v>
      </c>
      <c r="C45">
        <f>+F44</f>
        <v>2.8692420599112641E-2</v>
      </c>
      <c r="D45">
        <f>+D$31*(A44-A45)</f>
        <v>-2.8749999999999994E-5</v>
      </c>
      <c r="E45">
        <f>+C45*EXP(D45)</f>
        <v>2.8691595703878341E-2</v>
      </c>
      <c r="F45">
        <f>+E45*EXP(-B45/B$33)</f>
        <v>1.574628158039381E-2</v>
      </c>
      <c r="G45" s="3">
        <f>+C45/B$34*B$35</f>
        <v>1434.6210299556319</v>
      </c>
      <c r="H45" s="3">
        <f>+E45/B$34*B$35</f>
        <v>1434.5797851939171</v>
      </c>
      <c r="I45" s="3">
        <f>+E45/B$33*B$35</f>
        <v>1434.5797851939171</v>
      </c>
      <c r="J45" s="3">
        <f>+F45/B$33*B$35</f>
        <v>787.31407901969055</v>
      </c>
      <c r="L45">
        <v>15</v>
      </c>
      <c r="M45" s="3">
        <f>+J43</f>
        <v>2249.9983293619703</v>
      </c>
      <c r="N45">
        <f t="shared" si="0"/>
        <v>2.2499983293619703E-2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1.574628158039381E-2</v>
      </c>
      <c r="D46">
        <f t="shared" ref="D46:D60" si="3">+D$31*(A45-A46)</f>
        <v>-2.8749999999999994E-5</v>
      </c>
      <c r="E46">
        <f t="shared" ref="E46:E60" si="4">+C46*EXP(D46)</f>
        <v>1.5745828881305955E-2</v>
      </c>
      <c r="F46">
        <f t="shared" ref="F46:F60" si="5">+E46*EXP(-B46/B$33)</f>
        <v>7.4378029087124016E-3</v>
      </c>
      <c r="G46" s="3">
        <f t="shared" ref="G46:G60" si="6">+C46/B$34*B$35</f>
        <v>787.31407901969055</v>
      </c>
      <c r="H46" s="3">
        <f t="shared" ref="H46:H60" si="7">+E46/B$34*B$35</f>
        <v>787.2914440652977</v>
      </c>
      <c r="I46" s="3">
        <f t="shared" ref="I46:I60" si="8">+E46/B$33*B$35</f>
        <v>787.2914440652977</v>
      </c>
      <c r="J46" s="3">
        <f t="shared" ref="J46:J60" si="9">+F46/B$33*B$35</f>
        <v>371.89014543562007</v>
      </c>
      <c r="L46">
        <v>18</v>
      </c>
      <c r="M46" s="3">
        <f>+H44</f>
        <v>2249.9336428398742</v>
      </c>
      <c r="N46">
        <f t="shared" si="0"/>
        <v>2.2499336428398742E-2</v>
      </c>
    </row>
    <row r="47" spans="1:14" x14ac:dyDescent="0.25">
      <c r="A47">
        <v>21</v>
      </c>
      <c r="B47">
        <f t="shared" si="1"/>
        <v>18</v>
      </c>
      <c r="C47">
        <f t="shared" si="2"/>
        <v>7.4378029087124016E-3</v>
      </c>
      <c r="D47">
        <f t="shared" si="3"/>
        <v>-2.8749999999999994E-5</v>
      </c>
      <c r="E47">
        <f t="shared" si="4"/>
        <v>7.4375890749526514E-3</v>
      </c>
      <c r="F47">
        <f t="shared" si="5"/>
        <v>3.0238980594938969E-3</v>
      </c>
      <c r="G47" s="3">
        <f t="shared" si="6"/>
        <v>371.89014543562007</v>
      </c>
      <c r="H47" s="3">
        <f t="shared" si="7"/>
        <v>371.87945374763257</v>
      </c>
      <c r="I47" s="3">
        <f t="shared" si="8"/>
        <v>371.87945374763257</v>
      </c>
      <c r="J47" s="3">
        <f t="shared" si="9"/>
        <v>151.19490297469486</v>
      </c>
      <c r="L47">
        <v>21</v>
      </c>
      <c r="M47" s="3">
        <f>+J44</f>
        <v>1434.6210299556319</v>
      </c>
      <c r="N47">
        <f t="shared" si="0"/>
        <v>1.4346210299556319E-2</v>
      </c>
    </row>
    <row r="48" spans="1:14" x14ac:dyDescent="0.25">
      <c r="A48">
        <v>24</v>
      </c>
      <c r="B48">
        <f t="shared" si="1"/>
        <v>21</v>
      </c>
      <c r="C48">
        <f t="shared" si="2"/>
        <v>3.0238980594938969E-3</v>
      </c>
      <c r="D48">
        <f t="shared" si="3"/>
        <v>-2.8749999999999994E-5</v>
      </c>
      <c r="E48">
        <f t="shared" si="4"/>
        <v>3.0238111236743949E-3</v>
      </c>
      <c r="F48">
        <f t="shared" si="5"/>
        <v>1.058145658355891E-3</v>
      </c>
      <c r="G48" s="3">
        <f t="shared" si="6"/>
        <v>151.19490297469486</v>
      </c>
      <c r="H48" s="3">
        <f t="shared" si="7"/>
        <v>151.19055618371974</v>
      </c>
      <c r="I48" s="3">
        <f t="shared" si="8"/>
        <v>151.19055618371974</v>
      </c>
      <c r="J48" s="3">
        <f t="shared" si="9"/>
        <v>52.907282917794554</v>
      </c>
      <c r="L48">
        <v>24</v>
      </c>
      <c r="M48" s="3">
        <f>+H45</f>
        <v>1434.5797851939171</v>
      </c>
      <c r="N48">
        <f t="shared" si="0"/>
        <v>1.4345797851939171E-2</v>
      </c>
    </row>
    <row r="49" spans="1:14" x14ac:dyDescent="0.25">
      <c r="A49">
        <v>27</v>
      </c>
      <c r="B49">
        <f t="shared" si="1"/>
        <v>24</v>
      </c>
      <c r="C49">
        <f t="shared" si="2"/>
        <v>1.058145658355891E-3</v>
      </c>
      <c r="D49">
        <f t="shared" si="3"/>
        <v>-2.8749999999999994E-5</v>
      </c>
      <c r="E49">
        <f t="shared" si="4"/>
        <v>1.0581152371055209E-3</v>
      </c>
      <c r="F49">
        <f t="shared" si="5"/>
        <v>3.1869818495229026E-4</v>
      </c>
      <c r="G49" s="3">
        <f t="shared" si="6"/>
        <v>52.907282917794554</v>
      </c>
      <c r="H49" s="3">
        <f t="shared" si="7"/>
        <v>52.905761855276047</v>
      </c>
      <c r="I49" s="3">
        <f t="shared" si="8"/>
        <v>52.905761855276047</v>
      </c>
      <c r="J49" s="3">
        <f t="shared" si="9"/>
        <v>15.934909247614513</v>
      </c>
      <c r="L49">
        <v>27</v>
      </c>
      <c r="M49" s="3">
        <f>+J45</f>
        <v>787.31407901969055</v>
      </c>
      <c r="N49">
        <f t="shared" si="0"/>
        <v>7.8731407901969051E-3</v>
      </c>
    </row>
    <row r="50" spans="1:14" x14ac:dyDescent="0.25">
      <c r="A50">
        <v>30</v>
      </c>
      <c r="B50">
        <f t="shared" si="1"/>
        <v>27</v>
      </c>
      <c r="C50">
        <f t="shared" si="2"/>
        <v>3.1869818495229026E-4</v>
      </c>
      <c r="D50">
        <f t="shared" si="3"/>
        <v>-2.8749999999999994E-5</v>
      </c>
      <c r="E50">
        <f t="shared" si="4"/>
        <v>3.186890225111836E-4</v>
      </c>
      <c r="F50">
        <f t="shared" si="5"/>
        <v>8.2617025260783616E-5</v>
      </c>
      <c r="G50" s="3">
        <f t="shared" si="6"/>
        <v>15.934909247614513</v>
      </c>
      <c r="H50" s="3">
        <f t="shared" si="7"/>
        <v>15.93445112555918</v>
      </c>
      <c r="I50" s="3">
        <f t="shared" si="8"/>
        <v>15.93445112555918</v>
      </c>
      <c r="J50" s="3">
        <f t="shared" si="9"/>
        <v>4.1308512630391805</v>
      </c>
      <c r="L50">
        <v>30</v>
      </c>
      <c r="M50" s="3">
        <f t="shared" ref="M50:M60" si="10">+J46</f>
        <v>371.89014543562007</v>
      </c>
      <c r="N50">
        <f t="shared" ref="N50:N60" si="11">M50/100000</f>
        <v>3.7189014543562008E-3</v>
      </c>
    </row>
    <row r="51" spans="1:14" x14ac:dyDescent="0.25">
      <c r="A51">
        <v>33</v>
      </c>
      <c r="B51">
        <f t="shared" si="1"/>
        <v>30</v>
      </c>
      <c r="C51">
        <f t="shared" si="2"/>
        <v>8.2617025260783616E-5</v>
      </c>
      <c r="D51">
        <f t="shared" si="3"/>
        <v>-2.8749999999999994E-5</v>
      </c>
      <c r="E51">
        <f t="shared" si="4"/>
        <v>8.261465005545111E-5</v>
      </c>
      <c r="F51">
        <f t="shared" si="5"/>
        <v>1.8433820097479294E-5</v>
      </c>
      <c r="G51" s="3">
        <f t="shared" si="6"/>
        <v>4.1308512630391805</v>
      </c>
      <c r="H51" s="3">
        <f t="shared" si="7"/>
        <v>4.1307325027725552</v>
      </c>
      <c r="I51" s="3">
        <f t="shared" si="8"/>
        <v>4.1307325027725552</v>
      </c>
      <c r="J51" s="3">
        <f t="shared" si="9"/>
        <v>0.9216910048739646</v>
      </c>
      <c r="L51">
        <v>33</v>
      </c>
      <c r="M51" s="3">
        <f t="shared" si="10"/>
        <v>151.19490297469486</v>
      </c>
      <c r="N51">
        <f t="shared" si="11"/>
        <v>1.5119490297469485E-3</v>
      </c>
    </row>
    <row r="52" spans="1:14" x14ac:dyDescent="0.25">
      <c r="A52">
        <v>36</v>
      </c>
      <c r="B52">
        <f t="shared" si="1"/>
        <v>33</v>
      </c>
      <c r="C52">
        <f t="shared" si="2"/>
        <v>1.8433820097479294E-5</v>
      </c>
      <c r="D52">
        <f t="shared" si="3"/>
        <v>-2.8749999999999994E-5</v>
      </c>
      <c r="E52">
        <f t="shared" si="4"/>
        <v>1.843329013276977E-5</v>
      </c>
      <c r="F52">
        <f t="shared" si="5"/>
        <v>3.5401116855782831E-6</v>
      </c>
      <c r="G52" s="3">
        <f t="shared" si="6"/>
        <v>0.9216910048739646</v>
      </c>
      <c r="H52" s="3">
        <f t="shared" si="7"/>
        <v>0.92166450663848842</v>
      </c>
      <c r="I52" s="3">
        <f t="shared" si="8"/>
        <v>0.92166450663848842</v>
      </c>
      <c r="J52" s="3">
        <f t="shared" si="9"/>
        <v>0.17700558427891414</v>
      </c>
      <c r="L52">
        <v>36</v>
      </c>
      <c r="M52" s="3">
        <f t="shared" si="10"/>
        <v>52.907282917794554</v>
      </c>
      <c r="N52">
        <f t="shared" si="11"/>
        <v>5.2907282917794549E-4</v>
      </c>
    </row>
    <row r="53" spans="1:14" x14ac:dyDescent="0.25">
      <c r="A53">
        <v>39</v>
      </c>
      <c r="B53">
        <f t="shared" si="1"/>
        <v>36</v>
      </c>
      <c r="C53">
        <f t="shared" si="2"/>
        <v>3.5401116855782831E-6</v>
      </c>
      <c r="D53">
        <f t="shared" si="3"/>
        <v>-2.8749999999999994E-5</v>
      </c>
      <c r="E53">
        <f t="shared" si="4"/>
        <v>3.5400099088303705E-6</v>
      </c>
      <c r="F53">
        <f t="shared" si="5"/>
        <v>5.8515970222306016E-7</v>
      </c>
      <c r="G53" s="3">
        <f t="shared" si="6"/>
        <v>0.17700558427891414</v>
      </c>
      <c r="H53" s="3">
        <f t="shared" si="7"/>
        <v>0.17700049544151852</v>
      </c>
      <c r="I53" s="3">
        <f t="shared" si="8"/>
        <v>0.17700049544151852</v>
      </c>
      <c r="J53" s="3">
        <f t="shared" si="9"/>
        <v>2.9257985111153007E-2</v>
      </c>
      <c r="L53">
        <v>39</v>
      </c>
      <c r="M53" s="3">
        <f t="shared" si="10"/>
        <v>15.934909247614513</v>
      </c>
      <c r="N53">
        <f t="shared" si="11"/>
        <v>1.5934909247614513E-4</v>
      </c>
    </row>
    <row r="54" spans="1:14" x14ac:dyDescent="0.25">
      <c r="A54">
        <v>42</v>
      </c>
      <c r="B54">
        <f t="shared" si="1"/>
        <v>39</v>
      </c>
      <c r="C54">
        <f t="shared" si="2"/>
        <v>5.8515970222306016E-7</v>
      </c>
      <c r="D54">
        <f t="shared" si="3"/>
        <v>-2.8749999999999994E-5</v>
      </c>
      <c r="E54">
        <f t="shared" si="4"/>
        <v>5.8514287912345444E-7</v>
      </c>
      <c r="F54">
        <f t="shared" si="5"/>
        <v>8.3250659872749029E-8</v>
      </c>
      <c r="G54" s="3">
        <f t="shared" si="6"/>
        <v>2.9257985111153007E-2</v>
      </c>
      <c r="H54" s="3">
        <f t="shared" si="7"/>
        <v>2.9257143956172724E-2</v>
      </c>
      <c r="I54" s="3">
        <f t="shared" si="8"/>
        <v>2.9257143956172724E-2</v>
      </c>
      <c r="J54" s="3">
        <f t="shared" si="9"/>
        <v>4.1625329936374519E-3</v>
      </c>
      <c r="L54">
        <v>42</v>
      </c>
      <c r="M54" s="3">
        <f t="shared" si="10"/>
        <v>4.1308512630391805</v>
      </c>
      <c r="N54">
        <f t="shared" si="11"/>
        <v>4.1308512630391808E-5</v>
      </c>
    </row>
    <row r="55" spans="1:14" x14ac:dyDescent="0.25">
      <c r="A55">
        <v>45</v>
      </c>
      <c r="B55">
        <f t="shared" si="1"/>
        <v>42</v>
      </c>
      <c r="C55">
        <f t="shared" si="2"/>
        <v>8.3250659872749029E-8</v>
      </c>
      <c r="D55">
        <f t="shared" si="3"/>
        <v>-2.8749999999999994E-5</v>
      </c>
      <c r="E55">
        <f t="shared" si="4"/>
        <v>8.3248266450683299E-8</v>
      </c>
      <c r="F55">
        <f t="shared" si="5"/>
        <v>1.0194285367803221E-8</v>
      </c>
      <c r="G55" s="3">
        <f t="shared" si="6"/>
        <v>4.1625329936374519E-3</v>
      </c>
      <c r="H55" s="3">
        <f t="shared" si="7"/>
        <v>4.1624133225341645E-3</v>
      </c>
      <c r="I55" s="3">
        <f t="shared" si="8"/>
        <v>4.1624133225341645E-3</v>
      </c>
      <c r="J55" s="3">
        <f t="shared" si="9"/>
        <v>5.0971426839016099E-4</v>
      </c>
      <c r="L55">
        <v>45</v>
      </c>
      <c r="M55" s="3">
        <f t="shared" si="10"/>
        <v>0.9216910048739646</v>
      </c>
      <c r="N55">
        <f t="shared" si="11"/>
        <v>9.2169100487396468E-6</v>
      </c>
    </row>
    <row r="56" spans="1:14" x14ac:dyDescent="0.25">
      <c r="A56">
        <v>48</v>
      </c>
      <c r="B56">
        <f t="shared" si="1"/>
        <v>45</v>
      </c>
      <c r="C56">
        <f t="shared" si="2"/>
        <v>1.0194285367803221E-8</v>
      </c>
      <c r="D56">
        <f t="shared" si="3"/>
        <v>-2.8749999999999994E-5</v>
      </c>
      <c r="E56">
        <f t="shared" si="4"/>
        <v>1.0193992286311963E-8</v>
      </c>
      <c r="F56">
        <f t="shared" si="5"/>
        <v>1.0744388821669074E-9</v>
      </c>
      <c r="G56" s="3">
        <f t="shared" si="6"/>
        <v>5.0971426839016099E-4</v>
      </c>
      <c r="H56" s="3">
        <f t="shared" si="7"/>
        <v>5.0969961431559813E-4</v>
      </c>
      <c r="I56" s="3">
        <f t="shared" si="8"/>
        <v>5.0969961431559813E-4</v>
      </c>
      <c r="J56" s="3">
        <f t="shared" si="9"/>
        <v>5.3721944108345372E-5</v>
      </c>
      <c r="L56">
        <v>48</v>
      </c>
      <c r="M56" s="3">
        <f t="shared" si="10"/>
        <v>0.17700558427891414</v>
      </c>
      <c r="N56">
        <f t="shared" si="11"/>
        <v>1.7700558427891413E-6</v>
      </c>
    </row>
    <row r="57" spans="1:14" x14ac:dyDescent="0.25">
      <c r="A57">
        <v>51</v>
      </c>
      <c r="B57">
        <f t="shared" si="1"/>
        <v>48</v>
      </c>
      <c r="C57">
        <f t="shared" si="2"/>
        <v>1.0744388821669074E-9</v>
      </c>
      <c r="D57">
        <f t="shared" si="3"/>
        <v>-2.8749999999999994E-5</v>
      </c>
      <c r="E57">
        <f t="shared" si="4"/>
        <v>1.0744079924930863E-9</v>
      </c>
      <c r="F57">
        <f t="shared" si="5"/>
        <v>9.7468094076759271E-11</v>
      </c>
      <c r="G57" s="3">
        <f t="shared" si="6"/>
        <v>5.3721944108345372E-5</v>
      </c>
      <c r="H57" s="3">
        <f t="shared" si="7"/>
        <v>5.3720399624654319E-5</v>
      </c>
      <c r="I57" s="3">
        <f t="shared" si="8"/>
        <v>5.3720399624654319E-5</v>
      </c>
      <c r="J57" s="3">
        <f t="shared" si="9"/>
        <v>4.8734047038379642E-6</v>
      </c>
      <c r="L57">
        <v>51</v>
      </c>
      <c r="M57" s="3">
        <f t="shared" si="10"/>
        <v>2.9257985111153007E-2</v>
      </c>
      <c r="N57">
        <f t="shared" si="11"/>
        <v>2.9257985111153008E-7</v>
      </c>
    </row>
    <row r="58" spans="1:14" x14ac:dyDescent="0.25">
      <c r="A58">
        <v>54</v>
      </c>
      <c r="B58">
        <f t="shared" si="1"/>
        <v>51</v>
      </c>
      <c r="C58">
        <f t="shared" si="2"/>
        <v>9.7468094076759271E-11</v>
      </c>
      <c r="D58">
        <f t="shared" si="3"/>
        <v>-2.8749999999999994E-5</v>
      </c>
      <c r="E58">
        <f t="shared" si="4"/>
        <v>9.7465291909335909E-11</v>
      </c>
      <c r="F58">
        <f t="shared" si="5"/>
        <v>7.6102523695696622E-12</v>
      </c>
      <c r="G58" s="3">
        <f t="shared" si="6"/>
        <v>4.8734047038379642E-6</v>
      </c>
      <c r="H58" s="3">
        <f t="shared" si="7"/>
        <v>4.8732645954667956E-6</v>
      </c>
      <c r="I58" s="3">
        <f t="shared" si="8"/>
        <v>4.8732645954667956E-6</v>
      </c>
      <c r="J58" s="3">
        <f t="shared" si="9"/>
        <v>3.8051261847848312E-7</v>
      </c>
      <c r="L58">
        <v>54</v>
      </c>
      <c r="M58" s="3">
        <f t="shared" si="10"/>
        <v>4.1625329936374519E-3</v>
      </c>
      <c r="N58">
        <f t="shared" si="11"/>
        <v>4.1625329936374521E-8</v>
      </c>
    </row>
    <row r="59" spans="1:14" x14ac:dyDescent="0.25">
      <c r="A59">
        <v>57</v>
      </c>
      <c r="B59">
        <f t="shared" si="1"/>
        <v>54</v>
      </c>
      <c r="C59">
        <f t="shared" si="2"/>
        <v>7.6102523695696622E-12</v>
      </c>
      <c r="D59">
        <f t="shared" si="3"/>
        <v>-2.8749999999999994E-5</v>
      </c>
      <c r="E59">
        <f t="shared" si="4"/>
        <v>7.6100335779591814E-12</v>
      </c>
      <c r="F59">
        <f t="shared" si="5"/>
        <v>5.1143620857345918E-13</v>
      </c>
      <c r="G59" s="3">
        <f t="shared" si="6"/>
        <v>3.8051261847848312E-7</v>
      </c>
      <c r="H59" s="3">
        <f t="shared" si="7"/>
        <v>3.8050167889795911E-7</v>
      </c>
      <c r="I59" s="3">
        <f t="shared" si="8"/>
        <v>3.8050167889795911E-7</v>
      </c>
      <c r="J59" s="3">
        <f t="shared" si="9"/>
        <v>2.557181042867296E-8</v>
      </c>
      <c r="L59">
        <v>57</v>
      </c>
      <c r="M59" s="3">
        <f t="shared" si="10"/>
        <v>5.0971426839016099E-4</v>
      </c>
      <c r="N59">
        <f t="shared" si="11"/>
        <v>5.0971426839016095E-9</v>
      </c>
    </row>
    <row r="60" spans="1:14" x14ac:dyDescent="0.25">
      <c r="A60">
        <v>60</v>
      </c>
      <c r="B60">
        <f t="shared" si="1"/>
        <v>57</v>
      </c>
      <c r="C60">
        <f t="shared" si="2"/>
        <v>5.1143620857345918E-13</v>
      </c>
      <c r="D60">
        <f t="shared" si="3"/>
        <v>-2.8749999999999994E-5</v>
      </c>
      <c r="E60">
        <f t="shared" si="4"/>
        <v>5.1142150499382771E-13</v>
      </c>
      <c r="F60">
        <f t="shared" si="5"/>
        <v>2.9582829637155766E-14</v>
      </c>
      <c r="G60" s="3">
        <f t="shared" si="6"/>
        <v>2.557181042867296E-8</v>
      </c>
      <c r="H60" s="3">
        <f t="shared" si="7"/>
        <v>2.5571075249691385E-8</v>
      </c>
      <c r="I60" s="3">
        <f t="shared" si="8"/>
        <v>2.5571075249691385E-8</v>
      </c>
      <c r="J60" s="3">
        <f t="shared" si="9"/>
        <v>1.4791414818577882E-9</v>
      </c>
      <c r="L60">
        <v>60</v>
      </c>
      <c r="M60" s="3">
        <f t="shared" si="10"/>
        <v>5.3721944108345372E-5</v>
      </c>
      <c r="N60">
        <f t="shared" si="11"/>
        <v>5.372194410834537E-10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Glyphosate</vt:lpstr>
      <vt:lpstr>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2019-04-09T01:00:02Z</dcterms:modified>
</cp:coreProperties>
</file>