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6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7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8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0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1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23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24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5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Research Support Network\Survey results\2018 - Critical Path for Parkinson's Survey\"/>
    </mc:Choice>
  </mc:AlternateContent>
  <xr:revisionPtr revIDLastSave="0" documentId="10_ncr:100000_{D6F8C107-72A4-4869-B28C-2B8E307FF867}" xr6:coauthVersionLast="31" xr6:coauthVersionMax="31" xr10:uidLastSave="{00000000-0000-0000-0000-000000000000}"/>
  <bookViews>
    <workbookView xWindow="0" yWindow="0" windowWidth="19200" windowHeight="6300" tabRatio="822" xr2:uid="{AA7C4208-90C0-4639-80E7-DF9AD730378A}"/>
  </bookViews>
  <sheets>
    <sheet name="Categoried data" sheetId="1" r:id="rId1"/>
    <sheet name="Tremor" sheetId="8" r:id="rId2"/>
    <sheet name="Balance and falls" sheetId="13" r:id="rId3"/>
    <sheet name="Movement" sheetId="5" r:id="rId4"/>
    <sheet name="Walking" sheetId="6" r:id="rId5"/>
    <sheet name="Stiffness" sheetId="3" r:id="rId6"/>
    <sheet name="Dexterity and coordination" sheetId="45" r:id="rId7"/>
    <sheet name="Speech" sheetId="48" r:id="rId8"/>
    <sheet name="Slowness" sheetId="2" r:id="rId9"/>
    <sheet name="Freezing" sheetId="7" r:id="rId10"/>
    <sheet name="Dyskinesia" sheetId="63" r:id="rId11"/>
    <sheet name="Dystonia" sheetId="19" r:id="rId12"/>
    <sheet name="Weakness" sheetId="46" r:id="rId13"/>
    <sheet name="Posture" sheetId="15" r:id="rId14"/>
    <sheet name="Facial expression" sheetId="16" r:id="rId15"/>
    <sheet name="Fatigue and energy" sheetId="32" r:id="rId16"/>
    <sheet name="Psychological health" sheetId="21" r:id="rId17"/>
    <sheet name="Sleep problems" sheetId="39" r:id="rId18"/>
    <sheet name="Pain and unpleasant sensations" sheetId="35" r:id="rId19"/>
    <sheet name="Cognitive function" sheetId="27" r:id="rId20"/>
    <sheet name="Bladder and bowel problems" sheetId="40" r:id="rId21"/>
    <sheet name="Physiological changes" sheetId="43" r:id="rId22"/>
    <sheet name="Eating and swallowing" sheetId="49" r:id="rId23"/>
    <sheet name="Medication wearing off" sheetId="62" r:id="rId24"/>
    <sheet name="Side effects" sheetId="65" r:id="rId25"/>
  </sheets>
  <definedNames>
    <definedName name="_xlnm._FilterDatabase" localSheetId="2" hidden="1">'Balance and falls'!$A$1:$M$155</definedName>
    <definedName name="_xlnm._FilterDatabase" localSheetId="0" hidden="1">'Categoried data'!$A$1:$V$791</definedName>
    <definedName name="_xlnm._FilterDatabase" localSheetId="19" hidden="1">'Cognitive function'!$A$1:$M$112</definedName>
    <definedName name="_xlnm._FilterDatabase" localSheetId="6" hidden="1">'Dexterity and coordination'!$A$1:$M$117</definedName>
    <definedName name="_xlnm._FilterDatabase" localSheetId="10" hidden="1">Dyskinesia!$A$1:$M$48</definedName>
    <definedName name="_xlnm._FilterDatabase" localSheetId="11" hidden="1">Dystonia!$A$1:$N$43</definedName>
    <definedName name="_xlnm._FilterDatabase" localSheetId="14" hidden="1">'Facial expression'!$A$1:$M$15</definedName>
    <definedName name="_xlnm._FilterDatabase" localSheetId="15" hidden="1">'Fatigue and energy'!$A$1:$M$175</definedName>
    <definedName name="_xlnm._FilterDatabase" localSheetId="9" hidden="1">Freezing!$A$1:$M$64</definedName>
    <definedName name="_xlnm._FilterDatabase" localSheetId="3" hidden="1">Movement!$A$1:$M$145</definedName>
    <definedName name="_xlnm._FilterDatabase" localSheetId="18" hidden="1">'Pain and unpleasant sensations'!$A$1:$M$1</definedName>
    <definedName name="_xlnm._FilterDatabase" localSheetId="13" hidden="1">Posture!$A$1:$M$20</definedName>
    <definedName name="_xlnm._FilterDatabase" localSheetId="16" hidden="1">'Psychological health'!$A$1:$M$138</definedName>
    <definedName name="_xlnm._FilterDatabase" localSheetId="8" hidden="1">Slowness!$A$1:$M$96</definedName>
    <definedName name="_xlnm._FilterDatabase" localSheetId="7" hidden="1">Speech!$A$1:$M$107</definedName>
    <definedName name="_xlnm._FilterDatabase" localSheetId="5" hidden="1">Stiffness!$A$1:$M$129</definedName>
    <definedName name="_xlnm._FilterDatabase" localSheetId="1" hidden="1">Tremor!$A$1:$M$1</definedName>
    <definedName name="_xlnm._FilterDatabase" localSheetId="4" hidden="1">Walking!$A$1:$M$138</definedName>
    <definedName name="_xlnm._FilterDatabase" localSheetId="12" hidden="1">Weakness!$A$1:$M$43</definedName>
    <definedName name="_xlnm.Criteria" localSheetId="0">'Categoried data'!$M$1:$M$2</definedName>
    <definedName name="_xlnm.Extract" localSheetId="2">'Balance and falls'!$A$1:$G$1</definedName>
    <definedName name="_xlnm.Extract" localSheetId="20">'Bladder and bowel problems'!$A$1:$G$1</definedName>
    <definedName name="_xlnm.Extract" localSheetId="19">'Cognitive function'!$A$1:$G$1</definedName>
    <definedName name="_xlnm.Extract" localSheetId="10">Dyskinesia!$A$1:$G$1</definedName>
    <definedName name="_xlnm.Extract" localSheetId="11">Dystonia!$A$1:$G$1</definedName>
    <definedName name="_xlnm.Extract" localSheetId="14">'Facial expression'!$A$1:$G$1</definedName>
    <definedName name="_xlnm.Extract" localSheetId="15">'Fatigue and energy'!$A$1:$G$1</definedName>
    <definedName name="_xlnm.Extract" localSheetId="9">Freezing!$A$1:$G$1</definedName>
    <definedName name="_xlnm.Extract" localSheetId="23">'Medication wearing off'!$A$1:$G$1</definedName>
    <definedName name="_xlnm.Extract" localSheetId="3">Movement!$A$1:$G$1</definedName>
    <definedName name="_xlnm.Extract" localSheetId="18">'Pain and unpleasant sensations'!$A$1:$G$1</definedName>
    <definedName name="_xlnm.Extract" localSheetId="21">'Physiological changes'!$A$1:$G$1</definedName>
    <definedName name="_xlnm.Extract" localSheetId="13">Posture!$A$1:$G$1</definedName>
    <definedName name="_xlnm.Extract" localSheetId="16">'Psychological health'!$A$1:$G$1</definedName>
    <definedName name="_xlnm.Extract" localSheetId="24">'Side effects'!$A$1:$G$1</definedName>
    <definedName name="_xlnm.Extract" localSheetId="17">'Sleep problems'!$A$1:$G$1</definedName>
    <definedName name="_xlnm.Extract" localSheetId="8">Slowness!$A$1:$G$1</definedName>
    <definedName name="_xlnm.Extract" localSheetId="5">Stiffness!$A$1:$G$1</definedName>
    <definedName name="_xlnm.Extract" localSheetId="1">Tremor!$A$1:$G$1</definedName>
    <definedName name="_xlnm.Extract" localSheetId="4">Walking!$A$1:$G$1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1"/>
  <c r="S2" i="1"/>
  <c r="U6" i="1"/>
  <c r="T6" i="1"/>
  <c r="S6" i="1"/>
  <c r="U5" i="1"/>
  <c r="T5" i="1"/>
  <c r="S5" i="1"/>
  <c r="U4" i="1"/>
  <c r="T4" i="1"/>
  <c r="S4" i="1"/>
  <c r="U3" i="1"/>
  <c r="T3" i="1"/>
  <c r="S3" i="1"/>
  <c r="U1" i="1"/>
  <c r="T1" i="1"/>
  <c r="S1" i="1"/>
  <c r="U7" i="1"/>
  <c r="T7" i="1"/>
  <c r="S7" i="1"/>
  <c r="U8" i="1"/>
  <c r="T8" i="1"/>
  <c r="S8" i="1"/>
  <c r="U35" i="1" l="1"/>
  <c r="S36" i="1"/>
  <c r="T36" i="1"/>
  <c r="U36" i="1"/>
  <c r="S35" i="1"/>
  <c r="T35" i="1"/>
  <c r="V2" i="1"/>
  <c r="U9" i="1" l="1"/>
  <c r="T9" i="1"/>
  <c r="S9" i="1"/>
  <c r="U10" i="1"/>
  <c r="T10" i="1"/>
  <c r="S10" i="1"/>
  <c r="U11" i="1"/>
  <c r="T11" i="1"/>
  <c r="S11" i="1"/>
  <c r="S30" i="1"/>
  <c r="U12" i="1"/>
  <c r="T12" i="1"/>
  <c r="S12" i="1"/>
  <c r="U13" i="1"/>
  <c r="T13" i="1"/>
  <c r="S13" i="1"/>
  <c r="U14" i="1"/>
  <c r="T14" i="1"/>
  <c r="S14" i="1"/>
  <c r="U15" i="1"/>
  <c r="T15" i="1"/>
  <c r="S15" i="1"/>
  <c r="T16" i="1"/>
  <c r="U16" i="1"/>
  <c r="U17" i="1"/>
  <c r="U18" i="1"/>
  <c r="U19" i="1"/>
  <c r="U20" i="1"/>
  <c r="U22" i="1"/>
  <c r="U21" i="1"/>
  <c r="T17" i="1"/>
  <c r="T18" i="1"/>
  <c r="T19" i="1"/>
  <c r="T20" i="1"/>
  <c r="T21" i="1"/>
  <c r="S16" i="1"/>
  <c r="L17" i="13"/>
  <c r="M17" i="13"/>
  <c r="K16" i="13"/>
  <c r="K17" i="13"/>
  <c r="L16" i="13"/>
  <c r="M16" i="13"/>
  <c r="M17" i="8"/>
  <c r="L17" i="8"/>
  <c r="K17" i="8"/>
  <c r="S17" i="1"/>
  <c r="S18" i="1"/>
  <c r="S19" i="1"/>
  <c r="S20" i="1"/>
  <c r="S21" i="1"/>
  <c r="L17" i="65"/>
  <c r="M17" i="65"/>
  <c r="K17" i="65"/>
  <c r="K17" i="62"/>
  <c r="M17" i="62"/>
  <c r="L17" i="62"/>
  <c r="L16" i="49"/>
  <c r="M16" i="49"/>
  <c r="K16" i="49"/>
  <c r="L19" i="43"/>
  <c r="M19" i="43"/>
  <c r="L20" i="43"/>
  <c r="M20" i="43"/>
  <c r="L21" i="43"/>
  <c r="M21" i="43"/>
  <c r="L22" i="43"/>
  <c r="M22" i="43"/>
  <c r="L23" i="43"/>
  <c r="M23" i="43"/>
  <c r="L24" i="43"/>
  <c r="M24" i="43"/>
  <c r="K24" i="43"/>
  <c r="K23" i="43"/>
  <c r="K22" i="43"/>
  <c r="K21" i="43"/>
  <c r="K20" i="43"/>
  <c r="K19" i="43"/>
  <c r="L16" i="43"/>
  <c r="M16" i="43"/>
  <c r="L17" i="43"/>
  <c r="M17" i="43"/>
  <c r="M25" i="43" s="1"/>
  <c r="L18" i="43"/>
  <c r="M18" i="43"/>
  <c r="K18" i="43"/>
  <c r="K17" i="43"/>
  <c r="K16" i="43"/>
  <c r="L16" i="40"/>
  <c r="M16" i="40"/>
  <c r="L17" i="40"/>
  <c r="M17" i="40"/>
  <c r="L18" i="40"/>
  <c r="M18" i="40"/>
  <c r="K18" i="40"/>
  <c r="K17" i="40"/>
  <c r="K16" i="40"/>
  <c r="L19" i="40"/>
  <c r="L19" i="27"/>
  <c r="M19" i="27"/>
  <c r="L16" i="27"/>
  <c r="M16" i="27"/>
  <c r="L17" i="27"/>
  <c r="M17" i="27"/>
  <c r="L18" i="27"/>
  <c r="M18" i="27"/>
  <c r="K18" i="27"/>
  <c r="K17" i="27"/>
  <c r="K16" i="27"/>
  <c r="L16" i="32"/>
  <c r="M16" i="32"/>
  <c r="L17" i="32"/>
  <c r="M17" i="32"/>
  <c r="L18" i="32"/>
  <c r="M18" i="32"/>
  <c r="L19" i="32"/>
  <c r="M19" i="32"/>
  <c r="K19" i="32"/>
  <c r="K18" i="32"/>
  <c r="K17" i="32"/>
  <c r="K16" i="32"/>
  <c r="L16" i="35"/>
  <c r="M16" i="35"/>
  <c r="L17" i="35"/>
  <c r="M17" i="35"/>
  <c r="L18" i="35"/>
  <c r="M18" i="35"/>
  <c r="K18" i="35"/>
  <c r="K17" i="35"/>
  <c r="K16" i="35"/>
  <c r="L16" i="39"/>
  <c r="M16" i="39"/>
  <c r="L17" i="39"/>
  <c r="M17" i="39"/>
  <c r="K17" i="39"/>
  <c r="K16" i="39"/>
  <c r="L24" i="21"/>
  <c r="M24" i="21"/>
  <c r="K24" i="21"/>
  <c r="L23" i="21"/>
  <c r="M23" i="21"/>
  <c r="K23" i="21"/>
  <c r="L22" i="21"/>
  <c r="M22" i="21"/>
  <c r="K22" i="21"/>
  <c r="L21" i="21"/>
  <c r="M21" i="21"/>
  <c r="K21" i="21"/>
  <c r="L20" i="21"/>
  <c r="M20" i="21"/>
  <c r="K20" i="21"/>
  <c r="L19" i="21"/>
  <c r="M19" i="21"/>
  <c r="K19" i="21"/>
  <c r="L18" i="21"/>
  <c r="M18" i="21"/>
  <c r="K18" i="21"/>
  <c r="L17" i="21"/>
  <c r="M17" i="21"/>
  <c r="K17" i="21"/>
  <c r="M16" i="21"/>
  <c r="L16" i="21"/>
  <c r="K16" i="21"/>
  <c r="K13" i="21"/>
  <c r="K12" i="21"/>
  <c r="K11" i="21"/>
  <c r="K10" i="21"/>
  <c r="K9" i="21"/>
  <c r="K6" i="21"/>
  <c r="K5" i="21"/>
  <c r="K4" i="21"/>
  <c r="K3" i="21"/>
  <c r="K2" i="21"/>
  <c r="N13" i="46"/>
  <c r="N12" i="46"/>
  <c r="N11" i="46"/>
  <c r="N10" i="46"/>
  <c r="N9" i="46"/>
  <c r="N6" i="46"/>
  <c r="N5" i="46"/>
  <c r="N4" i="46"/>
  <c r="N3" i="46"/>
  <c r="N2" i="46"/>
  <c r="N13" i="63"/>
  <c r="N12" i="63"/>
  <c r="N11" i="63"/>
  <c r="N10" i="63"/>
  <c r="N9" i="63"/>
  <c r="N6" i="63"/>
  <c r="N5" i="63"/>
  <c r="N4" i="63"/>
  <c r="N3" i="63"/>
  <c r="N2" i="63"/>
  <c r="N13" i="7"/>
  <c r="N12" i="7"/>
  <c r="N11" i="7"/>
  <c r="N10" i="7"/>
  <c r="N9" i="7"/>
  <c r="N6" i="7"/>
  <c r="N5" i="7"/>
  <c r="N4" i="7"/>
  <c r="N3" i="7"/>
  <c r="N2" i="7"/>
  <c r="T22" i="1"/>
  <c r="S22" i="1"/>
  <c r="U23" i="1"/>
  <c r="T23" i="1"/>
  <c r="S23" i="1"/>
  <c r="U24" i="1"/>
  <c r="T24" i="1"/>
  <c r="S24" i="1"/>
  <c r="U25" i="1"/>
  <c r="T25" i="1"/>
  <c r="S25" i="1"/>
  <c r="U26" i="1"/>
  <c r="T26" i="1"/>
  <c r="S26" i="1"/>
  <c r="U27" i="1"/>
  <c r="T27" i="1"/>
  <c r="S27" i="1"/>
  <c r="U28" i="1"/>
  <c r="T28" i="1"/>
  <c r="S28" i="1"/>
  <c r="U29" i="1"/>
  <c r="T29" i="1"/>
  <c r="S29" i="1"/>
  <c r="U30" i="1"/>
  <c r="T30" i="1"/>
  <c r="N13" i="48"/>
  <c r="N12" i="48"/>
  <c r="N11" i="48"/>
  <c r="N10" i="48"/>
  <c r="N9" i="48"/>
  <c r="N6" i="48"/>
  <c r="N5" i="48"/>
  <c r="N4" i="48"/>
  <c r="N3" i="48"/>
  <c r="N2" i="48"/>
  <c r="N13" i="45"/>
  <c r="N12" i="45"/>
  <c r="N11" i="45"/>
  <c r="N10" i="45"/>
  <c r="N9" i="45"/>
  <c r="N6" i="45"/>
  <c r="N5" i="45"/>
  <c r="N4" i="45"/>
  <c r="N3" i="45"/>
  <c r="N2" i="45"/>
  <c r="N13" i="3"/>
  <c r="N12" i="3"/>
  <c r="N11" i="3"/>
  <c r="N10" i="3"/>
  <c r="N9" i="3"/>
  <c r="N6" i="3"/>
  <c r="N5" i="3"/>
  <c r="N4" i="3"/>
  <c r="N3" i="3"/>
  <c r="N2" i="3"/>
  <c r="N13" i="6"/>
  <c r="N12" i="6"/>
  <c r="N11" i="6"/>
  <c r="N10" i="6"/>
  <c r="N9" i="6"/>
  <c r="N6" i="6"/>
  <c r="N5" i="6"/>
  <c r="N4" i="6"/>
  <c r="N3" i="6"/>
  <c r="N2" i="6"/>
  <c r="N13" i="5"/>
  <c r="N12" i="5"/>
  <c r="N11" i="5"/>
  <c r="N10" i="5"/>
  <c r="N9" i="5"/>
  <c r="N6" i="5"/>
  <c r="N5" i="5"/>
  <c r="N4" i="5"/>
  <c r="N3" i="5"/>
  <c r="N2" i="5"/>
  <c r="K6" i="48"/>
  <c r="K5" i="48"/>
  <c r="K4" i="48"/>
  <c r="K3" i="48"/>
  <c r="K2" i="48"/>
  <c r="K9" i="3"/>
  <c r="T33" i="1" l="1"/>
  <c r="S34" i="1"/>
  <c r="S33" i="1"/>
  <c r="T34" i="1"/>
  <c r="U33" i="1"/>
  <c r="U34" i="1"/>
  <c r="L25" i="43"/>
  <c r="V19" i="1"/>
  <c r="K25" i="43"/>
  <c r="K19" i="40"/>
  <c r="M19" i="40"/>
  <c r="K19" i="27"/>
  <c r="K20" i="32"/>
  <c r="M18" i="39"/>
  <c r="K18" i="39"/>
  <c r="L18" i="39"/>
  <c r="M20" i="32"/>
  <c r="L20" i="32"/>
  <c r="M18" i="45" l="1"/>
  <c r="L18" i="45"/>
  <c r="K18" i="45"/>
  <c r="L18" i="13"/>
  <c r="M18" i="13"/>
  <c r="K18" i="13"/>
  <c r="L18" i="5"/>
  <c r="M18" i="5"/>
  <c r="K18" i="5"/>
  <c r="K13" i="13"/>
  <c r="N13" i="13" s="1"/>
  <c r="K12" i="13"/>
  <c r="N12" i="13" s="1"/>
  <c r="K11" i="13"/>
  <c r="N11" i="13" s="1"/>
  <c r="K10" i="13"/>
  <c r="N10" i="13" s="1"/>
  <c r="K9" i="13"/>
  <c r="N9" i="13" s="1"/>
  <c r="K6" i="13"/>
  <c r="N6" i="13" s="1"/>
  <c r="K5" i="13"/>
  <c r="N5" i="13" s="1"/>
  <c r="K4" i="13"/>
  <c r="N4" i="13" s="1"/>
  <c r="K3" i="13"/>
  <c r="N3" i="13" s="1"/>
  <c r="K2" i="13"/>
  <c r="N2" i="13" s="1"/>
  <c r="V7" i="1" l="1"/>
  <c r="V12" i="1" l="1"/>
  <c r="V20" i="1"/>
  <c r="V11" i="1"/>
  <c r="V1" i="1"/>
  <c r="V23" i="1"/>
  <c r="V15" i="1"/>
  <c r="V18" i="1"/>
  <c r="V4" i="1"/>
  <c r="V24" i="1"/>
  <c r="V16" i="1"/>
  <c r="V8" i="1"/>
  <c r="V3" i="1"/>
  <c r="V17" i="1"/>
  <c r="V13" i="1"/>
  <c r="V9" i="1"/>
  <c r="V28" i="1"/>
  <c r="V6" i="1"/>
  <c r="V10" i="1"/>
  <c r="V5" i="1"/>
  <c r="V14" i="1"/>
  <c r="V27" i="1"/>
  <c r="V22" i="1"/>
  <c r="V26" i="1"/>
  <c r="V30" i="1"/>
  <c r="V21" i="1"/>
  <c r="V25" i="1"/>
  <c r="V29" i="1"/>
  <c r="K13" i="65" l="1"/>
  <c r="M13" i="65" s="1"/>
  <c r="K12" i="65"/>
  <c r="M12" i="65" s="1"/>
  <c r="K11" i="65"/>
  <c r="M11" i="65" s="1"/>
  <c r="K10" i="65"/>
  <c r="M10" i="65" s="1"/>
  <c r="K9" i="65"/>
  <c r="M9" i="65" s="1"/>
  <c r="K6" i="65"/>
  <c r="M6" i="65" s="1"/>
  <c r="K5" i="65"/>
  <c r="M5" i="65" s="1"/>
  <c r="K4" i="65"/>
  <c r="M4" i="65" s="1"/>
  <c r="K3" i="65"/>
  <c r="M3" i="65" s="1"/>
  <c r="K2" i="65"/>
  <c r="M2" i="65" s="1"/>
  <c r="K13" i="63"/>
  <c r="M13" i="63" s="1"/>
  <c r="K12" i="63"/>
  <c r="M12" i="63" s="1"/>
  <c r="K11" i="63"/>
  <c r="M11" i="63" s="1"/>
  <c r="K10" i="63"/>
  <c r="M10" i="63" s="1"/>
  <c r="K9" i="63"/>
  <c r="M9" i="63" s="1"/>
  <c r="K6" i="63"/>
  <c r="M6" i="63" s="1"/>
  <c r="K5" i="63"/>
  <c r="M5" i="63" s="1"/>
  <c r="K4" i="63"/>
  <c r="M4" i="63" s="1"/>
  <c r="K3" i="63"/>
  <c r="M3" i="63" s="1"/>
  <c r="K2" i="63"/>
  <c r="M2" i="63" s="1"/>
  <c r="K13" i="62"/>
  <c r="M13" i="62" s="1"/>
  <c r="K12" i="62"/>
  <c r="M12" i="62" s="1"/>
  <c r="K11" i="62"/>
  <c r="M11" i="62" s="1"/>
  <c r="K10" i="62"/>
  <c r="M10" i="62" s="1"/>
  <c r="K9" i="62"/>
  <c r="M9" i="62" s="1"/>
  <c r="K6" i="62"/>
  <c r="M6" i="62" s="1"/>
  <c r="K5" i="62"/>
  <c r="M5" i="62" s="1"/>
  <c r="K4" i="62"/>
  <c r="M4" i="62" s="1"/>
  <c r="K3" i="62"/>
  <c r="M3" i="62" s="1"/>
  <c r="K2" i="62"/>
  <c r="M2" i="62" s="1"/>
  <c r="K13" i="49"/>
  <c r="M13" i="49" s="1"/>
  <c r="K12" i="49"/>
  <c r="M12" i="49" s="1"/>
  <c r="K11" i="49"/>
  <c r="M11" i="49" s="1"/>
  <c r="K10" i="49"/>
  <c r="M10" i="49" s="1"/>
  <c r="K9" i="49"/>
  <c r="M9" i="49" s="1"/>
  <c r="K6" i="49"/>
  <c r="M6" i="49" s="1"/>
  <c r="K5" i="49"/>
  <c r="M5" i="49" s="1"/>
  <c r="K4" i="49"/>
  <c r="M4" i="49" s="1"/>
  <c r="K3" i="49"/>
  <c r="M3" i="49" s="1"/>
  <c r="K2" i="49"/>
  <c r="M2" i="49" s="1"/>
  <c r="K13" i="48"/>
  <c r="M13" i="48" s="1"/>
  <c r="K12" i="48"/>
  <c r="M12" i="48" s="1"/>
  <c r="K11" i="48"/>
  <c r="M11" i="48" s="1"/>
  <c r="K10" i="48"/>
  <c r="M10" i="48" s="1"/>
  <c r="K9" i="48"/>
  <c r="M9" i="48" s="1"/>
  <c r="M6" i="48"/>
  <c r="M5" i="48"/>
  <c r="M4" i="48"/>
  <c r="M3" i="48"/>
  <c r="M2" i="48"/>
  <c r="K13" i="46"/>
  <c r="M13" i="46" s="1"/>
  <c r="K12" i="46"/>
  <c r="M12" i="46" s="1"/>
  <c r="K11" i="46"/>
  <c r="M11" i="46" s="1"/>
  <c r="K10" i="46"/>
  <c r="M10" i="46" s="1"/>
  <c r="K9" i="46"/>
  <c r="M9" i="46" s="1"/>
  <c r="K6" i="46"/>
  <c r="M6" i="46" s="1"/>
  <c r="K5" i="46"/>
  <c r="M5" i="46" s="1"/>
  <c r="K4" i="46"/>
  <c r="M4" i="46" s="1"/>
  <c r="K3" i="46"/>
  <c r="M3" i="46" s="1"/>
  <c r="K2" i="46"/>
  <c r="M2" i="46" s="1"/>
  <c r="K13" i="45"/>
  <c r="M13" i="45" s="1"/>
  <c r="K12" i="45"/>
  <c r="M12" i="45" s="1"/>
  <c r="K11" i="45"/>
  <c r="M11" i="45" s="1"/>
  <c r="K10" i="45"/>
  <c r="M10" i="45" s="1"/>
  <c r="K9" i="45"/>
  <c r="M9" i="45" s="1"/>
  <c r="K6" i="45"/>
  <c r="M6" i="45" s="1"/>
  <c r="K5" i="45"/>
  <c r="M5" i="45" s="1"/>
  <c r="K4" i="45"/>
  <c r="M4" i="45" s="1"/>
  <c r="K3" i="45"/>
  <c r="M3" i="45" s="1"/>
  <c r="K2" i="45"/>
  <c r="M2" i="45" s="1"/>
  <c r="K13" i="43"/>
  <c r="M13" i="43" s="1"/>
  <c r="K12" i="43"/>
  <c r="M12" i="43" s="1"/>
  <c r="K11" i="43"/>
  <c r="M11" i="43" s="1"/>
  <c r="K10" i="43"/>
  <c r="M10" i="43" s="1"/>
  <c r="K9" i="43"/>
  <c r="M9" i="43" s="1"/>
  <c r="K6" i="43"/>
  <c r="M6" i="43" s="1"/>
  <c r="K5" i="43"/>
  <c r="M5" i="43" s="1"/>
  <c r="K4" i="43"/>
  <c r="M4" i="43" s="1"/>
  <c r="K3" i="43"/>
  <c r="M3" i="43" s="1"/>
  <c r="K2" i="43"/>
  <c r="M2" i="43" s="1"/>
  <c r="K13" i="40"/>
  <c r="M13" i="40" s="1"/>
  <c r="K12" i="40"/>
  <c r="M12" i="40" s="1"/>
  <c r="K11" i="40"/>
  <c r="M11" i="40" s="1"/>
  <c r="K10" i="40"/>
  <c r="M10" i="40" s="1"/>
  <c r="K9" i="40"/>
  <c r="M9" i="40" s="1"/>
  <c r="K6" i="40"/>
  <c r="M6" i="40" s="1"/>
  <c r="K5" i="40"/>
  <c r="M5" i="40" s="1"/>
  <c r="K4" i="40"/>
  <c r="M4" i="40" s="1"/>
  <c r="K3" i="40"/>
  <c r="M3" i="40" s="1"/>
  <c r="K2" i="40"/>
  <c r="M2" i="40" s="1"/>
  <c r="K13" i="39"/>
  <c r="M13" i="39" s="1"/>
  <c r="K12" i="39"/>
  <c r="M12" i="39" s="1"/>
  <c r="K11" i="39"/>
  <c r="M11" i="39" s="1"/>
  <c r="K10" i="39"/>
  <c r="M10" i="39" s="1"/>
  <c r="K9" i="39"/>
  <c r="M9" i="39" s="1"/>
  <c r="K6" i="39"/>
  <c r="M6" i="39" s="1"/>
  <c r="K5" i="39"/>
  <c r="M5" i="39" s="1"/>
  <c r="K4" i="39"/>
  <c r="M4" i="39" s="1"/>
  <c r="K3" i="39"/>
  <c r="M3" i="39" s="1"/>
  <c r="K2" i="39"/>
  <c r="M2" i="39" s="1"/>
  <c r="K13" i="35"/>
  <c r="M13" i="35" s="1"/>
  <c r="K12" i="35"/>
  <c r="M12" i="35" s="1"/>
  <c r="K11" i="35"/>
  <c r="M11" i="35" s="1"/>
  <c r="K10" i="35"/>
  <c r="M10" i="35" s="1"/>
  <c r="K9" i="35"/>
  <c r="M9" i="35" s="1"/>
  <c r="K6" i="35"/>
  <c r="M6" i="35" s="1"/>
  <c r="K5" i="35"/>
  <c r="M5" i="35" s="1"/>
  <c r="K4" i="35"/>
  <c r="M4" i="35" s="1"/>
  <c r="K3" i="35"/>
  <c r="M3" i="35" s="1"/>
  <c r="K2" i="35"/>
  <c r="M2" i="35" s="1"/>
  <c r="K13" i="32"/>
  <c r="M13" i="32" s="1"/>
  <c r="K12" i="32"/>
  <c r="M12" i="32" s="1"/>
  <c r="K11" i="32"/>
  <c r="M11" i="32" s="1"/>
  <c r="K10" i="32"/>
  <c r="M10" i="32" s="1"/>
  <c r="K9" i="32"/>
  <c r="M9" i="32" s="1"/>
  <c r="K6" i="32"/>
  <c r="M6" i="32" s="1"/>
  <c r="K5" i="32"/>
  <c r="M5" i="32" s="1"/>
  <c r="K4" i="32"/>
  <c r="M4" i="32" s="1"/>
  <c r="K3" i="32"/>
  <c r="M3" i="32" s="1"/>
  <c r="K2" i="32"/>
  <c r="M2" i="32" s="1"/>
  <c r="K13" i="16"/>
  <c r="K12" i="16"/>
  <c r="K11" i="16"/>
  <c r="K10" i="16"/>
  <c r="K9" i="16"/>
  <c r="K6" i="16"/>
  <c r="K5" i="16"/>
  <c r="K4" i="16"/>
  <c r="K3" i="16"/>
  <c r="K2" i="16"/>
  <c r="K13" i="27" l="1"/>
  <c r="M13" i="27" s="1"/>
  <c r="K12" i="27"/>
  <c r="M12" i="27" s="1"/>
  <c r="K11" i="27"/>
  <c r="M11" i="27" s="1"/>
  <c r="K10" i="27"/>
  <c r="M10" i="27" s="1"/>
  <c r="K9" i="27"/>
  <c r="M9" i="27" s="1"/>
  <c r="K6" i="27"/>
  <c r="M6" i="27" s="1"/>
  <c r="K5" i="27"/>
  <c r="M5" i="27" s="1"/>
  <c r="K4" i="27"/>
  <c r="M4" i="27" s="1"/>
  <c r="K3" i="27"/>
  <c r="M3" i="27" s="1"/>
  <c r="K2" i="27"/>
  <c r="M2" i="27" s="1"/>
  <c r="M13" i="21"/>
  <c r="M12" i="21"/>
  <c r="M11" i="21"/>
  <c r="M10" i="21"/>
  <c r="M9" i="21"/>
  <c r="M6" i="21"/>
  <c r="M5" i="21"/>
  <c r="M4" i="21"/>
  <c r="M3" i="21"/>
  <c r="M2" i="21"/>
  <c r="K13" i="19"/>
  <c r="K12" i="19"/>
  <c r="K11" i="19"/>
  <c r="K10" i="19"/>
  <c r="K9" i="19"/>
  <c r="K6" i="19"/>
  <c r="K5" i="19"/>
  <c r="K4" i="19"/>
  <c r="K3" i="19"/>
  <c r="K2" i="19"/>
  <c r="M13" i="16"/>
  <c r="M12" i="16"/>
  <c r="M11" i="16"/>
  <c r="M10" i="16"/>
  <c r="M9" i="16"/>
  <c r="M6" i="16"/>
  <c r="M5" i="16"/>
  <c r="M4" i="16"/>
  <c r="M3" i="16"/>
  <c r="M2" i="16"/>
  <c r="K13" i="15"/>
  <c r="M13" i="15" s="1"/>
  <c r="K12" i="15"/>
  <c r="M12" i="15" s="1"/>
  <c r="K11" i="15"/>
  <c r="M11" i="15" s="1"/>
  <c r="K10" i="15"/>
  <c r="M10" i="15" s="1"/>
  <c r="K9" i="15"/>
  <c r="M9" i="15" s="1"/>
  <c r="K6" i="15"/>
  <c r="M6" i="15" s="1"/>
  <c r="K5" i="15"/>
  <c r="M5" i="15" s="1"/>
  <c r="K4" i="15"/>
  <c r="M4" i="15" s="1"/>
  <c r="K3" i="15"/>
  <c r="M3" i="15" s="1"/>
  <c r="K2" i="15"/>
  <c r="M2" i="15" s="1"/>
  <c r="M13" i="13"/>
  <c r="M12" i="13"/>
  <c r="M11" i="13"/>
  <c r="M10" i="13"/>
  <c r="M9" i="13"/>
  <c r="M6" i="13"/>
  <c r="M5" i="13"/>
  <c r="M4" i="13"/>
  <c r="M3" i="13"/>
  <c r="M2" i="13"/>
  <c r="K13" i="8"/>
  <c r="K12" i="8"/>
  <c r="K11" i="8"/>
  <c r="K10" i="8"/>
  <c r="K9" i="8"/>
  <c r="K6" i="8"/>
  <c r="K5" i="8"/>
  <c r="K4" i="8"/>
  <c r="K3" i="8"/>
  <c r="K2" i="8"/>
  <c r="K13" i="7"/>
  <c r="M13" i="7" s="1"/>
  <c r="K12" i="7"/>
  <c r="M12" i="7" s="1"/>
  <c r="K11" i="7"/>
  <c r="M11" i="7" s="1"/>
  <c r="K10" i="7"/>
  <c r="M10" i="7" s="1"/>
  <c r="K9" i="7"/>
  <c r="M9" i="7" s="1"/>
  <c r="K6" i="7"/>
  <c r="M6" i="7" s="1"/>
  <c r="K5" i="7"/>
  <c r="M5" i="7" s="1"/>
  <c r="K4" i="7"/>
  <c r="M4" i="7" s="1"/>
  <c r="K3" i="7"/>
  <c r="M3" i="7" s="1"/>
  <c r="K2" i="7"/>
  <c r="M2" i="7" s="1"/>
  <c r="K13" i="6"/>
  <c r="M13" i="6" s="1"/>
  <c r="K12" i="6"/>
  <c r="M12" i="6" s="1"/>
  <c r="K11" i="6"/>
  <c r="M11" i="6" s="1"/>
  <c r="K10" i="6"/>
  <c r="M10" i="6" s="1"/>
  <c r="K9" i="6"/>
  <c r="M9" i="6" s="1"/>
  <c r="K6" i="6"/>
  <c r="M6" i="6" s="1"/>
  <c r="K5" i="6"/>
  <c r="M5" i="6" s="1"/>
  <c r="K4" i="6"/>
  <c r="M4" i="6" s="1"/>
  <c r="K3" i="6"/>
  <c r="M3" i="6" s="1"/>
  <c r="K2" i="6"/>
  <c r="M2" i="6" s="1"/>
  <c r="K6" i="5"/>
  <c r="M6" i="5" s="1"/>
  <c r="K5" i="5"/>
  <c r="M5" i="5" s="1"/>
  <c r="K4" i="5"/>
  <c r="M4" i="5" s="1"/>
  <c r="K3" i="5"/>
  <c r="M3" i="5" s="1"/>
  <c r="K2" i="5"/>
  <c r="M2" i="5" s="1"/>
  <c r="K13" i="3"/>
  <c r="M13" i="3" s="1"/>
  <c r="K12" i="3"/>
  <c r="M12" i="3" s="1"/>
  <c r="K11" i="3"/>
  <c r="M11" i="3" s="1"/>
  <c r="K10" i="3"/>
  <c r="M10" i="3" s="1"/>
  <c r="M9" i="3"/>
  <c r="K6" i="3"/>
  <c r="M6" i="3" s="1"/>
  <c r="K5" i="3"/>
  <c r="M5" i="3" s="1"/>
  <c r="K4" i="3"/>
  <c r="M4" i="3" s="1"/>
  <c r="K3" i="3"/>
  <c r="M3" i="3" s="1"/>
  <c r="K2" i="3"/>
  <c r="M2" i="3" s="1"/>
  <c r="N19" i="1"/>
  <c r="N18" i="1"/>
  <c r="N17" i="1"/>
  <c r="N16" i="1"/>
  <c r="N15" i="1"/>
  <c r="N12" i="1"/>
  <c r="N11" i="1"/>
  <c r="N10" i="1"/>
  <c r="N9" i="1"/>
  <c r="N8" i="1"/>
  <c r="K13" i="2"/>
  <c r="K12" i="2"/>
  <c r="K11" i="2"/>
  <c r="K10" i="2"/>
  <c r="K9" i="2"/>
  <c r="K2" i="2"/>
  <c r="K6" i="2"/>
  <c r="K5" i="2"/>
  <c r="K4" i="2"/>
  <c r="K3" i="2"/>
  <c r="K11" i="5"/>
  <c r="M11" i="5" s="1"/>
  <c r="K10" i="5"/>
  <c r="M10" i="5" s="1"/>
  <c r="K13" i="5"/>
  <c r="M13" i="5" s="1"/>
  <c r="K12" i="5"/>
  <c r="M12" i="5" s="1"/>
  <c r="K9" i="5"/>
  <c r="M9" i="5" s="1"/>
  <c r="M6" i="19" l="1"/>
  <c r="N6" i="19"/>
  <c r="M3" i="19"/>
  <c r="N3" i="19"/>
  <c r="M9" i="19"/>
  <c r="N9" i="19"/>
  <c r="M4" i="19"/>
  <c r="N4" i="19"/>
  <c r="M10" i="19"/>
  <c r="N10" i="19"/>
  <c r="M2" i="19"/>
  <c r="N2" i="19"/>
  <c r="M12" i="19"/>
  <c r="N12" i="19"/>
  <c r="M13" i="19"/>
  <c r="N13" i="19"/>
  <c r="M5" i="19"/>
  <c r="N5" i="19"/>
  <c r="M11" i="19"/>
  <c r="N11" i="19"/>
  <c r="M6" i="2"/>
  <c r="N6" i="2"/>
  <c r="M12" i="2"/>
  <c r="N12" i="2"/>
  <c r="M9" i="2"/>
  <c r="N9" i="2"/>
  <c r="M13" i="2"/>
  <c r="N13" i="2"/>
  <c r="M11" i="2"/>
  <c r="N11" i="2"/>
  <c r="M3" i="2"/>
  <c r="N3" i="2"/>
  <c r="M2" i="2"/>
  <c r="N2" i="2"/>
  <c r="M4" i="2"/>
  <c r="N4" i="2"/>
  <c r="M5" i="2"/>
  <c r="N5" i="2"/>
  <c r="M10" i="2"/>
  <c r="N10" i="2"/>
  <c r="M12" i="8"/>
  <c r="N12" i="8"/>
  <c r="M9" i="8"/>
  <c r="N9" i="8"/>
  <c r="M13" i="8"/>
  <c r="N13" i="8"/>
  <c r="M2" i="8"/>
  <c r="N2" i="8"/>
  <c r="M3" i="8"/>
  <c r="N3" i="8"/>
  <c r="M4" i="8"/>
  <c r="N4" i="8"/>
  <c r="M10" i="8"/>
  <c r="N10" i="8"/>
  <c r="M6" i="8"/>
  <c r="N6" i="8"/>
  <c r="M5" i="8"/>
  <c r="N5" i="8"/>
  <c r="M11" i="8"/>
  <c r="N11" i="8"/>
</calcChain>
</file>

<file path=xl/sharedStrings.xml><?xml version="1.0" encoding="utf-8"?>
<sst xmlns="http://schemas.openxmlformats.org/spreadsheetml/2006/main" count="21309" uniqueCount="412">
  <si>
    <t>UserID</t>
  </si>
  <si>
    <t>Person</t>
  </si>
  <si>
    <t>Age</t>
  </si>
  <si>
    <t>Duration</t>
  </si>
  <si>
    <t>I have Parkinson's</t>
  </si>
  <si>
    <t>30-49</t>
  </si>
  <si>
    <t>6-10 years ago</t>
  </si>
  <si>
    <t>60-69</t>
  </si>
  <si>
    <t>2-5 years ago</t>
  </si>
  <si>
    <t>70-79</t>
  </si>
  <si>
    <t>50-59</t>
  </si>
  <si>
    <t>11-20 years ago</t>
  </si>
  <si>
    <t>Less than 2 years ago</t>
  </si>
  <si>
    <t>More than 20 years ago</t>
  </si>
  <si>
    <t>Over 80</t>
  </si>
  <si>
    <t>I am a carer/partner/family member or friend</t>
  </si>
  <si>
    <t>I am a bereaved carer/partner/family member or friend</t>
  </si>
  <si>
    <t>-</t>
  </si>
  <si>
    <t>Symptom (priority 1)</t>
  </si>
  <si>
    <t>Freezing</t>
  </si>
  <si>
    <t>Tiredness</t>
  </si>
  <si>
    <t>Stiffness</t>
  </si>
  <si>
    <t>Fatigue</t>
  </si>
  <si>
    <t>Tremor</t>
  </si>
  <si>
    <t>Loss of independence</t>
  </si>
  <si>
    <t>Dystonia</t>
  </si>
  <si>
    <t>Medication wearing off</t>
  </si>
  <si>
    <t>Apathy</t>
  </si>
  <si>
    <t>Walking</t>
  </si>
  <si>
    <t>Pain</t>
  </si>
  <si>
    <t>Cure</t>
  </si>
  <si>
    <t>Movement</t>
  </si>
  <si>
    <t>Dyskinesia</t>
  </si>
  <si>
    <t>Sleep</t>
  </si>
  <si>
    <t>Weakness, Fatigue</t>
  </si>
  <si>
    <t>Balance</t>
  </si>
  <si>
    <t>Speech</t>
  </si>
  <si>
    <t>U</t>
  </si>
  <si>
    <t>Stiffness, Pain</t>
  </si>
  <si>
    <t>?</t>
  </si>
  <si>
    <t>Posture</t>
  </si>
  <si>
    <t>Dexterity</t>
  </si>
  <si>
    <t>Cognitive impairment</t>
  </si>
  <si>
    <t>Falls, Balance</t>
  </si>
  <si>
    <t>Side effects</t>
  </si>
  <si>
    <t>Slowness</t>
  </si>
  <si>
    <t>Bowel</t>
  </si>
  <si>
    <t>Movement, Walking</t>
  </si>
  <si>
    <t>Confidence</t>
  </si>
  <si>
    <t>Walking, Fitness</t>
  </si>
  <si>
    <t xml:space="preserve">Movement </t>
  </si>
  <si>
    <t>Psychological impact</t>
  </si>
  <si>
    <t>Anxiety</t>
  </si>
  <si>
    <t>Saliva problems</t>
  </si>
  <si>
    <t>Walking, Medication wearing off</t>
  </si>
  <si>
    <t>Restless leg</t>
  </si>
  <si>
    <t>Depression, Anxiety</t>
  </si>
  <si>
    <t>Tremor, Side effects, Medication wearing off</t>
  </si>
  <si>
    <t>Better care</t>
  </si>
  <si>
    <t>Pain, Medication wearing off</t>
  </si>
  <si>
    <t>Bladder</t>
  </si>
  <si>
    <t>Better treatments</t>
  </si>
  <si>
    <t>Movement, Walking, Balance</t>
  </si>
  <si>
    <t>Coordination, Dexterity</t>
  </si>
  <si>
    <t>Smell</t>
  </si>
  <si>
    <t>Pain, Side effect</t>
  </si>
  <si>
    <t>Weakness</t>
  </si>
  <si>
    <t>Lack of energy</t>
  </si>
  <si>
    <t>Slowness, Walking</t>
  </si>
  <si>
    <t>Tiredness, Mood</t>
  </si>
  <si>
    <t>Stiffness, Dexterity</t>
  </si>
  <si>
    <t>Movement, Freezing, Falls, Fitness</t>
  </si>
  <si>
    <t>Tremor, Dexterity</t>
  </si>
  <si>
    <t>Walking, Freezing</t>
  </si>
  <si>
    <t>Tremor, Medication wearing off</t>
  </si>
  <si>
    <t>Heart and blood pressure, Balance</t>
  </si>
  <si>
    <t>Freezing, Medication wearing off</t>
  </si>
  <si>
    <t>Slowness, Movement</t>
  </si>
  <si>
    <t>Falls</t>
  </si>
  <si>
    <t>Freezing, Walking</t>
  </si>
  <si>
    <t>Depression</t>
  </si>
  <si>
    <t>Anxiety, Tremor</t>
  </si>
  <si>
    <t>Eyes and vision</t>
  </si>
  <si>
    <t>Side effects, Hallucinations and psychosis</t>
  </si>
  <si>
    <t>Cognitive impairment, Speech</t>
  </si>
  <si>
    <t>Slowness, Apathy</t>
  </si>
  <si>
    <t>Incontinence</t>
  </si>
  <si>
    <t>Memory</t>
  </si>
  <si>
    <t>Mood</t>
  </si>
  <si>
    <t>Tremor, Stiffness</t>
  </si>
  <si>
    <t>Heart and blood pressure</t>
  </si>
  <si>
    <t>Movement, Pain</t>
  </si>
  <si>
    <t>Sleep, Side effects of medication</t>
  </si>
  <si>
    <t>Coordination</t>
  </si>
  <si>
    <t>Freezing, Falling</t>
  </si>
  <si>
    <t>Moving in bed</t>
  </si>
  <si>
    <t>Side effects of medication</t>
  </si>
  <si>
    <t>Sleep, Fatigue</t>
  </si>
  <si>
    <t>Slowness, Stiffness</t>
  </si>
  <si>
    <t>Balance, Falls</t>
  </si>
  <si>
    <t>Slowness, Weakness</t>
  </si>
  <si>
    <t>Movement, Freezing, Medication wearing off</t>
  </si>
  <si>
    <t>Balance, Dexterity, Bladder</t>
  </si>
  <si>
    <t>Movement, Balance</t>
  </si>
  <si>
    <t>Restless legs, Unpleasant sensation</t>
  </si>
  <si>
    <t>Balance, Walking</t>
  </si>
  <si>
    <t>Slowness, Cognitive impairment</t>
  </si>
  <si>
    <t>Bladder, Bowel</t>
  </si>
  <si>
    <t>Walking, Slowness</t>
  </si>
  <si>
    <t>Freezing, Anxiety, Stiffness</t>
  </si>
  <si>
    <t>Walking, Movement</t>
  </si>
  <si>
    <t>Fitness</t>
  </si>
  <si>
    <t>Memory, Cognitive impairment</t>
  </si>
  <si>
    <t xml:space="preserve">U </t>
  </si>
  <si>
    <t>Moving in bed, Sleep</t>
  </si>
  <si>
    <t>Dystonia, Pain</t>
  </si>
  <si>
    <t>Slowness, Medication wearing off</t>
  </si>
  <si>
    <t>Walking, Balance</t>
  </si>
  <si>
    <t>Fatigue, Cognitive impairment</t>
  </si>
  <si>
    <t>Anxiety, Depression</t>
  </si>
  <si>
    <t>Bowel, Incontinence</t>
  </si>
  <si>
    <t>Balance, Falls, Medication wearing off</t>
  </si>
  <si>
    <t>Speech, Dexterity</t>
  </si>
  <si>
    <t>Vision</t>
  </si>
  <si>
    <t>Movement, Dexterity</t>
  </si>
  <si>
    <t>Stiffness, Walking</t>
  </si>
  <si>
    <t>Dyskinesia, Dexterity</t>
  </si>
  <si>
    <t>Walking, Freezing, Falls</t>
  </si>
  <si>
    <t>Walking, Balance, Freezing</t>
  </si>
  <si>
    <t>Walking, Balance, Slowness</t>
  </si>
  <si>
    <t>Slowness, Freezing</t>
  </si>
  <si>
    <t>Fatigue, Sleep</t>
  </si>
  <si>
    <t>Slowness, Dexterity</t>
  </si>
  <si>
    <t>Balance, Posture</t>
  </si>
  <si>
    <t>Stiffness, Slowness, Movement</t>
  </si>
  <si>
    <t>Weakness, Dexterity</t>
  </si>
  <si>
    <t>Diet</t>
  </si>
  <si>
    <t>Sleep, Pain</t>
  </si>
  <si>
    <t>Unpleasant sensation</t>
  </si>
  <si>
    <t>Depression, Psychological impact</t>
  </si>
  <si>
    <t xml:space="preserve">Stiffness, Moving in bed </t>
  </si>
  <si>
    <t>Dementia</t>
  </si>
  <si>
    <t>Speech, Eating and swallowing</t>
  </si>
  <si>
    <t>Movement, Medication wearing off</t>
  </si>
  <si>
    <t>Walking, Coordination</t>
  </si>
  <si>
    <t>Sleep, Psychosis</t>
  </si>
  <si>
    <t>Side effects, Better treatments</t>
  </si>
  <si>
    <t>Movement, Freezing, Balance, Walking</t>
  </si>
  <si>
    <t xml:space="preserve">Movement, Walking </t>
  </si>
  <si>
    <t>Movement, Walking, Slowness</t>
  </si>
  <si>
    <t>Eating and swallowing</t>
  </si>
  <si>
    <t>Hallucinations and psychosis</t>
  </si>
  <si>
    <t>Facial expression</t>
  </si>
  <si>
    <t>Maintaining independence</t>
  </si>
  <si>
    <t>Movement, Balance, Posture</t>
  </si>
  <si>
    <t>Heart and blood pressure, Falls</t>
  </si>
  <si>
    <t>Eating and swallowing, Saliva problems</t>
  </si>
  <si>
    <t>Movement, Freezing</t>
  </si>
  <si>
    <t>Symptom (priority 2)</t>
  </si>
  <si>
    <t>Tremor, Side effects of medication</t>
  </si>
  <si>
    <t>Freezing, Anxiety</t>
  </si>
  <si>
    <t>Stiffness, Sleep</t>
  </si>
  <si>
    <t xml:space="preserve"> - </t>
  </si>
  <si>
    <t>Thermoregulation, Tremor</t>
  </si>
  <si>
    <t>Stiffness, Dystonia</t>
  </si>
  <si>
    <t>Stiffness, Slowness, Walking</t>
  </si>
  <si>
    <t>Tiredness, Stiffness</t>
  </si>
  <si>
    <t xml:space="preserve">Skin </t>
  </si>
  <si>
    <t xml:space="preserve"> -</t>
  </si>
  <si>
    <t>Stiffness, Pain, Unpleasant sensation</t>
  </si>
  <si>
    <t>Pain, Stiffness</t>
  </si>
  <si>
    <t>Walking, Posture</t>
  </si>
  <si>
    <t>Weakness, Fitness</t>
  </si>
  <si>
    <t>Apathy, Depression</t>
  </si>
  <si>
    <t>Slowness, Coordination</t>
  </si>
  <si>
    <t>Falls, Walking, Balance</t>
  </si>
  <si>
    <t>Sense of smell</t>
  </si>
  <si>
    <t>Tiredness, Daytime sleepiness</t>
  </si>
  <si>
    <t>Dystonia, Walking</t>
  </si>
  <si>
    <t>Fatigue, Weakness</t>
  </si>
  <si>
    <t>Speech, Better treatments</t>
  </si>
  <si>
    <t>Restless legs</t>
  </si>
  <si>
    <t>Daytime sleepiness</t>
  </si>
  <si>
    <t>Falls, Walking</t>
  </si>
  <si>
    <t>Tiredness, Movement</t>
  </si>
  <si>
    <t>Sexual</t>
  </si>
  <si>
    <t>Thermoregulation</t>
  </si>
  <si>
    <t>Cognitive impairment, Memory</t>
  </si>
  <si>
    <t>Speech, Cognitive impairment</t>
  </si>
  <si>
    <t>Pain, Walking</t>
  </si>
  <si>
    <t>Posture, Pain</t>
  </si>
  <si>
    <t>Stiffness, Slowness, Tiredness</t>
  </si>
  <si>
    <t>Vision, Side effects</t>
  </si>
  <si>
    <t>Fatigue, Daytime sleepiness</t>
  </si>
  <si>
    <t>Bowel, Breathing</t>
  </si>
  <si>
    <t>Posture, Walking</t>
  </si>
  <si>
    <t>Sleep, Restless legs</t>
  </si>
  <si>
    <t>Fatigue, Tiredness</t>
  </si>
  <si>
    <t>Movement, Stiffness</t>
  </si>
  <si>
    <t>ICB</t>
  </si>
  <si>
    <t>Dexterity, Weakness</t>
  </si>
  <si>
    <t>Cognitive impairment, Fatigue</t>
  </si>
  <si>
    <t>Tremor, Freezing</t>
  </si>
  <si>
    <t>Anxiety, Confidence</t>
  </si>
  <si>
    <t>Fatigue, Movement</t>
  </si>
  <si>
    <t>Bladder, Incontinence</t>
  </si>
  <si>
    <t>Bladder, Stiffness, Fatigue, Mood</t>
  </si>
  <si>
    <t>Movement, Posture</t>
  </si>
  <si>
    <t>Walking, Facial expression</t>
  </si>
  <si>
    <t>Mood, Apathy</t>
  </si>
  <si>
    <t>Cognitive</t>
  </si>
  <si>
    <t>Symptoms (priority 3)</t>
  </si>
  <si>
    <t>Anxiety, Falls</t>
  </si>
  <si>
    <t>Fatigue, Stiffness</t>
  </si>
  <si>
    <t>Side effects, Skin</t>
  </si>
  <si>
    <t>Cognitive impairment, Anxiety</t>
  </si>
  <si>
    <t>Daytime sleepiness, Side effect</t>
  </si>
  <si>
    <t>Psychological impact, Cure</t>
  </si>
  <si>
    <t>Tremor, Walking, Falls</t>
  </si>
  <si>
    <t>Breathing</t>
  </si>
  <si>
    <t>Confidence, Walking</t>
  </si>
  <si>
    <t>Weakness, Movement</t>
  </si>
  <si>
    <t>Better treatments, Diet</t>
  </si>
  <si>
    <t>Side effects of medication, Walking</t>
  </si>
  <si>
    <t>Walking, Falls, Balance</t>
  </si>
  <si>
    <t>Pain, Dystonia</t>
  </si>
  <si>
    <t>Side effects, Pain</t>
  </si>
  <si>
    <t>Tremor, Facial expression</t>
  </si>
  <si>
    <t>Fatigue, Tremor</t>
  </si>
  <si>
    <t>Bowel, Eating and swallowing</t>
  </si>
  <si>
    <t>Movement, Coordination</t>
  </si>
  <si>
    <t xml:space="preserve"> -  </t>
  </si>
  <si>
    <t>Dystonia, Medication wearing off</t>
  </si>
  <si>
    <t>Thermoregulation, Bowel</t>
  </si>
  <si>
    <t>Tremor, Speech</t>
  </si>
  <si>
    <t>Weakness, Coordination, Medication wearing off</t>
  </si>
  <si>
    <t>Slowness, Tremor</t>
  </si>
  <si>
    <t>Tiredness, Lack of energy</t>
  </si>
  <si>
    <t>Movement, Better treatments</t>
  </si>
  <si>
    <t>Sleep, Unpleasant sensation</t>
  </si>
  <si>
    <t>Sleep, Tiredness</t>
  </si>
  <si>
    <t>Anxiety, Dystonia</t>
  </si>
  <si>
    <t>Nose</t>
  </si>
  <si>
    <t>Balance, Pain</t>
  </si>
  <si>
    <t>Bowel, Bladder</t>
  </si>
  <si>
    <t>Bowel, Sleep</t>
  </si>
  <si>
    <t>Medication wearing off, Better treatments</t>
  </si>
  <si>
    <t>Stiffness, Facial expression</t>
  </si>
  <si>
    <t>Vision, Medication wearing off</t>
  </si>
  <si>
    <t>Walking, Slowness, Fitness</t>
  </si>
  <si>
    <t>Facial expression, Saliva problems</t>
  </si>
  <si>
    <t>Stiffness, Weakness</t>
  </si>
  <si>
    <t>Anxiety, Walking</t>
  </si>
  <si>
    <t>Tiredness, Side effects</t>
  </si>
  <si>
    <t>Weakness, Pain</t>
  </si>
  <si>
    <t>Confidence, Anxiety</t>
  </si>
  <si>
    <t>Incontinence, Bladder</t>
  </si>
  <si>
    <t>Cognitive impairment, Mood, Memory</t>
  </si>
  <si>
    <t>Skin</t>
  </si>
  <si>
    <t>Count</t>
  </si>
  <si>
    <t>Sample</t>
  </si>
  <si>
    <t xml:space="preserve">Side effects, Skin </t>
  </si>
  <si>
    <t>*Side effects*</t>
  </si>
  <si>
    <t>Priority 1</t>
  </si>
  <si>
    <t>Priority 2</t>
  </si>
  <si>
    <t>Priority 3</t>
  </si>
  <si>
    <t>TOTAL</t>
  </si>
  <si>
    <t>Co-ordination</t>
  </si>
  <si>
    <t>Energy</t>
  </si>
  <si>
    <t xml:space="preserve">Stats </t>
  </si>
  <si>
    <t>P=0.0497</t>
  </si>
  <si>
    <t>P=0.0197</t>
  </si>
  <si>
    <t>P=0.1221</t>
  </si>
  <si>
    <t>No significance</t>
  </si>
  <si>
    <t>p=0.0019</t>
  </si>
  <si>
    <t>p=0.0001</t>
  </si>
  <si>
    <t>p=0.0020</t>
  </si>
  <si>
    <t>P=0.0072</t>
  </si>
  <si>
    <t>P=0.0002</t>
  </si>
  <si>
    <t>P=0.0001</t>
  </si>
  <si>
    <t>P=0.0166</t>
  </si>
  <si>
    <t>P=0.0202</t>
  </si>
  <si>
    <t>1 to 5</t>
  </si>
  <si>
    <t>5 to 1</t>
  </si>
  <si>
    <t>5 to 2</t>
  </si>
  <si>
    <t>5 to 3</t>
  </si>
  <si>
    <t>5 to 4</t>
  </si>
  <si>
    <t>4 to 2</t>
  </si>
  <si>
    <t>p=0.0024</t>
  </si>
  <si>
    <t>4 to 1</t>
  </si>
  <si>
    <t>p=0.0153</t>
  </si>
  <si>
    <t>4 to 3</t>
  </si>
  <si>
    <t>not significant</t>
  </si>
  <si>
    <t>1 to 4</t>
  </si>
  <si>
    <t>1 to 2</t>
  </si>
  <si>
    <t>1 to 3</t>
  </si>
  <si>
    <t>no significance</t>
  </si>
  <si>
    <t>2 to 3</t>
  </si>
  <si>
    <t xml:space="preserve">5 to 4 </t>
  </si>
  <si>
    <t>Balance and falls</t>
  </si>
  <si>
    <t>Cat</t>
  </si>
  <si>
    <t>Balance and falls, Movement</t>
  </si>
  <si>
    <t>Balance and falls, Walking</t>
  </si>
  <si>
    <t>Tremor, Balance and falls, Walking</t>
  </si>
  <si>
    <t>Walking, Stiffness</t>
  </si>
  <si>
    <t>Dexterity and coordination</t>
  </si>
  <si>
    <t>Stiffness, Dexterity and coordination</t>
  </si>
  <si>
    <t>Tremor, Dexterity and coordination</t>
  </si>
  <si>
    <t>Movement, Dexterity and coordination</t>
  </si>
  <si>
    <t>Walking, Dexterity and coordination</t>
  </si>
  <si>
    <t>Dexterity and coordination, Speech</t>
  </si>
  <si>
    <t>Movement, Slowness</t>
  </si>
  <si>
    <t>Stiffness, Slowness</t>
  </si>
  <si>
    <t>Balance and falls, Walking, Slowness</t>
  </si>
  <si>
    <t>Dexterity and coordination, Slowness</t>
  </si>
  <si>
    <t>Walking, Stiffness, Slowness</t>
  </si>
  <si>
    <t>Tremor, Slowness</t>
  </si>
  <si>
    <t>Freezing, Falls</t>
  </si>
  <si>
    <t>Balance and falls, Walking, Freezing</t>
  </si>
  <si>
    <t>Balance and falls, Movement, Walking, Freezing</t>
  </si>
  <si>
    <t xml:space="preserve">5 to 1 </t>
  </si>
  <si>
    <t xml:space="preserve">4 to 1 </t>
  </si>
  <si>
    <t>Hallucinations &amp; Psychosis</t>
  </si>
  <si>
    <t xml:space="preserve">Impulsive and compulsive behaviour </t>
  </si>
  <si>
    <t>Unpleasant</t>
  </si>
  <si>
    <t>Fatigue and energy</t>
  </si>
  <si>
    <t>Psychological health</t>
  </si>
  <si>
    <t>Sleep problems</t>
  </si>
  <si>
    <t>Pain and unpleasant sensations</t>
  </si>
  <si>
    <t>Cognitive function</t>
  </si>
  <si>
    <t>Bladder and Bowel problems</t>
  </si>
  <si>
    <t>Eyes &amp; Vision</t>
  </si>
  <si>
    <t>Medication</t>
  </si>
  <si>
    <t>Side effect</t>
  </si>
  <si>
    <t>Physiological changes</t>
  </si>
  <si>
    <t>Dexterity and coordination, Dyskinesia</t>
  </si>
  <si>
    <t>Walking, Dystonia</t>
  </si>
  <si>
    <t>Dexterity and coordination, Weakness</t>
  </si>
  <si>
    <t>Stiffness, Movement</t>
  </si>
  <si>
    <t>Movement, Weakness</t>
  </si>
  <si>
    <t>Balance and falls, Posture</t>
  </si>
  <si>
    <t>Balance and falls, Movement, Posture</t>
  </si>
  <si>
    <t>Weakness, Fatigue and energy</t>
  </si>
  <si>
    <t>Walking, Fatigue and energy</t>
  </si>
  <si>
    <t>Balance and falls, Movement, Freezing, Fatigue and energy</t>
  </si>
  <si>
    <t>Movement, Fatigue and energy</t>
  </si>
  <si>
    <t>Stiffness, Fatigue and energy</t>
  </si>
  <si>
    <t>Stiffness, Slowness, Fatigue and energy</t>
  </si>
  <si>
    <t>Tremor, Fatigue and energy</t>
  </si>
  <si>
    <t>Walking, Slowness, Fatigue and energy</t>
  </si>
  <si>
    <t>Tremor, Psychological health</t>
  </si>
  <si>
    <t>Stiffness, Freezing, Psychological health</t>
  </si>
  <si>
    <t>Freezing, Psychological health</t>
  </si>
  <si>
    <t>Balance and falls, Psychological health</t>
  </si>
  <si>
    <t>Dystonia, Psychological health</t>
  </si>
  <si>
    <t>Walking, Psychological health</t>
  </si>
  <si>
    <t>Slowness, Psychological health</t>
  </si>
  <si>
    <t>Fatigue and energy, Psychological health</t>
  </si>
  <si>
    <t>Fatigue and energy, Sleep problems</t>
  </si>
  <si>
    <t>Movement, Sleep problems</t>
  </si>
  <si>
    <t>Psychological health, Sleep problems</t>
  </si>
  <si>
    <t>Stiffness, Sleep problems</t>
  </si>
  <si>
    <t>Stiffness, Pain and unpleasant sensations</t>
  </si>
  <si>
    <t>Movement, Pain and unpleasant sensations</t>
  </si>
  <si>
    <t>Dystonia, Pain and unpleasant sensations</t>
  </si>
  <si>
    <t>Sleep problems, Pain and unpleasant sensations</t>
  </si>
  <si>
    <t>Walking, Pain and unpleasant sensations</t>
  </si>
  <si>
    <t>Posture, Pain and unpleasant sensations</t>
  </si>
  <si>
    <t>Balance and falls, Pain and unpleasant sensations</t>
  </si>
  <si>
    <t>Weakness, Pain and unpleasant sensations</t>
  </si>
  <si>
    <t>Speech, Cognitive function</t>
  </si>
  <si>
    <t>Slowness, Cognitive function</t>
  </si>
  <si>
    <t>Fatigue and energy, Cognitive function</t>
  </si>
  <si>
    <t>Psychological health, Cognitive function</t>
  </si>
  <si>
    <t>Balance and falls, Dexterity and coordination, Bladder and Bowel problems</t>
  </si>
  <si>
    <t>Stiffness, Fatigue and energy, Psychological health, Bladder and Bowel problems</t>
  </si>
  <si>
    <t>Sleep problems, Bladder and Bowel problems</t>
  </si>
  <si>
    <t>Bladder and Bowel problems, Physiological changes</t>
  </si>
  <si>
    <t>Balance and falls, Physiological changes</t>
  </si>
  <si>
    <t>Tremor, Physiological changes</t>
  </si>
  <si>
    <t>Facial expression, Physiological changes</t>
  </si>
  <si>
    <t>Physiological changes, Eating and swallowing</t>
  </si>
  <si>
    <t>Bladder and Bowel problems, Eating and swallowing</t>
  </si>
  <si>
    <t xml:space="preserve">Better treatments </t>
  </si>
  <si>
    <t xml:space="preserve">Better care / management </t>
  </si>
  <si>
    <t xml:space="preserve">Cure </t>
  </si>
  <si>
    <t xml:space="preserve">Maintaining independence </t>
  </si>
  <si>
    <t>Pain and unpleasant sensations, Medication wearing off</t>
  </si>
  <si>
    <t>Sleep problems, Side effects of medication</t>
  </si>
  <si>
    <t>Tremor, Side effects of medication, Medication wearing off</t>
  </si>
  <si>
    <t>Pain and unpleasant sensations, Side effects of medication</t>
  </si>
  <si>
    <t>Psychological health, Side effects of medication</t>
  </si>
  <si>
    <t>Balance and falls, Medication wearing off</t>
  </si>
  <si>
    <t>Weakness, Medication wearing off</t>
  </si>
  <si>
    <t>Dexterity and coordination, Weakness, Medication wearing off</t>
  </si>
  <si>
    <t>Eyes and vision, Medication wearing off</t>
  </si>
  <si>
    <t>Physiological changes, Medication wearing off</t>
  </si>
  <si>
    <t>Eyes and vision, Side effects</t>
  </si>
  <si>
    <t>Eyes and vision, Side effects of medication</t>
  </si>
  <si>
    <t>Physiological changes, Side effects of medication</t>
  </si>
  <si>
    <t>Walking, Side effects of medication</t>
  </si>
  <si>
    <t>Fatigue and energy, Side effects of medication</t>
  </si>
  <si>
    <t>Side effects of medication, better treatments</t>
  </si>
  <si>
    <t>Movement, Better treatment</t>
  </si>
  <si>
    <t>Psychological health, Cure</t>
  </si>
  <si>
    <t>Uncategorisable</t>
  </si>
  <si>
    <t xml:space="preserve">  -</t>
  </si>
  <si>
    <t>Better treatments, Better care</t>
  </si>
  <si>
    <t xml:space="preserve">Motor symptoms </t>
  </si>
  <si>
    <t>Non motor symptoms</t>
  </si>
  <si>
    <t xml:space="preserve">Medication problems </t>
  </si>
  <si>
    <t xml:space="preserve">Improving treatments / care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</si>
</sst>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ont="1"/>
    <xf numFmtId="0" fontId="0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1" fillId="0" borderId="0" xfId="0" quotePrefix="1" applyFont="1" applyFill="1" applyBorder="1"/>
    <xf numFmtId="10" fontId="1" fillId="0" borderId="0" xfId="0" applyNumberFormat="1" applyFont="1" applyFill="1" applyBorder="1"/>
    <xf numFmtId="10" fontId="0" fillId="0" borderId="0" xfId="0" applyNumberFormat="1"/>
    <xf numFmtId="0" fontId="0" fillId="2" borderId="0" xfId="0" applyFill="1" applyBorder="1"/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Border="1" applyAlignment="1">
      <alignment vertical="center"/>
    </xf>
    <xf numFmtId="0" fontId="1" fillId="0" borderId="1" xfId="0" applyFont="1" applyBorder="1"/>
    <xf numFmtId="0" fontId="0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D7C9-4F2A-9980-88D3CBC3D17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D7C9-4F2A-9980-88D3CBC3D17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D7C9-4F2A-9980-88D3CBC3D17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D7C9-4F2A-9980-88D3CBC3D17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D7C9-4F2A-9980-88D3CBC3D17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D7C9-4F2A-9980-88D3CBC3D17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D7C9-4F2A-9980-88D3CBC3D17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D7C9-4F2A-9980-88D3CBC3D17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D7C9-4F2A-9980-88D3CBC3D17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7C9-4F2A-9980-88D3CBC3D17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7C9-4F2A-9980-88D3CBC3D17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7C9-4F2A-9980-88D3CBC3D17E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7C9-4F2A-9980-88D3CBC3D17E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7C9-4F2A-9980-88D3CBC3D17E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7CE-44CE-B9C5-2E07AF58E992}"/>
              </c:ext>
            </c:extLst>
          </c:dPt>
          <c:dPt>
            <c:idx val="1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8-D7C9-4F2A-9980-88D3CBC3D17E}"/>
              </c:ext>
            </c:extLst>
          </c:dPt>
          <c:dPt>
            <c:idx val="1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D7C9-4F2A-9980-88D3CBC3D17E}"/>
              </c:ext>
            </c:extLst>
          </c:dPt>
          <c:dPt>
            <c:idx val="1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6-D7C9-4F2A-9980-88D3CBC3D17E}"/>
              </c:ext>
            </c:extLst>
          </c:dPt>
          <c:dPt>
            <c:idx val="1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D7C9-4F2A-9980-88D3CBC3D17E}"/>
              </c:ext>
            </c:extLst>
          </c:dPt>
          <c:dPt>
            <c:idx val="1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4-D7C9-4F2A-9980-88D3CBC3D17E}"/>
              </c:ext>
            </c:extLst>
          </c:dPt>
          <c:dPt>
            <c:idx val="2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D7C9-4F2A-9980-88D3CBC3D17E}"/>
              </c:ext>
            </c:extLst>
          </c:dPt>
          <c:dPt>
            <c:idx val="2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D7C9-4F2A-9980-88D3CBC3D17E}"/>
              </c:ext>
            </c:extLst>
          </c:dPt>
          <c:dPt>
            <c:idx val="2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D7C9-4F2A-9980-88D3CBC3D17E}"/>
              </c:ext>
            </c:extLst>
          </c:dPt>
          <c:dPt>
            <c:idx val="2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D7C9-4F2A-9980-88D3CBC3D17E}"/>
              </c:ext>
            </c:extLst>
          </c:dPt>
          <c:dPt>
            <c:idx val="2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D7C9-4F2A-9980-88D3CBC3D17E}"/>
              </c:ext>
            </c:extLst>
          </c:dPt>
          <c:dPt>
            <c:idx val="2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E-D7C9-4F2A-9980-88D3CBC3D17E}"/>
              </c:ext>
            </c:extLst>
          </c:dPt>
          <c:dPt>
            <c:idx val="2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D7C9-4F2A-9980-88D3CBC3D17E}"/>
              </c:ext>
            </c:extLst>
          </c:dPt>
          <c:dPt>
            <c:idx val="2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D7C9-4F2A-9980-88D3CBC3D17E}"/>
              </c:ext>
            </c:extLst>
          </c:dPt>
          <c:dPt>
            <c:idx val="2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D7C9-4F2A-9980-88D3CBC3D17E}"/>
              </c:ext>
            </c:extLst>
          </c:dPt>
          <c:cat>
            <c:strRef>
              <c:f>'Categoried data'!$R$2:$R$30</c:f>
              <c:strCache>
                <c:ptCount val="29"/>
                <c:pt idx="0">
                  <c:v>Uncategorisable</c:v>
                </c:pt>
                <c:pt idx="1">
                  <c:v>Maintaining independence </c:v>
                </c:pt>
                <c:pt idx="2">
                  <c:v>Cure </c:v>
                </c:pt>
                <c:pt idx="3">
                  <c:v>Better care / management </c:v>
                </c:pt>
                <c:pt idx="4">
                  <c:v>Better treatments </c:v>
                </c:pt>
                <c:pt idx="5">
                  <c:v>Side effects</c:v>
                </c:pt>
                <c:pt idx="6">
                  <c:v>Medication wearing off</c:v>
                </c:pt>
                <c:pt idx="7">
                  <c:v>Eating and swallowing</c:v>
                </c:pt>
                <c:pt idx="8">
                  <c:v>Physiological changes</c:v>
                </c:pt>
                <c:pt idx="9">
                  <c:v>Bladder and Bowel problems</c:v>
                </c:pt>
                <c:pt idx="10">
                  <c:v>Cognitive function</c:v>
                </c:pt>
                <c:pt idx="11">
                  <c:v>Pain and unpleasant sensations</c:v>
                </c:pt>
                <c:pt idx="12">
                  <c:v>Sleep problems</c:v>
                </c:pt>
                <c:pt idx="13">
                  <c:v>Psychological health</c:v>
                </c:pt>
                <c:pt idx="14">
                  <c:v>Fatigue and energy</c:v>
                </c:pt>
                <c:pt idx="15">
                  <c:v>Facial expression</c:v>
                </c:pt>
                <c:pt idx="16">
                  <c:v>Posture</c:v>
                </c:pt>
                <c:pt idx="17">
                  <c:v>Weakness</c:v>
                </c:pt>
                <c:pt idx="18">
                  <c:v>Dystonia</c:v>
                </c:pt>
                <c:pt idx="19">
                  <c:v>Dyskinesia</c:v>
                </c:pt>
                <c:pt idx="20">
                  <c:v>Freezing</c:v>
                </c:pt>
                <c:pt idx="21">
                  <c:v>Slowness</c:v>
                </c:pt>
                <c:pt idx="22">
                  <c:v>Speech</c:v>
                </c:pt>
                <c:pt idx="23">
                  <c:v>Dexterity and coordination</c:v>
                </c:pt>
                <c:pt idx="24">
                  <c:v>Stiffness</c:v>
                </c:pt>
                <c:pt idx="25">
                  <c:v>Walking</c:v>
                </c:pt>
                <c:pt idx="26">
                  <c:v>Movement</c:v>
                </c:pt>
                <c:pt idx="27">
                  <c:v>Balance and falls</c:v>
                </c:pt>
                <c:pt idx="28">
                  <c:v>Tremor</c:v>
                </c:pt>
              </c:strCache>
            </c:strRef>
          </c:cat>
          <c:val>
            <c:numRef>
              <c:f>'Categoried data'!$V$2:$V$30</c:f>
              <c:numCache>
                <c:formatCode>General</c:formatCode>
                <c:ptCount val="29"/>
                <c:pt idx="0">
                  <c:v>34</c:v>
                </c:pt>
                <c:pt idx="1">
                  <c:v>14</c:v>
                </c:pt>
                <c:pt idx="2">
                  <c:v>24</c:v>
                </c:pt>
                <c:pt idx="3">
                  <c:v>29</c:v>
                </c:pt>
                <c:pt idx="4">
                  <c:v>46</c:v>
                </c:pt>
                <c:pt idx="5">
                  <c:v>36</c:v>
                </c:pt>
                <c:pt idx="6">
                  <c:v>42</c:v>
                </c:pt>
                <c:pt idx="7">
                  <c:v>25</c:v>
                </c:pt>
                <c:pt idx="8">
                  <c:v>64</c:v>
                </c:pt>
                <c:pt idx="9">
                  <c:v>83</c:v>
                </c:pt>
                <c:pt idx="10">
                  <c:v>110</c:v>
                </c:pt>
                <c:pt idx="11">
                  <c:v>110</c:v>
                </c:pt>
                <c:pt idx="12">
                  <c:v>133</c:v>
                </c:pt>
                <c:pt idx="13">
                  <c:v>154</c:v>
                </c:pt>
                <c:pt idx="14">
                  <c:v>180</c:v>
                </c:pt>
                <c:pt idx="15">
                  <c:v>14</c:v>
                </c:pt>
                <c:pt idx="16">
                  <c:v>19</c:v>
                </c:pt>
                <c:pt idx="17">
                  <c:v>43</c:v>
                </c:pt>
                <c:pt idx="18">
                  <c:v>42</c:v>
                </c:pt>
                <c:pt idx="19">
                  <c:v>47</c:v>
                </c:pt>
                <c:pt idx="20">
                  <c:v>64</c:v>
                </c:pt>
                <c:pt idx="21">
                  <c:v>93</c:v>
                </c:pt>
                <c:pt idx="22">
                  <c:v>107</c:v>
                </c:pt>
                <c:pt idx="23">
                  <c:v>118</c:v>
                </c:pt>
                <c:pt idx="24">
                  <c:v>129</c:v>
                </c:pt>
                <c:pt idx="25">
                  <c:v>142</c:v>
                </c:pt>
                <c:pt idx="26">
                  <c:v>148</c:v>
                </c:pt>
                <c:pt idx="27">
                  <c:v>154</c:v>
                </c:pt>
                <c:pt idx="28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7-4769-A34C-4AA2BD9B7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4133432"/>
        <c:axId val="454150488"/>
      </c:barChart>
      <c:catAx>
        <c:axId val="454133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50488"/>
        <c:crosses val="autoZero"/>
        <c:auto val="1"/>
        <c:lblAlgn val="ctr"/>
        <c:lblOffset val="100"/>
        <c:noMultiLvlLbl val="0"/>
      </c:catAx>
      <c:valAx>
        <c:axId val="45415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33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Movement!$M$8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Movement!$J$9:$J$13</c:f>
              <c:strCache>
                <c:ptCount val="5"/>
                <c:pt idx="0">
                  <c:v>Less than 2 years ago</c:v>
                </c:pt>
                <c:pt idx="1">
                  <c:v>2-5 years ago</c:v>
                </c:pt>
                <c:pt idx="2">
                  <c:v>6-10 years ago</c:v>
                </c:pt>
                <c:pt idx="3">
                  <c:v>11-20 years ago</c:v>
                </c:pt>
                <c:pt idx="4">
                  <c:v>More than 20 years ago</c:v>
                </c:pt>
              </c:strCache>
            </c:strRef>
          </c:cat>
          <c:val>
            <c:numRef>
              <c:f>Movement!$M$9:$M$13</c:f>
              <c:numCache>
                <c:formatCode>0.00%</c:formatCode>
                <c:ptCount val="5"/>
                <c:pt idx="0">
                  <c:v>0.17164179104477612</c:v>
                </c:pt>
                <c:pt idx="1">
                  <c:v>0.15974440894568689</c:v>
                </c:pt>
                <c:pt idx="2">
                  <c:v>0.21052631578947367</c:v>
                </c:pt>
                <c:pt idx="3">
                  <c:v>0.20408163265306123</c:v>
                </c:pt>
                <c:pt idx="4">
                  <c:v>0.10714285714285714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2-4A29-BA0A-9C76E1BD8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103136"/>
        <c:axId val="728103792"/>
      </c:barChart>
      <c:catAx>
        <c:axId val="72810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03792"/>
        <c:crosses val="autoZero"/>
        <c:auto val="1"/>
        <c:lblAlgn val="ctr"/>
        <c:lblOffset val="100"/>
        <c:noMultiLvlLbl val="0"/>
      </c:catAx>
      <c:valAx>
        <c:axId val="7281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0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Walking!$M$1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Walking!$J$2:$J$6</c:f>
              <c:strCache>
                <c:ptCount val="5"/>
                <c:pt idx="0">
                  <c:v>30-49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Over 80</c:v>
                </c:pt>
              </c:strCache>
            </c:strRef>
          </c:cat>
          <c:val>
            <c:numRef>
              <c:f>Walking!$M$2:$M$6</c:f>
              <c:numCache>
                <c:formatCode>0.00%</c:formatCode>
                <c:ptCount val="5"/>
                <c:pt idx="0">
                  <c:v>0.1875</c:v>
                </c:pt>
                <c:pt idx="1">
                  <c:v>0.1623931623931624</c:v>
                </c:pt>
                <c:pt idx="2">
                  <c:v>0.15333333333333332</c:v>
                </c:pt>
                <c:pt idx="3">
                  <c:v>0.15658362989323843</c:v>
                </c:pt>
                <c:pt idx="4">
                  <c:v>0.40384615384615385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8-4001-828F-C66F0B165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938304"/>
        <c:axId val="727938632"/>
      </c:barChart>
      <c:catAx>
        <c:axId val="7279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938632"/>
        <c:crosses val="autoZero"/>
        <c:auto val="1"/>
        <c:lblAlgn val="ctr"/>
        <c:lblOffset val="100"/>
        <c:noMultiLvlLbl val="0"/>
      </c:catAx>
      <c:valAx>
        <c:axId val="72793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9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Walking!$M$8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Walking!$J$9:$J$13</c:f>
              <c:strCache>
                <c:ptCount val="5"/>
                <c:pt idx="0">
                  <c:v>Less than 2 years ago</c:v>
                </c:pt>
                <c:pt idx="1">
                  <c:v>2-5 years ago</c:v>
                </c:pt>
                <c:pt idx="2">
                  <c:v>6-10 years ago</c:v>
                </c:pt>
                <c:pt idx="3">
                  <c:v>11-20 years ago</c:v>
                </c:pt>
                <c:pt idx="4">
                  <c:v>More than 20 years ago</c:v>
                </c:pt>
              </c:strCache>
            </c:strRef>
          </c:cat>
          <c:val>
            <c:numRef>
              <c:f>Walking!$M$9:$M$13</c:f>
              <c:numCache>
                <c:formatCode>0.00%</c:formatCode>
                <c:ptCount val="5"/>
                <c:pt idx="0">
                  <c:v>0.12686567164179105</c:v>
                </c:pt>
                <c:pt idx="1">
                  <c:v>0.16932907348242812</c:v>
                </c:pt>
                <c:pt idx="2">
                  <c:v>0.16267942583732056</c:v>
                </c:pt>
                <c:pt idx="3">
                  <c:v>0.23469387755102042</c:v>
                </c:pt>
                <c:pt idx="4">
                  <c:v>0.32142857142857145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D-4F59-958D-3BF348FC0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490512"/>
        <c:axId val="455487560"/>
      </c:barChart>
      <c:catAx>
        <c:axId val="45549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87560"/>
        <c:crosses val="autoZero"/>
        <c:auto val="1"/>
        <c:lblAlgn val="ctr"/>
        <c:lblOffset val="100"/>
        <c:noMultiLvlLbl val="0"/>
      </c:catAx>
      <c:valAx>
        <c:axId val="45548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9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Stiffness!$M$1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Stiffness!$J$2:$J$6</c:f>
              <c:strCache>
                <c:ptCount val="5"/>
                <c:pt idx="0">
                  <c:v>30-49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Over 80</c:v>
                </c:pt>
              </c:strCache>
            </c:strRef>
          </c:cat>
          <c:val>
            <c:numRef>
              <c:f>Stiffness!$M$2:$M$6</c:f>
              <c:numCache>
                <c:formatCode>0.00%</c:formatCode>
                <c:ptCount val="5"/>
                <c:pt idx="0">
                  <c:v>0.1875</c:v>
                </c:pt>
                <c:pt idx="1">
                  <c:v>0.1623931623931624</c:v>
                </c:pt>
                <c:pt idx="2">
                  <c:v>0.19666666666666666</c:v>
                </c:pt>
                <c:pt idx="3">
                  <c:v>0.13523131672597866</c:v>
                </c:pt>
                <c:pt idx="4">
                  <c:v>0.11538461538461539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6-4830-996C-A4B69137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490840"/>
        <c:axId val="455487888"/>
      </c:barChart>
      <c:catAx>
        <c:axId val="45549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87888"/>
        <c:crosses val="autoZero"/>
        <c:auto val="1"/>
        <c:lblAlgn val="ctr"/>
        <c:lblOffset val="100"/>
        <c:noMultiLvlLbl val="0"/>
      </c:catAx>
      <c:valAx>
        <c:axId val="4554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90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Stiffness!$M$8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Stiffness!$J$9:$J$13</c:f>
              <c:strCache>
                <c:ptCount val="5"/>
                <c:pt idx="0">
                  <c:v>Less than 2 years ago</c:v>
                </c:pt>
                <c:pt idx="1">
                  <c:v>2-5 years ago</c:v>
                </c:pt>
                <c:pt idx="2">
                  <c:v>6-10 years ago</c:v>
                </c:pt>
                <c:pt idx="3">
                  <c:v>11-20 years ago</c:v>
                </c:pt>
                <c:pt idx="4">
                  <c:v>More than 20 years ago</c:v>
                </c:pt>
              </c:strCache>
            </c:strRef>
          </c:cat>
          <c:val>
            <c:numRef>
              <c:f>Stiffness!$M$9:$M$13</c:f>
              <c:numCache>
                <c:formatCode>0.00%</c:formatCode>
                <c:ptCount val="5"/>
                <c:pt idx="0">
                  <c:v>0.21641791044776118</c:v>
                </c:pt>
                <c:pt idx="1">
                  <c:v>0.2012779552715655</c:v>
                </c:pt>
                <c:pt idx="2">
                  <c:v>9.569377990430622E-2</c:v>
                </c:pt>
                <c:pt idx="3">
                  <c:v>0.14285714285714285</c:v>
                </c:pt>
                <c:pt idx="4">
                  <c:v>7.1428571428571425E-2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A-4FD0-8144-A89C4C0EA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812456"/>
        <c:axId val="440813112"/>
      </c:barChart>
      <c:catAx>
        <c:axId val="44081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13112"/>
        <c:crosses val="autoZero"/>
        <c:auto val="1"/>
        <c:lblAlgn val="ctr"/>
        <c:lblOffset val="100"/>
        <c:noMultiLvlLbl val="0"/>
      </c:catAx>
      <c:valAx>
        <c:axId val="44081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12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'Dexterity and coordination'!$M$1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'Dexterity and coordination'!$J$2:$J$6</c:f>
              <c:strCache>
                <c:ptCount val="5"/>
                <c:pt idx="0">
                  <c:v>30-49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Over 80</c:v>
                </c:pt>
              </c:strCache>
            </c:strRef>
          </c:cat>
          <c:val>
            <c:numRef>
              <c:f>'Dexterity and coordination'!$M$2:$M$6</c:f>
              <c:numCache>
                <c:formatCode>0.00%</c:formatCode>
                <c:ptCount val="5"/>
                <c:pt idx="0">
                  <c:v>3.125E-2</c:v>
                </c:pt>
                <c:pt idx="1">
                  <c:v>0.12820512820512819</c:v>
                </c:pt>
                <c:pt idx="2">
                  <c:v>0.13333333333333333</c:v>
                </c:pt>
                <c:pt idx="3">
                  <c:v>0.13879003558718861</c:v>
                </c:pt>
                <c:pt idx="4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8-4090-A2F3-C9E4B4B70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578872"/>
        <c:axId val="620576576"/>
      </c:barChart>
      <c:catAx>
        <c:axId val="62057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76576"/>
        <c:crosses val="autoZero"/>
        <c:auto val="1"/>
        <c:lblAlgn val="ctr"/>
        <c:lblOffset val="100"/>
        <c:noMultiLvlLbl val="0"/>
      </c:catAx>
      <c:valAx>
        <c:axId val="6205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7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'Dexterity and coordination'!$M$8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'Dexterity and coordination'!$J$9:$J$13</c:f>
              <c:strCache>
                <c:ptCount val="5"/>
                <c:pt idx="0">
                  <c:v>Less than 2 years ago</c:v>
                </c:pt>
                <c:pt idx="1">
                  <c:v>2-5 years ago</c:v>
                </c:pt>
                <c:pt idx="2">
                  <c:v>6-10 years ago</c:v>
                </c:pt>
                <c:pt idx="3">
                  <c:v>11-20 years ago</c:v>
                </c:pt>
                <c:pt idx="4">
                  <c:v>More than 20 years ago</c:v>
                </c:pt>
              </c:strCache>
            </c:strRef>
          </c:cat>
          <c:val>
            <c:numRef>
              <c:f>'Dexterity and coordination'!$M$9:$M$13</c:f>
              <c:numCache>
                <c:formatCode>0.00%</c:formatCode>
                <c:ptCount val="5"/>
                <c:pt idx="0">
                  <c:v>0.15671641791044777</c:v>
                </c:pt>
                <c:pt idx="1">
                  <c:v>0.13099041533546327</c:v>
                </c:pt>
                <c:pt idx="2">
                  <c:v>0.10526315789473684</c:v>
                </c:pt>
                <c:pt idx="3">
                  <c:v>8.1632653061224483E-2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B-45AF-BF9C-C29DB8F9D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900784"/>
        <c:axId val="454902424"/>
      </c:barChart>
      <c:catAx>
        <c:axId val="45490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02424"/>
        <c:crosses val="autoZero"/>
        <c:auto val="1"/>
        <c:lblAlgn val="ctr"/>
        <c:lblOffset val="100"/>
        <c:noMultiLvlLbl val="0"/>
      </c:catAx>
      <c:valAx>
        <c:axId val="45490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0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Speech!$M$1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Speech!$J$2:$J$6</c:f>
              <c:strCache>
                <c:ptCount val="5"/>
                <c:pt idx="0">
                  <c:v>30-49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Over 80</c:v>
                </c:pt>
              </c:strCache>
            </c:strRef>
          </c:cat>
          <c:val>
            <c:numRef>
              <c:f>Speech!$M$2:$M$6</c:f>
              <c:numCache>
                <c:formatCode>0.00%</c:formatCode>
                <c:ptCount val="5"/>
                <c:pt idx="0">
                  <c:v>9.375E-2</c:v>
                </c:pt>
                <c:pt idx="1">
                  <c:v>9.4017094017094016E-2</c:v>
                </c:pt>
                <c:pt idx="2">
                  <c:v>0.12</c:v>
                </c:pt>
                <c:pt idx="3">
                  <c:v>0.1494661921708185</c:v>
                </c:pt>
                <c:pt idx="4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9-4107-9D0F-5654EF14D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077736"/>
        <c:axId val="617072816"/>
      </c:barChart>
      <c:catAx>
        <c:axId val="61707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72816"/>
        <c:crosses val="autoZero"/>
        <c:auto val="1"/>
        <c:lblAlgn val="ctr"/>
        <c:lblOffset val="100"/>
        <c:noMultiLvlLbl val="0"/>
      </c:catAx>
      <c:valAx>
        <c:axId val="6170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7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Speech!$M$8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Speech!$J$9:$J$13</c:f>
              <c:strCache>
                <c:ptCount val="5"/>
                <c:pt idx="0">
                  <c:v>Less than 2 years ago</c:v>
                </c:pt>
                <c:pt idx="1">
                  <c:v>2-5 years ago</c:v>
                </c:pt>
                <c:pt idx="2">
                  <c:v>6-10 years ago</c:v>
                </c:pt>
                <c:pt idx="3">
                  <c:v>11-20 years ago</c:v>
                </c:pt>
                <c:pt idx="4">
                  <c:v>More than 20 years ago</c:v>
                </c:pt>
              </c:strCache>
            </c:strRef>
          </c:cat>
          <c:val>
            <c:numRef>
              <c:f>Speech!$M$9:$M$13</c:f>
              <c:numCache>
                <c:formatCode>0.00%</c:formatCode>
                <c:ptCount val="5"/>
                <c:pt idx="0">
                  <c:v>7.4626865671641784E-2</c:v>
                </c:pt>
                <c:pt idx="1">
                  <c:v>0.12140575079872204</c:v>
                </c:pt>
                <c:pt idx="2">
                  <c:v>0.12440191387559808</c:v>
                </c:pt>
                <c:pt idx="3">
                  <c:v>0.22448979591836735</c:v>
                </c:pt>
                <c:pt idx="4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8-4131-9390-0B2EF9B3C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055104"/>
        <c:axId val="617057400"/>
      </c:barChart>
      <c:catAx>
        <c:axId val="61705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57400"/>
        <c:crosses val="autoZero"/>
        <c:auto val="1"/>
        <c:lblAlgn val="ctr"/>
        <c:lblOffset val="100"/>
        <c:noMultiLvlLbl val="0"/>
      </c:catAx>
      <c:valAx>
        <c:axId val="61705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5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Slowness!$M$1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Slowness!$J$2:$J$6</c:f>
              <c:strCache>
                <c:ptCount val="5"/>
                <c:pt idx="0">
                  <c:v>30-49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Over 80</c:v>
                </c:pt>
              </c:strCache>
            </c:strRef>
          </c:cat>
          <c:val>
            <c:numRef>
              <c:f>Slowness!$M$2:$M$6</c:f>
              <c:numCache>
                <c:formatCode>0.00%</c:formatCode>
                <c:ptCount val="5"/>
                <c:pt idx="0">
                  <c:v>0.15625</c:v>
                </c:pt>
                <c:pt idx="1">
                  <c:v>0.14529914529914531</c:v>
                </c:pt>
                <c:pt idx="2">
                  <c:v>0.12333333333333334</c:v>
                </c:pt>
                <c:pt idx="3">
                  <c:v>0.11387900355871886</c:v>
                </c:pt>
                <c:pt idx="4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E-480F-B6A9-F84EFA8B2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809176"/>
        <c:axId val="440809832"/>
      </c:barChart>
      <c:catAx>
        <c:axId val="44080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09832"/>
        <c:crosses val="autoZero"/>
        <c:auto val="1"/>
        <c:lblAlgn val="ctr"/>
        <c:lblOffset val="100"/>
        <c:noMultiLvlLbl val="0"/>
      </c:catAx>
      <c:valAx>
        <c:axId val="44080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09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Priority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804120040924929"/>
          <c:y val="0.15957533280743486"/>
          <c:w val="0.4811451295996067"/>
          <c:h val="0.78926307730814937"/>
        </c:manualLayout>
      </c:layout>
      <c:doughnutChart>
        <c:varyColors val="1"/>
        <c:ser>
          <c:idx val="0"/>
          <c:order val="0"/>
          <c:tx>
            <c:strRef>
              <c:f>'Categoried data'!$S$32</c:f>
              <c:strCache>
                <c:ptCount val="1"/>
                <c:pt idx="0">
                  <c:v>Priority 1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D1F2-4A25-8DB2-09B33CDED2DF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1F2-4A25-8DB2-09B33CDED2DF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D1F2-4A25-8DB2-09B33CDED2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0DE-42EE-8EF5-FAAA9A52193C}"/>
              </c:ext>
            </c:extLst>
          </c:dPt>
          <c:cat>
            <c:strRef>
              <c:f>'Categoried data'!$R$33:$R$36</c:f>
              <c:strCache>
                <c:ptCount val="4"/>
                <c:pt idx="0">
                  <c:v>Motor symptoms </c:v>
                </c:pt>
                <c:pt idx="1">
                  <c:v>Non motor symptoms</c:v>
                </c:pt>
                <c:pt idx="2">
                  <c:v>Medication problems </c:v>
                </c:pt>
                <c:pt idx="3">
                  <c:v>Improving treatments / care </c:v>
                </c:pt>
              </c:strCache>
            </c:strRef>
          </c:cat>
          <c:val>
            <c:numRef>
              <c:f>'Categoried data'!$S$33:$S$36</c:f>
              <c:numCache>
                <c:formatCode>General</c:formatCode>
                <c:ptCount val="4"/>
                <c:pt idx="0">
                  <c:v>587</c:v>
                </c:pt>
                <c:pt idx="1">
                  <c:v>230</c:v>
                </c:pt>
                <c:pt idx="2">
                  <c:v>31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2-4A25-8DB2-09B33CDED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9996146213069598E-2"/>
          <c:y val="0.72042241845738919"/>
          <c:w val="0.3570211166976085"/>
          <c:h val="0.252207108509708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Slowness!$M$8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Slowness!$J$9:$J$13</c:f>
              <c:strCache>
                <c:ptCount val="5"/>
                <c:pt idx="0">
                  <c:v>Less than 2 years ago</c:v>
                </c:pt>
                <c:pt idx="1">
                  <c:v>2-5 years ago</c:v>
                </c:pt>
                <c:pt idx="2">
                  <c:v>6-10 years ago</c:v>
                </c:pt>
                <c:pt idx="3">
                  <c:v>11-20 years ago</c:v>
                </c:pt>
                <c:pt idx="4">
                  <c:v>More than 20 years ago</c:v>
                </c:pt>
              </c:strCache>
            </c:strRef>
          </c:cat>
          <c:val>
            <c:numRef>
              <c:f>Slowness!$M$9:$M$13</c:f>
              <c:numCache>
                <c:formatCode>0.00%</c:formatCode>
                <c:ptCount val="5"/>
                <c:pt idx="0">
                  <c:v>0.18656716417910449</c:v>
                </c:pt>
                <c:pt idx="1">
                  <c:v>0.10223642172523961</c:v>
                </c:pt>
                <c:pt idx="2">
                  <c:v>0.12440191387559808</c:v>
                </c:pt>
                <c:pt idx="3">
                  <c:v>0.11224489795918367</c:v>
                </c:pt>
                <c:pt idx="4">
                  <c:v>3.5714285714285712E-2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8-40F2-8095-6473B89D0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967104"/>
        <c:axId val="741968744"/>
      </c:barChart>
      <c:catAx>
        <c:axId val="74196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968744"/>
        <c:crosses val="autoZero"/>
        <c:auto val="1"/>
        <c:lblAlgn val="ctr"/>
        <c:lblOffset val="100"/>
        <c:noMultiLvlLbl val="0"/>
      </c:catAx>
      <c:valAx>
        <c:axId val="74196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96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Freezing!$M$1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Freezing!$J$2:$J$6</c:f>
              <c:strCache>
                <c:ptCount val="5"/>
                <c:pt idx="0">
                  <c:v>30-49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Over 80</c:v>
                </c:pt>
              </c:strCache>
            </c:strRef>
          </c:cat>
          <c:val>
            <c:numRef>
              <c:f>Freezing!$M$2:$M$6</c:f>
              <c:numCache>
                <c:formatCode>0.00%</c:formatCode>
                <c:ptCount val="5"/>
                <c:pt idx="0">
                  <c:v>0.125</c:v>
                </c:pt>
                <c:pt idx="1">
                  <c:v>7.6923076923076927E-2</c:v>
                </c:pt>
                <c:pt idx="2">
                  <c:v>0.06</c:v>
                </c:pt>
                <c:pt idx="3">
                  <c:v>8.1850533807829182E-2</c:v>
                </c:pt>
                <c:pt idx="4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3-4E57-9754-989E094DB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428328"/>
        <c:axId val="752432920"/>
      </c:barChart>
      <c:catAx>
        <c:axId val="75242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32920"/>
        <c:crosses val="autoZero"/>
        <c:auto val="1"/>
        <c:lblAlgn val="ctr"/>
        <c:lblOffset val="100"/>
        <c:noMultiLvlLbl val="0"/>
      </c:catAx>
      <c:valAx>
        <c:axId val="75243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2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Freezing!$M$8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Freezing!$J$9:$J$13</c:f>
              <c:strCache>
                <c:ptCount val="5"/>
                <c:pt idx="0">
                  <c:v>Less than 2 years ago</c:v>
                </c:pt>
                <c:pt idx="1">
                  <c:v>2-5 years ago</c:v>
                </c:pt>
                <c:pt idx="2">
                  <c:v>6-10 years ago</c:v>
                </c:pt>
                <c:pt idx="3">
                  <c:v>11-20 years ago</c:v>
                </c:pt>
                <c:pt idx="4">
                  <c:v>More than 20 years ago</c:v>
                </c:pt>
              </c:strCache>
            </c:strRef>
          </c:cat>
          <c:val>
            <c:numRef>
              <c:f>Freezing!$M$9:$M$13</c:f>
              <c:numCache>
                <c:formatCode>0.00%</c:formatCode>
                <c:ptCount val="5"/>
                <c:pt idx="0">
                  <c:v>2.9850746268656716E-2</c:v>
                </c:pt>
                <c:pt idx="1">
                  <c:v>5.1118210862619806E-2</c:v>
                </c:pt>
                <c:pt idx="2">
                  <c:v>0.11004784688995216</c:v>
                </c:pt>
                <c:pt idx="3">
                  <c:v>0.15306122448979592</c:v>
                </c:pt>
                <c:pt idx="4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6-4AD5-835C-43E09CD72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172904"/>
        <c:axId val="728168640"/>
      </c:barChart>
      <c:catAx>
        <c:axId val="72817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68640"/>
        <c:crosses val="autoZero"/>
        <c:auto val="1"/>
        <c:lblAlgn val="ctr"/>
        <c:lblOffset val="100"/>
        <c:noMultiLvlLbl val="0"/>
      </c:catAx>
      <c:valAx>
        <c:axId val="7281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72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Dyskinesia!$M$1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Dyskinesia!$J$2:$J$6</c:f>
              <c:strCache>
                <c:ptCount val="5"/>
                <c:pt idx="0">
                  <c:v>30-49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Over 80</c:v>
                </c:pt>
              </c:strCache>
            </c:strRef>
          </c:cat>
          <c:val>
            <c:numRef>
              <c:f>Dyskinesia!$M$2:$M$6</c:f>
              <c:numCache>
                <c:formatCode>0.00%</c:formatCode>
                <c:ptCount val="5"/>
                <c:pt idx="0">
                  <c:v>6.25E-2</c:v>
                </c:pt>
                <c:pt idx="1">
                  <c:v>4.2735042735042736E-2</c:v>
                </c:pt>
                <c:pt idx="2">
                  <c:v>0.08</c:v>
                </c:pt>
                <c:pt idx="3">
                  <c:v>4.6263345195729534E-2</c:v>
                </c:pt>
                <c:pt idx="4">
                  <c:v>3.8461538461538464E-2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A-460C-AE7D-670FBFB72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428328"/>
        <c:axId val="752432920"/>
      </c:barChart>
      <c:catAx>
        <c:axId val="75242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32920"/>
        <c:crosses val="autoZero"/>
        <c:auto val="1"/>
        <c:lblAlgn val="ctr"/>
        <c:lblOffset val="100"/>
        <c:noMultiLvlLbl val="0"/>
      </c:catAx>
      <c:valAx>
        <c:axId val="75243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2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Dyskinesia!$M$8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Dyskinesia!$J$9:$J$13</c:f>
              <c:strCache>
                <c:ptCount val="5"/>
                <c:pt idx="0">
                  <c:v>Less than 2 years ago</c:v>
                </c:pt>
                <c:pt idx="1">
                  <c:v>2-5 years ago</c:v>
                </c:pt>
                <c:pt idx="2">
                  <c:v>6-10 years ago</c:v>
                </c:pt>
                <c:pt idx="3">
                  <c:v>11-20 years ago</c:v>
                </c:pt>
                <c:pt idx="4">
                  <c:v>More than 20 years ago</c:v>
                </c:pt>
              </c:strCache>
            </c:strRef>
          </c:cat>
          <c:val>
            <c:numRef>
              <c:f>Dyskinesia!$M$9:$M$13</c:f>
              <c:numCache>
                <c:formatCode>0.00%</c:formatCode>
                <c:ptCount val="5"/>
                <c:pt idx="0">
                  <c:v>0</c:v>
                </c:pt>
                <c:pt idx="1">
                  <c:v>3.1948881789137379E-2</c:v>
                </c:pt>
                <c:pt idx="2">
                  <c:v>8.1339712918660281E-2</c:v>
                </c:pt>
                <c:pt idx="3">
                  <c:v>0.1326530612244898</c:v>
                </c:pt>
                <c:pt idx="4">
                  <c:v>0.21428571428571427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5-4ABE-92E0-EC9EA7BCC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172904"/>
        <c:axId val="728168640"/>
      </c:barChart>
      <c:catAx>
        <c:axId val="72817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68640"/>
        <c:crosses val="autoZero"/>
        <c:auto val="1"/>
        <c:lblAlgn val="ctr"/>
        <c:lblOffset val="100"/>
        <c:noMultiLvlLbl val="0"/>
      </c:catAx>
      <c:valAx>
        <c:axId val="7281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72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Dystonia!$M$1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Dystonia!$J$2:$J$6</c:f>
              <c:strCache>
                <c:ptCount val="5"/>
                <c:pt idx="0">
                  <c:v>30-49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Over 80</c:v>
                </c:pt>
              </c:strCache>
            </c:strRef>
          </c:cat>
          <c:val>
            <c:numRef>
              <c:f>Dystonia!$M$2:$M$6</c:f>
              <c:numCache>
                <c:formatCode>0.00%</c:formatCode>
                <c:ptCount val="5"/>
                <c:pt idx="0">
                  <c:v>0.1875</c:v>
                </c:pt>
                <c:pt idx="1">
                  <c:v>9.4017094017094016E-2</c:v>
                </c:pt>
                <c:pt idx="2">
                  <c:v>5.6666666666666664E-2</c:v>
                </c:pt>
                <c:pt idx="3">
                  <c:v>2.1352313167259787E-2</c:v>
                </c:pt>
                <c:pt idx="4">
                  <c:v>3.8461538461538464E-2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9-44EF-8DCA-1FDDF43FC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428328"/>
        <c:axId val="752432920"/>
      </c:barChart>
      <c:catAx>
        <c:axId val="75242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32920"/>
        <c:crosses val="autoZero"/>
        <c:auto val="1"/>
        <c:lblAlgn val="ctr"/>
        <c:lblOffset val="100"/>
        <c:noMultiLvlLbl val="0"/>
      </c:catAx>
      <c:valAx>
        <c:axId val="75243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2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Dystonia!$M$8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Dystonia!$J$9:$J$13</c:f>
              <c:strCache>
                <c:ptCount val="5"/>
                <c:pt idx="0">
                  <c:v>Less than 2 years ago</c:v>
                </c:pt>
                <c:pt idx="1">
                  <c:v>2-5 years ago</c:v>
                </c:pt>
                <c:pt idx="2">
                  <c:v>6-10 years ago</c:v>
                </c:pt>
                <c:pt idx="3">
                  <c:v>11-20 years ago</c:v>
                </c:pt>
                <c:pt idx="4">
                  <c:v>More than 20 years ago</c:v>
                </c:pt>
              </c:strCache>
            </c:strRef>
          </c:cat>
          <c:val>
            <c:numRef>
              <c:f>Dystonia!$M$9:$M$13</c:f>
              <c:numCache>
                <c:formatCode>0.00%</c:formatCode>
                <c:ptCount val="5"/>
                <c:pt idx="0">
                  <c:v>4.4776119402985072E-2</c:v>
                </c:pt>
                <c:pt idx="1">
                  <c:v>5.1118210862619806E-2</c:v>
                </c:pt>
                <c:pt idx="2">
                  <c:v>6.6985645933014357E-2</c:v>
                </c:pt>
                <c:pt idx="3">
                  <c:v>6.1224489795918366E-2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2-438A-9145-675025A83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172904"/>
        <c:axId val="728168640"/>
      </c:barChart>
      <c:catAx>
        <c:axId val="72817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68640"/>
        <c:crosses val="autoZero"/>
        <c:auto val="1"/>
        <c:lblAlgn val="ctr"/>
        <c:lblOffset val="100"/>
        <c:noMultiLvlLbl val="0"/>
      </c:catAx>
      <c:valAx>
        <c:axId val="7281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72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Weakness!$M$1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Weakness!$J$2:$J$6</c:f>
              <c:strCache>
                <c:ptCount val="5"/>
                <c:pt idx="0">
                  <c:v>30-49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Over 80</c:v>
                </c:pt>
              </c:strCache>
            </c:strRef>
          </c:cat>
          <c:val>
            <c:numRef>
              <c:f>Weakness!$M$2:$M$6</c:f>
              <c:numCache>
                <c:formatCode>0.00%</c:formatCode>
                <c:ptCount val="5"/>
                <c:pt idx="0">
                  <c:v>0</c:v>
                </c:pt>
                <c:pt idx="1">
                  <c:v>3.4188034188034191E-2</c:v>
                </c:pt>
                <c:pt idx="2">
                  <c:v>7.0000000000000007E-2</c:v>
                </c:pt>
                <c:pt idx="3">
                  <c:v>4.6263345195729534E-2</c:v>
                </c:pt>
                <c:pt idx="4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B-4B11-BF56-5BBBE9740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3816696"/>
        <c:axId val="723812760"/>
      </c:barChart>
      <c:catAx>
        <c:axId val="72381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812760"/>
        <c:crosses val="autoZero"/>
        <c:auto val="1"/>
        <c:lblAlgn val="ctr"/>
        <c:lblOffset val="100"/>
        <c:noMultiLvlLbl val="0"/>
      </c:catAx>
      <c:valAx>
        <c:axId val="72381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81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Weakness!$M$8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Weakness!$J$9:$J$13</c:f>
              <c:strCache>
                <c:ptCount val="5"/>
                <c:pt idx="0">
                  <c:v>Less than 2 years ago</c:v>
                </c:pt>
                <c:pt idx="1">
                  <c:v>2-5 years ago</c:v>
                </c:pt>
                <c:pt idx="2">
                  <c:v>6-10 years ago</c:v>
                </c:pt>
                <c:pt idx="3">
                  <c:v>11-20 years ago</c:v>
                </c:pt>
                <c:pt idx="4">
                  <c:v>More than 20 years ago</c:v>
                </c:pt>
              </c:strCache>
            </c:strRef>
          </c:cat>
          <c:val>
            <c:numRef>
              <c:f>Weakness!$M$9:$M$13</c:f>
              <c:numCache>
                <c:formatCode>0.00%</c:formatCode>
                <c:ptCount val="5"/>
                <c:pt idx="0">
                  <c:v>5.2238805970149252E-2</c:v>
                </c:pt>
                <c:pt idx="1">
                  <c:v>6.3897763578274758E-2</c:v>
                </c:pt>
                <c:pt idx="2">
                  <c:v>5.2631578947368418E-2</c:v>
                </c:pt>
                <c:pt idx="3">
                  <c:v>4.0816326530612242E-2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8-4282-B5EC-FE4135E13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069536"/>
        <c:axId val="617069864"/>
      </c:barChart>
      <c:catAx>
        <c:axId val="61706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69864"/>
        <c:crosses val="autoZero"/>
        <c:auto val="1"/>
        <c:lblAlgn val="ctr"/>
        <c:lblOffset val="100"/>
        <c:noMultiLvlLbl val="0"/>
      </c:catAx>
      <c:valAx>
        <c:axId val="61706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6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Posture!$M$1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Posture!$J$2:$J$6</c:f>
              <c:strCache>
                <c:ptCount val="5"/>
                <c:pt idx="0">
                  <c:v>30-49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Over 80</c:v>
                </c:pt>
              </c:strCache>
            </c:strRef>
          </c:cat>
          <c:val>
            <c:numRef>
              <c:f>Posture!$M$2:$M$6</c:f>
              <c:numCache>
                <c:formatCode>0.00%</c:formatCode>
                <c:ptCount val="5"/>
                <c:pt idx="0">
                  <c:v>0</c:v>
                </c:pt>
                <c:pt idx="1">
                  <c:v>8.5470085470085479E-3</c:v>
                </c:pt>
                <c:pt idx="2">
                  <c:v>0.03</c:v>
                </c:pt>
                <c:pt idx="3">
                  <c:v>3.2028469750889681E-2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B-49B9-B029-70123347B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428328"/>
        <c:axId val="752432920"/>
      </c:barChart>
      <c:catAx>
        <c:axId val="75242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32920"/>
        <c:crosses val="autoZero"/>
        <c:auto val="1"/>
        <c:lblAlgn val="ctr"/>
        <c:lblOffset val="100"/>
        <c:noMultiLvlLbl val="0"/>
      </c:catAx>
      <c:valAx>
        <c:axId val="75243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2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Priority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847993768127027"/>
          <c:y val="0.15957533280743486"/>
          <c:w val="0.47976597439089702"/>
          <c:h val="0.79040105189242882"/>
        </c:manualLayout>
      </c:layout>
      <c:doughnutChart>
        <c:varyColors val="1"/>
        <c:ser>
          <c:idx val="0"/>
          <c:order val="0"/>
          <c:tx>
            <c:strRef>
              <c:f>'Categoried data'!$T$32</c:f>
              <c:strCache>
                <c:ptCount val="1"/>
                <c:pt idx="0">
                  <c:v>Priority 2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39-4C32-95C3-9E3F6BFC621E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39-4C32-95C3-9E3F6BFC621E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39-4C32-95C3-9E3F6BFC62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739-4C32-95C3-9E3F6BFC621E}"/>
              </c:ext>
            </c:extLst>
          </c:dPt>
          <c:cat>
            <c:strRef>
              <c:f>'Categoried data'!$R$33:$R$36</c:f>
              <c:strCache>
                <c:ptCount val="4"/>
                <c:pt idx="0">
                  <c:v>Motor symptoms </c:v>
                </c:pt>
                <c:pt idx="1">
                  <c:v>Non motor symptoms</c:v>
                </c:pt>
                <c:pt idx="2">
                  <c:v>Medication problems </c:v>
                </c:pt>
                <c:pt idx="3">
                  <c:v>Improving treatments / care </c:v>
                </c:pt>
              </c:strCache>
            </c:strRef>
          </c:cat>
          <c:val>
            <c:numRef>
              <c:f>'Categoried data'!$T$33:$T$36</c:f>
              <c:numCache>
                <c:formatCode>General</c:formatCode>
                <c:ptCount val="4"/>
                <c:pt idx="0">
                  <c:v>427</c:v>
                </c:pt>
                <c:pt idx="1">
                  <c:v>330</c:v>
                </c:pt>
                <c:pt idx="2">
                  <c:v>22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39-4C32-95C3-9E3F6BFC6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398761096691168E-2"/>
          <c:y val="0.71142604543805743"/>
          <c:w val="0.37379870389561615"/>
          <c:h val="0.261203481529039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Posture!$M$8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Posture!$J$9:$J$13</c:f>
              <c:strCache>
                <c:ptCount val="5"/>
                <c:pt idx="0">
                  <c:v>Less than 2 years ago</c:v>
                </c:pt>
                <c:pt idx="1">
                  <c:v>2-5 years ago</c:v>
                </c:pt>
                <c:pt idx="2">
                  <c:v>6-10 years ago</c:v>
                </c:pt>
                <c:pt idx="3">
                  <c:v>11-20 years ago</c:v>
                </c:pt>
                <c:pt idx="4">
                  <c:v>More than 20 years ago</c:v>
                </c:pt>
              </c:strCache>
            </c:strRef>
          </c:cat>
          <c:val>
            <c:numRef>
              <c:f>Posture!$M$9:$M$13</c:f>
              <c:numCache>
                <c:formatCode>0.00%</c:formatCode>
                <c:ptCount val="5"/>
                <c:pt idx="0">
                  <c:v>1.4925373134328358E-2</c:v>
                </c:pt>
                <c:pt idx="1">
                  <c:v>1.5974440894568689E-2</c:v>
                </c:pt>
                <c:pt idx="2">
                  <c:v>2.8708133971291867E-2</c:v>
                </c:pt>
                <c:pt idx="3">
                  <c:v>5.1020408163265307E-2</c:v>
                </c:pt>
                <c:pt idx="4">
                  <c:v>3.5714285714285712E-2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8-40E2-A521-5DCDCD087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172904"/>
        <c:axId val="728168640"/>
      </c:barChart>
      <c:catAx>
        <c:axId val="72817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68640"/>
        <c:crosses val="autoZero"/>
        <c:auto val="1"/>
        <c:lblAlgn val="ctr"/>
        <c:lblOffset val="100"/>
        <c:noMultiLvlLbl val="0"/>
      </c:catAx>
      <c:valAx>
        <c:axId val="7281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72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'Facial expression'!$M$1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'Facial expression'!$J$2:$J$6</c:f>
              <c:strCache>
                <c:ptCount val="5"/>
                <c:pt idx="0">
                  <c:v>30-49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Over 80</c:v>
                </c:pt>
              </c:strCache>
            </c:strRef>
          </c:cat>
          <c:val>
            <c:numRef>
              <c:f>'Facial expression'!$M$2:$M$6</c:f>
              <c:numCache>
                <c:formatCode>0.00%</c:formatCode>
                <c:ptCount val="5"/>
                <c:pt idx="0">
                  <c:v>0</c:v>
                </c:pt>
                <c:pt idx="1">
                  <c:v>1.7094017094017096E-2</c:v>
                </c:pt>
                <c:pt idx="2">
                  <c:v>1.3333333333333334E-2</c:v>
                </c:pt>
                <c:pt idx="3">
                  <c:v>2.491103202846975E-2</c:v>
                </c:pt>
                <c:pt idx="4">
                  <c:v>1.9230769230769232E-2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2-4CBC-93BC-CCE3D4F69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428328"/>
        <c:axId val="752432920"/>
      </c:barChart>
      <c:catAx>
        <c:axId val="75242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32920"/>
        <c:crosses val="autoZero"/>
        <c:auto val="1"/>
        <c:lblAlgn val="ctr"/>
        <c:lblOffset val="100"/>
        <c:noMultiLvlLbl val="0"/>
      </c:catAx>
      <c:valAx>
        <c:axId val="75243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2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'Facial expression'!$M$8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'Facial expression'!$J$9:$J$13</c:f>
              <c:strCache>
                <c:ptCount val="5"/>
                <c:pt idx="0">
                  <c:v>Less than 2 years ago</c:v>
                </c:pt>
                <c:pt idx="1">
                  <c:v>2-5 years ago</c:v>
                </c:pt>
                <c:pt idx="2">
                  <c:v>6-10 years ago</c:v>
                </c:pt>
                <c:pt idx="3">
                  <c:v>11-20 years ago</c:v>
                </c:pt>
                <c:pt idx="4">
                  <c:v>More than 20 years ago</c:v>
                </c:pt>
              </c:strCache>
            </c:strRef>
          </c:cat>
          <c:val>
            <c:numRef>
              <c:f>'Facial expression'!$M$9:$M$13</c:f>
              <c:numCache>
                <c:formatCode>0.00%</c:formatCode>
                <c:ptCount val="5"/>
                <c:pt idx="0">
                  <c:v>1.4925373134328358E-2</c:v>
                </c:pt>
                <c:pt idx="1">
                  <c:v>2.2364217252396165E-2</c:v>
                </c:pt>
                <c:pt idx="2">
                  <c:v>2.3923444976076555E-2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E-4340-BDB0-CF2ECFD0C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172904"/>
        <c:axId val="728168640"/>
      </c:barChart>
      <c:catAx>
        <c:axId val="72817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68640"/>
        <c:crosses val="autoZero"/>
        <c:auto val="1"/>
        <c:lblAlgn val="ctr"/>
        <c:lblOffset val="100"/>
        <c:noMultiLvlLbl val="0"/>
      </c:catAx>
      <c:valAx>
        <c:axId val="7281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72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'Fatigue and energy'!$M$1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'Fatigue and energy'!$J$2:$J$6</c:f>
              <c:strCache>
                <c:ptCount val="5"/>
                <c:pt idx="0">
                  <c:v>30-49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Over 80</c:v>
                </c:pt>
              </c:strCache>
            </c:strRef>
          </c:cat>
          <c:val>
            <c:numRef>
              <c:f>'Fatigue and energy'!$M$2:$M$6</c:f>
              <c:numCache>
                <c:formatCode>0.00%</c:formatCode>
                <c:ptCount val="5"/>
                <c:pt idx="0">
                  <c:v>0.15625</c:v>
                </c:pt>
                <c:pt idx="1">
                  <c:v>0.19658119658119658</c:v>
                </c:pt>
                <c:pt idx="2">
                  <c:v>0.24333333333333335</c:v>
                </c:pt>
                <c:pt idx="3">
                  <c:v>0.22419928825622776</c:v>
                </c:pt>
                <c:pt idx="4">
                  <c:v>0.19230769230769232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A-4E03-B3D4-50C4A6D58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428328"/>
        <c:axId val="752432920"/>
      </c:barChart>
      <c:catAx>
        <c:axId val="75242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32920"/>
        <c:crosses val="autoZero"/>
        <c:auto val="1"/>
        <c:lblAlgn val="ctr"/>
        <c:lblOffset val="100"/>
        <c:noMultiLvlLbl val="0"/>
      </c:catAx>
      <c:valAx>
        <c:axId val="75243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2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'Fatigue and energy'!$M$8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'Fatigue and energy'!$J$9:$J$13</c:f>
              <c:strCache>
                <c:ptCount val="5"/>
                <c:pt idx="0">
                  <c:v>Less than 2 years ago</c:v>
                </c:pt>
                <c:pt idx="1">
                  <c:v>2-5 years ago</c:v>
                </c:pt>
                <c:pt idx="2">
                  <c:v>6-10 years ago</c:v>
                </c:pt>
                <c:pt idx="3">
                  <c:v>11-20 years ago</c:v>
                </c:pt>
                <c:pt idx="4">
                  <c:v>More than 20 years ago</c:v>
                </c:pt>
              </c:strCache>
            </c:strRef>
          </c:cat>
          <c:val>
            <c:numRef>
              <c:f>'Fatigue and energy'!$M$9:$M$13</c:f>
              <c:numCache>
                <c:formatCode>0.00%</c:formatCode>
                <c:ptCount val="5"/>
                <c:pt idx="0">
                  <c:v>0.20149253731343283</c:v>
                </c:pt>
                <c:pt idx="1">
                  <c:v>0.26517571884984026</c:v>
                </c:pt>
                <c:pt idx="2">
                  <c:v>0.21531100478468901</c:v>
                </c:pt>
                <c:pt idx="3">
                  <c:v>0.18367346938775511</c:v>
                </c:pt>
                <c:pt idx="4">
                  <c:v>3.5714285714285712E-2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C-4035-A9B7-2863E1FE9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172904"/>
        <c:axId val="728168640"/>
      </c:barChart>
      <c:catAx>
        <c:axId val="72817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68640"/>
        <c:crosses val="autoZero"/>
        <c:auto val="1"/>
        <c:lblAlgn val="ctr"/>
        <c:lblOffset val="100"/>
        <c:noMultiLvlLbl val="0"/>
      </c:catAx>
      <c:valAx>
        <c:axId val="7281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72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'Psychological health'!$M$1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'Psychological health'!$J$2:$J$6</c:f>
              <c:strCache>
                <c:ptCount val="5"/>
                <c:pt idx="0">
                  <c:v>30-49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Over 80</c:v>
                </c:pt>
              </c:strCache>
            </c:strRef>
          </c:cat>
          <c:val>
            <c:numRef>
              <c:f>'Psychological health'!$M$2:$M$6</c:f>
              <c:numCache>
                <c:formatCode>0.00%</c:formatCode>
                <c:ptCount val="5"/>
                <c:pt idx="0">
                  <c:v>0.1875</c:v>
                </c:pt>
                <c:pt idx="1">
                  <c:v>0.18803418803418803</c:v>
                </c:pt>
                <c:pt idx="2">
                  <c:v>0.15666666666666668</c:v>
                </c:pt>
                <c:pt idx="3">
                  <c:v>0.19217081850533807</c:v>
                </c:pt>
                <c:pt idx="4">
                  <c:v>9.6153846153846159E-2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6-43E8-9358-F34AC5016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428328"/>
        <c:axId val="752432920"/>
      </c:barChart>
      <c:catAx>
        <c:axId val="75242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32920"/>
        <c:crosses val="autoZero"/>
        <c:auto val="1"/>
        <c:lblAlgn val="ctr"/>
        <c:lblOffset val="100"/>
        <c:noMultiLvlLbl val="0"/>
      </c:catAx>
      <c:valAx>
        <c:axId val="75243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2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'Psychological health'!$M$8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'Psychological health'!$J$9:$J$13</c:f>
              <c:strCache>
                <c:ptCount val="5"/>
                <c:pt idx="0">
                  <c:v>Less than 2 years ago</c:v>
                </c:pt>
                <c:pt idx="1">
                  <c:v>2-5 years ago</c:v>
                </c:pt>
                <c:pt idx="2">
                  <c:v>6-10 years ago</c:v>
                </c:pt>
                <c:pt idx="3">
                  <c:v>11-20 years ago</c:v>
                </c:pt>
                <c:pt idx="4">
                  <c:v>More than 20 years ago</c:v>
                </c:pt>
              </c:strCache>
            </c:strRef>
          </c:cat>
          <c:val>
            <c:numRef>
              <c:f>'Psychological health'!$M$9:$M$13</c:f>
              <c:numCache>
                <c:formatCode>0.00%</c:formatCode>
                <c:ptCount val="5"/>
                <c:pt idx="0">
                  <c:v>0.26119402985074625</c:v>
                </c:pt>
                <c:pt idx="1">
                  <c:v>0.16613418530351437</c:v>
                </c:pt>
                <c:pt idx="2">
                  <c:v>0.15311004784688995</c:v>
                </c:pt>
                <c:pt idx="3">
                  <c:v>0.1326530612244898</c:v>
                </c:pt>
                <c:pt idx="4">
                  <c:v>7.1428571428571425E-2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3-4955-A9B0-D0BDA2E17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172904"/>
        <c:axId val="728168640"/>
      </c:barChart>
      <c:catAx>
        <c:axId val="72817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68640"/>
        <c:crosses val="autoZero"/>
        <c:auto val="1"/>
        <c:lblAlgn val="ctr"/>
        <c:lblOffset val="100"/>
        <c:noMultiLvlLbl val="0"/>
      </c:catAx>
      <c:valAx>
        <c:axId val="7281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72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'Sleep problems'!$M$1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'Sleep problems'!$J$2:$J$6</c:f>
              <c:strCache>
                <c:ptCount val="5"/>
                <c:pt idx="0">
                  <c:v>30-49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Over 80</c:v>
                </c:pt>
              </c:strCache>
            </c:strRef>
          </c:cat>
          <c:val>
            <c:numRef>
              <c:f>'Sleep problems'!$M$2:$M$6</c:f>
              <c:numCache>
                <c:formatCode>0.00%</c:formatCode>
                <c:ptCount val="5"/>
                <c:pt idx="0">
                  <c:v>0.125</c:v>
                </c:pt>
                <c:pt idx="1">
                  <c:v>0.1623931623931624</c:v>
                </c:pt>
                <c:pt idx="2">
                  <c:v>0.16333333333333333</c:v>
                </c:pt>
                <c:pt idx="3">
                  <c:v>0.16725978647686832</c:v>
                </c:pt>
                <c:pt idx="4">
                  <c:v>0.17307692307692307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8-4EEF-B859-A196FBD16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428328"/>
        <c:axId val="752432920"/>
      </c:barChart>
      <c:catAx>
        <c:axId val="75242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32920"/>
        <c:crosses val="autoZero"/>
        <c:auto val="1"/>
        <c:lblAlgn val="ctr"/>
        <c:lblOffset val="100"/>
        <c:noMultiLvlLbl val="0"/>
      </c:catAx>
      <c:valAx>
        <c:axId val="75243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2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'Sleep problems'!$M$8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'Sleep problems'!$J$9:$J$13</c:f>
              <c:strCache>
                <c:ptCount val="5"/>
                <c:pt idx="0">
                  <c:v>Less than 2 years ago</c:v>
                </c:pt>
                <c:pt idx="1">
                  <c:v>2-5 years ago</c:v>
                </c:pt>
                <c:pt idx="2">
                  <c:v>6-10 years ago</c:v>
                </c:pt>
                <c:pt idx="3">
                  <c:v>11-20 years ago</c:v>
                </c:pt>
                <c:pt idx="4">
                  <c:v>More than 20 years ago</c:v>
                </c:pt>
              </c:strCache>
            </c:strRef>
          </c:cat>
          <c:val>
            <c:numRef>
              <c:f>'Sleep problems'!$M$9:$M$13</c:f>
              <c:numCache>
                <c:formatCode>0.00%</c:formatCode>
                <c:ptCount val="5"/>
                <c:pt idx="0">
                  <c:v>0.11940298507462686</c:v>
                </c:pt>
                <c:pt idx="1">
                  <c:v>0.2012779552715655</c:v>
                </c:pt>
                <c:pt idx="2">
                  <c:v>0.15311004784688995</c:v>
                </c:pt>
                <c:pt idx="3">
                  <c:v>0.15306122448979592</c:v>
                </c:pt>
                <c:pt idx="4">
                  <c:v>7.1428571428571425E-2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4-4F24-BCB8-006E0B4A5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172904"/>
        <c:axId val="728168640"/>
      </c:barChart>
      <c:catAx>
        <c:axId val="72817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68640"/>
        <c:crosses val="autoZero"/>
        <c:auto val="1"/>
        <c:lblAlgn val="ctr"/>
        <c:lblOffset val="100"/>
        <c:noMultiLvlLbl val="0"/>
      </c:catAx>
      <c:valAx>
        <c:axId val="7281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72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'Pain and unpleasant sensations'!$M$1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'Pain and unpleasant sensations'!$J$2:$J$6</c:f>
              <c:strCache>
                <c:ptCount val="5"/>
                <c:pt idx="0">
                  <c:v>30-49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Over 80</c:v>
                </c:pt>
              </c:strCache>
            </c:strRef>
          </c:cat>
          <c:val>
            <c:numRef>
              <c:f>'Pain and unpleasant sensations'!$M$2:$M$6</c:f>
              <c:numCache>
                <c:formatCode>0.00%</c:formatCode>
                <c:ptCount val="5"/>
                <c:pt idx="0">
                  <c:v>0.25</c:v>
                </c:pt>
                <c:pt idx="1">
                  <c:v>0.15384615384615385</c:v>
                </c:pt>
                <c:pt idx="2">
                  <c:v>0.16</c:v>
                </c:pt>
                <c:pt idx="3">
                  <c:v>9.9644128113879002E-2</c:v>
                </c:pt>
                <c:pt idx="4">
                  <c:v>0.11538461538461539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A-4652-9434-F66762D5C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428328"/>
        <c:axId val="752432920"/>
      </c:barChart>
      <c:catAx>
        <c:axId val="75242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32920"/>
        <c:crosses val="autoZero"/>
        <c:auto val="1"/>
        <c:lblAlgn val="ctr"/>
        <c:lblOffset val="100"/>
        <c:noMultiLvlLbl val="0"/>
      </c:catAx>
      <c:valAx>
        <c:axId val="75243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2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Priority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1228169317762925"/>
          <c:y val="0.17321813698019936"/>
          <c:w val="0.47424527219235346"/>
          <c:h val="0.78130584911058587"/>
        </c:manualLayout>
      </c:layout>
      <c:doughnutChart>
        <c:varyColors val="1"/>
        <c:ser>
          <c:idx val="0"/>
          <c:order val="0"/>
          <c:tx>
            <c:strRef>
              <c:f>'Categoried data'!$U$32</c:f>
              <c:strCache>
                <c:ptCount val="1"/>
                <c:pt idx="0">
                  <c:v>Priority 3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41-4270-963A-5CD05D047C1E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41-4270-963A-5CD05D047C1E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41-4270-963A-5CD05D047C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141-4270-963A-5CD05D047C1E}"/>
              </c:ext>
            </c:extLst>
          </c:dPt>
          <c:cat>
            <c:strRef>
              <c:f>'Categoried data'!$R$33:$R$36</c:f>
              <c:strCache>
                <c:ptCount val="4"/>
                <c:pt idx="0">
                  <c:v>Motor symptoms </c:v>
                </c:pt>
                <c:pt idx="1">
                  <c:v>Non motor symptoms</c:v>
                </c:pt>
                <c:pt idx="2">
                  <c:v>Medication problems </c:v>
                </c:pt>
                <c:pt idx="3">
                  <c:v>Improving treatments / care </c:v>
                </c:pt>
              </c:strCache>
            </c:strRef>
          </c:cat>
          <c:val>
            <c:numRef>
              <c:f>'Categoried data'!$U$33:$U$36</c:f>
              <c:numCache>
                <c:formatCode>General</c:formatCode>
                <c:ptCount val="4"/>
                <c:pt idx="0">
                  <c:v>344</c:v>
                </c:pt>
                <c:pt idx="1">
                  <c:v>299</c:v>
                </c:pt>
                <c:pt idx="2">
                  <c:v>25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41-4270-963A-5CD05D047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6468663277158359E-2"/>
          <c:y val="0.71236313778766724"/>
          <c:w val="0.33566999589642288"/>
          <c:h val="0.260351253866803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'Pain and unpleasant sensations'!$M$8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'Pain and unpleasant sensations'!$J$9:$J$13</c:f>
              <c:strCache>
                <c:ptCount val="5"/>
                <c:pt idx="0">
                  <c:v>Less than 2 years ago</c:v>
                </c:pt>
                <c:pt idx="1">
                  <c:v>2-5 years ago</c:v>
                </c:pt>
                <c:pt idx="2">
                  <c:v>6-10 years ago</c:v>
                </c:pt>
                <c:pt idx="3">
                  <c:v>11-20 years ago</c:v>
                </c:pt>
                <c:pt idx="4">
                  <c:v>More than 20 years ago</c:v>
                </c:pt>
              </c:strCache>
            </c:strRef>
          </c:cat>
          <c:val>
            <c:numRef>
              <c:f>'Pain and unpleasant sensations'!$M$9:$M$13</c:f>
              <c:numCache>
                <c:formatCode>0.00%</c:formatCode>
                <c:ptCount val="5"/>
                <c:pt idx="0">
                  <c:v>0.12686567164179105</c:v>
                </c:pt>
                <c:pt idx="1">
                  <c:v>0.14057507987220447</c:v>
                </c:pt>
                <c:pt idx="2">
                  <c:v>0.17224880382775121</c:v>
                </c:pt>
                <c:pt idx="3">
                  <c:v>6.1224489795918366E-2</c:v>
                </c:pt>
                <c:pt idx="4">
                  <c:v>0.17857142857142858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1-4790-8B25-DAE08EC1D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172904"/>
        <c:axId val="728168640"/>
      </c:barChart>
      <c:catAx>
        <c:axId val="72817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68640"/>
        <c:crosses val="autoZero"/>
        <c:auto val="1"/>
        <c:lblAlgn val="ctr"/>
        <c:lblOffset val="100"/>
        <c:noMultiLvlLbl val="0"/>
      </c:catAx>
      <c:valAx>
        <c:axId val="7281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72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'Cognitive function'!$M$1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'Cognitive function'!$J$2:$J$6</c:f>
              <c:strCache>
                <c:ptCount val="5"/>
                <c:pt idx="0">
                  <c:v>30-49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Over 80</c:v>
                </c:pt>
              </c:strCache>
            </c:strRef>
          </c:cat>
          <c:val>
            <c:numRef>
              <c:f>'Cognitive function'!$M$2:$M$6</c:f>
              <c:numCache>
                <c:formatCode>0.00%</c:formatCode>
                <c:ptCount val="5"/>
                <c:pt idx="0">
                  <c:v>0.125</c:v>
                </c:pt>
                <c:pt idx="1">
                  <c:v>0.13675213675213677</c:v>
                </c:pt>
                <c:pt idx="2">
                  <c:v>0.14333333333333334</c:v>
                </c:pt>
                <c:pt idx="3">
                  <c:v>0.13879003558718861</c:v>
                </c:pt>
                <c:pt idx="4">
                  <c:v>0.11538461538461539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9-49D4-9C90-8453632FA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428328"/>
        <c:axId val="752432920"/>
      </c:barChart>
      <c:catAx>
        <c:axId val="75242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32920"/>
        <c:crosses val="autoZero"/>
        <c:auto val="1"/>
        <c:lblAlgn val="ctr"/>
        <c:lblOffset val="100"/>
        <c:noMultiLvlLbl val="0"/>
      </c:catAx>
      <c:valAx>
        <c:axId val="75243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2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'Cognitive function'!$M$8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'Cognitive function'!$J$9:$J$13</c:f>
              <c:strCache>
                <c:ptCount val="5"/>
                <c:pt idx="0">
                  <c:v>Less than 2 years ago</c:v>
                </c:pt>
                <c:pt idx="1">
                  <c:v>2-5 years ago</c:v>
                </c:pt>
                <c:pt idx="2">
                  <c:v>6-10 years ago</c:v>
                </c:pt>
                <c:pt idx="3">
                  <c:v>11-20 years ago</c:v>
                </c:pt>
                <c:pt idx="4">
                  <c:v>More than 20 years ago</c:v>
                </c:pt>
              </c:strCache>
            </c:strRef>
          </c:cat>
          <c:val>
            <c:numRef>
              <c:f>'Cognitive function'!$M$9:$M$13</c:f>
              <c:numCache>
                <c:formatCode>0.00%</c:formatCode>
                <c:ptCount val="5"/>
                <c:pt idx="0">
                  <c:v>0.14925373134328357</c:v>
                </c:pt>
                <c:pt idx="1">
                  <c:v>0.13099041533546327</c:v>
                </c:pt>
                <c:pt idx="2">
                  <c:v>0.14832535885167464</c:v>
                </c:pt>
                <c:pt idx="3">
                  <c:v>0.12244897959183673</c:v>
                </c:pt>
                <c:pt idx="4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C-4F72-8B7F-DBD4BDFBF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172904"/>
        <c:axId val="728168640"/>
      </c:barChart>
      <c:catAx>
        <c:axId val="72817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68640"/>
        <c:crosses val="autoZero"/>
        <c:auto val="1"/>
        <c:lblAlgn val="ctr"/>
        <c:lblOffset val="100"/>
        <c:noMultiLvlLbl val="0"/>
      </c:catAx>
      <c:valAx>
        <c:axId val="7281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72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'Bladder and bowel problems'!$M$1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'Bladder and bowel problems'!$J$2:$J$6</c:f>
              <c:strCache>
                <c:ptCount val="5"/>
                <c:pt idx="0">
                  <c:v>30-49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Over 80</c:v>
                </c:pt>
              </c:strCache>
            </c:strRef>
          </c:cat>
          <c:val>
            <c:numRef>
              <c:f>'Bladder and bowel problems'!$M$2:$M$6</c:f>
              <c:numCache>
                <c:formatCode>0.00%</c:formatCode>
                <c:ptCount val="5"/>
                <c:pt idx="0">
                  <c:v>0.125</c:v>
                </c:pt>
                <c:pt idx="1">
                  <c:v>5.9829059829059832E-2</c:v>
                </c:pt>
                <c:pt idx="2">
                  <c:v>9.6666666666666665E-2</c:v>
                </c:pt>
                <c:pt idx="3">
                  <c:v>0.15302491103202848</c:v>
                </c:pt>
                <c:pt idx="4">
                  <c:v>0.11538461538461539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8-48B3-8123-A2B4E2E5F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428328"/>
        <c:axId val="752432920"/>
      </c:barChart>
      <c:catAx>
        <c:axId val="75242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32920"/>
        <c:crosses val="autoZero"/>
        <c:auto val="1"/>
        <c:lblAlgn val="ctr"/>
        <c:lblOffset val="100"/>
        <c:noMultiLvlLbl val="0"/>
      </c:catAx>
      <c:valAx>
        <c:axId val="75243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2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'Bladder and bowel problems'!$M$8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'Bladder and bowel problems'!$J$9:$J$13</c:f>
              <c:strCache>
                <c:ptCount val="5"/>
                <c:pt idx="0">
                  <c:v>Less than 2 years ago</c:v>
                </c:pt>
                <c:pt idx="1">
                  <c:v>2-5 years ago</c:v>
                </c:pt>
                <c:pt idx="2">
                  <c:v>6-10 years ago</c:v>
                </c:pt>
                <c:pt idx="3">
                  <c:v>11-20 years ago</c:v>
                </c:pt>
                <c:pt idx="4">
                  <c:v>More than 20 years ago</c:v>
                </c:pt>
              </c:strCache>
            </c:strRef>
          </c:cat>
          <c:val>
            <c:numRef>
              <c:f>'Bladder and bowel problems'!$M$9:$M$13</c:f>
              <c:numCache>
                <c:formatCode>0.00%</c:formatCode>
                <c:ptCount val="5"/>
                <c:pt idx="0">
                  <c:v>6.7164179104477612E-2</c:v>
                </c:pt>
                <c:pt idx="1">
                  <c:v>0.12779552715654952</c:v>
                </c:pt>
                <c:pt idx="2">
                  <c:v>0.10047846889952153</c:v>
                </c:pt>
                <c:pt idx="3">
                  <c:v>0.18367346938775511</c:v>
                </c:pt>
                <c:pt idx="4">
                  <c:v>3.5714285714285712E-2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A-4FBB-9045-26014EF0D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172904"/>
        <c:axId val="728168640"/>
      </c:barChart>
      <c:catAx>
        <c:axId val="72817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68640"/>
        <c:crosses val="autoZero"/>
        <c:auto val="1"/>
        <c:lblAlgn val="ctr"/>
        <c:lblOffset val="100"/>
        <c:noMultiLvlLbl val="0"/>
      </c:catAx>
      <c:valAx>
        <c:axId val="7281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72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'Physiological changes'!$M$1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'Physiological changes'!$J$2:$J$6</c:f>
              <c:strCache>
                <c:ptCount val="5"/>
                <c:pt idx="0">
                  <c:v>30-49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Over 80</c:v>
                </c:pt>
              </c:strCache>
            </c:strRef>
          </c:cat>
          <c:val>
            <c:numRef>
              <c:f>'Physiological changes'!$M$2:$M$6</c:f>
              <c:numCache>
                <c:formatCode>0.00%</c:formatCode>
                <c:ptCount val="5"/>
                <c:pt idx="0">
                  <c:v>6.25E-2</c:v>
                </c:pt>
                <c:pt idx="1">
                  <c:v>6.8376068376068383E-2</c:v>
                </c:pt>
                <c:pt idx="2">
                  <c:v>5.3333333333333337E-2</c:v>
                </c:pt>
                <c:pt idx="3">
                  <c:v>9.2526690391459068E-2</c:v>
                </c:pt>
                <c:pt idx="4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0-427E-A043-A1FB68FF7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428328"/>
        <c:axId val="752432920"/>
      </c:barChart>
      <c:catAx>
        <c:axId val="75242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32920"/>
        <c:crosses val="autoZero"/>
        <c:auto val="1"/>
        <c:lblAlgn val="ctr"/>
        <c:lblOffset val="100"/>
        <c:noMultiLvlLbl val="0"/>
      </c:catAx>
      <c:valAx>
        <c:axId val="75243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2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'Physiological changes'!$M$8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'Physiological changes'!$J$9:$J$13</c:f>
              <c:strCache>
                <c:ptCount val="5"/>
                <c:pt idx="0">
                  <c:v>Less than 2 years ago</c:v>
                </c:pt>
                <c:pt idx="1">
                  <c:v>2-5 years ago</c:v>
                </c:pt>
                <c:pt idx="2">
                  <c:v>6-10 years ago</c:v>
                </c:pt>
                <c:pt idx="3">
                  <c:v>11-20 years ago</c:v>
                </c:pt>
                <c:pt idx="4">
                  <c:v>More than 20 years ago</c:v>
                </c:pt>
              </c:strCache>
            </c:strRef>
          </c:cat>
          <c:val>
            <c:numRef>
              <c:f>'Physiological changes'!$M$9:$M$13</c:f>
              <c:numCache>
                <c:formatCode>0.00%</c:formatCode>
                <c:ptCount val="5"/>
                <c:pt idx="0">
                  <c:v>8.9552238805970144E-2</c:v>
                </c:pt>
                <c:pt idx="1">
                  <c:v>7.6677316293929709E-2</c:v>
                </c:pt>
                <c:pt idx="2">
                  <c:v>6.6985645933014357E-2</c:v>
                </c:pt>
                <c:pt idx="3">
                  <c:v>7.1428571428571425E-2</c:v>
                </c:pt>
                <c:pt idx="4">
                  <c:v>0.10714285714285714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9-4F08-B9F2-79173C373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172904"/>
        <c:axId val="728168640"/>
      </c:barChart>
      <c:catAx>
        <c:axId val="72817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68640"/>
        <c:crosses val="autoZero"/>
        <c:auto val="1"/>
        <c:lblAlgn val="ctr"/>
        <c:lblOffset val="100"/>
        <c:noMultiLvlLbl val="0"/>
      </c:catAx>
      <c:valAx>
        <c:axId val="7281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72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'Eating and swallowing'!$M$1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'Eating and swallowing'!$J$2:$J$6</c:f>
              <c:strCache>
                <c:ptCount val="5"/>
                <c:pt idx="0">
                  <c:v>30-49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Over 80</c:v>
                </c:pt>
              </c:strCache>
            </c:strRef>
          </c:cat>
          <c:val>
            <c:numRef>
              <c:f>'Eating and swallowing'!$M$2:$M$6</c:f>
              <c:numCache>
                <c:formatCode>0.00%</c:formatCode>
                <c:ptCount val="5"/>
                <c:pt idx="0">
                  <c:v>3.125E-2</c:v>
                </c:pt>
                <c:pt idx="1">
                  <c:v>8.5470085470085479E-3</c:v>
                </c:pt>
                <c:pt idx="2">
                  <c:v>0.03</c:v>
                </c:pt>
                <c:pt idx="3">
                  <c:v>2.491103202846975E-2</c:v>
                </c:pt>
                <c:pt idx="4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1-4DE7-A1A7-96E046ABC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375952"/>
        <c:axId val="611367752"/>
      </c:barChart>
      <c:catAx>
        <c:axId val="61137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367752"/>
        <c:crosses val="autoZero"/>
        <c:auto val="1"/>
        <c:lblAlgn val="ctr"/>
        <c:lblOffset val="100"/>
        <c:noMultiLvlLbl val="0"/>
      </c:catAx>
      <c:valAx>
        <c:axId val="61136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37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'Eating and swallowing'!$M$8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'Eating and swallowing'!$J$9:$J$13</c:f>
              <c:strCache>
                <c:ptCount val="5"/>
                <c:pt idx="0">
                  <c:v>Less than 2 years ago</c:v>
                </c:pt>
                <c:pt idx="1">
                  <c:v>2-5 years ago</c:v>
                </c:pt>
                <c:pt idx="2">
                  <c:v>6-10 years ago</c:v>
                </c:pt>
                <c:pt idx="3">
                  <c:v>11-20 years ago</c:v>
                </c:pt>
                <c:pt idx="4">
                  <c:v>More than 20 years ago</c:v>
                </c:pt>
              </c:strCache>
            </c:strRef>
          </c:cat>
          <c:val>
            <c:numRef>
              <c:f>'Eating and swallowing'!$M$9:$M$13</c:f>
              <c:numCache>
                <c:formatCode>0.00%</c:formatCode>
                <c:ptCount val="5"/>
                <c:pt idx="0">
                  <c:v>1.4925373134328358E-2</c:v>
                </c:pt>
                <c:pt idx="1">
                  <c:v>2.8753993610223641E-2</c:v>
                </c:pt>
                <c:pt idx="2">
                  <c:v>1.9138755980861243E-2</c:v>
                </c:pt>
                <c:pt idx="3">
                  <c:v>6.1224489795918366E-2</c:v>
                </c:pt>
                <c:pt idx="4">
                  <c:v>3.5714285714285712E-2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2-412D-94C1-777FC4ABD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877296"/>
        <c:axId val="611868768"/>
      </c:barChart>
      <c:catAx>
        <c:axId val="61187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68768"/>
        <c:crosses val="autoZero"/>
        <c:auto val="1"/>
        <c:lblAlgn val="ctr"/>
        <c:lblOffset val="100"/>
        <c:noMultiLvlLbl val="0"/>
      </c:catAx>
      <c:valAx>
        <c:axId val="6118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7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'Medication wearing off'!$M$1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'Medication wearing off'!$J$2:$J$6</c:f>
              <c:strCache>
                <c:ptCount val="5"/>
                <c:pt idx="0">
                  <c:v>30-49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Over 80</c:v>
                </c:pt>
              </c:strCache>
            </c:strRef>
          </c:cat>
          <c:val>
            <c:numRef>
              <c:f>'Medication wearing off'!$M$2:$M$6</c:f>
              <c:numCache>
                <c:formatCode>0.00%</c:formatCode>
                <c:ptCount val="5"/>
                <c:pt idx="0">
                  <c:v>6.25E-2</c:v>
                </c:pt>
                <c:pt idx="1">
                  <c:v>4.2735042735042736E-2</c:v>
                </c:pt>
                <c:pt idx="2">
                  <c:v>7.3333333333333334E-2</c:v>
                </c:pt>
                <c:pt idx="3">
                  <c:v>3.5587188612099648E-2</c:v>
                </c:pt>
                <c:pt idx="4">
                  <c:v>1.9230769230769232E-2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7-4E93-9FCA-0E1719717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428328"/>
        <c:axId val="752432920"/>
      </c:barChart>
      <c:catAx>
        <c:axId val="75242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32920"/>
        <c:crosses val="autoZero"/>
        <c:auto val="1"/>
        <c:lblAlgn val="ctr"/>
        <c:lblOffset val="100"/>
        <c:noMultiLvlLbl val="0"/>
      </c:catAx>
      <c:valAx>
        <c:axId val="75243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2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Tremor!$M$1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Tremor!$J$2:$J$6</c:f>
              <c:strCache>
                <c:ptCount val="5"/>
                <c:pt idx="0">
                  <c:v>30-49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Over 80</c:v>
                </c:pt>
              </c:strCache>
            </c:strRef>
          </c:cat>
          <c:val>
            <c:numRef>
              <c:f>Tremor!$M$2:$M$6</c:f>
              <c:numCache>
                <c:formatCode>0.00%</c:formatCode>
                <c:ptCount val="5"/>
                <c:pt idx="0">
                  <c:v>0.21875</c:v>
                </c:pt>
                <c:pt idx="1">
                  <c:v>0.33333333333333331</c:v>
                </c:pt>
                <c:pt idx="2">
                  <c:v>0.28666666666666668</c:v>
                </c:pt>
                <c:pt idx="3">
                  <c:v>0.31672597864768681</c:v>
                </c:pt>
                <c:pt idx="4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D-4150-97D4-109283FB7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428328"/>
        <c:axId val="752432920"/>
      </c:barChart>
      <c:catAx>
        <c:axId val="75242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32920"/>
        <c:crosses val="autoZero"/>
        <c:auto val="1"/>
        <c:lblAlgn val="ctr"/>
        <c:lblOffset val="100"/>
        <c:noMultiLvlLbl val="0"/>
      </c:catAx>
      <c:valAx>
        <c:axId val="75243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2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'Medication wearing off'!$M$8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'Medication wearing off'!$J$9:$J$13</c:f>
              <c:strCache>
                <c:ptCount val="5"/>
                <c:pt idx="0">
                  <c:v>Less than 2 years ago</c:v>
                </c:pt>
                <c:pt idx="1">
                  <c:v>2-5 years ago</c:v>
                </c:pt>
                <c:pt idx="2">
                  <c:v>6-10 years ago</c:v>
                </c:pt>
                <c:pt idx="3">
                  <c:v>11-20 years ago</c:v>
                </c:pt>
                <c:pt idx="4">
                  <c:v>More than 20 years ago</c:v>
                </c:pt>
              </c:strCache>
            </c:strRef>
          </c:cat>
          <c:val>
            <c:numRef>
              <c:f>'Medication wearing off'!$M$9:$M$13</c:f>
              <c:numCache>
                <c:formatCode>0.00%</c:formatCode>
                <c:ptCount val="5"/>
                <c:pt idx="0">
                  <c:v>0</c:v>
                </c:pt>
                <c:pt idx="1">
                  <c:v>1.9169329073482427E-2</c:v>
                </c:pt>
                <c:pt idx="2">
                  <c:v>9.569377990430622E-2</c:v>
                </c:pt>
                <c:pt idx="3">
                  <c:v>0.12244897959183673</c:v>
                </c:pt>
                <c:pt idx="4">
                  <c:v>7.1428571428571425E-2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A-4C84-847F-115E8A2EC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172904"/>
        <c:axId val="728168640"/>
      </c:barChart>
      <c:catAx>
        <c:axId val="72817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68640"/>
        <c:crosses val="autoZero"/>
        <c:auto val="1"/>
        <c:lblAlgn val="ctr"/>
        <c:lblOffset val="100"/>
        <c:noMultiLvlLbl val="0"/>
      </c:catAx>
      <c:valAx>
        <c:axId val="7281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72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'Side effects'!$M$1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'Side effects'!$J$2:$J$6</c:f>
              <c:strCache>
                <c:ptCount val="5"/>
                <c:pt idx="0">
                  <c:v>30-49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Over 80</c:v>
                </c:pt>
              </c:strCache>
            </c:strRef>
          </c:cat>
          <c:val>
            <c:numRef>
              <c:f>'Side effects'!$M$2:$M$6</c:f>
              <c:numCache>
                <c:formatCode>0.00%</c:formatCode>
                <c:ptCount val="5"/>
                <c:pt idx="0">
                  <c:v>6.25E-2</c:v>
                </c:pt>
                <c:pt idx="1">
                  <c:v>5.9829059829059832E-2</c:v>
                </c:pt>
                <c:pt idx="2">
                  <c:v>0.04</c:v>
                </c:pt>
                <c:pt idx="3">
                  <c:v>4.2704626334519574E-2</c:v>
                </c:pt>
                <c:pt idx="4">
                  <c:v>1.9230769230769232E-2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7-4AE8-9DBE-BBDE138A4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428328"/>
        <c:axId val="752432920"/>
      </c:barChart>
      <c:catAx>
        <c:axId val="75242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32920"/>
        <c:crosses val="autoZero"/>
        <c:auto val="1"/>
        <c:lblAlgn val="ctr"/>
        <c:lblOffset val="100"/>
        <c:noMultiLvlLbl val="0"/>
      </c:catAx>
      <c:valAx>
        <c:axId val="75243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2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'Side effects'!$M$8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'Side effects'!$J$9:$J$13</c:f>
              <c:strCache>
                <c:ptCount val="5"/>
                <c:pt idx="0">
                  <c:v>Less than 2 years ago</c:v>
                </c:pt>
                <c:pt idx="1">
                  <c:v>2-5 years ago</c:v>
                </c:pt>
                <c:pt idx="2">
                  <c:v>6-10 years ago</c:v>
                </c:pt>
                <c:pt idx="3">
                  <c:v>11-20 years ago</c:v>
                </c:pt>
                <c:pt idx="4">
                  <c:v>More than 20 years ago</c:v>
                </c:pt>
              </c:strCache>
            </c:strRef>
          </c:cat>
          <c:val>
            <c:numRef>
              <c:f>'Side effects'!$M$9:$M$13</c:f>
              <c:numCache>
                <c:formatCode>0.00%</c:formatCode>
                <c:ptCount val="5"/>
                <c:pt idx="0">
                  <c:v>3.7313432835820892E-2</c:v>
                </c:pt>
                <c:pt idx="1">
                  <c:v>3.1948881789137379E-2</c:v>
                </c:pt>
                <c:pt idx="2">
                  <c:v>3.8277511961722487E-2</c:v>
                </c:pt>
                <c:pt idx="3">
                  <c:v>7.1428571428571425E-2</c:v>
                </c:pt>
                <c:pt idx="4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5-47FE-826F-CC8D20374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172904"/>
        <c:axId val="728168640"/>
      </c:barChart>
      <c:catAx>
        <c:axId val="72817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68640"/>
        <c:crosses val="autoZero"/>
        <c:auto val="1"/>
        <c:lblAlgn val="ctr"/>
        <c:lblOffset val="100"/>
        <c:noMultiLvlLbl val="0"/>
      </c:catAx>
      <c:valAx>
        <c:axId val="7281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72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Tremor!$M$8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Tremor!$J$9:$J$13</c:f>
              <c:strCache>
                <c:ptCount val="5"/>
                <c:pt idx="0">
                  <c:v>Less than 2 years ago</c:v>
                </c:pt>
                <c:pt idx="1">
                  <c:v>2-5 years ago</c:v>
                </c:pt>
                <c:pt idx="2">
                  <c:v>6-10 years ago</c:v>
                </c:pt>
                <c:pt idx="3">
                  <c:v>11-20 years ago</c:v>
                </c:pt>
                <c:pt idx="4">
                  <c:v>More than 20 years ago</c:v>
                </c:pt>
              </c:strCache>
            </c:strRef>
          </c:cat>
          <c:val>
            <c:numRef>
              <c:f>Tremor!$M$9:$M$13</c:f>
              <c:numCache>
                <c:formatCode>0.00%</c:formatCode>
                <c:ptCount val="5"/>
                <c:pt idx="0">
                  <c:v>0.41791044776119401</c:v>
                </c:pt>
                <c:pt idx="1">
                  <c:v>0.33865814696485624</c:v>
                </c:pt>
                <c:pt idx="2">
                  <c:v>0.25358851674641147</c:v>
                </c:pt>
                <c:pt idx="3">
                  <c:v>0.15306122448979592</c:v>
                </c:pt>
                <c:pt idx="4">
                  <c:v>0.10714285714285714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B-46A0-860B-8F0B8FAD1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172904"/>
        <c:axId val="728168640"/>
      </c:barChart>
      <c:catAx>
        <c:axId val="72817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68640"/>
        <c:crosses val="autoZero"/>
        <c:auto val="1"/>
        <c:lblAlgn val="ctr"/>
        <c:lblOffset val="100"/>
        <c:noMultiLvlLbl val="0"/>
      </c:catAx>
      <c:valAx>
        <c:axId val="7281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72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'Balance and falls'!$M$1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'Balance and falls'!$J$2:$J$6</c:f>
              <c:strCache>
                <c:ptCount val="5"/>
                <c:pt idx="0">
                  <c:v>30-49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Over 80</c:v>
                </c:pt>
              </c:strCache>
            </c:strRef>
          </c:cat>
          <c:val>
            <c:numRef>
              <c:f>'Balance and falls'!$M$2:$M$6</c:f>
              <c:numCache>
                <c:formatCode>0.00%</c:formatCode>
                <c:ptCount val="5"/>
                <c:pt idx="0">
                  <c:v>0.125</c:v>
                </c:pt>
                <c:pt idx="1">
                  <c:v>0.13675213675213677</c:v>
                </c:pt>
                <c:pt idx="2">
                  <c:v>0.14333333333333334</c:v>
                </c:pt>
                <c:pt idx="3">
                  <c:v>0.24199288256227758</c:v>
                </c:pt>
                <c:pt idx="4">
                  <c:v>0.40384615384615385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C-40CF-96A8-DC4C7462F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428328"/>
        <c:axId val="752432920"/>
      </c:barChart>
      <c:catAx>
        <c:axId val="75242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32920"/>
        <c:crosses val="autoZero"/>
        <c:auto val="1"/>
        <c:lblAlgn val="ctr"/>
        <c:lblOffset val="100"/>
        <c:noMultiLvlLbl val="0"/>
      </c:catAx>
      <c:valAx>
        <c:axId val="75243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2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'Balance and falls'!$M$8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'Balance and falls'!$J$9:$J$13</c:f>
              <c:strCache>
                <c:ptCount val="5"/>
                <c:pt idx="0">
                  <c:v>Less than 2 years ago</c:v>
                </c:pt>
                <c:pt idx="1">
                  <c:v>2-5 years ago</c:v>
                </c:pt>
                <c:pt idx="2">
                  <c:v>6-10 years ago</c:v>
                </c:pt>
                <c:pt idx="3">
                  <c:v>11-20 years ago</c:v>
                </c:pt>
                <c:pt idx="4">
                  <c:v>More than 20 years ago</c:v>
                </c:pt>
              </c:strCache>
            </c:strRef>
          </c:cat>
          <c:val>
            <c:numRef>
              <c:f>'Balance and falls'!$M$9:$M$13</c:f>
              <c:numCache>
                <c:formatCode>0.00%</c:formatCode>
                <c:ptCount val="5"/>
                <c:pt idx="0">
                  <c:v>0.12686567164179105</c:v>
                </c:pt>
                <c:pt idx="1">
                  <c:v>0.17891373801916932</c:v>
                </c:pt>
                <c:pt idx="2">
                  <c:v>0.19617224880382775</c:v>
                </c:pt>
                <c:pt idx="3">
                  <c:v>0.29591836734693877</c:v>
                </c:pt>
                <c:pt idx="4">
                  <c:v>0.32142857142857145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2-47EB-BCC9-7C9931058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172904"/>
        <c:axId val="728168640"/>
      </c:barChart>
      <c:catAx>
        <c:axId val="72817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68640"/>
        <c:crosses val="autoZero"/>
        <c:auto val="1"/>
        <c:lblAlgn val="ctr"/>
        <c:lblOffset val="100"/>
        <c:noMultiLvlLbl val="0"/>
      </c:catAx>
      <c:valAx>
        <c:axId val="7281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72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Movement!$M$1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Movement!$J$2:$J$6</c:f>
              <c:strCache>
                <c:ptCount val="5"/>
                <c:pt idx="0">
                  <c:v>30-49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Over 80</c:v>
                </c:pt>
              </c:strCache>
            </c:strRef>
          </c:cat>
          <c:val>
            <c:numRef>
              <c:f>Movement!$M$2:$M$6</c:f>
              <c:numCache>
                <c:formatCode>0.00%</c:formatCode>
                <c:ptCount val="5"/>
                <c:pt idx="0">
                  <c:v>0.25</c:v>
                </c:pt>
                <c:pt idx="1">
                  <c:v>0.19658119658119658</c:v>
                </c:pt>
                <c:pt idx="2">
                  <c:v>0.19</c:v>
                </c:pt>
                <c:pt idx="3">
                  <c:v>0.16725978647686832</c:v>
                </c:pt>
                <c:pt idx="4">
                  <c:v>9.6153846153846159E-2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C-4AB3-87F7-BCC4C7F43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091000"/>
        <c:axId val="728093624"/>
      </c:barChart>
      <c:catAx>
        <c:axId val="72809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093624"/>
        <c:crosses val="autoZero"/>
        <c:auto val="1"/>
        <c:lblAlgn val="ctr"/>
        <c:lblOffset val="100"/>
        <c:noMultiLvlLbl val="0"/>
      </c:catAx>
      <c:valAx>
        <c:axId val="72809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09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371929</xdr:colOff>
      <xdr:row>0</xdr:row>
      <xdr:rowOff>54429</xdr:rowOff>
    </xdr:from>
    <xdr:to>
      <xdr:col>32</xdr:col>
      <xdr:colOff>462644</xdr:colOff>
      <xdr:row>51</xdr:row>
      <xdr:rowOff>136072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7AD480-1512-4770-B571-90A3A4540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312964</xdr:colOff>
      <xdr:row>52</xdr:row>
      <xdr:rowOff>75292</xdr:rowOff>
    </xdr:from>
    <xdr:to>
      <xdr:col>19</xdr:col>
      <xdr:colOff>576035</xdr:colOff>
      <xdr:row>67</xdr:row>
      <xdr:rowOff>97064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01C12-761C-4F42-8C40-08DB0FD41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190500</xdr:colOff>
      <xdr:row>52</xdr:row>
      <xdr:rowOff>63499</xdr:rowOff>
    </xdr:from>
    <xdr:to>
      <xdr:col>27</xdr:col>
      <xdr:colOff>508000</xdr:colOff>
      <xdr:row>67</xdr:row>
      <xdr:rowOff>85271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A4F5EE-2B07-4A0E-8C74-7B51AECE1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81643</xdr:colOff>
      <xdr:row>52</xdr:row>
      <xdr:rowOff>36286</xdr:rowOff>
    </xdr:from>
    <xdr:to>
      <xdr:col>35</xdr:col>
      <xdr:colOff>399143</xdr:colOff>
      <xdr:row>67</xdr:row>
      <xdr:rowOff>58058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0A48C4-BFD9-4432-8E92-DD39C492A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596900</xdr:colOff>
      <xdr:row>0</xdr:row>
      <xdr:rowOff>38100</xdr:rowOff>
    </xdr:from>
    <xdr:to>
      <xdr:col>21</xdr:col>
      <xdr:colOff>292100</xdr:colOff>
      <xdr:row>15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1A0649-78A1-46FC-AF39-4A82225E5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584200</xdr:colOff>
      <xdr:row>15</xdr:row>
      <xdr:rowOff>146050</xdr:rowOff>
    </xdr:from>
    <xdr:to>
      <xdr:col>21</xdr:col>
      <xdr:colOff>279400</xdr:colOff>
      <xdr:row>30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84430A-BB21-4E4B-A0FF-E27A175FF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596900</xdr:colOff>
      <xdr:row>0</xdr:row>
      <xdr:rowOff>38100</xdr:rowOff>
    </xdr:from>
    <xdr:to>
      <xdr:col>21</xdr:col>
      <xdr:colOff>292100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7DF47-4D9F-458A-9AFA-822488779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584200</xdr:colOff>
      <xdr:row>15</xdr:row>
      <xdr:rowOff>146050</xdr:rowOff>
    </xdr:from>
    <xdr:to>
      <xdr:col>21</xdr:col>
      <xdr:colOff>279400</xdr:colOff>
      <xdr:row>30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E9292E-E962-47BD-9D50-763D828A8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596900</xdr:colOff>
      <xdr:row>0</xdr:row>
      <xdr:rowOff>38100</xdr:rowOff>
    </xdr:from>
    <xdr:to>
      <xdr:col>21</xdr:col>
      <xdr:colOff>292100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963F67-CCC5-4A9D-841A-3E5B29D4D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584200</xdr:colOff>
      <xdr:row>15</xdr:row>
      <xdr:rowOff>146050</xdr:rowOff>
    </xdr:from>
    <xdr:to>
      <xdr:col>21</xdr:col>
      <xdr:colOff>279400</xdr:colOff>
      <xdr:row>30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AE42BB-1FAF-401B-BECF-06A25FA6A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584200</xdr:colOff>
      <xdr:row>0</xdr:row>
      <xdr:rowOff>0</xdr:rowOff>
    </xdr:from>
    <xdr:to>
      <xdr:col>21</xdr:col>
      <xdr:colOff>279400</xdr:colOff>
      <xdr:row>14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D800A8-E814-479F-BF83-FC0AD633A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152400</xdr:rowOff>
    </xdr:from>
    <xdr:to>
      <xdr:col>21</xdr:col>
      <xdr:colOff>304800</xdr:colOff>
      <xdr:row>29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6B53C9-CDB2-4FB7-B5DC-CEA033BF3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596900</xdr:colOff>
      <xdr:row>0</xdr:row>
      <xdr:rowOff>38100</xdr:rowOff>
    </xdr:from>
    <xdr:to>
      <xdr:col>21</xdr:col>
      <xdr:colOff>292100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3B3922-5828-495A-BA80-AE9B397A2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584200</xdr:colOff>
      <xdr:row>15</xdr:row>
      <xdr:rowOff>146050</xdr:rowOff>
    </xdr:from>
    <xdr:to>
      <xdr:col>21</xdr:col>
      <xdr:colOff>279400</xdr:colOff>
      <xdr:row>30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88D891-4A68-4337-8464-1F4FF53C4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596900</xdr:colOff>
      <xdr:row>0</xdr:row>
      <xdr:rowOff>38100</xdr:rowOff>
    </xdr:from>
    <xdr:to>
      <xdr:col>21</xdr:col>
      <xdr:colOff>292100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0C7BDE-4FAB-4056-A2D3-348740B26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584200</xdr:colOff>
      <xdr:row>15</xdr:row>
      <xdr:rowOff>146050</xdr:rowOff>
    </xdr:from>
    <xdr:to>
      <xdr:col>21</xdr:col>
      <xdr:colOff>279400</xdr:colOff>
      <xdr:row>30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0A819D-7634-45F5-BC9D-8438352D3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596900</xdr:colOff>
      <xdr:row>0</xdr:row>
      <xdr:rowOff>38100</xdr:rowOff>
    </xdr:from>
    <xdr:to>
      <xdr:col>21</xdr:col>
      <xdr:colOff>292100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21A381-0803-4EBA-B56D-8FC4B0FEF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584200</xdr:colOff>
      <xdr:row>15</xdr:row>
      <xdr:rowOff>146050</xdr:rowOff>
    </xdr:from>
    <xdr:to>
      <xdr:col>21</xdr:col>
      <xdr:colOff>279400</xdr:colOff>
      <xdr:row>30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224508-1925-4EBB-8619-2AC09FD4C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596900</xdr:colOff>
      <xdr:row>0</xdr:row>
      <xdr:rowOff>38100</xdr:rowOff>
    </xdr:from>
    <xdr:to>
      <xdr:col>21</xdr:col>
      <xdr:colOff>292100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F53779-F2A2-4618-B635-CE8083E3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584200</xdr:colOff>
      <xdr:row>15</xdr:row>
      <xdr:rowOff>146050</xdr:rowOff>
    </xdr:from>
    <xdr:to>
      <xdr:col>21</xdr:col>
      <xdr:colOff>279400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6383F6-0A73-4244-9685-8410CD98B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596900</xdr:colOff>
      <xdr:row>0</xdr:row>
      <xdr:rowOff>38100</xdr:rowOff>
    </xdr:from>
    <xdr:to>
      <xdr:col>21</xdr:col>
      <xdr:colOff>292100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388711-B712-41C6-A355-B2CFF1C52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584200</xdr:colOff>
      <xdr:row>15</xdr:row>
      <xdr:rowOff>146050</xdr:rowOff>
    </xdr:from>
    <xdr:to>
      <xdr:col>21</xdr:col>
      <xdr:colOff>279400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E2F6E4-26F9-4DCB-840C-DDE429FAD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596900</xdr:colOff>
      <xdr:row>0</xdr:row>
      <xdr:rowOff>38100</xdr:rowOff>
    </xdr:from>
    <xdr:to>
      <xdr:col>21</xdr:col>
      <xdr:colOff>292100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487DCA-2828-48E1-A21B-F5DA4B4A4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584200</xdr:colOff>
      <xdr:row>15</xdr:row>
      <xdr:rowOff>146050</xdr:rowOff>
    </xdr:from>
    <xdr:to>
      <xdr:col>21</xdr:col>
      <xdr:colOff>279400</xdr:colOff>
      <xdr:row>30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C3DBBE-1D46-4AAE-96D1-D43511E67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596900</xdr:colOff>
      <xdr:row>0</xdr:row>
      <xdr:rowOff>38100</xdr:rowOff>
    </xdr:from>
    <xdr:to>
      <xdr:col>21</xdr:col>
      <xdr:colOff>292100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584AB9-82B0-4E4A-91A3-EA373BDCE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15</xdr:row>
      <xdr:rowOff>146050</xdr:rowOff>
    </xdr:from>
    <xdr:to>
      <xdr:col>21</xdr:col>
      <xdr:colOff>304800</xdr:colOff>
      <xdr:row>30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4394E1-4BAA-4C07-9336-BD02A2FF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596900</xdr:colOff>
      <xdr:row>0</xdr:row>
      <xdr:rowOff>38100</xdr:rowOff>
    </xdr:from>
    <xdr:to>
      <xdr:col>21</xdr:col>
      <xdr:colOff>292100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4E49B7-F593-4FB3-8DA5-3EDF9BB4E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584200</xdr:colOff>
      <xdr:row>15</xdr:row>
      <xdr:rowOff>146050</xdr:rowOff>
    </xdr:from>
    <xdr:to>
      <xdr:col>21</xdr:col>
      <xdr:colOff>279400</xdr:colOff>
      <xdr:row>30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0DE8AB-2161-4174-9633-49D28A1F7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596900</xdr:colOff>
      <xdr:row>0</xdr:row>
      <xdr:rowOff>38100</xdr:rowOff>
    </xdr:from>
    <xdr:to>
      <xdr:col>21</xdr:col>
      <xdr:colOff>292100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4D89D5-C34C-4C6A-AEBC-2AA0692AE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584200</xdr:colOff>
      <xdr:row>15</xdr:row>
      <xdr:rowOff>146050</xdr:rowOff>
    </xdr:from>
    <xdr:to>
      <xdr:col>21</xdr:col>
      <xdr:colOff>279400</xdr:colOff>
      <xdr:row>30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3689BA-1D42-4ED2-A62F-DD6A3620B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596900</xdr:colOff>
      <xdr:row>0</xdr:row>
      <xdr:rowOff>38100</xdr:rowOff>
    </xdr:from>
    <xdr:to>
      <xdr:col>21</xdr:col>
      <xdr:colOff>292100</xdr:colOff>
      <xdr:row>14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4C0DEE-E8A0-4D5E-9FD3-C1C563943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584200</xdr:colOff>
      <xdr:row>14</xdr:row>
      <xdr:rowOff>146050</xdr:rowOff>
    </xdr:from>
    <xdr:to>
      <xdr:col>21</xdr:col>
      <xdr:colOff>279400</xdr:colOff>
      <xdr:row>28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C1816F-177A-4E86-8740-0579C3443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603250</xdr:colOff>
      <xdr:row>0</xdr:row>
      <xdr:rowOff>0</xdr:rowOff>
    </xdr:from>
    <xdr:to>
      <xdr:col>21</xdr:col>
      <xdr:colOff>298450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460042-DA4B-4B59-B49C-2EF5E5F0FA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16</xdr:row>
      <xdr:rowOff>6350</xdr:rowOff>
    </xdr:from>
    <xdr:to>
      <xdr:col>21</xdr:col>
      <xdr:colOff>304800</xdr:colOff>
      <xdr:row>30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238482-1786-484D-96DA-F7E69EF3D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596900</xdr:colOff>
      <xdr:row>0</xdr:row>
      <xdr:rowOff>38100</xdr:rowOff>
    </xdr:from>
    <xdr:to>
      <xdr:col>21</xdr:col>
      <xdr:colOff>292100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D2FFA-61F3-4D16-B517-77558F9FC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584200</xdr:colOff>
      <xdr:row>15</xdr:row>
      <xdr:rowOff>146050</xdr:rowOff>
    </xdr:from>
    <xdr:to>
      <xdr:col>21</xdr:col>
      <xdr:colOff>279400</xdr:colOff>
      <xdr:row>30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E27DDC-BB5C-43B0-801C-00E88B86A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596900</xdr:colOff>
      <xdr:row>0</xdr:row>
      <xdr:rowOff>38100</xdr:rowOff>
    </xdr:from>
    <xdr:to>
      <xdr:col>21</xdr:col>
      <xdr:colOff>292100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EF7FA1-ACE7-49E0-8752-8D186C397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584200</xdr:colOff>
      <xdr:row>15</xdr:row>
      <xdr:rowOff>146050</xdr:rowOff>
    </xdr:from>
    <xdr:to>
      <xdr:col>21</xdr:col>
      <xdr:colOff>279400</xdr:colOff>
      <xdr:row>30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58C172-454D-4A36-8AEA-C04240909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596900</xdr:colOff>
      <xdr:row>0</xdr:row>
      <xdr:rowOff>38100</xdr:rowOff>
    </xdr:from>
    <xdr:to>
      <xdr:col>21</xdr:col>
      <xdr:colOff>292100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7A4A1D-1179-4AD4-8886-E0ECB3143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584200</xdr:colOff>
      <xdr:row>15</xdr:row>
      <xdr:rowOff>146050</xdr:rowOff>
    </xdr:from>
    <xdr:to>
      <xdr:col>21</xdr:col>
      <xdr:colOff>279400</xdr:colOff>
      <xdr:row>30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1EAF9B-A5BE-4B0C-BE85-FA97C4677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101600</xdr:rowOff>
    </xdr:from>
    <xdr:to>
      <xdr:col>20</xdr:col>
      <xdr:colOff>577850</xdr:colOff>
      <xdr:row>15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59108D-D20E-4096-AD93-5A0DC03A6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774700</xdr:colOff>
      <xdr:row>15</xdr:row>
      <xdr:rowOff>139700</xdr:rowOff>
    </xdr:from>
    <xdr:to>
      <xdr:col>20</xdr:col>
      <xdr:colOff>584200</xdr:colOff>
      <xdr:row>30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0A1B13-B049-4FE4-9103-E7ABF1119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31750</xdr:colOff>
      <xdr:row>0</xdr:row>
      <xdr:rowOff>57150</xdr:rowOff>
    </xdr:from>
    <xdr:to>
      <xdr:col>21</xdr:col>
      <xdr:colOff>336550</xdr:colOff>
      <xdr:row>15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BC9EEB-088A-49BA-9CDF-87EC2CADE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31750</xdr:colOff>
      <xdr:row>15</xdr:row>
      <xdr:rowOff>69850</xdr:rowOff>
    </xdr:from>
    <xdr:to>
      <xdr:col>21</xdr:col>
      <xdr:colOff>336550</xdr:colOff>
      <xdr:row>30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BAF3BC-C69A-49B2-A8AC-AB586F731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292100</xdr:colOff>
      <xdr:row>0</xdr:row>
      <xdr:rowOff>69850</xdr:rowOff>
    </xdr:from>
    <xdr:to>
      <xdr:col>21</xdr:col>
      <xdr:colOff>596900</xdr:colOff>
      <xdr:row>15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FE9901-62A7-4BB7-8659-41930D5DC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317500</xdr:colOff>
      <xdr:row>16</xdr:row>
      <xdr:rowOff>0</xdr:rowOff>
    </xdr:from>
    <xdr:to>
      <xdr:col>22</xdr:col>
      <xdr:colOff>12700</xdr:colOff>
      <xdr:row>30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279FC3-BA5A-4FBB-8C90-FECE0E0A2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0</xdr:row>
      <xdr:rowOff>44450</xdr:rowOff>
    </xdr:from>
    <xdr:to>
      <xdr:col>21</xdr:col>
      <xdr:colOff>533400</xdr:colOff>
      <xdr:row>14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FE56B-0DBC-4E42-931E-966BF1EDE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</xdr:colOff>
      <xdr:row>14</xdr:row>
      <xdr:rowOff>76200</xdr:rowOff>
    </xdr:from>
    <xdr:to>
      <xdr:col>21</xdr:col>
      <xdr:colOff>533400</xdr:colOff>
      <xdr:row>28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C1ABC3-BE09-414A-8CD1-654D73614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107950</xdr:colOff>
      <xdr:row>0</xdr:row>
      <xdr:rowOff>0</xdr:rowOff>
    </xdr:from>
    <xdr:to>
      <xdr:col>21</xdr:col>
      <xdr:colOff>584200</xdr:colOff>
      <xdr:row>14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56784-2AAA-41B5-B875-19B0A58C5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101600</xdr:colOff>
      <xdr:row>14</xdr:row>
      <xdr:rowOff>177800</xdr:rowOff>
    </xdr:from>
    <xdr:to>
      <xdr:col>21</xdr:col>
      <xdr:colOff>577850</xdr:colOff>
      <xdr:row>29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DFDE14-8701-45DA-8CEE-B28F0EFB9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0</xdr:row>
      <xdr:rowOff>69850</xdr:rowOff>
    </xdr:from>
    <xdr:to>
      <xdr:col>21</xdr:col>
      <xdr:colOff>333375</xdr:colOff>
      <xdr:row>15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CF59A5-A0C2-40CE-A46A-BF23B102A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44450</xdr:colOff>
      <xdr:row>15</xdr:row>
      <xdr:rowOff>114300</xdr:rowOff>
    </xdr:from>
    <xdr:to>
      <xdr:col>21</xdr:col>
      <xdr:colOff>349250</xdr:colOff>
      <xdr:row>30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4485F1-6139-4DEB-87DB-9795887CA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E6478-8F6B-4713-B8E2-5F35C37F2773}">
  <dimension ref="A1:W791"/>
  <sheetViews>
    <sheetView tabSelected="1" zoomScale="55" zoomScaleNormal="55" workbookViewId="0">
      <selection activeCell="Q540" sqref="Q540"/>
    </sheetView>
  </sheetViews>
  <sheetFormatPr defaultRowHeight="14.5" x14ac:dyDescent="0.35"/>
  <cols>
    <col min="1" max="1" width="11.1796875" style="6" customWidth="1"/>
    <col min="2" max="3" width="8.7265625" style="6"/>
    <col min="4" max="4" width="18" style="6" customWidth="1"/>
    <col min="5" max="5" width="18" style="5" customWidth="1"/>
    <col min="6" max="6" width="8.81640625" style="5" customWidth="1"/>
    <col min="7" max="7" width="18.1796875" style="5" customWidth="1"/>
    <col min="8" max="8" width="8.453125" style="5" customWidth="1"/>
    <col min="9" max="9" width="18.453125" style="5" customWidth="1"/>
    <col min="10" max="11" width="7.26953125" style="5" customWidth="1"/>
    <col min="12" max="12" width="8.7265625" style="6"/>
    <col min="13" max="13" width="8.26953125" style="16" customWidth="1"/>
    <col min="14" max="14" width="8.81640625" customWidth="1"/>
    <col min="17" max="17" width="6.26953125" customWidth="1"/>
    <col min="18" max="18" width="20.453125" customWidth="1"/>
    <col min="19" max="23" width="8.7265625" style="3"/>
  </cols>
  <sheetData>
    <row r="1" spans="1:22" x14ac:dyDescent="0.35">
      <c r="A1" s="6" t="s">
        <v>0</v>
      </c>
      <c r="B1" s="6" t="s">
        <v>1</v>
      </c>
      <c r="C1" s="6" t="s">
        <v>2</v>
      </c>
      <c r="D1" s="6" t="s">
        <v>3</v>
      </c>
      <c r="E1" s="5" t="s">
        <v>18</v>
      </c>
      <c r="F1" s="5" t="s">
        <v>300</v>
      </c>
      <c r="G1" s="5" t="s">
        <v>158</v>
      </c>
      <c r="H1" s="5" t="s">
        <v>300</v>
      </c>
      <c r="I1" s="5" t="s">
        <v>211</v>
      </c>
      <c r="J1" s="5" t="s">
        <v>300</v>
      </c>
      <c r="M1" s="14" t="s">
        <v>18</v>
      </c>
      <c r="N1" s="1" t="s">
        <v>158</v>
      </c>
      <c r="O1" s="1" t="s">
        <v>211</v>
      </c>
      <c r="Q1">
        <v>29</v>
      </c>
      <c r="S1" s="3">
        <f>COUNTIF(F:F, "*Uncategorisable*")</f>
        <v>13</v>
      </c>
      <c r="T1" s="3">
        <f>COUNTIF(H:H, "*Uncategorisable*")</f>
        <v>8</v>
      </c>
      <c r="U1" s="3">
        <f>COUNTIF(J:J, "*Uncategorisable*")</f>
        <v>13</v>
      </c>
      <c r="V1" s="3">
        <f t="shared" ref="V1:V30" si="0">SUM(S1:U1)</f>
        <v>34</v>
      </c>
    </row>
    <row r="2" spans="1:22" x14ac:dyDescent="0.35">
      <c r="A2" s="6">
        <v>79575340</v>
      </c>
      <c r="B2" s="6" t="s">
        <v>4</v>
      </c>
      <c r="C2" s="6" t="s">
        <v>5</v>
      </c>
      <c r="D2" s="6" t="s">
        <v>6</v>
      </c>
      <c r="E2" s="5" t="s">
        <v>19</v>
      </c>
      <c r="F2" s="5" t="s">
        <v>19</v>
      </c>
      <c r="G2" s="5" t="s">
        <v>61</v>
      </c>
      <c r="H2" s="5" t="s">
        <v>61</v>
      </c>
      <c r="I2" s="5" t="s">
        <v>95</v>
      </c>
      <c r="J2" s="5" t="s">
        <v>31</v>
      </c>
      <c r="M2" s="15" t="s">
        <v>262</v>
      </c>
      <c r="Q2">
        <v>29</v>
      </c>
      <c r="R2" s="4" t="s">
        <v>405</v>
      </c>
      <c r="S2" s="3">
        <f>COUNTIF(F:F, "*Uncat*")</f>
        <v>13</v>
      </c>
      <c r="T2" s="3">
        <f>COUNTIF(H:H, "*Uncat*")</f>
        <v>8</v>
      </c>
      <c r="U2" s="3">
        <f>COUNTIF(J:J, "*Uncat*")</f>
        <v>13</v>
      </c>
      <c r="V2" s="3">
        <f t="shared" si="0"/>
        <v>34</v>
      </c>
    </row>
    <row r="3" spans="1:22" x14ac:dyDescent="0.35">
      <c r="A3" s="6">
        <v>79575474</v>
      </c>
      <c r="B3" s="6" t="s">
        <v>4</v>
      </c>
      <c r="C3" s="6" t="s">
        <v>7</v>
      </c>
      <c r="D3" s="6" t="s">
        <v>8</v>
      </c>
      <c r="E3" s="5" t="s">
        <v>20</v>
      </c>
      <c r="F3" s="5" t="s">
        <v>325</v>
      </c>
      <c r="G3" s="5" t="s">
        <v>58</v>
      </c>
      <c r="H3" s="5" t="s">
        <v>58</v>
      </c>
      <c r="I3" s="5" t="s">
        <v>30</v>
      </c>
      <c r="J3" s="5" t="s">
        <v>30</v>
      </c>
      <c r="N3" s="3" t="s">
        <v>262</v>
      </c>
      <c r="Q3">
        <v>28</v>
      </c>
      <c r="R3" s="12" t="s">
        <v>386</v>
      </c>
      <c r="S3" s="3">
        <f>COUNTIF(F:F, "*Independence*")</f>
        <v>4</v>
      </c>
      <c r="T3" s="3">
        <f>COUNTIF(H:H, "*Independence*")</f>
        <v>6</v>
      </c>
      <c r="U3" s="3">
        <f>COUNTIF(J:J, "*Independence*")</f>
        <v>4</v>
      </c>
      <c r="V3" s="3">
        <f t="shared" si="0"/>
        <v>14</v>
      </c>
    </row>
    <row r="4" spans="1:22" x14ac:dyDescent="0.35">
      <c r="A4" s="6">
        <v>79575663</v>
      </c>
      <c r="B4" s="6" t="s">
        <v>4</v>
      </c>
      <c r="C4" s="6" t="s">
        <v>9</v>
      </c>
      <c r="D4" s="6" t="s">
        <v>8</v>
      </c>
      <c r="E4" s="5" t="s">
        <v>21</v>
      </c>
      <c r="F4" s="5" t="s">
        <v>21</v>
      </c>
      <c r="G4" s="5" t="s">
        <v>52</v>
      </c>
      <c r="H4" s="5" t="s">
        <v>326</v>
      </c>
      <c r="I4" s="5" t="s">
        <v>176</v>
      </c>
      <c r="J4" s="5" t="s">
        <v>334</v>
      </c>
      <c r="M4" s="17"/>
      <c r="O4" s="3" t="s">
        <v>262</v>
      </c>
      <c r="Q4">
        <v>27</v>
      </c>
      <c r="R4" s="11" t="s">
        <v>385</v>
      </c>
      <c r="S4" s="3">
        <f>COUNTIF(F:F, "*Cure*")</f>
        <v>11</v>
      </c>
      <c r="T4" s="3">
        <f>COUNTIF(H:H, "*Cure*")</f>
        <v>5</v>
      </c>
      <c r="U4" s="3">
        <f>COUNTIF(J:J, "*Cure*")</f>
        <v>8</v>
      </c>
      <c r="V4" s="3">
        <f t="shared" si="0"/>
        <v>24</v>
      </c>
    </row>
    <row r="5" spans="1:22" x14ac:dyDescent="0.35">
      <c r="A5" s="6">
        <v>79575809</v>
      </c>
      <c r="B5" s="6" t="s">
        <v>4</v>
      </c>
      <c r="C5" s="6" t="s">
        <v>10</v>
      </c>
      <c r="D5" s="6" t="s">
        <v>8</v>
      </c>
      <c r="E5" s="5" t="s">
        <v>22</v>
      </c>
      <c r="F5" s="5" t="s">
        <v>325</v>
      </c>
      <c r="G5" s="5" t="s">
        <v>46</v>
      </c>
      <c r="H5" s="5" t="s">
        <v>330</v>
      </c>
      <c r="I5" s="5" t="s">
        <v>42</v>
      </c>
      <c r="J5" s="5" t="s">
        <v>329</v>
      </c>
      <c r="Q5">
        <v>26</v>
      </c>
      <c r="R5" s="12" t="s">
        <v>384</v>
      </c>
      <c r="S5" s="3">
        <f>COUNTIF(F:F, "*Better care*")</f>
        <v>7</v>
      </c>
      <c r="T5" s="3">
        <f>COUNTIF(H:H, "*Better care*")</f>
        <v>10</v>
      </c>
      <c r="U5" s="3">
        <f>COUNTIF(J:J, "*Better care*")</f>
        <v>12</v>
      </c>
      <c r="V5" s="3">
        <f t="shared" si="0"/>
        <v>29</v>
      </c>
    </row>
    <row r="6" spans="1:22" x14ac:dyDescent="0.35">
      <c r="A6" s="6">
        <v>79575710</v>
      </c>
      <c r="B6" s="6" t="s">
        <v>4</v>
      </c>
      <c r="C6" s="6" t="s">
        <v>7</v>
      </c>
      <c r="D6" s="6" t="s">
        <v>8</v>
      </c>
      <c r="E6" s="5" t="s">
        <v>23</v>
      </c>
      <c r="F6" s="5" t="s">
        <v>23</v>
      </c>
      <c r="G6" s="5" t="s">
        <v>25</v>
      </c>
      <c r="H6" s="5" t="s">
        <v>25</v>
      </c>
      <c r="I6" s="5" t="s">
        <v>162</v>
      </c>
      <c r="Q6">
        <v>25</v>
      </c>
      <c r="R6" s="13" t="s">
        <v>383</v>
      </c>
      <c r="S6" s="3">
        <f>COUNTIF(F:F, "*Better treatments*")</f>
        <v>12</v>
      </c>
      <c r="T6" s="3">
        <f>COUNTIF(H:H, "*Better treatments*")</f>
        <v>14</v>
      </c>
      <c r="U6" s="3">
        <f>COUNTIF(J:J, "*Better treatments*")</f>
        <v>20</v>
      </c>
      <c r="V6" s="3">
        <f t="shared" si="0"/>
        <v>46</v>
      </c>
    </row>
    <row r="7" spans="1:22" x14ac:dyDescent="0.35">
      <c r="A7" s="6">
        <v>79575944</v>
      </c>
      <c r="B7" s="6" t="s">
        <v>4</v>
      </c>
      <c r="C7" s="6" t="s">
        <v>10</v>
      </c>
      <c r="D7" s="6" t="s">
        <v>6</v>
      </c>
      <c r="E7" s="5" t="s">
        <v>24</v>
      </c>
      <c r="F7" s="5" t="s">
        <v>386</v>
      </c>
      <c r="G7" s="5" t="s">
        <v>31</v>
      </c>
      <c r="H7" s="5" t="s">
        <v>31</v>
      </c>
      <c r="I7" s="5" t="s">
        <v>212</v>
      </c>
      <c r="J7" s="5" t="s">
        <v>353</v>
      </c>
      <c r="M7" s="17"/>
      <c r="N7" s="5" t="s">
        <v>2</v>
      </c>
      <c r="Q7" s="3">
        <v>24</v>
      </c>
      <c r="R7" s="4" t="s">
        <v>44</v>
      </c>
      <c r="S7" s="3">
        <f>COUNTIF(F:F, "*Side effects*")</f>
        <v>12</v>
      </c>
      <c r="T7" s="3">
        <f>COUNTIF(H:H, "*Side effects*")</f>
        <v>10</v>
      </c>
      <c r="U7" s="3">
        <f>COUNTIF(J:J, "*Side effects*")</f>
        <v>14</v>
      </c>
      <c r="V7" s="3">
        <f t="shared" si="0"/>
        <v>36</v>
      </c>
    </row>
    <row r="8" spans="1:22" x14ac:dyDescent="0.35">
      <c r="A8" s="6">
        <v>79576069</v>
      </c>
      <c r="B8" s="6" t="s">
        <v>4</v>
      </c>
      <c r="C8" s="6" t="s">
        <v>7</v>
      </c>
      <c r="D8" s="6" t="s">
        <v>8</v>
      </c>
      <c r="E8" s="5" t="s">
        <v>23</v>
      </c>
      <c r="F8" s="5" t="s">
        <v>23</v>
      </c>
      <c r="G8" s="5" t="s">
        <v>45</v>
      </c>
      <c r="H8" s="5" t="s">
        <v>45</v>
      </c>
      <c r="I8" s="5" t="s">
        <v>42</v>
      </c>
      <c r="J8" s="5" t="s">
        <v>329</v>
      </c>
      <c r="M8" s="16" t="s">
        <v>5</v>
      </c>
      <c r="N8">
        <f>COUNTIF(C:C,"*30*")</f>
        <v>32</v>
      </c>
      <c r="Q8">
        <v>23</v>
      </c>
      <c r="R8" s="4" t="s">
        <v>26</v>
      </c>
      <c r="S8" s="3">
        <f>COUNTIF(F:F, "*Medication wearing*")</f>
        <v>19</v>
      </c>
      <c r="T8" s="3">
        <f>COUNTIF(H:H, "*Medication wearing*")</f>
        <v>12</v>
      </c>
      <c r="U8" s="3">
        <f>COUNTIF(J:J, "*Medication wearing*")</f>
        <v>11</v>
      </c>
      <c r="V8" s="3">
        <f t="shared" si="0"/>
        <v>42</v>
      </c>
    </row>
    <row r="9" spans="1:22" x14ac:dyDescent="0.35">
      <c r="A9" s="6">
        <v>79576062</v>
      </c>
      <c r="B9" s="6" t="s">
        <v>4</v>
      </c>
      <c r="C9" s="6" t="s">
        <v>5</v>
      </c>
      <c r="D9" s="6" t="s">
        <v>8</v>
      </c>
      <c r="E9" s="5" t="s">
        <v>25</v>
      </c>
      <c r="F9" s="5" t="s">
        <v>25</v>
      </c>
      <c r="G9" s="5" t="s">
        <v>23</v>
      </c>
      <c r="H9" s="5" t="s">
        <v>23</v>
      </c>
      <c r="I9" s="5" t="s">
        <v>86</v>
      </c>
      <c r="J9" s="5" t="s">
        <v>330</v>
      </c>
      <c r="M9" s="16" t="s">
        <v>10</v>
      </c>
      <c r="N9">
        <f>COUNTIF(C:C,"*50*")</f>
        <v>117</v>
      </c>
      <c r="Q9">
        <v>22</v>
      </c>
      <c r="R9" s="4" t="s">
        <v>150</v>
      </c>
      <c r="S9" s="3">
        <f>COUNTIF(F:F, "*Eating and swallowing*")</f>
        <v>3</v>
      </c>
      <c r="T9" s="3">
        <f>COUNTIF(H:H, "*Eating and swallowing*")</f>
        <v>10</v>
      </c>
      <c r="U9" s="3">
        <f>COUNTIF(J:J, "*Eating and swallowing*")</f>
        <v>12</v>
      </c>
      <c r="V9" s="3">
        <f t="shared" si="0"/>
        <v>25</v>
      </c>
    </row>
    <row r="10" spans="1:22" x14ac:dyDescent="0.35">
      <c r="A10" s="6">
        <v>79575507</v>
      </c>
      <c r="B10" s="6" t="s">
        <v>4</v>
      </c>
      <c r="C10" s="6" t="s">
        <v>9</v>
      </c>
      <c r="D10" s="6" t="s">
        <v>6</v>
      </c>
      <c r="E10" s="5" t="s">
        <v>25</v>
      </c>
      <c r="F10" s="5" t="s">
        <v>25</v>
      </c>
      <c r="G10" s="5" t="s">
        <v>33</v>
      </c>
      <c r="H10" s="5" t="s">
        <v>327</v>
      </c>
      <c r="I10" s="5" t="s">
        <v>87</v>
      </c>
      <c r="J10" s="5" t="s">
        <v>329</v>
      </c>
      <c r="M10" s="16" t="s">
        <v>7</v>
      </c>
      <c r="N10">
        <f>COUNTIF(C:C,"*60*")</f>
        <v>300</v>
      </c>
      <c r="Q10">
        <v>21</v>
      </c>
      <c r="R10" s="4" t="s">
        <v>334</v>
      </c>
      <c r="S10" s="3">
        <f>COUNTIF(F:F, "*Physiological changes*")</f>
        <v>11</v>
      </c>
      <c r="T10" s="3">
        <f>COUNTIF(H:H, "*Physiological changes*")</f>
        <v>24</v>
      </c>
      <c r="U10" s="3">
        <f>COUNTIF(J:J, "*Physiological changes*")</f>
        <v>29</v>
      </c>
      <c r="V10" s="3">
        <f t="shared" si="0"/>
        <v>64</v>
      </c>
    </row>
    <row r="11" spans="1:22" x14ac:dyDescent="0.35">
      <c r="A11" s="6">
        <v>79575531</v>
      </c>
      <c r="B11" s="6" t="s">
        <v>4</v>
      </c>
      <c r="C11" s="6" t="s">
        <v>9</v>
      </c>
      <c r="D11" s="6" t="s">
        <v>6</v>
      </c>
      <c r="E11" s="5" t="s">
        <v>26</v>
      </c>
      <c r="F11" s="5" t="s">
        <v>26</v>
      </c>
      <c r="G11" s="5" t="s">
        <v>33</v>
      </c>
      <c r="H11" s="5" t="s">
        <v>327</v>
      </c>
      <c r="I11" s="5" t="s">
        <v>213</v>
      </c>
      <c r="J11" s="5" t="s">
        <v>346</v>
      </c>
      <c r="M11" s="16" t="s">
        <v>9</v>
      </c>
      <c r="N11">
        <f>COUNTIF(C:C,"*70*")</f>
        <v>281</v>
      </c>
      <c r="Q11">
        <v>20</v>
      </c>
      <c r="R11" s="4" t="s">
        <v>330</v>
      </c>
      <c r="S11" s="3">
        <f>COUNTIF(F:F, "*Bladder and Bowel problems*")</f>
        <v>17</v>
      </c>
      <c r="T11" s="3">
        <f>COUNTIF(H:H, "*Bladder and Bowel problems*")</f>
        <v>30</v>
      </c>
      <c r="U11" s="3">
        <f>COUNTIF(J:J, "*Bladder and Bowel problems*")</f>
        <v>36</v>
      </c>
      <c r="V11" s="3">
        <f t="shared" si="0"/>
        <v>83</v>
      </c>
    </row>
    <row r="12" spans="1:22" x14ac:dyDescent="0.35">
      <c r="A12" s="6">
        <v>79576259</v>
      </c>
      <c r="B12" s="6" t="s">
        <v>4</v>
      </c>
      <c r="C12" s="6" t="s">
        <v>10</v>
      </c>
      <c r="D12" s="6" t="s">
        <v>11</v>
      </c>
      <c r="E12" s="5" t="s">
        <v>27</v>
      </c>
      <c r="F12" s="5" t="s">
        <v>326</v>
      </c>
      <c r="G12" s="5" t="s">
        <v>80</v>
      </c>
      <c r="H12" s="5" t="s">
        <v>326</v>
      </c>
      <c r="I12" s="5" t="s">
        <v>45</v>
      </c>
      <c r="J12" s="5" t="s">
        <v>45</v>
      </c>
      <c r="M12" s="16" t="s">
        <v>14</v>
      </c>
      <c r="N12">
        <f>COUNTIF(C:C,"*80*")</f>
        <v>52</v>
      </c>
      <c r="Q12">
        <v>19</v>
      </c>
      <c r="R12" s="4" t="s">
        <v>329</v>
      </c>
      <c r="S12" s="3">
        <f>COUNTIF(F:F, "*Cognitive function*")</f>
        <v>32</v>
      </c>
      <c r="T12" s="3">
        <f>COUNTIF(H:H, "*Cognitive function*")</f>
        <v>43</v>
      </c>
      <c r="U12" s="3">
        <f>COUNTIF(J:J, "*Cognitive function*")</f>
        <v>35</v>
      </c>
      <c r="V12" s="3">
        <f t="shared" si="0"/>
        <v>110</v>
      </c>
    </row>
    <row r="13" spans="1:22" x14ac:dyDescent="0.35">
      <c r="A13" s="6">
        <v>79576256</v>
      </c>
      <c r="B13" s="6" t="s">
        <v>4</v>
      </c>
      <c r="C13" s="6" t="s">
        <v>7</v>
      </c>
      <c r="D13" s="6" t="s">
        <v>8</v>
      </c>
      <c r="E13" s="5" t="s">
        <v>28</v>
      </c>
      <c r="F13" s="5" t="s">
        <v>28</v>
      </c>
      <c r="G13" s="5" t="s">
        <v>23</v>
      </c>
      <c r="H13" s="5" t="s">
        <v>23</v>
      </c>
      <c r="I13" s="5" t="s">
        <v>22</v>
      </c>
      <c r="J13" s="5" t="s">
        <v>325</v>
      </c>
      <c r="Q13">
        <v>18</v>
      </c>
      <c r="R13" s="4" t="s">
        <v>328</v>
      </c>
      <c r="S13" s="3">
        <f>COUNTIF(F:F, "*Pain and unpleasant sensations*")</f>
        <v>34</v>
      </c>
      <c r="T13" s="3">
        <f>COUNTIF(H:H, "*Pain and unpleasant sensations*")</f>
        <v>44</v>
      </c>
      <c r="U13" s="3">
        <f>COUNTIF(J:J, "*Pain and unpleasant sensations*")</f>
        <v>32</v>
      </c>
      <c r="V13" s="3">
        <f t="shared" si="0"/>
        <v>110</v>
      </c>
    </row>
    <row r="14" spans="1:22" x14ac:dyDescent="0.35">
      <c r="A14" s="6">
        <v>79576312</v>
      </c>
      <c r="B14" s="6" t="s">
        <v>4</v>
      </c>
      <c r="C14" s="6" t="s">
        <v>10</v>
      </c>
      <c r="D14" s="6" t="s">
        <v>8</v>
      </c>
      <c r="E14" s="5" t="s">
        <v>29</v>
      </c>
      <c r="F14" s="5" t="s">
        <v>328</v>
      </c>
      <c r="G14" s="5" t="s">
        <v>60</v>
      </c>
      <c r="H14" s="5" t="s">
        <v>330</v>
      </c>
      <c r="I14" s="5" t="s">
        <v>31</v>
      </c>
      <c r="J14" s="5" t="s">
        <v>31</v>
      </c>
      <c r="N14" s="5" t="s">
        <v>3</v>
      </c>
      <c r="Q14">
        <v>17</v>
      </c>
      <c r="R14" s="4" t="s">
        <v>327</v>
      </c>
      <c r="S14" s="3">
        <f>COUNTIF(F:F, "*Sleep problems*")</f>
        <v>31</v>
      </c>
      <c r="T14" s="3">
        <f>COUNTIF(H:H, "*Sleep problems*")</f>
        <v>50</v>
      </c>
      <c r="U14" s="3">
        <f>COUNTIF(J:J, "*Sleep problems*")</f>
        <v>52</v>
      </c>
      <c r="V14" s="3">
        <f t="shared" si="0"/>
        <v>133</v>
      </c>
    </row>
    <row r="15" spans="1:22" x14ac:dyDescent="0.35">
      <c r="A15" s="6">
        <v>79576140</v>
      </c>
      <c r="B15" s="6" t="s">
        <v>4</v>
      </c>
      <c r="C15" s="6" t="s">
        <v>9</v>
      </c>
      <c r="D15" s="6" t="s">
        <v>8</v>
      </c>
      <c r="E15" s="5" t="s">
        <v>30</v>
      </c>
      <c r="F15" s="5" t="s">
        <v>30</v>
      </c>
      <c r="G15" s="5" t="s">
        <v>106</v>
      </c>
      <c r="H15" s="5" t="s">
        <v>371</v>
      </c>
      <c r="I15" s="5" t="s">
        <v>162</v>
      </c>
      <c r="M15" s="18" t="s">
        <v>12</v>
      </c>
      <c r="N15">
        <f>COUNTIF(D:D,"*Less*")</f>
        <v>134</v>
      </c>
      <c r="Q15">
        <v>16</v>
      </c>
      <c r="R15" s="4" t="s">
        <v>326</v>
      </c>
      <c r="S15" s="3">
        <f>COUNTIF(F:F, "*Psychological health*")</f>
        <v>40</v>
      </c>
      <c r="T15" s="3">
        <f>COUNTIF(H:H, "*Psychological health*")</f>
        <v>62</v>
      </c>
      <c r="U15" s="3">
        <f>COUNTIF(J:J, "*Psychological health*")</f>
        <v>52</v>
      </c>
      <c r="V15" s="3">
        <f t="shared" si="0"/>
        <v>154</v>
      </c>
    </row>
    <row r="16" spans="1:22" x14ac:dyDescent="0.35">
      <c r="A16" s="6">
        <v>79576520</v>
      </c>
      <c r="B16" s="6" t="s">
        <v>4</v>
      </c>
      <c r="C16" s="6" t="s">
        <v>10</v>
      </c>
      <c r="D16" s="6" t="s">
        <v>8</v>
      </c>
      <c r="E16" s="5" t="s">
        <v>30</v>
      </c>
      <c r="F16" s="5" t="s">
        <v>30</v>
      </c>
      <c r="G16" s="5" t="s">
        <v>64</v>
      </c>
      <c r="H16" s="5" t="s">
        <v>334</v>
      </c>
      <c r="I16" s="5" t="s">
        <v>22</v>
      </c>
      <c r="J16" s="5" t="s">
        <v>325</v>
      </c>
      <c r="M16" s="18" t="s">
        <v>8</v>
      </c>
      <c r="N16">
        <f>COUNTIF(D:D,"*5*")</f>
        <v>313</v>
      </c>
      <c r="Q16">
        <v>15</v>
      </c>
      <c r="R16" s="3" t="s">
        <v>325</v>
      </c>
      <c r="S16" s="3">
        <f>COUNTIF(F:F, "*Fatigue and energy*")</f>
        <v>62</v>
      </c>
      <c r="T16" s="3">
        <f>COUNTIF(H:H, "*Fatigue and energy*")</f>
        <v>67</v>
      </c>
      <c r="U16" s="3">
        <f>COUNTIF(J:J, "*Fatigue and energy*")</f>
        <v>51</v>
      </c>
      <c r="V16" s="3">
        <f t="shared" si="0"/>
        <v>180</v>
      </c>
    </row>
    <row r="17" spans="1:22" x14ac:dyDescent="0.35">
      <c r="A17" s="6">
        <v>79576614</v>
      </c>
      <c r="B17" s="6" t="s">
        <v>4</v>
      </c>
      <c r="C17" s="6" t="s">
        <v>7</v>
      </c>
      <c r="D17" s="6" t="s">
        <v>12</v>
      </c>
      <c r="E17" s="5" t="s">
        <v>23</v>
      </c>
      <c r="F17" s="5" t="s">
        <v>23</v>
      </c>
      <c r="G17" s="5" t="s">
        <v>21</v>
      </c>
      <c r="H17" s="5" t="s">
        <v>21</v>
      </c>
      <c r="I17" s="5" t="s">
        <v>261</v>
      </c>
      <c r="J17" s="5" t="s">
        <v>399</v>
      </c>
      <c r="M17" s="18" t="s">
        <v>6</v>
      </c>
      <c r="N17">
        <f>COUNTIF(D:D,"*10*")</f>
        <v>209</v>
      </c>
      <c r="Q17">
        <v>14</v>
      </c>
      <c r="R17" s="3" t="s">
        <v>152</v>
      </c>
      <c r="S17" s="3">
        <f>COUNTIF(F:F, "*facial*")</f>
        <v>1</v>
      </c>
      <c r="T17" s="3">
        <f>COUNTIF(H:H, "*facial*")</f>
        <v>3</v>
      </c>
      <c r="U17" s="3">
        <f>COUNTIF(J:J, "*facial*")</f>
        <v>10</v>
      </c>
      <c r="V17" s="3">
        <f t="shared" si="0"/>
        <v>14</v>
      </c>
    </row>
    <row r="18" spans="1:22" x14ac:dyDescent="0.35">
      <c r="A18" s="6">
        <v>79576492</v>
      </c>
      <c r="B18" s="6" t="s">
        <v>4</v>
      </c>
      <c r="C18" s="6" t="s">
        <v>10</v>
      </c>
      <c r="D18" s="6" t="s">
        <v>8</v>
      </c>
      <c r="E18" s="5" t="s">
        <v>31</v>
      </c>
      <c r="F18" s="5" t="s">
        <v>31</v>
      </c>
      <c r="G18" s="5" t="s">
        <v>41</v>
      </c>
      <c r="H18" s="5" t="s">
        <v>305</v>
      </c>
      <c r="I18" s="5" t="s">
        <v>52</v>
      </c>
      <c r="J18" s="5" t="s">
        <v>326</v>
      </c>
      <c r="M18" s="18" t="s">
        <v>11</v>
      </c>
      <c r="N18">
        <f>COUNTIF(D:D,"*11*")</f>
        <v>98</v>
      </c>
      <c r="Q18">
        <v>13</v>
      </c>
      <c r="R18" s="3" t="s">
        <v>40</v>
      </c>
      <c r="S18" s="3">
        <f>COUNTIF(F:F, "*Posture*")</f>
        <v>10</v>
      </c>
      <c r="T18" s="3">
        <f>COUNTIF(H:H, "*Posture*")</f>
        <v>7</v>
      </c>
      <c r="U18" s="3">
        <f>COUNTIF(J:J, "*Posture*")</f>
        <v>2</v>
      </c>
      <c r="V18" s="3">
        <f t="shared" si="0"/>
        <v>19</v>
      </c>
    </row>
    <row r="19" spans="1:22" x14ac:dyDescent="0.35">
      <c r="A19" s="6">
        <v>79575735</v>
      </c>
      <c r="B19" s="6" t="s">
        <v>4</v>
      </c>
      <c r="C19" s="6" t="s">
        <v>10</v>
      </c>
      <c r="D19" s="6" t="s">
        <v>6</v>
      </c>
      <c r="E19" s="5" t="s">
        <v>32</v>
      </c>
      <c r="F19" s="5" t="s">
        <v>32</v>
      </c>
      <c r="G19" s="5" t="s">
        <v>22</v>
      </c>
      <c r="H19" s="5" t="s">
        <v>325</v>
      </c>
      <c r="I19" s="5" t="s">
        <v>41</v>
      </c>
      <c r="J19" s="5" t="s">
        <v>305</v>
      </c>
      <c r="M19" s="18" t="s">
        <v>13</v>
      </c>
      <c r="N19">
        <f>COUNTIF(D:D,"*More*")</f>
        <v>28</v>
      </c>
      <c r="Q19">
        <v>12</v>
      </c>
      <c r="R19" s="3" t="s">
        <v>66</v>
      </c>
      <c r="S19" s="3">
        <f>COUNTIF(F:F, "*Weakness*")</f>
        <v>13</v>
      </c>
      <c r="T19" s="3">
        <f>COUNTIF(H:H, "*Weakness*")</f>
        <v>17</v>
      </c>
      <c r="U19" s="3">
        <f>COUNTIF(J:J, "*Weakness*")</f>
        <v>13</v>
      </c>
      <c r="V19" s="3">
        <f t="shared" si="0"/>
        <v>43</v>
      </c>
    </row>
    <row r="20" spans="1:22" x14ac:dyDescent="0.35">
      <c r="A20" s="6">
        <v>79576544</v>
      </c>
      <c r="B20" s="6" t="s">
        <v>4</v>
      </c>
      <c r="C20" s="6" t="s">
        <v>10</v>
      </c>
      <c r="D20" s="6" t="s">
        <v>12</v>
      </c>
      <c r="E20" s="5" t="s">
        <v>33</v>
      </c>
      <c r="F20" s="5" t="s">
        <v>327</v>
      </c>
      <c r="G20" s="5" t="s">
        <v>41</v>
      </c>
      <c r="H20" s="5" t="s">
        <v>305</v>
      </c>
      <c r="I20" s="5" t="s">
        <v>23</v>
      </c>
      <c r="J20" s="5" t="s">
        <v>23</v>
      </c>
      <c r="Q20">
        <v>11</v>
      </c>
      <c r="R20" s="3" t="s">
        <v>25</v>
      </c>
      <c r="S20" s="3">
        <f>COUNTIF(F:F, "*Dystonia*")</f>
        <v>12</v>
      </c>
      <c r="T20" s="3">
        <f>COUNTIF(H:H, "*Dystonia*")</f>
        <v>21</v>
      </c>
      <c r="U20" s="3">
        <f>COUNTIF(J:J, "*Dystonia*")</f>
        <v>9</v>
      </c>
      <c r="V20" s="3">
        <f t="shared" si="0"/>
        <v>42</v>
      </c>
    </row>
    <row r="21" spans="1:22" x14ac:dyDescent="0.35">
      <c r="A21" s="6">
        <v>79576584</v>
      </c>
      <c r="B21" s="6" t="s">
        <v>4</v>
      </c>
      <c r="C21" s="6" t="s">
        <v>7</v>
      </c>
      <c r="D21" s="6" t="s">
        <v>8</v>
      </c>
      <c r="E21" s="5" t="s">
        <v>34</v>
      </c>
      <c r="F21" s="5" t="s">
        <v>342</v>
      </c>
      <c r="G21" s="5" t="s">
        <v>33</v>
      </c>
      <c r="H21" s="5" t="s">
        <v>327</v>
      </c>
      <c r="I21" s="5" t="s">
        <v>42</v>
      </c>
      <c r="J21" s="5" t="s">
        <v>329</v>
      </c>
      <c r="Q21">
        <v>10</v>
      </c>
      <c r="R21" s="3" t="s">
        <v>32</v>
      </c>
      <c r="S21" s="3">
        <f>COUNTIF(F:F, "*Dyskinesia*")</f>
        <v>22</v>
      </c>
      <c r="T21" s="3">
        <f>COUNTIF(H:H, "*Dyskinesia*")</f>
        <v>11</v>
      </c>
      <c r="U21" s="3">
        <f>COUNTIF(J:J, "*Dyskinesia*")</f>
        <v>14</v>
      </c>
      <c r="V21" s="3">
        <f t="shared" si="0"/>
        <v>47</v>
      </c>
    </row>
    <row r="22" spans="1:22" x14ac:dyDescent="0.35">
      <c r="A22" s="6">
        <v>79576816</v>
      </c>
      <c r="B22" s="6" t="s">
        <v>4</v>
      </c>
      <c r="C22" s="6" t="s">
        <v>9</v>
      </c>
      <c r="D22" s="6" t="s">
        <v>13</v>
      </c>
      <c r="E22" s="5" t="s">
        <v>28</v>
      </c>
      <c r="F22" s="5" t="s">
        <v>28</v>
      </c>
      <c r="G22" s="5" t="s">
        <v>19</v>
      </c>
      <c r="H22" s="5" t="s">
        <v>19</v>
      </c>
      <c r="I22" s="5" t="s">
        <v>32</v>
      </c>
      <c r="J22" s="5" t="s">
        <v>32</v>
      </c>
      <c r="Q22">
        <v>9</v>
      </c>
      <c r="R22" s="3" t="s">
        <v>19</v>
      </c>
      <c r="S22" s="3">
        <f>COUNTIF(F:F, "*Freezing*")</f>
        <v>41</v>
      </c>
      <c r="T22" s="3">
        <f>COUNTIF(H:H, "*Freezing*")</f>
        <v>16</v>
      </c>
      <c r="U22" s="3">
        <f>COUNTIF(J:J, "*Freezing*")</f>
        <v>7</v>
      </c>
      <c r="V22" s="3">
        <f t="shared" si="0"/>
        <v>64</v>
      </c>
    </row>
    <row r="23" spans="1:22" x14ac:dyDescent="0.35">
      <c r="A23" s="6">
        <v>79577406</v>
      </c>
      <c r="B23" s="6" t="s">
        <v>4</v>
      </c>
      <c r="C23" s="6" t="s">
        <v>5</v>
      </c>
      <c r="D23" s="6" t="s">
        <v>8</v>
      </c>
      <c r="E23" s="5" t="s">
        <v>33</v>
      </c>
      <c r="F23" s="5" t="s">
        <v>327</v>
      </c>
      <c r="G23" s="5" t="s">
        <v>22</v>
      </c>
      <c r="H23" s="5" t="s">
        <v>325</v>
      </c>
      <c r="I23" s="5" t="s">
        <v>29</v>
      </c>
      <c r="J23" s="5" t="s">
        <v>328</v>
      </c>
      <c r="Q23">
        <v>8</v>
      </c>
      <c r="R23" s="3" t="s">
        <v>45</v>
      </c>
      <c r="S23" s="3">
        <f>COUNTIF(F:F, "*Slowness*")</f>
        <v>28</v>
      </c>
      <c r="T23" s="3">
        <f>COUNTIF(H:H, "*Slowness*")</f>
        <v>43</v>
      </c>
      <c r="U23" s="3">
        <f>COUNTIF(J:J, "*Slowness*")</f>
        <v>22</v>
      </c>
      <c r="V23" s="3">
        <f t="shared" si="0"/>
        <v>93</v>
      </c>
    </row>
    <row r="24" spans="1:22" x14ac:dyDescent="0.35">
      <c r="A24" s="6">
        <v>79577258</v>
      </c>
      <c r="B24" s="6" t="s">
        <v>4</v>
      </c>
      <c r="C24" s="6" t="s">
        <v>7</v>
      </c>
      <c r="D24" s="6" t="s">
        <v>6</v>
      </c>
      <c r="E24" s="5" t="s">
        <v>21</v>
      </c>
      <c r="F24" s="5" t="s">
        <v>21</v>
      </c>
      <c r="G24" s="5" t="s">
        <v>35</v>
      </c>
      <c r="H24" s="5" t="s">
        <v>299</v>
      </c>
      <c r="I24" s="5" t="s">
        <v>36</v>
      </c>
      <c r="J24" s="5" t="s">
        <v>36</v>
      </c>
      <c r="Q24">
        <v>7</v>
      </c>
      <c r="R24" s="3" t="s">
        <v>36</v>
      </c>
      <c r="S24" s="3">
        <f>COUNTIF(F:F, "*Speech*")</f>
        <v>33</v>
      </c>
      <c r="T24" s="3">
        <f>COUNTIF(H:H, "*Speech*")</f>
        <v>32</v>
      </c>
      <c r="U24" s="3">
        <f>COUNTIF(J:J, "*Speech*")</f>
        <v>42</v>
      </c>
      <c r="V24" s="3">
        <f t="shared" si="0"/>
        <v>107</v>
      </c>
    </row>
    <row r="25" spans="1:22" x14ac:dyDescent="0.35">
      <c r="A25" s="6">
        <v>79577480</v>
      </c>
      <c r="B25" s="6" t="s">
        <v>4</v>
      </c>
      <c r="C25" s="6" t="s">
        <v>14</v>
      </c>
      <c r="D25" s="6" t="s">
        <v>11</v>
      </c>
      <c r="E25" s="5" t="s">
        <v>35</v>
      </c>
      <c r="F25" s="5" t="s">
        <v>299</v>
      </c>
      <c r="G25" s="5" t="s">
        <v>28</v>
      </c>
      <c r="H25" s="5" t="s">
        <v>28</v>
      </c>
      <c r="I25" s="5" t="s">
        <v>36</v>
      </c>
      <c r="J25" s="5" t="s">
        <v>36</v>
      </c>
      <c r="Q25">
        <v>6</v>
      </c>
      <c r="R25" s="3" t="s">
        <v>305</v>
      </c>
      <c r="S25" s="3">
        <f>COUNTIF(F:F, "*Dex*")</f>
        <v>31</v>
      </c>
      <c r="T25" s="3">
        <f>COUNTIF(H:H, "*Dex*")</f>
        <v>41</v>
      </c>
      <c r="U25" s="3">
        <f>COUNTIF(J:J, "*Dex*")</f>
        <v>46</v>
      </c>
      <c r="V25" s="3">
        <f t="shared" si="0"/>
        <v>118</v>
      </c>
    </row>
    <row r="26" spans="1:22" x14ac:dyDescent="0.35">
      <c r="A26" s="6">
        <v>79577500</v>
      </c>
      <c r="B26" s="6" t="s">
        <v>4</v>
      </c>
      <c r="C26" s="6" t="s">
        <v>9</v>
      </c>
      <c r="D26" s="6" t="s">
        <v>8</v>
      </c>
      <c r="E26" s="5" t="s">
        <v>29</v>
      </c>
      <c r="F26" s="5" t="s">
        <v>328</v>
      </c>
      <c r="G26" s="5" t="s">
        <v>21</v>
      </c>
      <c r="H26" s="5" t="s">
        <v>21</v>
      </c>
      <c r="I26" s="5" t="s">
        <v>93</v>
      </c>
      <c r="J26" s="5" t="s">
        <v>305</v>
      </c>
      <c r="Q26">
        <v>5</v>
      </c>
      <c r="R26" s="3" t="s">
        <v>21</v>
      </c>
      <c r="S26" s="3">
        <f>COUNTIF(F:F, "*Stiffness*")</f>
        <v>46</v>
      </c>
      <c r="T26" s="3">
        <f>COUNTIF(H:H, "*Stiffness*")</f>
        <v>47</v>
      </c>
      <c r="U26" s="3">
        <f>COUNTIF(J:J, "*Stiffness*")</f>
        <v>36</v>
      </c>
      <c r="V26" s="3">
        <f t="shared" si="0"/>
        <v>129</v>
      </c>
    </row>
    <row r="27" spans="1:22" x14ac:dyDescent="0.35">
      <c r="A27" s="6">
        <v>79577149</v>
      </c>
      <c r="B27" s="6" t="s">
        <v>4</v>
      </c>
      <c r="C27" s="6" t="s">
        <v>9</v>
      </c>
      <c r="D27" s="6" t="s">
        <v>6</v>
      </c>
      <c r="E27" s="5" t="s">
        <v>36</v>
      </c>
      <c r="F27" s="5" t="s">
        <v>36</v>
      </c>
      <c r="G27" s="5" t="s">
        <v>29</v>
      </c>
      <c r="H27" s="5" t="s">
        <v>328</v>
      </c>
      <c r="I27" s="5" t="s">
        <v>150</v>
      </c>
      <c r="J27" s="5" t="s">
        <v>150</v>
      </c>
      <c r="Q27">
        <v>4</v>
      </c>
      <c r="R27" s="3" t="s">
        <v>28</v>
      </c>
      <c r="S27" s="3">
        <f>COUNTIF(F:F, "*Walking*")</f>
        <v>74</v>
      </c>
      <c r="T27" s="3">
        <f>COUNTIF(H:H, "*Walking*")</f>
        <v>37</v>
      </c>
      <c r="U27" s="3">
        <f>COUNTIF(J:J, "*Walking*")</f>
        <v>31</v>
      </c>
      <c r="V27" s="3">
        <f t="shared" si="0"/>
        <v>142</v>
      </c>
    </row>
    <row r="28" spans="1:22" x14ac:dyDescent="0.35">
      <c r="A28" s="6">
        <v>79577377</v>
      </c>
      <c r="B28" s="6" t="s">
        <v>4</v>
      </c>
      <c r="C28" s="6" t="s">
        <v>9</v>
      </c>
      <c r="D28" s="6" t="s">
        <v>13</v>
      </c>
      <c r="E28" s="5" t="s">
        <v>28</v>
      </c>
      <c r="F28" s="5" t="s">
        <v>28</v>
      </c>
      <c r="G28" s="5" t="s">
        <v>36</v>
      </c>
      <c r="H28" s="5" t="s">
        <v>36</v>
      </c>
      <c r="I28" s="5" t="s">
        <v>32</v>
      </c>
      <c r="J28" s="5" t="s">
        <v>32</v>
      </c>
      <c r="Q28">
        <v>3</v>
      </c>
      <c r="R28" s="3" t="s">
        <v>31</v>
      </c>
      <c r="S28" s="3">
        <f>COUNTIF(F:F, "*Movement*")</f>
        <v>80</v>
      </c>
      <c r="T28" s="3">
        <f>COUNTIF(H:H, "*Movement*")</f>
        <v>41</v>
      </c>
      <c r="U28" s="3">
        <f>COUNTIF(J:J, "*Movement*")</f>
        <v>27</v>
      </c>
      <c r="V28" s="3">
        <f t="shared" si="0"/>
        <v>148</v>
      </c>
    </row>
    <row r="29" spans="1:22" x14ac:dyDescent="0.35">
      <c r="A29" s="6">
        <v>79577673</v>
      </c>
      <c r="B29" s="6" t="s">
        <v>4</v>
      </c>
      <c r="C29" s="6" t="s">
        <v>7</v>
      </c>
      <c r="D29" s="6" t="s">
        <v>6</v>
      </c>
      <c r="E29" s="5" t="s">
        <v>33</v>
      </c>
      <c r="F29" s="5" t="s">
        <v>327</v>
      </c>
      <c r="G29" s="5" t="s">
        <v>33</v>
      </c>
      <c r="H29" s="5" t="s">
        <v>327</v>
      </c>
      <c r="I29" s="5" t="s">
        <v>33</v>
      </c>
      <c r="J29" s="5" t="s">
        <v>327</v>
      </c>
      <c r="Q29">
        <v>2</v>
      </c>
      <c r="R29" s="3" t="s">
        <v>299</v>
      </c>
      <c r="S29" s="3">
        <f>COUNTIF(F:F, "*Balance and falls*")</f>
        <v>54</v>
      </c>
      <c r="T29" s="3">
        <f>COUNTIF(H:H, "*Balance and falls*")</f>
        <v>56</v>
      </c>
      <c r="U29" s="3">
        <f>COUNTIF(J:J, "*Balance and falls*")</f>
        <v>44</v>
      </c>
      <c r="V29" s="3">
        <f t="shared" si="0"/>
        <v>154</v>
      </c>
    </row>
    <row r="30" spans="1:22" x14ac:dyDescent="0.35">
      <c r="A30" s="6">
        <v>79577511</v>
      </c>
      <c r="B30" s="6" t="s">
        <v>4</v>
      </c>
      <c r="C30" s="6" t="s">
        <v>7</v>
      </c>
      <c r="D30" s="6" t="s">
        <v>8</v>
      </c>
      <c r="E30" s="5" t="s">
        <v>37</v>
      </c>
      <c r="F30" s="5" t="s">
        <v>405</v>
      </c>
      <c r="G30" s="7" t="s">
        <v>17</v>
      </c>
      <c r="H30" s="7"/>
      <c r="I30" s="5" t="s">
        <v>162</v>
      </c>
      <c r="Q30">
        <v>1</v>
      </c>
      <c r="R30" s="3" t="s">
        <v>23</v>
      </c>
      <c r="S30" s="3">
        <f>COUNTIF(F:F, "*Tremor*")</f>
        <v>142</v>
      </c>
      <c r="T30" s="3">
        <f>COUNTIF(H:H, "*Tremor*")</f>
        <v>55</v>
      </c>
      <c r="U30" s="3">
        <f>COUNTIF(J:J, "*Tremor*")</f>
        <v>41</v>
      </c>
      <c r="V30" s="3">
        <f t="shared" si="0"/>
        <v>238</v>
      </c>
    </row>
    <row r="31" spans="1:22" x14ac:dyDescent="0.35">
      <c r="A31" s="6">
        <v>79577804</v>
      </c>
      <c r="B31" s="6" t="s">
        <v>4</v>
      </c>
      <c r="C31" s="6" t="s">
        <v>9</v>
      </c>
      <c r="D31" s="6" t="s">
        <v>8</v>
      </c>
      <c r="E31" s="5" t="s">
        <v>21</v>
      </c>
      <c r="F31" s="5" t="s">
        <v>21</v>
      </c>
      <c r="G31" s="5" t="s">
        <v>41</v>
      </c>
      <c r="H31" s="5" t="s">
        <v>305</v>
      </c>
      <c r="I31" s="5" t="s">
        <v>182</v>
      </c>
      <c r="J31" s="5" t="s">
        <v>327</v>
      </c>
      <c r="R31" s="4"/>
    </row>
    <row r="32" spans="1:22" x14ac:dyDescent="0.35">
      <c r="A32" s="6">
        <v>79578104</v>
      </c>
      <c r="B32" s="6" t="s">
        <v>4</v>
      </c>
      <c r="C32" s="6" t="s">
        <v>10</v>
      </c>
      <c r="D32" s="6" t="s">
        <v>11</v>
      </c>
      <c r="E32" s="5" t="s">
        <v>33</v>
      </c>
      <c r="F32" s="5" t="s">
        <v>327</v>
      </c>
      <c r="G32" s="5" t="s">
        <v>52</v>
      </c>
      <c r="H32" s="5" t="s">
        <v>326</v>
      </c>
      <c r="I32" s="5" t="s">
        <v>45</v>
      </c>
      <c r="J32" s="5" t="s">
        <v>45</v>
      </c>
      <c r="R32" s="4"/>
      <c r="S32" s="3" t="s">
        <v>263</v>
      </c>
      <c r="T32" s="3" t="s">
        <v>264</v>
      </c>
      <c r="U32" s="3" t="s">
        <v>265</v>
      </c>
    </row>
    <row r="33" spans="1:21" x14ac:dyDescent="0.35">
      <c r="A33" s="6">
        <v>79578231</v>
      </c>
      <c r="B33" s="6" t="s">
        <v>4</v>
      </c>
      <c r="C33" s="6" t="s">
        <v>10</v>
      </c>
      <c r="D33" s="6" t="s">
        <v>12</v>
      </c>
      <c r="E33" s="5" t="s">
        <v>29</v>
      </c>
      <c r="F33" s="5" t="s">
        <v>328</v>
      </c>
      <c r="G33" s="5" t="s">
        <v>25</v>
      </c>
      <c r="H33" s="5" t="s">
        <v>25</v>
      </c>
      <c r="I33" s="5" t="s">
        <v>181</v>
      </c>
      <c r="J33" s="5" t="s">
        <v>328</v>
      </c>
      <c r="R33" s="4" t="s">
        <v>408</v>
      </c>
      <c r="S33" s="3">
        <f>SUM(S17:S30)</f>
        <v>587</v>
      </c>
      <c r="T33" s="3">
        <f t="shared" ref="T33:U33" si="1">SUM(T17:T30)</f>
        <v>427</v>
      </c>
      <c r="U33" s="3">
        <f t="shared" si="1"/>
        <v>344</v>
      </c>
    </row>
    <row r="34" spans="1:21" x14ac:dyDescent="0.35">
      <c r="A34" s="6">
        <v>79578388</v>
      </c>
      <c r="B34" s="6" t="s">
        <v>4</v>
      </c>
      <c r="C34" s="6" t="s">
        <v>9</v>
      </c>
      <c r="D34" s="6" t="s">
        <v>8</v>
      </c>
      <c r="E34" s="5" t="s">
        <v>21</v>
      </c>
      <c r="F34" s="5" t="s">
        <v>21</v>
      </c>
      <c r="G34" s="5" t="s">
        <v>23</v>
      </c>
      <c r="H34" s="5" t="s">
        <v>23</v>
      </c>
      <c r="I34" s="5" t="s">
        <v>29</v>
      </c>
      <c r="J34" s="5" t="s">
        <v>328</v>
      </c>
      <c r="R34" s="4" t="s">
        <v>409</v>
      </c>
      <c r="S34" s="3">
        <f>SUM(S9:S16)</f>
        <v>230</v>
      </c>
      <c r="T34" s="3">
        <f t="shared" ref="T34:U34" si="2">SUM(T9:T16)</f>
        <v>330</v>
      </c>
      <c r="U34" s="3">
        <f t="shared" si="2"/>
        <v>299</v>
      </c>
    </row>
    <row r="35" spans="1:21" x14ac:dyDescent="0.35">
      <c r="A35" s="6">
        <v>79578064</v>
      </c>
      <c r="B35" s="6" t="s">
        <v>4</v>
      </c>
      <c r="C35" s="6" t="s">
        <v>7</v>
      </c>
      <c r="D35" s="6" t="s">
        <v>8</v>
      </c>
      <c r="E35" s="5" t="s">
        <v>21</v>
      </c>
      <c r="F35" s="5" t="s">
        <v>21</v>
      </c>
      <c r="G35" s="5" t="s">
        <v>22</v>
      </c>
      <c r="H35" s="5" t="s">
        <v>325</v>
      </c>
      <c r="I35" s="5" t="s">
        <v>61</v>
      </c>
      <c r="J35" s="5" t="s">
        <v>61</v>
      </c>
      <c r="R35" s="4" t="s">
        <v>410</v>
      </c>
      <c r="S35" s="3">
        <f>SUM(S7:S8)</f>
        <v>31</v>
      </c>
      <c r="T35" s="3">
        <f>SUM(T7:T8)</f>
        <v>22</v>
      </c>
      <c r="U35" s="3">
        <f>SUM(U7:U8)</f>
        <v>25</v>
      </c>
    </row>
    <row r="36" spans="1:21" x14ac:dyDescent="0.35">
      <c r="A36" s="6">
        <v>79578574</v>
      </c>
      <c r="B36" s="6" t="s">
        <v>4</v>
      </c>
      <c r="C36" s="6" t="s">
        <v>10</v>
      </c>
      <c r="D36" s="6" t="s">
        <v>12</v>
      </c>
      <c r="E36" s="5" t="s">
        <v>22</v>
      </c>
      <c r="F36" s="5" t="s">
        <v>325</v>
      </c>
      <c r="G36" s="5" t="s">
        <v>80</v>
      </c>
      <c r="H36" s="5" t="s">
        <v>326</v>
      </c>
      <c r="I36" s="5" t="s">
        <v>23</v>
      </c>
      <c r="J36" s="5" t="s">
        <v>23</v>
      </c>
      <c r="R36" s="4" t="s">
        <v>411</v>
      </c>
      <c r="S36" s="3">
        <f>SUM(S3:S6)</f>
        <v>34</v>
      </c>
      <c r="T36" s="3">
        <f t="shared" ref="T36:U36" si="3">SUM(T3:T6)</f>
        <v>35</v>
      </c>
      <c r="U36" s="3">
        <f t="shared" si="3"/>
        <v>44</v>
      </c>
    </row>
    <row r="37" spans="1:21" x14ac:dyDescent="0.35">
      <c r="A37" s="6">
        <v>79577800</v>
      </c>
      <c r="B37" s="6" t="s">
        <v>4</v>
      </c>
      <c r="C37" s="6" t="s">
        <v>10</v>
      </c>
      <c r="D37" s="6" t="s">
        <v>8</v>
      </c>
      <c r="E37" s="5" t="s">
        <v>28</v>
      </c>
      <c r="F37" s="5" t="s">
        <v>28</v>
      </c>
      <c r="G37" s="5" t="s">
        <v>19</v>
      </c>
      <c r="H37" s="5" t="s">
        <v>19</v>
      </c>
      <c r="I37" s="5" t="s">
        <v>29</v>
      </c>
      <c r="J37" s="5" t="s">
        <v>328</v>
      </c>
      <c r="R37" s="4"/>
    </row>
    <row r="38" spans="1:21" x14ac:dyDescent="0.35">
      <c r="A38" s="6">
        <v>79578882</v>
      </c>
      <c r="B38" s="6" t="s">
        <v>4</v>
      </c>
      <c r="C38" s="6" t="s">
        <v>7</v>
      </c>
      <c r="D38" s="6" t="s">
        <v>6</v>
      </c>
      <c r="E38" s="5" t="s">
        <v>23</v>
      </c>
      <c r="F38" s="5" t="s">
        <v>23</v>
      </c>
      <c r="G38" s="5" t="s">
        <v>87</v>
      </c>
      <c r="H38" s="5" t="s">
        <v>329</v>
      </c>
      <c r="I38" s="5" t="s">
        <v>31</v>
      </c>
      <c r="J38" s="5" t="s">
        <v>31</v>
      </c>
      <c r="R38" s="4"/>
    </row>
    <row r="39" spans="1:21" x14ac:dyDescent="0.35">
      <c r="A39" s="6">
        <v>79579007</v>
      </c>
      <c r="B39" s="6" t="s">
        <v>4</v>
      </c>
      <c r="C39" s="6" t="s">
        <v>14</v>
      </c>
      <c r="D39" s="6" t="s">
        <v>8</v>
      </c>
      <c r="E39" s="5" t="s">
        <v>19</v>
      </c>
      <c r="F39" s="5" t="s">
        <v>19</v>
      </c>
      <c r="G39" s="5" t="s">
        <v>41</v>
      </c>
      <c r="H39" s="5" t="s">
        <v>305</v>
      </c>
      <c r="I39" s="5" t="s">
        <v>53</v>
      </c>
      <c r="J39" s="5" t="s">
        <v>334</v>
      </c>
      <c r="R39" s="4"/>
    </row>
    <row r="40" spans="1:21" x14ac:dyDescent="0.35">
      <c r="A40" s="6">
        <v>79579381</v>
      </c>
      <c r="B40" s="6" t="s">
        <v>4</v>
      </c>
      <c r="C40" s="6" t="s">
        <v>5</v>
      </c>
      <c r="D40" s="6" t="s">
        <v>12</v>
      </c>
      <c r="E40" s="5" t="s">
        <v>31</v>
      </c>
      <c r="F40" s="5" t="s">
        <v>31</v>
      </c>
      <c r="G40" s="5" t="s">
        <v>29</v>
      </c>
      <c r="H40" s="5" t="s">
        <v>328</v>
      </c>
      <c r="I40" s="5" t="s">
        <v>31</v>
      </c>
      <c r="J40" s="5" t="s">
        <v>31</v>
      </c>
      <c r="R40" s="4"/>
    </row>
    <row r="41" spans="1:21" x14ac:dyDescent="0.35">
      <c r="A41" s="6">
        <v>79579404</v>
      </c>
      <c r="B41" s="6" t="s">
        <v>4</v>
      </c>
      <c r="C41" s="6" t="s">
        <v>9</v>
      </c>
      <c r="D41" s="6" t="s">
        <v>6</v>
      </c>
      <c r="E41" s="5" t="s">
        <v>28</v>
      </c>
      <c r="F41" s="5" t="s">
        <v>28</v>
      </c>
      <c r="G41" s="5" t="s">
        <v>159</v>
      </c>
      <c r="H41" s="5" t="s">
        <v>159</v>
      </c>
      <c r="I41" s="5" t="s">
        <v>41</v>
      </c>
      <c r="J41" s="5" t="s">
        <v>305</v>
      </c>
      <c r="R41" s="4"/>
    </row>
    <row r="42" spans="1:21" x14ac:dyDescent="0.35">
      <c r="A42" s="6">
        <v>79577951</v>
      </c>
      <c r="B42" s="6" t="s">
        <v>4</v>
      </c>
      <c r="C42" s="6" t="s">
        <v>7</v>
      </c>
      <c r="D42" s="6" t="s">
        <v>8</v>
      </c>
      <c r="E42" s="5" t="s">
        <v>38</v>
      </c>
      <c r="F42" s="5" t="s">
        <v>362</v>
      </c>
      <c r="G42" s="5" t="s">
        <v>23</v>
      </c>
      <c r="H42" s="5" t="s">
        <v>23</v>
      </c>
      <c r="I42" s="5" t="s">
        <v>25</v>
      </c>
      <c r="J42" s="5" t="s">
        <v>25</v>
      </c>
      <c r="R42" s="4"/>
    </row>
    <row r="43" spans="1:21" x14ac:dyDescent="0.35">
      <c r="A43" s="6">
        <v>79578306</v>
      </c>
      <c r="B43" s="6" t="s">
        <v>4</v>
      </c>
      <c r="C43" s="6" t="s">
        <v>7</v>
      </c>
      <c r="D43" s="6" t="s">
        <v>6</v>
      </c>
      <c r="E43" s="5" t="s">
        <v>37</v>
      </c>
      <c r="F43" s="5" t="s">
        <v>405</v>
      </c>
      <c r="G43" s="5" t="s">
        <v>160</v>
      </c>
      <c r="H43" s="5" t="s">
        <v>352</v>
      </c>
      <c r="I43" s="5" t="s">
        <v>61</v>
      </c>
      <c r="J43" s="5" t="s">
        <v>61</v>
      </c>
      <c r="R43" s="4"/>
    </row>
    <row r="44" spans="1:21" x14ac:dyDescent="0.35">
      <c r="A44" s="6">
        <v>79579468</v>
      </c>
      <c r="B44" s="6" t="s">
        <v>4</v>
      </c>
      <c r="C44" s="6" t="s">
        <v>7</v>
      </c>
      <c r="D44" s="6" t="s">
        <v>6</v>
      </c>
      <c r="E44" s="5" t="s">
        <v>40</v>
      </c>
      <c r="F44" s="5" t="s">
        <v>40</v>
      </c>
      <c r="G44" s="5" t="s">
        <v>150</v>
      </c>
      <c r="H44" s="5" t="s">
        <v>150</v>
      </c>
      <c r="I44" s="5" t="s">
        <v>46</v>
      </c>
      <c r="J44" s="5" t="s">
        <v>330</v>
      </c>
      <c r="R44" s="4"/>
    </row>
    <row r="45" spans="1:21" x14ac:dyDescent="0.35">
      <c r="A45" s="6">
        <v>79579230</v>
      </c>
      <c r="B45" s="6" t="s">
        <v>4</v>
      </c>
      <c r="C45" s="6" t="s">
        <v>14</v>
      </c>
      <c r="D45" s="6" t="s">
        <v>11</v>
      </c>
      <c r="E45" s="5" t="s">
        <v>28</v>
      </c>
      <c r="F45" s="5" t="s">
        <v>28</v>
      </c>
      <c r="G45" s="5" t="s">
        <v>35</v>
      </c>
      <c r="H45" s="5" t="s">
        <v>299</v>
      </c>
      <c r="I45" s="5" t="s">
        <v>21</v>
      </c>
      <c r="J45" s="5" t="s">
        <v>21</v>
      </c>
      <c r="R45" s="4"/>
    </row>
    <row r="46" spans="1:21" x14ac:dyDescent="0.35">
      <c r="A46" s="6">
        <v>79579748</v>
      </c>
      <c r="B46" s="6" t="s">
        <v>4</v>
      </c>
      <c r="C46" s="6" t="s">
        <v>10</v>
      </c>
      <c r="D46" s="6" t="s">
        <v>6</v>
      </c>
      <c r="E46" s="5" t="s">
        <v>23</v>
      </c>
      <c r="F46" s="5" t="s">
        <v>23</v>
      </c>
      <c r="G46" s="5" t="s">
        <v>52</v>
      </c>
      <c r="H46" s="5" t="s">
        <v>326</v>
      </c>
      <c r="I46" s="5" t="s">
        <v>80</v>
      </c>
      <c r="J46" s="5" t="s">
        <v>326</v>
      </c>
      <c r="R46" s="4"/>
    </row>
    <row r="47" spans="1:21" x14ac:dyDescent="0.35">
      <c r="A47" s="6">
        <v>79579694</v>
      </c>
      <c r="B47" s="6" t="s">
        <v>4</v>
      </c>
      <c r="C47" s="6" t="s">
        <v>9</v>
      </c>
      <c r="D47" s="6" t="s">
        <v>8</v>
      </c>
      <c r="E47" s="5" t="s">
        <v>22</v>
      </c>
      <c r="F47" s="5" t="s">
        <v>325</v>
      </c>
      <c r="G47" s="5" t="s">
        <v>42</v>
      </c>
      <c r="H47" s="5" t="s">
        <v>329</v>
      </c>
      <c r="I47" s="5" t="s">
        <v>41</v>
      </c>
      <c r="J47" s="5" t="s">
        <v>305</v>
      </c>
      <c r="R47" s="4"/>
    </row>
    <row r="48" spans="1:21" x14ac:dyDescent="0.35">
      <c r="A48" s="6">
        <v>79579689</v>
      </c>
      <c r="B48" s="6" t="s">
        <v>4</v>
      </c>
      <c r="C48" s="6" t="s">
        <v>7</v>
      </c>
      <c r="D48" s="6" t="s">
        <v>8</v>
      </c>
      <c r="E48" s="5" t="s">
        <v>32</v>
      </c>
      <c r="F48" s="5" t="s">
        <v>32</v>
      </c>
      <c r="G48" s="5" t="s">
        <v>61</v>
      </c>
      <c r="H48" s="5" t="s">
        <v>61</v>
      </c>
      <c r="I48" s="5" t="s">
        <v>96</v>
      </c>
      <c r="J48" s="5" t="s">
        <v>96</v>
      </c>
      <c r="R48" s="4"/>
    </row>
    <row r="49" spans="1:18" x14ac:dyDescent="0.35">
      <c r="A49" s="6">
        <v>79578337</v>
      </c>
      <c r="B49" s="6" t="s">
        <v>4</v>
      </c>
      <c r="C49" s="6" t="s">
        <v>9</v>
      </c>
      <c r="D49" s="6" t="s">
        <v>8</v>
      </c>
      <c r="E49" s="5" t="s">
        <v>20</v>
      </c>
      <c r="F49" s="5" t="s">
        <v>325</v>
      </c>
      <c r="G49" s="5" t="s">
        <v>27</v>
      </c>
      <c r="H49" s="5" t="s">
        <v>326</v>
      </c>
      <c r="I49" s="5" t="s">
        <v>23</v>
      </c>
      <c r="J49" s="5" t="s">
        <v>23</v>
      </c>
      <c r="R49" s="4"/>
    </row>
    <row r="50" spans="1:18" x14ac:dyDescent="0.35">
      <c r="A50" s="6">
        <v>79580904</v>
      </c>
      <c r="B50" s="6" t="s">
        <v>4</v>
      </c>
      <c r="C50" s="6" t="s">
        <v>10</v>
      </c>
      <c r="D50" s="6" t="s">
        <v>12</v>
      </c>
      <c r="E50" s="5" t="s">
        <v>41</v>
      </c>
      <c r="F50" s="5" t="s">
        <v>305</v>
      </c>
      <c r="G50" s="5" t="s">
        <v>68</v>
      </c>
      <c r="H50" s="5" t="s">
        <v>108</v>
      </c>
      <c r="I50" s="5" t="s">
        <v>33</v>
      </c>
      <c r="J50" s="5" t="s">
        <v>327</v>
      </c>
      <c r="R50" s="4"/>
    </row>
    <row r="51" spans="1:18" x14ac:dyDescent="0.35">
      <c r="A51" s="6">
        <v>79580955</v>
      </c>
      <c r="B51" s="6" t="s">
        <v>4</v>
      </c>
      <c r="C51" s="6" t="s">
        <v>9</v>
      </c>
      <c r="D51" s="6" t="s">
        <v>6</v>
      </c>
      <c r="E51" s="5" t="s">
        <v>35</v>
      </c>
      <c r="F51" s="5" t="s">
        <v>299</v>
      </c>
      <c r="G51" s="5" t="s">
        <v>29</v>
      </c>
      <c r="H51" s="5" t="s">
        <v>328</v>
      </c>
      <c r="I51" s="5" t="s">
        <v>66</v>
      </c>
      <c r="J51" s="5" t="s">
        <v>66</v>
      </c>
      <c r="R51" s="4"/>
    </row>
    <row r="52" spans="1:18" x14ac:dyDescent="0.35">
      <c r="A52" s="6">
        <v>79580546</v>
      </c>
      <c r="B52" s="6" t="s">
        <v>4</v>
      </c>
      <c r="C52" s="6" t="s">
        <v>7</v>
      </c>
      <c r="D52" s="6" t="s">
        <v>12</v>
      </c>
      <c r="E52" s="5" t="s">
        <v>42</v>
      </c>
      <c r="F52" s="5" t="s">
        <v>329</v>
      </c>
      <c r="G52" s="5" t="s">
        <v>28</v>
      </c>
      <c r="H52" s="5" t="s">
        <v>28</v>
      </c>
      <c r="I52" s="5" t="s">
        <v>35</v>
      </c>
      <c r="J52" s="5" t="s">
        <v>299</v>
      </c>
      <c r="R52" s="4"/>
    </row>
    <row r="53" spans="1:18" x14ac:dyDescent="0.35">
      <c r="A53" s="6">
        <v>79580934</v>
      </c>
      <c r="B53" s="6" t="s">
        <v>4</v>
      </c>
      <c r="C53" s="6" t="s">
        <v>9</v>
      </c>
      <c r="D53" s="6" t="s">
        <v>6</v>
      </c>
      <c r="E53" s="5" t="s">
        <v>31</v>
      </c>
      <c r="F53" s="5" t="s">
        <v>31</v>
      </c>
      <c r="G53" s="5" t="s">
        <v>151</v>
      </c>
      <c r="H53" s="5" t="s">
        <v>326</v>
      </c>
      <c r="I53" s="5" t="s">
        <v>23</v>
      </c>
      <c r="J53" s="5" t="s">
        <v>23</v>
      </c>
      <c r="R53" s="4"/>
    </row>
    <row r="54" spans="1:18" x14ac:dyDescent="0.35">
      <c r="A54" s="6">
        <v>79580747</v>
      </c>
      <c r="B54" s="6" t="s">
        <v>4</v>
      </c>
      <c r="C54" s="6" t="s">
        <v>9</v>
      </c>
      <c r="D54" s="6" t="s">
        <v>8</v>
      </c>
      <c r="E54" s="5" t="s">
        <v>43</v>
      </c>
      <c r="F54" s="5" t="s">
        <v>299</v>
      </c>
      <c r="G54" s="5" t="s">
        <v>82</v>
      </c>
      <c r="H54" s="5" t="s">
        <v>334</v>
      </c>
      <c r="I54" s="5" t="s">
        <v>33</v>
      </c>
      <c r="J54" s="5" t="s">
        <v>327</v>
      </c>
      <c r="Q54" s="1"/>
      <c r="R54" s="2"/>
    </row>
    <row r="55" spans="1:18" x14ac:dyDescent="0.35">
      <c r="A55" s="6">
        <v>79581534</v>
      </c>
      <c r="B55" s="6" t="s">
        <v>4</v>
      </c>
      <c r="C55" s="6" t="s">
        <v>7</v>
      </c>
      <c r="D55" s="6" t="s">
        <v>11</v>
      </c>
      <c r="E55" s="5" t="s">
        <v>44</v>
      </c>
      <c r="F55" s="5" t="s">
        <v>96</v>
      </c>
      <c r="G55" s="5" t="s">
        <v>53</v>
      </c>
      <c r="H55" s="5" t="s">
        <v>334</v>
      </c>
      <c r="I55" s="5" t="s">
        <v>26</v>
      </c>
      <c r="J55" s="5" t="s">
        <v>26</v>
      </c>
      <c r="Q55" s="1"/>
      <c r="R55" s="2"/>
    </row>
    <row r="56" spans="1:18" x14ac:dyDescent="0.35">
      <c r="A56" s="6">
        <v>79581717</v>
      </c>
      <c r="B56" s="6" t="s">
        <v>4</v>
      </c>
      <c r="C56" s="6" t="s">
        <v>7</v>
      </c>
      <c r="D56" s="6" t="s">
        <v>8</v>
      </c>
      <c r="E56" s="5" t="s">
        <v>23</v>
      </c>
      <c r="F56" s="5" t="s">
        <v>23</v>
      </c>
      <c r="G56" s="5" t="s">
        <v>60</v>
      </c>
      <c r="H56" s="5" t="s">
        <v>330</v>
      </c>
      <c r="I56" s="5" t="s">
        <v>150</v>
      </c>
      <c r="J56" s="5" t="s">
        <v>150</v>
      </c>
      <c r="Q56" s="1"/>
      <c r="R56" s="1"/>
    </row>
    <row r="57" spans="1:18" x14ac:dyDescent="0.35">
      <c r="A57" s="6">
        <v>79581731</v>
      </c>
      <c r="B57" s="6" t="s">
        <v>4</v>
      </c>
      <c r="C57" s="6" t="s">
        <v>9</v>
      </c>
      <c r="D57" s="6" t="s">
        <v>6</v>
      </c>
      <c r="E57" s="5" t="s">
        <v>35</v>
      </c>
      <c r="F57" s="5" t="s">
        <v>299</v>
      </c>
      <c r="G57" s="5" t="s">
        <v>87</v>
      </c>
      <c r="H57" s="5" t="s">
        <v>329</v>
      </c>
      <c r="I57" s="5" t="s">
        <v>52</v>
      </c>
      <c r="J57" s="5" t="s">
        <v>326</v>
      </c>
      <c r="Q57" s="1"/>
      <c r="R57" s="1"/>
    </row>
    <row r="58" spans="1:18" x14ac:dyDescent="0.35">
      <c r="A58" s="6">
        <v>79581927</v>
      </c>
      <c r="B58" s="6" t="s">
        <v>4</v>
      </c>
      <c r="C58" s="6" t="s">
        <v>7</v>
      </c>
      <c r="D58" s="6" t="s">
        <v>8</v>
      </c>
      <c r="E58" s="5" t="s">
        <v>23</v>
      </c>
      <c r="F58" s="5" t="s">
        <v>23</v>
      </c>
      <c r="G58" s="5" t="s">
        <v>45</v>
      </c>
      <c r="H58" s="5" t="s">
        <v>45</v>
      </c>
      <c r="I58" s="5" t="s">
        <v>22</v>
      </c>
      <c r="J58" s="5" t="s">
        <v>325</v>
      </c>
      <c r="Q58" s="1"/>
      <c r="R58" s="1"/>
    </row>
    <row r="59" spans="1:18" x14ac:dyDescent="0.35">
      <c r="A59" s="6">
        <v>79578958</v>
      </c>
      <c r="B59" s="6" t="s">
        <v>4</v>
      </c>
      <c r="C59" s="6" t="s">
        <v>9</v>
      </c>
      <c r="D59" s="6" t="s">
        <v>8</v>
      </c>
      <c r="E59" s="5" t="s">
        <v>31</v>
      </c>
      <c r="F59" s="5" t="s">
        <v>31</v>
      </c>
      <c r="G59" s="5" t="s">
        <v>41</v>
      </c>
      <c r="H59" s="5" t="s">
        <v>305</v>
      </c>
      <c r="I59" s="5" t="s">
        <v>36</v>
      </c>
      <c r="J59" s="5" t="s">
        <v>36</v>
      </c>
      <c r="Q59" s="1"/>
      <c r="R59" s="1"/>
    </row>
    <row r="60" spans="1:18" x14ac:dyDescent="0.35">
      <c r="A60" s="6">
        <v>79581781</v>
      </c>
      <c r="B60" s="6" t="s">
        <v>4</v>
      </c>
      <c r="C60" s="6" t="s">
        <v>9</v>
      </c>
      <c r="D60" s="6" t="s">
        <v>8</v>
      </c>
      <c r="E60" s="5" t="s">
        <v>45</v>
      </c>
      <c r="F60" s="5" t="s">
        <v>45</v>
      </c>
      <c r="G60" s="5" t="s">
        <v>41</v>
      </c>
      <c r="H60" s="5" t="s">
        <v>305</v>
      </c>
      <c r="I60" s="5" t="s">
        <v>33</v>
      </c>
      <c r="J60" s="5" t="s">
        <v>327</v>
      </c>
    </row>
    <row r="61" spans="1:18" x14ac:dyDescent="0.35">
      <c r="A61" s="6">
        <v>79581899</v>
      </c>
      <c r="B61" s="6" t="s">
        <v>4</v>
      </c>
      <c r="C61" s="6" t="s">
        <v>9</v>
      </c>
      <c r="D61" s="6" t="s">
        <v>8</v>
      </c>
      <c r="E61" s="5" t="s">
        <v>46</v>
      </c>
      <c r="F61" s="5" t="s">
        <v>330</v>
      </c>
      <c r="G61" s="5" t="s">
        <v>161</v>
      </c>
      <c r="H61" s="5" t="s">
        <v>361</v>
      </c>
      <c r="I61" s="5" t="s">
        <v>42</v>
      </c>
      <c r="J61" s="5" t="s">
        <v>329</v>
      </c>
    </row>
    <row r="62" spans="1:18" x14ac:dyDescent="0.35">
      <c r="A62" s="6">
        <v>79576068</v>
      </c>
      <c r="B62" s="6" t="s">
        <v>4</v>
      </c>
      <c r="C62" s="6" t="s">
        <v>9</v>
      </c>
      <c r="D62" s="6" t="s">
        <v>8</v>
      </c>
      <c r="E62" s="5" t="s">
        <v>42</v>
      </c>
      <c r="F62" s="5" t="s">
        <v>329</v>
      </c>
      <c r="G62" s="5" t="s">
        <v>33</v>
      </c>
      <c r="H62" s="5" t="s">
        <v>327</v>
      </c>
      <c r="I62" s="5" t="s">
        <v>41</v>
      </c>
      <c r="J62" s="5" t="s">
        <v>305</v>
      </c>
    </row>
    <row r="63" spans="1:18" x14ac:dyDescent="0.35">
      <c r="A63" s="6">
        <v>79582462</v>
      </c>
      <c r="B63" s="6" t="s">
        <v>4</v>
      </c>
      <c r="C63" s="6" t="s">
        <v>7</v>
      </c>
      <c r="D63" s="6" t="s">
        <v>6</v>
      </c>
      <c r="E63" s="5" t="s">
        <v>47</v>
      </c>
      <c r="F63" s="5" t="s">
        <v>47</v>
      </c>
      <c r="G63" s="5" t="s">
        <v>124</v>
      </c>
      <c r="H63" s="5" t="s">
        <v>308</v>
      </c>
      <c r="I63" s="5" t="s">
        <v>20</v>
      </c>
      <c r="J63" s="5" t="s">
        <v>325</v>
      </c>
    </row>
    <row r="64" spans="1:18" x14ac:dyDescent="0.35">
      <c r="A64" s="6">
        <v>79582807</v>
      </c>
      <c r="B64" s="6" t="s">
        <v>4</v>
      </c>
      <c r="C64" s="6" t="s">
        <v>7</v>
      </c>
      <c r="D64" s="6" t="s">
        <v>8</v>
      </c>
      <c r="E64" s="5" t="s">
        <v>35</v>
      </c>
      <c r="F64" s="5" t="s">
        <v>299</v>
      </c>
      <c r="G64" s="5" t="s">
        <v>29</v>
      </c>
      <c r="H64" s="5" t="s">
        <v>328</v>
      </c>
      <c r="I64" s="5" t="s">
        <v>42</v>
      </c>
      <c r="J64" s="5" t="s">
        <v>329</v>
      </c>
    </row>
    <row r="65" spans="1:10" x14ac:dyDescent="0.35">
      <c r="A65" s="6">
        <v>79582687</v>
      </c>
      <c r="B65" s="6" t="s">
        <v>4</v>
      </c>
      <c r="C65" s="6" t="s">
        <v>7</v>
      </c>
      <c r="D65" s="6" t="s">
        <v>6</v>
      </c>
      <c r="E65" s="5" t="s">
        <v>19</v>
      </c>
      <c r="F65" s="5" t="s">
        <v>19</v>
      </c>
      <c r="G65" s="5" t="s">
        <v>29</v>
      </c>
      <c r="H65" s="5" t="s">
        <v>328</v>
      </c>
      <c r="I65" s="5" t="s">
        <v>66</v>
      </c>
      <c r="J65" s="5" t="s">
        <v>66</v>
      </c>
    </row>
    <row r="66" spans="1:10" x14ac:dyDescent="0.35">
      <c r="A66" s="6">
        <v>79582919</v>
      </c>
      <c r="B66" s="6" t="s">
        <v>4</v>
      </c>
      <c r="C66" s="6" t="s">
        <v>7</v>
      </c>
      <c r="D66" s="6" t="s">
        <v>8</v>
      </c>
      <c r="E66" s="5" t="s">
        <v>48</v>
      </c>
      <c r="F66" s="5" t="s">
        <v>326</v>
      </c>
      <c r="G66" s="5" t="s">
        <v>87</v>
      </c>
      <c r="H66" s="5" t="s">
        <v>329</v>
      </c>
      <c r="I66" s="5" t="s">
        <v>23</v>
      </c>
      <c r="J66" s="5" t="s">
        <v>23</v>
      </c>
    </row>
    <row r="67" spans="1:10" x14ac:dyDescent="0.35">
      <c r="A67" s="6">
        <v>79582582</v>
      </c>
      <c r="B67" s="6" t="s">
        <v>4</v>
      </c>
      <c r="C67" s="6" t="s">
        <v>14</v>
      </c>
      <c r="D67" s="6" t="s">
        <v>11</v>
      </c>
      <c r="E67" s="5" t="s">
        <v>43</v>
      </c>
      <c r="F67" s="5" t="s">
        <v>299</v>
      </c>
      <c r="G67" s="5" t="s">
        <v>61</v>
      </c>
      <c r="H67" s="5" t="s">
        <v>61</v>
      </c>
      <c r="I67" s="5" t="s">
        <v>31</v>
      </c>
      <c r="J67" s="5" t="s">
        <v>31</v>
      </c>
    </row>
    <row r="68" spans="1:10" x14ac:dyDescent="0.35">
      <c r="A68" s="6">
        <v>79582456</v>
      </c>
      <c r="B68" s="6" t="s">
        <v>4</v>
      </c>
      <c r="C68" s="6" t="s">
        <v>9</v>
      </c>
      <c r="D68" s="6" t="s">
        <v>6</v>
      </c>
      <c r="E68" s="5" t="s">
        <v>35</v>
      </c>
      <c r="F68" s="5" t="s">
        <v>299</v>
      </c>
      <c r="G68" s="5" t="s">
        <v>53</v>
      </c>
      <c r="H68" s="5" t="s">
        <v>334</v>
      </c>
      <c r="I68" s="5" t="s">
        <v>36</v>
      </c>
      <c r="J68" s="5" t="s">
        <v>36</v>
      </c>
    </row>
    <row r="69" spans="1:10" x14ac:dyDescent="0.35">
      <c r="A69" s="6">
        <v>79583541</v>
      </c>
      <c r="B69" s="6" t="s">
        <v>4</v>
      </c>
      <c r="C69" s="6" t="s">
        <v>7</v>
      </c>
      <c r="D69" s="6" t="s">
        <v>12</v>
      </c>
      <c r="E69" s="5" t="s">
        <v>21</v>
      </c>
      <c r="F69" s="5" t="s">
        <v>21</v>
      </c>
      <c r="G69" s="5" t="s">
        <v>29</v>
      </c>
      <c r="H69" s="5" t="s">
        <v>328</v>
      </c>
      <c r="I69" s="5" t="s">
        <v>23</v>
      </c>
      <c r="J69" s="5" t="s">
        <v>23</v>
      </c>
    </row>
    <row r="70" spans="1:10" x14ac:dyDescent="0.35">
      <c r="A70" s="6">
        <v>79583527</v>
      </c>
      <c r="B70" s="6" t="s">
        <v>4</v>
      </c>
      <c r="C70" s="6" t="s">
        <v>7</v>
      </c>
      <c r="D70" s="6" t="s">
        <v>6</v>
      </c>
      <c r="E70" s="5" t="s">
        <v>49</v>
      </c>
      <c r="F70" s="5" t="s">
        <v>343</v>
      </c>
      <c r="G70" s="5" t="s">
        <v>31</v>
      </c>
      <c r="H70" s="5" t="s">
        <v>31</v>
      </c>
      <c r="I70" s="5" t="s">
        <v>28</v>
      </c>
      <c r="J70" s="5" t="s">
        <v>28</v>
      </c>
    </row>
    <row r="71" spans="1:10" x14ac:dyDescent="0.35">
      <c r="A71" s="6">
        <v>79582643</v>
      </c>
      <c r="B71" s="6" t="s">
        <v>4</v>
      </c>
      <c r="C71" s="6" t="s">
        <v>7</v>
      </c>
      <c r="D71" s="6" t="s">
        <v>8</v>
      </c>
      <c r="E71" s="5" t="s">
        <v>35</v>
      </c>
      <c r="F71" s="5" t="s">
        <v>299</v>
      </c>
      <c r="G71" s="5" t="s">
        <v>31</v>
      </c>
      <c r="H71" s="5" t="s">
        <v>31</v>
      </c>
      <c r="I71" s="5" t="s">
        <v>36</v>
      </c>
      <c r="J71" s="5" t="s">
        <v>36</v>
      </c>
    </row>
    <row r="72" spans="1:10" x14ac:dyDescent="0.35">
      <c r="A72" s="6">
        <v>79582809</v>
      </c>
      <c r="B72" s="6" t="s">
        <v>4</v>
      </c>
      <c r="C72" s="6" t="s">
        <v>7</v>
      </c>
      <c r="D72" s="6" t="s">
        <v>11</v>
      </c>
      <c r="E72" s="5" t="s">
        <v>36</v>
      </c>
      <c r="F72" s="5" t="s">
        <v>36</v>
      </c>
      <c r="G72" s="5" t="s">
        <v>61</v>
      </c>
      <c r="H72" s="5" t="s">
        <v>61</v>
      </c>
      <c r="I72" s="5" t="s">
        <v>162</v>
      </c>
    </row>
    <row r="73" spans="1:10" x14ac:dyDescent="0.35">
      <c r="A73" s="6">
        <v>79583888</v>
      </c>
      <c r="B73" s="6" t="s">
        <v>4</v>
      </c>
      <c r="C73" s="6" t="s">
        <v>9</v>
      </c>
      <c r="D73" s="6" t="s">
        <v>6</v>
      </c>
      <c r="E73" s="5" t="s">
        <v>35</v>
      </c>
      <c r="F73" s="5" t="s">
        <v>299</v>
      </c>
      <c r="G73" s="5" t="s">
        <v>53</v>
      </c>
      <c r="H73" s="5" t="s">
        <v>334</v>
      </c>
      <c r="I73" s="5" t="s">
        <v>36</v>
      </c>
      <c r="J73" s="5" t="s">
        <v>36</v>
      </c>
    </row>
    <row r="74" spans="1:10" x14ac:dyDescent="0.35">
      <c r="A74" s="6">
        <v>79584058</v>
      </c>
      <c r="B74" s="6" t="s">
        <v>4</v>
      </c>
      <c r="C74" s="6" t="s">
        <v>9</v>
      </c>
      <c r="D74" s="6" t="s">
        <v>6</v>
      </c>
      <c r="E74" s="5" t="s">
        <v>40</v>
      </c>
      <c r="F74" s="5" t="s">
        <v>40</v>
      </c>
      <c r="G74" s="5" t="s">
        <v>150</v>
      </c>
      <c r="H74" s="5" t="s">
        <v>150</v>
      </c>
      <c r="I74" s="5" t="s">
        <v>162</v>
      </c>
    </row>
    <row r="75" spans="1:10" x14ac:dyDescent="0.35">
      <c r="A75" s="6">
        <v>79584128</v>
      </c>
      <c r="B75" s="6" t="s">
        <v>4</v>
      </c>
      <c r="C75" s="6" t="s">
        <v>5</v>
      </c>
      <c r="D75" s="6" t="s">
        <v>8</v>
      </c>
      <c r="E75" s="5" t="s">
        <v>32</v>
      </c>
      <c r="F75" s="5" t="s">
        <v>32</v>
      </c>
      <c r="G75" s="5" t="s">
        <v>61</v>
      </c>
      <c r="H75" s="5" t="s">
        <v>61</v>
      </c>
      <c r="I75" s="5" t="s">
        <v>29</v>
      </c>
      <c r="J75" s="5" t="s">
        <v>328</v>
      </c>
    </row>
    <row r="76" spans="1:10" x14ac:dyDescent="0.35">
      <c r="A76" s="6">
        <v>79584234</v>
      </c>
      <c r="B76" s="6" t="s">
        <v>4</v>
      </c>
      <c r="C76" s="6" t="s">
        <v>9</v>
      </c>
      <c r="D76" s="6" t="s">
        <v>6</v>
      </c>
      <c r="E76" s="5" t="s">
        <v>23</v>
      </c>
      <c r="F76" s="5" t="s">
        <v>23</v>
      </c>
      <c r="G76" s="5" t="s">
        <v>45</v>
      </c>
      <c r="H76" s="5" t="s">
        <v>45</v>
      </c>
      <c r="I76" s="5" t="s">
        <v>37</v>
      </c>
      <c r="J76" s="5" t="s">
        <v>405</v>
      </c>
    </row>
    <row r="77" spans="1:10" x14ac:dyDescent="0.35">
      <c r="A77" s="6">
        <v>79584690</v>
      </c>
      <c r="B77" s="6" t="s">
        <v>4</v>
      </c>
      <c r="C77" s="6" t="s">
        <v>9</v>
      </c>
      <c r="D77" s="6" t="s">
        <v>8</v>
      </c>
      <c r="E77" s="5" t="s">
        <v>50</v>
      </c>
      <c r="F77" s="5" t="s">
        <v>31</v>
      </c>
      <c r="G77" s="5" t="s">
        <v>29</v>
      </c>
      <c r="H77" s="5" t="s">
        <v>328</v>
      </c>
      <c r="I77" s="5" t="s">
        <v>28</v>
      </c>
      <c r="J77" s="5" t="s">
        <v>28</v>
      </c>
    </row>
    <row r="78" spans="1:10" x14ac:dyDescent="0.35">
      <c r="A78" s="6">
        <v>79585040</v>
      </c>
      <c r="B78" s="6" t="s">
        <v>4</v>
      </c>
      <c r="C78" s="6" t="s">
        <v>9</v>
      </c>
      <c r="D78" s="6" t="s">
        <v>6</v>
      </c>
      <c r="E78" s="5" t="s">
        <v>23</v>
      </c>
      <c r="F78" s="5" t="s">
        <v>23</v>
      </c>
      <c r="G78" s="5" t="s">
        <v>42</v>
      </c>
      <c r="H78" s="5" t="s">
        <v>329</v>
      </c>
      <c r="I78" s="5" t="s">
        <v>31</v>
      </c>
      <c r="J78" s="5" t="s">
        <v>31</v>
      </c>
    </row>
    <row r="79" spans="1:10" x14ac:dyDescent="0.35">
      <c r="A79" s="6">
        <v>79584747</v>
      </c>
      <c r="B79" s="6" t="s">
        <v>4</v>
      </c>
      <c r="C79" s="6" t="s">
        <v>9</v>
      </c>
      <c r="D79" s="6" t="s">
        <v>8</v>
      </c>
      <c r="E79" s="5" t="s">
        <v>35</v>
      </c>
      <c r="F79" s="5" t="s">
        <v>299</v>
      </c>
      <c r="G79" s="5" t="s">
        <v>19</v>
      </c>
      <c r="H79" s="5" t="s">
        <v>19</v>
      </c>
      <c r="I79" s="5" t="s">
        <v>33</v>
      </c>
      <c r="J79" s="5" t="s">
        <v>327</v>
      </c>
    </row>
    <row r="80" spans="1:10" x14ac:dyDescent="0.35">
      <c r="A80" s="6">
        <v>79585222</v>
      </c>
      <c r="B80" s="6" t="s">
        <v>4</v>
      </c>
      <c r="C80" s="6" t="s">
        <v>9</v>
      </c>
      <c r="D80" s="6" t="s">
        <v>8</v>
      </c>
      <c r="E80" s="5" t="s">
        <v>20</v>
      </c>
      <c r="F80" s="5" t="s">
        <v>325</v>
      </c>
      <c r="G80" s="5" t="s">
        <v>41</v>
      </c>
      <c r="H80" s="5" t="s">
        <v>305</v>
      </c>
      <c r="I80" s="5" t="s">
        <v>35</v>
      </c>
      <c r="J80" s="5" t="s">
        <v>299</v>
      </c>
    </row>
    <row r="81" spans="1:10" x14ac:dyDescent="0.35">
      <c r="A81" s="6">
        <v>79586404</v>
      </c>
      <c r="B81" s="6" t="s">
        <v>4</v>
      </c>
      <c r="C81" s="6" t="s">
        <v>9</v>
      </c>
      <c r="D81" s="6" t="s">
        <v>6</v>
      </c>
      <c r="E81" s="5" t="s">
        <v>51</v>
      </c>
      <c r="F81" s="5" t="s">
        <v>326</v>
      </c>
      <c r="G81" s="5" t="s">
        <v>51</v>
      </c>
      <c r="H81" s="5" t="s">
        <v>326</v>
      </c>
      <c r="I81" s="5" t="s">
        <v>36</v>
      </c>
      <c r="J81" s="5" t="s">
        <v>36</v>
      </c>
    </row>
    <row r="82" spans="1:10" x14ac:dyDescent="0.35">
      <c r="A82" s="6">
        <v>79586649</v>
      </c>
      <c r="B82" s="6" t="s">
        <v>4</v>
      </c>
      <c r="C82" s="6" t="s">
        <v>14</v>
      </c>
      <c r="D82" s="6" t="s">
        <v>12</v>
      </c>
      <c r="E82" s="5" t="s">
        <v>31</v>
      </c>
      <c r="F82" s="5" t="s">
        <v>31</v>
      </c>
      <c r="G82" s="5" t="s">
        <v>162</v>
      </c>
      <c r="I82" s="5" t="s">
        <v>162</v>
      </c>
    </row>
    <row r="83" spans="1:10" x14ac:dyDescent="0.35">
      <c r="A83" s="6">
        <v>79586297</v>
      </c>
      <c r="B83" s="6" t="s">
        <v>4</v>
      </c>
      <c r="C83" s="6" t="s">
        <v>10</v>
      </c>
      <c r="D83" s="6" t="s">
        <v>8</v>
      </c>
      <c r="E83" s="5" t="s">
        <v>23</v>
      </c>
      <c r="F83" s="5" t="s">
        <v>23</v>
      </c>
      <c r="G83" s="5" t="s">
        <v>33</v>
      </c>
      <c r="H83" s="5" t="s">
        <v>327</v>
      </c>
      <c r="I83" s="5" t="s">
        <v>88</v>
      </c>
      <c r="J83" s="5" t="s">
        <v>326</v>
      </c>
    </row>
    <row r="84" spans="1:10" x14ac:dyDescent="0.35">
      <c r="A84" s="6">
        <v>79587605</v>
      </c>
      <c r="B84" s="6" t="s">
        <v>4</v>
      </c>
      <c r="C84" s="6" t="s">
        <v>7</v>
      </c>
      <c r="D84" s="6" t="s">
        <v>6</v>
      </c>
      <c r="E84" s="5" t="s">
        <v>33</v>
      </c>
      <c r="F84" s="5" t="s">
        <v>327</v>
      </c>
      <c r="G84" s="5" t="s">
        <v>29</v>
      </c>
      <c r="H84" s="5" t="s">
        <v>328</v>
      </c>
      <c r="I84" s="5" t="s">
        <v>162</v>
      </c>
    </row>
    <row r="85" spans="1:10" x14ac:dyDescent="0.35">
      <c r="A85" s="6">
        <v>79587763</v>
      </c>
      <c r="B85" s="6" t="s">
        <v>4</v>
      </c>
      <c r="C85" s="6" t="s">
        <v>9</v>
      </c>
      <c r="D85" s="6" t="s">
        <v>8</v>
      </c>
      <c r="E85" s="5" t="s">
        <v>23</v>
      </c>
      <c r="F85" s="5" t="s">
        <v>23</v>
      </c>
      <c r="G85" s="5" t="s">
        <v>21</v>
      </c>
      <c r="H85" s="5" t="s">
        <v>21</v>
      </c>
      <c r="I85" s="5" t="s">
        <v>162</v>
      </c>
    </row>
    <row r="86" spans="1:10" x14ac:dyDescent="0.35">
      <c r="A86" s="6">
        <v>79587576</v>
      </c>
      <c r="B86" s="6" t="s">
        <v>4</v>
      </c>
      <c r="C86" s="6" t="s">
        <v>7</v>
      </c>
      <c r="D86" s="6" t="s">
        <v>8</v>
      </c>
      <c r="E86" s="5" t="s">
        <v>27</v>
      </c>
      <c r="F86" s="5" t="s">
        <v>326</v>
      </c>
      <c r="G86" s="5" t="s">
        <v>21</v>
      </c>
      <c r="H86" s="5" t="s">
        <v>21</v>
      </c>
      <c r="I86" s="5" t="s">
        <v>174</v>
      </c>
      <c r="J86" s="5" t="s">
        <v>314</v>
      </c>
    </row>
    <row r="87" spans="1:10" x14ac:dyDescent="0.35">
      <c r="A87" s="6">
        <v>79587615</v>
      </c>
      <c r="B87" s="6" t="s">
        <v>4</v>
      </c>
      <c r="C87" s="6" t="s">
        <v>7</v>
      </c>
      <c r="D87" s="6" t="s">
        <v>8</v>
      </c>
      <c r="E87" s="5" t="s">
        <v>52</v>
      </c>
      <c r="F87" s="5" t="s">
        <v>326</v>
      </c>
      <c r="G87" s="5" t="s">
        <v>29</v>
      </c>
      <c r="H87" s="5" t="s">
        <v>328</v>
      </c>
      <c r="I87" s="5" t="s">
        <v>41</v>
      </c>
      <c r="J87" s="5" t="s">
        <v>305</v>
      </c>
    </row>
    <row r="88" spans="1:10" x14ac:dyDescent="0.35">
      <c r="A88" s="6">
        <v>79587830</v>
      </c>
      <c r="B88" s="6" t="s">
        <v>4</v>
      </c>
      <c r="C88" s="6" t="s">
        <v>10</v>
      </c>
      <c r="D88" s="6" t="s">
        <v>6</v>
      </c>
      <c r="E88" s="5" t="s">
        <v>53</v>
      </c>
      <c r="F88" s="5" t="s">
        <v>334</v>
      </c>
      <c r="G88" s="5" t="s">
        <v>23</v>
      </c>
      <c r="H88" s="5" t="s">
        <v>23</v>
      </c>
      <c r="I88" s="5" t="s">
        <v>66</v>
      </c>
      <c r="J88" s="5" t="s">
        <v>66</v>
      </c>
    </row>
    <row r="89" spans="1:10" x14ac:dyDescent="0.35">
      <c r="A89" s="6">
        <v>79588167</v>
      </c>
      <c r="B89" s="6" t="s">
        <v>4</v>
      </c>
      <c r="C89" s="6" t="s">
        <v>10</v>
      </c>
      <c r="D89" s="6" t="s">
        <v>8</v>
      </c>
      <c r="E89" s="5" t="s">
        <v>30</v>
      </c>
      <c r="F89" s="5" t="s">
        <v>30</v>
      </c>
      <c r="G89" s="5" t="s">
        <v>30</v>
      </c>
      <c r="H89" s="5" t="s">
        <v>30</v>
      </c>
      <c r="I89" s="5" t="s">
        <v>96</v>
      </c>
      <c r="J89" s="5" t="s">
        <v>96</v>
      </c>
    </row>
    <row r="90" spans="1:10" x14ac:dyDescent="0.35">
      <c r="A90" s="6">
        <v>79588757</v>
      </c>
      <c r="B90" s="6" t="s">
        <v>4</v>
      </c>
      <c r="C90" s="6" t="s">
        <v>7</v>
      </c>
      <c r="D90" s="6" t="s">
        <v>12</v>
      </c>
      <c r="E90" s="5" t="s">
        <v>41</v>
      </c>
      <c r="F90" s="5" t="s">
        <v>305</v>
      </c>
      <c r="G90" s="5" t="s">
        <v>45</v>
      </c>
      <c r="H90" s="5" t="s">
        <v>45</v>
      </c>
      <c r="I90" s="5" t="s">
        <v>215</v>
      </c>
      <c r="J90" s="5" t="s">
        <v>373</v>
      </c>
    </row>
    <row r="91" spans="1:10" x14ac:dyDescent="0.35">
      <c r="A91" s="6">
        <v>79588565</v>
      </c>
      <c r="B91" s="6" t="s">
        <v>4</v>
      </c>
      <c r="C91" s="6" t="s">
        <v>9</v>
      </c>
      <c r="D91" s="6" t="s">
        <v>11</v>
      </c>
      <c r="E91" s="5" t="s">
        <v>50</v>
      </c>
      <c r="F91" s="5" t="s">
        <v>31</v>
      </c>
      <c r="G91" s="5" t="s">
        <v>21</v>
      </c>
      <c r="H91" s="5" t="s">
        <v>21</v>
      </c>
      <c r="I91" s="5" t="s">
        <v>33</v>
      </c>
      <c r="J91" s="5" t="s">
        <v>327</v>
      </c>
    </row>
    <row r="92" spans="1:10" x14ac:dyDescent="0.35">
      <c r="A92" s="6">
        <v>79588669</v>
      </c>
      <c r="B92" s="6" t="s">
        <v>4</v>
      </c>
      <c r="C92" s="6" t="s">
        <v>9</v>
      </c>
      <c r="D92" s="6" t="s">
        <v>6</v>
      </c>
      <c r="E92" s="5" t="s">
        <v>54</v>
      </c>
      <c r="F92" s="5" t="s">
        <v>54</v>
      </c>
      <c r="G92" s="5" t="s">
        <v>78</v>
      </c>
      <c r="H92" s="5" t="s">
        <v>299</v>
      </c>
      <c r="I92" s="5" t="s">
        <v>41</v>
      </c>
      <c r="J92" s="5" t="s">
        <v>305</v>
      </c>
    </row>
    <row r="93" spans="1:10" x14ac:dyDescent="0.35">
      <c r="A93" s="6">
        <v>79588909</v>
      </c>
      <c r="B93" s="6" t="s">
        <v>4</v>
      </c>
      <c r="C93" s="6" t="s">
        <v>7</v>
      </c>
      <c r="D93" s="6" t="s">
        <v>12</v>
      </c>
      <c r="E93" s="5" t="s">
        <v>23</v>
      </c>
      <c r="F93" s="5" t="s">
        <v>23</v>
      </c>
      <c r="G93" s="5" t="s">
        <v>52</v>
      </c>
      <c r="H93" s="5" t="s">
        <v>326</v>
      </c>
      <c r="I93" s="5" t="s">
        <v>162</v>
      </c>
    </row>
    <row r="94" spans="1:10" x14ac:dyDescent="0.35">
      <c r="A94" s="6">
        <v>79589243</v>
      </c>
      <c r="B94" s="6" t="s">
        <v>4</v>
      </c>
      <c r="C94" s="6" t="s">
        <v>10</v>
      </c>
      <c r="D94" s="6" t="s">
        <v>12</v>
      </c>
      <c r="E94" s="5" t="s">
        <v>50</v>
      </c>
      <c r="F94" s="5" t="s">
        <v>31</v>
      </c>
      <c r="G94" s="5" t="s">
        <v>37</v>
      </c>
      <c r="H94" s="5" t="s">
        <v>405</v>
      </c>
      <c r="I94" s="5" t="s">
        <v>80</v>
      </c>
      <c r="J94" s="5" t="s">
        <v>326</v>
      </c>
    </row>
    <row r="95" spans="1:10" x14ac:dyDescent="0.35">
      <c r="A95" s="6">
        <v>79589244</v>
      </c>
      <c r="B95" s="6" t="s">
        <v>4</v>
      </c>
      <c r="C95" s="6" t="s">
        <v>7</v>
      </c>
      <c r="D95" s="6" t="s">
        <v>12</v>
      </c>
      <c r="E95" s="5" t="s">
        <v>30</v>
      </c>
      <c r="F95" s="5" t="s">
        <v>30</v>
      </c>
      <c r="G95" s="5" t="s">
        <v>162</v>
      </c>
      <c r="I95" s="5" t="s">
        <v>162</v>
      </c>
    </row>
    <row r="96" spans="1:10" x14ac:dyDescent="0.35">
      <c r="A96" s="6">
        <v>79588391</v>
      </c>
      <c r="B96" s="6" t="s">
        <v>4</v>
      </c>
      <c r="C96" s="6" t="s">
        <v>7</v>
      </c>
      <c r="D96" s="6" t="s">
        <v>6</v>
      </c>
      <c r="E96" s="5" t="s">
        <v>23</v>
      </c>
      <c r="F96" s="5" t="s">
        <v>23</v>
      </c>
      <c r="G96" s="5" t="s">
        <v>21</v>
      </c>
      <c r="H96" s="5" t="s">
        <v>21</v>
      </c>
      <c r="I96" s="5" t="s">
        <v>87</v>
      </c>
      <c r="J96" s="5" t="s">
        <v>329</v>
      </c>
    </row>
    <row r="97" spans="1:10" x14ac:dyDescent="0.35">
      <c r="A97" s="6">
        <v>79589397</v>
      </c>
      <c r="B97" s="6" t="s">
        <v>4</v>
      </c>
      <c r="C97" s="6" t="s">
        <v>9</v>
      </c>
      <c r="D97" s="6" t="s">
        <v>8</v>
      </c>
      <c r="E97" s="5" t="s">
        <v>50</v>
      </c>
      <c r="F97" s="5" t="s">
        <v>31</v>
      </c>
      <c r="G97" s="5" t="s">
        <v>35</v>
      </c>
      <c r="H97" s="5" t="s">
        <v>299</v>
      </c>
      <c r="I97" s="5" t="s">
        <v>23</v>
      </c>
      <c r="J97" s="5" t="s">
        <v>23</v>
      </c>
    </row>
    <row r="98" spans="1:10" x14ac:dyDescent="0.35">
      <c r="A98" s="6">
        <v>79589690</v>
      </c>
      <c r="B98" s="6" t="s">
        <v>4</v>
      </c>
      <c r="C98" s="6" t="s">
        <v>10</v>
      </c>
      <c r="D98" s="6" t="s">
        <v>8</v>
      </c>
      <c r="E98" s="5" t="s">
        <v>28</v>
      </c>
      <c r="F98" s="5" t="s">
        <v>28</v>
      </c>
      <c r="G98" s="5" t="s">
        <v>41</v>
      </c>
      <c r="H98" s="5" t="s">
        <v>305</v>
      </c>
      <c r="I98" s="5" t="s">
        <v>162</v>
      </c>
    </row>
    <row r="99" spans="1:10" x14ac:dyDescent="0.35">
      <c r="A99" s="6">
        <v>79589837</v>
      </c>
      <c r="B99" s="6" t="s">
        <v>4</v>
      </c>
      <c r="C99" s="6" t="s">
        <v>9</v>
      </c>
      <c r="D99" s="6" t="s">
        <v>12</v>
      </c>
      <c r="E99" s="5" t="s">
        <v>23</v>
      </c>
      <c r="F99" s="5" t="s">
        <v>23</v>
      </c>
      <c r="G99" s="5" t="s">
        <v>163</v>
      </c>
      <c r="H99" s="5" t="s">
        <v>379</v>
      </c>
      <c r="I99" s="5" t="s">
        <v>162</v>
      </c>
    </row>
    <row r="100" spans="1:10" x14ac:dyDescent="0.35">
      <c r="A100" s="6">
        <v>79590695</v>
      </c>
      <c r="B100" s="6" t="s">
        <v>4</v>
      </c>
      <c r="C100" s="6" t="s">
        <v>9</v>
      </c>
      <c r="D100" s="6" t="s">
        <v>12</v>
      </c>
      <c r="E100" s="5" t="s">
        <v>23</v>
      </c>
      <c r="F100" s="5" t="s">
        <v>23</v>
      </c>
      <c r="G100" s="5" t="s">
        <v>35</v>
      </c>
      <c r="H100" s="5" t="s">
        <v>299</v>
      </c>
      <c r="I100" s="5" t="s">
        <v>60</v>
      </c>
      <c r="J100" s="5" t="s">
        <v>330</v>
      </c>
    </row>
    <row r="101" spans="1:10" x14ac:dyDescent="0.35">
      <c r="A101" s="6">
        <v>79590836</v>
      </c>
      <c r="B101" s="6" t="s">
        <v>4</v>
      </c>
      <c r="C101" s="6" t="s">
        <v>10</v>
      </c>
      <c r="D101" s="6" t="s">
        <v>12</v>
      </c>
      <c r="E101" s="5" t="s">
        <v>37</v>
      </c>
      <c r="F101" s="5" t="s">
        <v>405</v>
      </c>
      <c r="G101" s="5" t="s">
        <v>19</v>
      </c>
      <c r="H101" s="5" t="s">
        <v>19</v>
      </c>
      <c r="I101" s="5" t="s">
        <v>21</v>
      </c>
      <c r="J101" s="5" t="s">
        <v>21</v>
      </c>
    </row>
    <row r="102" spans="1:10" x14ac:dyDescent="0.35">
      <c r="A102" s="6">
        <v>79590892</v>
      </c>
      <c r="B102" s="6" t="s">
        <v>4</v>
      </c>
      <c r="C102" s="6" t="s">
        <v>10</v>
      </c>
      <c r="D102" s="6" t="s">
        <v>8</v>
      </c>
      <c r="E102" s="5" t="s">
        <v>21</v>
      </c>
      <c r="F102" s="5" t="s">
        <v>21</v>
      </c>
      <c r="G102" s="5" t="s">
        <v>36</v>
      </c>
      <c r="H102" s="5" t="s">
        <v>36</v>
      </c>
      <c r="I102" s="5" t="s">
        <v>52</v>
      </c>
      <c r="J102" s="5" t="s">
        <v>326</v>
      </c>
    </row>
    <row r="103" spans="1:10" x14ac:dyDescent="0.35">
      <c r="A103" s="6">
        <v>79590827</v>
      </c>
      <c r="B103" s="6" t="s">
        <v>4</v>
      </c>
      <c r="C103" s="6" t="s">
        <v>14</v>
      </c>
      <c r="D103" s="6" t="s">
        <v>8</v>
      </c>
      <c r="E103" s="5" t="s">
        <v>21</v>
      </c>
      <c r="F103" s="5" t="s">
        <v>21</v>
      </c>
      <c r="G103" s="5" t="s">
        <v>35</v>
      </c>
      <c r="H103" s="5" t="s">
        <v>299</v>
      </c>
      <c r="I103" s="5" t="s">
        <v>23</v>
      </c>
      <c r="J103" s="5" t="s">
        <v>23</v>
      </c>
    </row>
    <row r="104" spans="1:10" x14ac:dyDescent="0.35">
      <c r="A104" s="6">
        <v>79578428</v>
      </c>
      <c r="B104" s="6" t="s">
        <v>4</v>
      </c>
      <c r="C104" s="6" t="s">
        <v>7</v>
      </c>
      <c r="D104" s="6" t="s">
        <v>8</v>
      </c>
      <c r="E104" s="5" t="s">
        <v>50</v>
      </c>
      <c r="F104" s="5" t="s">
        <v>31</v>
      </c>
      <c r="G104" s="5" t="s">
        <v>37</v>
      </c>
      <c r="H104" s="5" t="s">
        <v>405</v>
      </c>
      <c r="I104" s="5" t="s">
        <v>24</v>
      </c>
      <c r="J104" s="5" t="s">
        <v>386</v>
      </c>
    </row>
    <row r="105" spans="1:10" x14ac:dyDescent="0.35">
      <c r="A105" s="6">
        <v>79590671</v>
      </c>
      <c r="B105" s="6" t="s">
        <v>4</v>
      </c>
      <c r="C105" s="6" t="s">
        <v>7</v>
      </c>
      <c r="D105" s="6" t="s">
        <v>8</v>
      </c>
      <c r="E105" s="5" t="s">
        <v>46</v>
      </c>
      <c r="F105" s="5" t="s">
        <v>330</v>
      </c>
      <c r="G105" s="5" t="s">
        <v>150</v>
      </c>
      <c r="H105" s="5" t="s">
        <v>150</v>
      </c>
      <c r="I105" s="5" t="s">
        <v>21</v>
      </c>
      <c r="J105" s="5" t="s">
        <v>21</v>
      </c>
    </row>
    <row r="106" spans="1:10" x14ac:dyDescent="0.35">
      <c r="A106" s="6">
        <v>79591604</v>
      </c>
      <c r="B106" s="6" t="s">
        <v>4</v>
      </c>
      <c r="C106" s="6" t="s">
        <v>10</v>
      </c>
      <c r="D106" s="6" t="s">
        <v>8</v>
      </c>
      <c r="E106" s="5" t="s">
        <v>23</v>
      </c>
      <c r="F106" s="5" t="s">
        <v>23</v>
      </c>
      <c r="G106" s="5" t="s">
        <v>33</v>
      </c>
      <c r="H106" s="5" t="s">
        <v>327</v>
      </c>
      <c r="I106" s="5" t="s">
        <v>45</v>
      </c>
      <c r="J106" s="5" t="s">
        <v>45</v>
      </c>
    </row>
    <row r="107" spans="1:10" x14ac:dyDescent="0.35">
      <c r="A107" s="6">
        <v>79591891</v>
      </c>
      <c r="B107" s="6" t="s">
        <v>4</v>
      </c>
      <c r="C107" s="6" t="s">
        <v>7</v>
      </c>
      <c r="D107" s="6" t="s">
        <v>8</v>
      </c>
      <c r="E107" s="5" t="s">
        <v>28</v>
      </c>
      <c r="F107" s="5" t="s">
        <v>28</v>
      </c>
      <c r="G107" s="5" t="s">
        <v>41</v>
      </c>
      <c r="H107" s="5" t="s">
        <v>305</v>
      </c>
      <c r="I107" s="5" t="s">
        <v>46</v>
      </c>
      <c r="J107" s="5" t="s">
        <v>330</v>
      </c>
    </row>
    <row r="108" spans="1:10" x14ac:dyDescent="0.35">
      <c r="A108" s="6">
        <v>79591789</v>
      </c>
      <c r="B108" s="6" t="s">
        <v>4</v>
      </c>
      <c r="C108" s="6" t="s">
        <v>10</v>
      </c>
      <c r="D108" s="6" t="s">
        <v>12</v>
      </c>
      <c r="E108" s="5" t="s">
        <v>44</v>
      </c>
      <c r="F108" s="5" t="s">
        <v>96</v>
      </c>
      <c r="G108" s="5" t="s">
        <v>37</v>
      </c>
      <c r="H108" s="5" t="s">
        <v>405</v>
      </c>
      <c r="I108" s="5" t="s">
        <v>29</v>
      </c>
      <c r="J108" s="5" t="s">
        <v>328</v>
      </c>
    </row>
    <row r="109" spans="1:10" x14ac:dyDescent="0.35">
      <c r="A109" s="6">
        <v>79592490</v>
      </c>
      <c r="B109" s="6" t="s">
        <v>4</v>
      </c>
      <c r="C109" s="6" t="s">
        <v>7</v>
      </c>
      <c r="D109" s="6" t="s">
        <v>8</v>
      </c>
      <c r="E109" s="5" t="s">
        <v>28</v>
      </c>
      <c r="F109" s="5" t="s">
        <v>28</v>
      </c>
      <c r="G109" s="5" t="s">
        <v>23</v>
      </c>
      <c r="H109" s="5" t="s">
        <v>23</v>
      </c>
      <c r="I109" s="5" t="s">
        <v>78</v>
      </c>
      <c r="J109" s="5" t="s">
        <v>299</v>
      </c>
    </row>
    <row r="110" spans="1:10" x14ac:dyDescent="0.35">
      <c r="A110" s="6">
        <v>79592470</v>
      </c>
      <c r="B110" s="6" t="s">
        <v>4</v>
      </c>
      <c r="C110" s="6" t="s">
        <v>9</v>
      </c>
      <c r="D110" s="6" t="s">
        <v>6</v>
      </c>
      <c r="E110" s="5" t="s">
        <v>50</v>
      </c>
      <c r="F110" s="5" t="s">
        <v>31</v>
      </c>
      <c r="G110" s="5" t="s">
        <v>66</v>
      </c>
      <c r="H110" s="5" t="s">
        <v>66</v>
      </c>
      <c r="I110" s="5" t="s">
        <v>29</v>
      </c>
      <c r="J110" s="5" t="s">
        <v>328</v>
      </c>
    </row>
    <row r="111" spans="1:10" x14ac:dyDescent="0.35">
      <c r="A111" s="6">
        <v>79592607</v>
      </c>
      <c r="B111" s="6" t="s">
        <v>4</v>
      </c>
      <c r="C111" s="6" t="s">
        <v>7</v>
      </c>
      <c r="D111" s="6" t="s">
        <v>12</v>
      </c>
      <c r="E111" s="5" t="s">
        <v>41</v>
      </c>
      <c r="F111" s="5" t="s">
        <v>305</v>
      </c>
      <c r="G111" s="5" t="s">
        <v>164</v>
      </c>
      <c r="H111" s="5" t="s">
        <v>164</v>
      </c>
      <c r="I111" s="5" t="s">
        <v>185</v>
      </c>
      <c r="J111" s="5" t="s">
        <v>334</v>
      </c>
    </row>
    <row r="112" spans="1:10" x14ac:dyDescent="0.35">
      <c r="A112" s="6">
        <v>79592730</v>
      </c>
      <c r="B112" s="6" t="s">
        <v>4</v>
      </c>
      <c r="C112" s="6" t="s">
        <v>7</v>
      </c>
      <c r="D112" s="6" t="s">
        <v>6</v>
      </c>
      <c r="E112" s="5" t="s">
        <v>32</v>
      </c>
      <c r="F112" s="5" t="s">
        <v>32</v>
      </c>
      <c r="G112" s="5" t="s">
        <v>28</v>
      </c>
      <c r="H112" s="5" t="s">
        <v>28</v>
      </c>
      <c r="I112" s="5" t="s">
        <v>35</v>
      </c>
      <c r="J112" s="5" t="s">
        <v>299</v>
      </c>
    </row>
    <row r="113" spans="1:10" x14ac:dyDescent="0.35">
      <c r="A113" s="6">
        <v>79592950</v>
      </c>
      <c r="B113" s="6" t="s">
        <v>4</v>
      </c>
      <c r="C113" s="6" t="s">
        <v>9</v>
      </c>
      <c r="D113" s="6" t="s">
        <v>8</v>
      </c>
      <c r="E113" s="5" t="s">
        <v>23</v>
      </c>
      <c r="F113" s="5" t="s">
        <v>23</v>
      </c>
      <c r="G113" s="5" t="s">
        <v>22</v>
      </c>
      <c r="H113" s="5" t="s">
        <v>325</v>
      </c>
      <c r="I113" s="5" t="s">
        <v>48</v>
      </c>
      <c r="J113" s="5" t="s">
        <v>326</v>
      </c>
    </row>
    <row r="114" spans="1:10" x14ac:dyDescent="0.35">
      <c r="A114" s="6">
        <v>79593414</v>
      </c>
      <c r="B114" s="6" t="s">
        <v>4</v>
      </c>
      <c r="C114" s="6" t="s">
        <v>7</v>
      </c>
      <c r="D114" s="6" t="s">
        <v>6</v>
      </c>
      <c r="E114" s="5" t="s">
        <v>23</v>
      </c>
      <c r="F114" s="5" t="s">
        <v>23</v>
      </c>
      <c r="G114" s="5" t="s">
        <v>21</v>
      </c>
      <c r="H114" s="5" t="s">
        <v>21</v>
      </c>
      <c r="I114" s="5" t="s">
        <v>45</v>
      </c>
      <c r="J114" s="5" t="s">
        <v>45</v>
      </c>
    </row>
    <row r="115" spans="1:10" x14ac:dyDescent="0.35">
      <c r="A115" s="6">
        <v>79593362</v>
      </c>
      <c r="B115" s="6" t="s">
        <v>4</v>
      </c>
      <c r="C115" s="6" t="s">
        <v>9</v>
      </c>
      <c r="D115" s="6" t="s">
        <v>6</v>
      </c>
      <c r="E115" s="5" t="s">
        <v>55</v>
      </c>
      <c r="F115" s="5" t="s">
        <v>328</v>
      </c>
      <c r="G115" s="5" t="s">
        <v>24</v>
      </c>
      <c r="H115" s="5" t="s">
        <v>386</v>
      </c>
      <c r="I115" s="5" t="s">
        <v>93</v>
      </c>
      <c r="J115" s="5" t="s">
        <v>305</v>
      </c>
    </row>
    <row r="116" spans="1:10" x14ac:dyDescent="0.35">
      <c r="A116" s="6">
        <v>79592993</v>
      </c>
      <c r="B116" s="6" t="s">
        <v>4</v>
      </c>
      <c r="C116" s="6" t="s">
        <v>7</v>
      </c>
      <c r="D116" s="6" t="s">
        <v>11</v>
      </c>
      <c r="E116" s="5" t="s">
        <v>26</v>
      </c>
      <c r="F116" s="5" t="s">
        <v>26</v>
      </c>
      <c r="G116" s="5" t="s">
        <v>22</v>
      </c>
      <c r="H116" s="5" t="s">
        <v>325</v>
      </c>
      <c r="I116" s="5" t="s">
        <v>31</v>
      </c>
      <c r="J116" s="5" t="s">
        <v>31</v>
      </c>
    </row>
    <row r="117" spans="1:10" x14ac:dyDescent="0.35">
      <c r="A117" s="6">
        <v>79593342</v>
      </c>
      <c r="B117" s="6" t="s">
        <v>4</v>
      </c>
      <c r="C117" s="6" t="s">
        <v>7</v>
      </c>
      <c r="D117" s="6" t="s">
        <v>12</v>
      </c>
      <c r="E117" s="5" t="s">
        <v>56</v>
      </c>
      <c r="F117" s="5" t="s">
        <v>326</v>
      </c>
      <c r="G117" s="5" t="s">
        <v>31</v>
      </c>
      <c r="H117" s="5" t="s">
        <v>31</v>
      </c>
      <c r="I117" s="5" t="s">
        <v>96</v>
      </c>
      <c r="J117" s="5" t="s">
        <v>96</v>
      </c>
    </row>
    <row r="118" spans="1:10" x14ac:dyDescent="0.35">
      <c r="A118" s="6">
        <v>79593377</v>
      </c>
      <c r="B118" s="6" t="s">
        <v>4</v>
      </c>
      <c r="C118" s="6" t="s">
        <v>9</v>
      </c>
      <c r="D118" s="6" t="s">
        <v>13</v>
      </c>
      <c r="E118" s="5" t="s">
        <v>53</v>
      </c>
      <c r="F118" s="5" t="s">
        <v>334</v>
      </c>
      <c r="G118" s="5" t="s">
        <v>165</v>
      </c>
      <c r="H118" s="5" t="s">
        <v>315</v>
      </c>
      <c r="I118" s="5" t="s">
        <v>60</v>
      </c>
      <c r="J118" s="5" t="s">
        <v>330</v>
      </c>
    </row>
    <row r="119" spans="1:10" x14ac:dyDescent="0.35">
      <c r="A119" s="6">
        <v>79593053</v>
      </c>
      <c r="B119" s="6" t="s">
        <v>4</v>
      </c>
      <c r="C119" s="6" t="s">
        <v>9</v>
      </c>
      <c r="D119" s="6" t="s">
        <v>11</v>
      </c>
      <c r="E119" s="5" t="s">
        <v>57</v>
      </c>
      <c r="F119" s="5" t="s">
        <v>389</v>
      </c>
      <c r="G119" s="5" t="s">
        <v>25</v>
      </c>
      <c r="H119" s="5" t="s">
        <v>25</v>
      </c>
      <c r="I119" s="5" t="s">
        <v>30</v>
      </c>
      <c r="J119" s="5" t="s">
        <v>30</v>
      </c>
    </row>
    <row r="120" spans="1:10" x14ac:dyDescent="0.35">
      <c r="A120" s="6">
        <v>79594662</v>
      </c>
      <c r="B120" s="6" t="s">
        <v>4</v>
      </c>
      <c r="C120" s="6" t="s">
        <v>10</v>
      </c>
      <c r="D120" s="6" t="s">
        <v>12</v>
      </c>
      <c r="E120" s="5" t="s">
        <v>23</v>
      </c>
      <c r="F120" s="5" t="s">
        <v>23</v>
      </c>
      <c r="G120" s="5" t="s">
        <v>21</v>
      </c>
      <c r="H120" s="5" t="s">
        <v>21</v>
      </c>
      <c r="I120" s="5" t="s">
        <v>36</v>
      </c>
      <c r="J120" s="5" t="s">
        <v>36</v>
      </c>
    </row>
    <row r="121" spans="1:10" x14ac:dyDescent="0.35">
      <c r="A121" s="6">
        <v>79594671</v>
      </c>
      <c r="B121" s="6" t="s">
        <v>4</v>
      </c>
      <c r="C121" s="6" t="s">
        <v>9</v>
      </c>
      <c r="D121" s="6" t="s">
        <v>12</v>
      </c>
      <c r="E121" s="5" t="s">
        <v>58</v>
      </c>
      <c r="F121" s="5" t="s">
        <v>58</v>
      </c>
      <c r="G121" s="5" t="s">
        <v>58</v>
      </c>
      <c r="H121" s="5" t="s">
        <v>58</v>
      </c>
      <c r="I121" s="5" t="s">
        <v>136</v>
      </c>
      <c r="J121" s="5" t="s">
        <v>58</v>
      </c>
    </row>
    <row r="122" spans="1:10" x14ac:dyDescent="0.35">
      <c r="A122" s="6">
        <v>79596238</v>
      </c>
      <c r="B122" s="6" t="s">
        <v>4</v>
      </c>
      <c r="C122" s="6" t="s">
        <v>7</v>
      </c>
      <c r="D122" s="6" t="s">
        <v>8</v>
      </c>
      <c r="E122" s="5" t="s">
        <v>30</v>
      </c>
      <c r="F122" s="5" t="s">
        <v>30</v>
      </c>
      <c r="G122" s="5" t="s">
        <v>23</v>
      </c>
      <c r="H122" s="5" t="s">
        <v>23</v>
      </c>
      <c r="I122" s="5" t="s">
        <v>33</v>
      </c>
      <c r="J122" s="5" t="s">
        <v>327</v>
      </c>
    </row>
    <row r="123" spans="1:10" x14ac:dyDescent="0.35">
      <c r="A123" s="6">
        <v>79596260</v>
      </c>
      <c r="B123" s="6" t="s">
        <v>4</v>
      </c>
      <c r="C123" s="6" t="s">
        <v>7</v>
      </c>
      <c r="D123" s="6" t="s">
        <v>8</v>
      </c>
      <c r="E123" s="5" t="s">
        <v>35</v>
      </c>
      <c r="F123" s="5" t="s">
        <v>299</v>
      </c>
      <c r="G123" s="5" t="s">
        <v>23</v>
      </c>
      <c r="H123" s="5" t="s">
        <v>23</v>
      </c>
      <c r="I123" s="5" t="s">
        <v>36</v>
      </c>
      <c r="J123" s="5" t="s">
        <v>36</v>
      </c>
    </row>
    <row r="124" spans="1:10" x14ac:dyDescent="0.35">
      <c r="A124" s="6">
        <v>79596781</v>
      </c>
      <c r="B124" s="6" t="s">
        <v>4</v>
      </c>
      <c r="C124" s="6" t="s">
        <v>10</v>
      </c>
      <c r="D124" s="6" t="s">
        <v>8</v>
      </c>
      <c r="E124" s="5" t="s">
        <v>33</v>
      </c>
      <c r="F124" s="5" t="s">
        <v>327</v>
      </c>
      <c r="G124" s="5" t="s">
        <v>25</v>
      </c>
      <c r="H124" s="5" t="s">
        <v>25</v>
      </c>
      <c r="I124" s="5" t="s">
        <v>26</v>
      </c>
      <c r="J124" s="5" t="s">
        <v>26</v>
      </c>
    </row>
    <row r="125" spans="1:10" x14ac:dyDescent="0.35">
      <c r="A125" s="6">
        <v>79599475</v>
      </c>
      <c r="B125" s="6" t="s">
        <v>4</v>
      </c>
      <c r="C125" s="6" t="s">
        <v>7</v>
      </c>
      <c r="D125" s="6" t="s">
        <v>8</v>
      </c>
      <c r="E125" s="5" t="s">
        <v>36</v>
      </c>
      <c r="F125" s="5" t="s">
        <v>36</v>
      </c>
      <c r="G125" s="5" t="s">
        <v>36</v>
      </c>
      <c r="H125" s="5" t="s">
        <v>36</v>
      </c>
      <c r="I125" s="5" t="s">
        <v>103</v>
      </c>
      <c r="J125" s="5" t="s">
        <v>301</v>
      </c>
    </row>
    <row r="126" spans="1:10" x14ac:dyDescent="0.35">
      <c r="A126" s="6">
        <v>79599517</v>
      </c>
      <c r="B126" s="6" t="s">
        <v>4</v>
      </c>
      <c r="C126" s="6" t="s">
        <v>7</v>
      </c>
      <c r="D126" s="6" t="s">
        <v>8</v>
      </c>
      <c r="E126" s="5" t="s">
        <v>41</v>
      </c>
      <c r="F126" s="5" t="s">
        <v>305</v>
      </c>
      <c r="G126" s="5" t="s">
        <v>162</v>
      </c>
      <c r="I126" s="5" t="s">
        <v>162</v>
      </c>
    </row>
    <row r="127" spans="1:10" x14ac:dyDescent="0.35">
      <c r="A127" s="6">
        <v>79599632</v>
      </c>
      <c r="B127" s="6" t="s">
        <v>4</v>
      </c>
      <c r="C127" s="6" t="s">
        <v>7</v>
      </c>
      <c r="D127" s="6" t="s">
        <v>6</v>
      </c>
      <c r="E127" s="5" t="s">
        <v>40</v>
      </c>
      <c r="F127" s="5" t="s">
        <v>40</v>
      </c>
      <c r="G127" s="5" t="s">
        <v>22</v>
      </c>
      <c r="H127" s="5" t="s">
        <v>325</v>
      </c>
      <c r="I127" s="5" t="s">
        <v>28</v>
      </c>
      <c r="J127" s="5" t="s">
        <v>28</v>
      </c>
    </row>
    <row r="128" spans="1:10" x14ac:dyDescent="0.35">
      <c r="A128" s="6">
        <v>79599871</v>
      </c>
      <c r="B128" s="6" t="s">
        <v>4</v>
      </c>
      <c r="C128" s="6" t="s">
        <v>7</v>
      </c>
      <c r="D128" s="6" t="s">
        <v>6</v>
      </c>
      <c r="E128" s="5" t="s">
        <v>59</v>
      </c>
      <c r="F128" s="5" t="s">
        <v>387</v>
      </c>
      <c r="G128" s="5" t="s">
        <v>61</v>
      </c>
      <c r="H128" s="5" t="s">
        <v>61</v>
      </c>
      <c r="I128" s="5" t="s">
        <v>162</v>
      </c>
    </row>
    <row r="129" spans="1:10" x14ac:dyDescent="0.35">
      <c r="A129" s="6">
        <v>79600316</v>
      </c>
      <c r="B129" s="6" t="s">
        <v>4</v>
      </c>
      <c r="C129" s="6" t="s">
        <v>10</v>
      </c>
      <c r="D129" s="6" t="s">
        <v>6</v>
      </c>
      <c r="E129" s="5" t="s">
        <v>24</v>
      </c>
      <c r="F129" s="5" t="s">
        <v>386</v>
      </c>
      <c r="G129" s="5" t="s">
        <v>28</v>
      </c>
      <c r="H129" s="5" t="s">
        <v>28</v>
      </c>
      <c r="I129" s="5" t="s">
        <v>60</v>
      </c>
      <c r="J129" s="5" t="s">
        <v>330</v>
      </c>
    </row>
    <row r="130" spans="1:10" x14ac:dyDescent="0.35">
      <c r="A130" s="6">
        <v>79600490</v>
      </c>
      <c r="B130" s="6" t="s">
        <v>4</v>
      </c>
      <c r="C130" s="6" t="s">
        <v>10</v>
      </c>
      <c r="D130" s="6" t="s">
        <v>6</v>
      </c>
      <c r="E130" s="5" t="s">
        <v>29</v>
      </c>
      <c r="F130" s="5" t="s">
        <v>328</v>
      </c>
      <c r="G130" s="5" t="s">
        <v>25</v>
      </c>
      <c r="H130" s="5" t="s">
        <v>25</v>
      </c>
      <c r="I130" s="5" t="s">
        <v>61</v>
      </c>
      <c r="J130" s="5" t="s">
        <v>61</v>
      </c>
    </row>
    <row r="131" spans="1:10" x14ac:dyDescent="0.35">
      <c r="A131" s="6">
        <v>79600754</v>
      </c>
      <c r="B131" s="6" t="s">
        <v>4</v>
      </c>
      <c r="C131" s="6" t="s">
        <v>10</v>
      </c>
      <c r="D131" s="6" t="s">
        <v>12</v>
      </c>
      <c r="E131" s="5" t="s">
        <v>23</v>
      </c>
      <c r="F131" s="5" t="s">
        <v>23</v>
      </c>
      <c r="G131" s="5" t="s">
        <v>25</v>
      </c>
      <c r="H131" s="5" t="s">
        <v>25</v>
      </c>
      <c r="I131" s="5" t="s">
        <v>42</v>
      </c>
      <c r="J131" s="5" t="s">
        <v>329</v>
      </c>
    </row>
    <row r="132" spans="1:10" x14ac:dyDescent="0.35">
      <c r="A132" s="6">
        <v>79601995</v>
      </c>
      <c r="B132" s="6" t="s">
        <v>4</v>
      </c>
      <c r="C132" s="6" t="s">
        <v>7</v>
      </c>
      <c r="D132" s="6" t="s">
        <v>8</v>
      </c>
      <c r="E132" s="5" t="s">
        <v>60</v>
      </c>
      <c r="F132" s="5" t="s">
        <v>330</v>
      </c>
      <c r="G132" s="5" t="s">
        <v>33</v>
      </c>
      <c r="H132" s="5" t="s">
        <v>327</v>
      </c>
      <c r="I132" s="5" t="s">
        <v>150</v>
      </c>
      <c r="J132" s="5" t="s">
        <v>150</v>
      </c>
    </row>
    <row r="133" spans="1:10" x14ac:dyDescent="0.35">
      <c r="A133" s="6">
        <v>79602414</v>
      </c>
      <c r="B133" s="6" t="s">
        <v>4</v>
      </c>
      <c r="C133" s="6" t="s">
        <v>7</v>
      </c>
      <c r="D133" s="6" t="s">
        <v>12</v>
      </c>
      <c r="E133" s="5" t="s">
        <v>52</v>
      </c>
      <c r="F133" s="5" t="s">
        <v>326</v>
      </c>
      <c r="G133" s="5" t="s">
        <v>41</v>
      </c>
      <c r="H133" s="5" t="s">
        <v>305</v>
      </c>
      <c r="I133" s="5" t="s">
        <v>29</v>
      </c>
      <c r="J133" s="5" t="s">
        <v>328</v>
      </c>
    </row>
    <row r="134" spans="1:10" x14ac:dyDescent="0.35">
      <c r="A134" s="6">
        <v>79602119</v>
      </c>
      <c r="B134" s="6" t="s">
        <v>4</v>
      </c>
      <c r="C134" s="6" t="s">
        <v>10</v>
      </c>
      <c r="D134" s="6" t="s">
        <v>8</v>
      </c>
      <c r="E134" s="5" t="s">
        <v>23</v>
      </c>
      <c r="F134" s="5" t="s">
        <v>23</v>
      </c>
      <c r="G134" s="5" t="s">
        <v>45</v>
      </c>
      <c r="H134" s="5" t="s">
        <v>45</v>
      </c>
      <c r="I134" s="5" t="s">
        <v>216</v>
      </c>
      <c r="J134" s="5" t="s">
        <v>388</v>
      </c>
    </row>
    <row r="135" spans="1:10" x14ac:dyDescent="0.35">
      <c r="A135" s="6">
        <v>79602531</v>
      </c>
      <c r="B135" s="6" t="s">
        <v>4</v>
      </c>
      <c r="C135" s="6" t="s">
        <v>7</v>
      </c>
      <c r="D135" s="6" t="s">
        <v>8</v>
      </c>
      <c r="E135" s="5" t="s">
        <v>50</v>
      </c>
      <c r="F135" s="5" t="s">
        <v>31</v>
      </c>
      <c r="G135" s="5" t="s">
        <v>66</v>
      </c>
      <c r="H135" s="5" t="s">
        <v>66</v>
      </c>
      <c r="I135" s="5" t="s">
        <v>406</v>
      </c>
    </row>
    <row r="136" spans="1:10" x14ac:dyDescent="0.35">
      <c r="A136" s="6">
        <v>79602315</v>
      </c>
      <c r="B136" s="6" t="s">
        <v>4</v>
      </c>
      <c r="C136" s="6" t="s">
        <v>7</v>
      </c>
      <c r="D136" s="6" t="s">
        <v>8</v>
      </c>
      <c r="E136" s="5" t="s">
        <v>49</v>
      </c>
      <c r="F136" s="5" t="s">
        <v>343</v>
      </c>
      <c r="G136" s="5" t="s">
        <v>166</v>
      </c>
      <c r="H136" s="5" t="s">
        <v>346</v>
      </c>
      <c r="I136" s="5" t="s">
        <v>111</v>
      </c>
      <c r="J136" s="5" t="s">
        <v>325</v>
      </c>
    </row>
    <row r="137" spans="1:10" x14ac:dyDescent="0.35">
      <c r="A137" s="6">
        <v>79603191</v>
      </c>
      <c r="B137" s="6" t="s">
        <v>4</v>
      </c>
      <c r="C137" s="6" t="s">
        <v>10</v>
      </c>
      <c r="D137" s="6" t="s">
        <v>8</v>
      </c>
      <c r="E137" s="5" t="s">
        <v>22</v>
      </c>
      <c r="F137" s="5" t="s">
        <v>325</v>
      </c>
      <c r="G137" s="5" t="s">
        <v>29</v>
      </c>
      <c r="H137" s="5" t="s">
        <v>328</v>
      </c>
      <c r="I137" s="5" t="s">
        <v>80</v>
      </c>
      <c r="J137" s="5" t="s">
        <v>326</v>
      </c>
    </row>
    <row r="138" spans="1:10" x14ac:dyDescent="0.35">
      <c r="A138" s="6">
        <v>79603557</v>
      </c>
      <c r="B138" s="6" t="s">
        <v>4</v>
      </c>
      <c r="C138" s="6" t="s">
        <v>10</v>
      </c>
      <c r="D138" s="6" t="s">
        <v>12</v>
      </c>
      <c r="E138" s="5" t="s">
        <v>23</v>
      </c>
      <c r="F138" s="5" t="s">
        <v>23</v>
      </c>
      <c r="G138" s="5" t="s">
        <v>31</v>
      </c>
      <c r="H138" s="5" t="s">
        <v>31</v>
      </c>
      <c r="I138" s="5" t="s">
        <v>21</v>
      </c>
      <c r="J138" s="5" t="s">
        <v>21</v>
      </c>
    </row>
    <row r="139" spans="1:10" x14ac:dyDescent="0.35">
      <c r="A139" s="6">
        <v>79604153</v>
      </c>
      <c r="B139" s="6" t="s">
        <v>4</v>
      </c>
      <c r="C139" s="6" t="s">
        <v>9</v>
      </c>
      <c r="D139" s="6" t="s">
        <v>6</v>
      </c>
      <c r="E139" s="5" t="s">
        <v>23</v>
      </c>
      <c r="F139" s="5" t="s">
        <v>23</v>
      </c>
      <c r="G139" s="5" t="s">
        <v>162</v>
      </c>
      <c r="I139" s="5" t="s">
        <v>168</v>
      </c>
    </row>
    <row r="140" spans="1:10" x14ac:dyDescent="0.35">
      <c r="A140" s="6">
        <v>79604695</v>
      </c>
      <c r="B140" s="6" t="s">
        <v>4</v>
      </c>
      <c r="C140" s="6" t="s">
        <v>14</v>
      </c>
      <c r="D140" s="6" t="s">
        <v>11</v>
      </c>
      <c r="E140" s="5" t="s">
        <v>33</v>
      </c>
      <c r="F140" s="5" t="s">
        <v>327</v>
      </c>
      <c r="G140" s="5" t="s">
        <v>150</v>
      </c>
      <c r="H140" s="5" t="s">
        <v>150</v>
      </c>
      <c r="I140" s="5" t="s">
        <v>46</v>
      </c>
      <c r="J140" s="5" t="s">
        <v>330</v>
      </c>
    </row>
    <row r="141" spans="1:10" x14ac:dyDescent="0.35">
      <c r="A141" s="6">
        <v>79605451</v>
      </c>
      <c r="B141" s="6" t="s">
        <v>4</v>
      </c>
      <c r="C141" s="6" t="s">
        <v>10</v>
      </c>
      <c r="D141" s="6" t="s">
        <v>12</v>
      </c>
      <c r="E141" s="5" t="s">
        <v>23</v>
      </c>
      <c r="F141" s="5" t="s">
        <v>23</v>
      </c>
      <c r="G141" s="5" t="s">
        <v>162</v>
      </c>
      <c r="I141" s="5" t="s">
        <v>162</v>
      </c>
    </row>
    <row r="142" spans="1:10" x14ac:dyDescent="0.35">
      <c r="A142" s="6">
        <v>79605334</v>
      </c>
      <c r="B142" s="6" t="s">
        <v>4</v>
      </c>
      <c r="C142" s="6" t="s">
        <v>7</v>
      </c>
      <c r="D142" s="6" t="s">
        <v>12</v>
      </c>
      <c r="E142" s="5" t="s">
        <v>61</v>
      </c>
      <c r="F142" s="5" t="s">
        <v>61</v>
      </c>
      <c r="G142" s="5" t="s">
        <v>167</v>
      </c>
      <c r="H142" s="5" t="s">
        <v>334</v>
      </c>
      <c r="I142" s="5" t="s">
        <v>185</v>
      </c>
      <c r="J142" s="5" t="s">
        <v>334</v>
      </c>
    </row>
    <row r="143" spans="1:10" x14ac:dyDescent="0.35">
      <c r="A143" s="6">
        <v>79607912</v>
      </c>
      <c r="B143" s="6" t="s">
        <v>4</v>
      </c>
      <c r="C143" s="6" t="s">
        <v>7</v>
      </c>
      <c r="D143" s="6" t="s">
        <v>6</v>
      </c>
      <c r="E143" s="5" t="s">
        <v>25</v>
      </c>
      <c r="F143" s="5" t="s">
        <v>61</v>
      </c>
      <c r="G143" s="5" t="s">
        <v>46</v>
      </c>
      <c r="H143" s="5" t="s">
        <v>330</v>
      </c>
      <c r="I143" s="5" t="s">
        <v>162</v>
      </c>
    </row>
    <row r="144" spans="1:10" x14ac:dyDescent="0.35">
      <c r="A144" s="6">
        <v>79606888</v>
      </c>
      <c r="B144" s="6" t="s">
        <v>4</v>
      </c>
      <c r="C144" s="6" t="s">
        <v>10</v>
      </c>
      <c r="D144" s="6" t="s">
        <v>8</v>
      </c>
      <c r="E144" s="5" t="s">
        <v>62</v>
      </c>
      <c r="F144" s="5" t="s">
        <v>61</v>
      </c>
      <c r="G144" s="5" t="s">
        <v>36</v>
      </c>
      <c r="H144" s="5" t="s">
        <v>36</v>
      </c>
      <c r="I144" s="5" t="s">
        <v>152</v>
      </c>
      <c r="J144" s="5" t="s">
        <v>152</v>
      </c>
    </row>
    <row r="145" spans="1:10" x14ac:dyDescent="0.35">
      <c r="A145" s="6">
        <v>79609638</v>
      </c>
      <c r="B145" s="6" t="s">
        <v>4</v>
      </c>
      <c r="C145" s="6" t="s">
        <v>5</v>
      </c>
      <c r="D145" s="6" t="s">
        <v>8</v>
      </c>
      <c r="E145" s="5" t="s">
        <v>28</v>
      </c>
      <c r="F145" s="5" t="s">
        <v>28</v>
      </c>
      <c r="G145" s="5" t="s">
        <v>162</v>
      </c>
      <c r="I145" s="5" t="s">
        <v>162</v>
      </c>
    </row>
    <row r="146" spans="1:10" x14ac:dyDescent="0.35">
      <c r="A146" s="6">
        <v>79608359</v>
      </c>
      <c r="B146" s="6" t="s">
        <v>4</v>
      </c>
      <c r="C146" s="6" t="s">
        <v>10</v>
      </c>
      <c r="D146" s="6" t="s">
        <v>12</v>
      </c>
      <c r="E146" s="5" t="s">
        <v>23</v>
      </c>
      <c r="F146" s="5" t="s">
        <v>23</v>
      </c>
      <c r="G146" s="5" t="s">
        <v>30</v>
      </c>
      <c r="H146" s="5" t="s">
        <v>30</v>
      </c>
      <c r="I146" s="5" t="s">
        <v>24</v>
      </c>
      <c r="J146" s="5" t="s">
        <v>386</v>
      </c>
    </row>
    <row r="147" spans="1:10" x14ac:dyDescent="0.35">
      <c r="A147" s="6">
        <v>79610492</v>
      </c>
      <c r="B147" s="6" t="s">
        <v>4</v>
      </c>
      <c r="C147" s="6" t="s">
        <v>7</v>
      </c>
      <c r="D147" s="6" t="s">
        <v>8</v>
      </c>
      <c r="E147" s="5" t="s">
        <v>23</v>
      </c>
      <c r="F147" s="5" t="s">
        <v>23</v>
      </c>
      <c r="G147" s="5" t="s">
        <v>21</v>
      </c>
      <c r="H147" s="5" t="s">
        <v>21</v>
      </c>
      <c r="I147" s="5" t="s">
        <v>88</v>
      </c>
      <c r="J147" s="5" t="s">
        <v>326</v>
      </c>
    </row>
    <row r="148" spans="1:10" x14ac:dyDescent="0.35">
      <c r="A148" s="6">
        <v>79610810</v>
      </c>
      <c r="B148" s="6" t="s">
        <v>4</v>
      </c>
      <c r="C148" s="6" t="s">
        <v>7</v>
      </c>
      <c r="D148" s="6" t="s">
        <v>8</v>
      </c>
      <c r="E148" s="5" t="s">
        <v>63</v>
      </c>
      <c r="F148" s="5" t="s">
        <v>305</v>
      </c>
      <c r="G148" s="5" t="s">
        <v>88</v>
      </c>
      <c r="H148" s="5" t="s">
        <v>326</v>
      </c>
      <c r="I148" s="5" t="s">
        <v>162</v>
      </c>
    </row>
    <row r="149" spans="1:10" x14ac:dyDescent="0.35">
      <c r="A149" s="6">
        <v>79611853</v>
      </c>
      <c r="B149" s="6" t="s">
        <v>4</v>
      </c>
      <c r="C149" s="6" t="s">
        <v>7</v>
      </c>
      <c r="D149" s="6" t="s">
        <v>6</v>
      </c>
      <c r="E149" s="5" t="s">
        <v>23</v>
      </c>
      <c r="F149" s="5" t="s">
        <v>23</v>
      </c>
      <c r="G149" s="5" t="s">
        <v>29</v>
      </c>
      <c r="H149" s="5" t="s">
        <v>328</v>
      </c>
      <c r="I149" s="5" t="s">
        <v>162</v>
      </c>
    </row>
    <row r="150" spans="1:10" x14ac:dyDescent="0.35">
      <c r="A150" s="6">
        <v>79612452</v>
      </c>
      <c r="B150" s="6" t="s">
        <v>4</v>
      </c>
      <c r="C150" s="6" t="s">
        <v>10</v>
      </c>
      <c r="D150" s="6" t="s">
        <v>6</v>
      </c>
      <c r="E150" s="5" t="s">
        <v>64</v>
      </c>
      <c r="F150" s="5" t="s">
        <v>334</v>
      </c>
      <c r="G150" s="5" t="s">
        <v>23</v>
      </c>
      <c r="H150" s="5" t="s">
        <v>23</v>
      </c>
      <c r="I150" s="5" t="s">
        <v>51</v>
      </c>
      <c r="J150" s="5" t="s">
        <v>326</v>
      </c>
    </row>
    <row r="151" spans="1:10" x14ac:dyDescent="0.35">
      <c r="A151" s="6">
        <v>79612456</v>
      </c>
      <c r="B151" s="6" t="s">
        <v>4</v>
      </c>
      <c r="C151" s="6" t="s">
        <v>9</v>
      </c>
      <c r="D151" s="6" t="s">
        <v>6</v>
      </c>
      <c r="E151" s="5" t="s">
        <v>49</v>
      </c>
      <c r="F151" s="5" t="s">
        <v>343</v>
      </c>
      <c r="G151" s="5" t="s">
        <v>168</v>
      </c>
      <c r="I151" s="5" t="s">
        <v>162</v>
      </c>
    </row>
    <row r="152" spans="1:10" x14ac:dyDescent="0.35">
      <c r="A152" s="6">
        <v>79612309</v>
      </c>
      <c r="B152" s="6" t="s">
        <v>4</v>
      </c>
      <c r="C152" s="6" t="s">
        <v>9</v>
      </c>
      <c r="D152" s="6" t="s">
        <v>11</v>
      </c>
      <c r="E152" s="5" t="s">
        <v>35</v>
      </c>
      <c r="F152" s="5" t="s">
        <v>299</v>
      </c>
      <c r="G152" s="5" t="s">
        <v>36</v>
      </c>
      <c r="H152" s="5" t="s">
        <v>36</v>
      </c>
      <c r="I152" s="5" t="s">
        <v>29</v>
      </c>
      <c r="J152" s="5" t="s">
        <v>328</v>
      </c>
    </row>
    <row r="153" spans="1:10" x14ac:dyDescent="0.35">
      <c r="A153" s="6">
        <v>79612983</v>
      </c>
      <c r="B153" s="6" t="s">
        <v>4</v>
      </c>
      <c r="C153" s="6" t="s">
        <v>9</v>
      </c>
      <c r="D153" s="6" t="s">
        <v>6</v>
      </c>
      <c r="E153" s="5" t="s">
        <v>19</v>
      </c>
      <c r="F153" s="5" t="s">
        <v>19</v>
      </c>
      <c r="G153" s="5" t="s">
        <v>162</v>
      </c>
      <c r="I153" s="5" t="s">
        <v>162</v>
      </c>
    </row>
    <row r="154" spans="1:10" x14ac:dyDescent="0.35">
      <c r="A154" s="6">
        <v>79614296</v>
      </c>
      <c r="B154" s="6" t="s">
        <v>4</v>
      </c>
      <c r="C154" s="6" t="s">
        <v>7</v>
      </c>
      <c r="D154" s="6" t="s">
        <v>8</v>
      </c>
      <c r="E154" s="5" t="s">
        <v>36</v>
      </c>
      <c r="F154" s="5" t="s">
        <v>36</v>
      </c>
      <c r="G154" s="5" t="s">
        <v>35</v>
      </c>
      <c r="H154" s="5" t="s">
        <v>299</v>
      </c>
      <c r="I154" s="5" t="s">
        <v>45</v>
      </c>
      <c r="J154" s="5" t="s">
        <v>45</v>
      </c>
    </row>
    <row r="155" spans="1:10" x14ac:dyDescent="0.35">
      <c r="A155" s="6">
        <v>79614538</v>
      </c>
      <c r="B155" s="6" t="s">
        <v>4</v>
      </c>
      <c r="C155" s="6" t="s">
        <v>10</v>
      </c>
      <c r="D155" s="6" t="s">
        <v>11</v>
      </c>
      <c r="E155" s="5" t="s">
        <v>30</v>
      </c>
      <c r="F155" s="5" t="s">
        <v>30</v>
      </c>
      <c r="G155" s="5" t="s">
        <v>30</v>
      </c>
      <c r="H155" s="5" t="s">
        <v>30</v>
      </c>
      <c r="I155" s="5" t="s">
        <v>30</v>
      </c>
      <c r="J155" s="5" t="s">
        <v>30</v>
      </c>
    </row>
    <row r="156" spans="1:10" x14ac:dyDescent="0.35">
      <c r="A156" s="6">
        <v>79615204</v>
      </c>
      <c r="B156" s="6" t="s">
        <v>4</v>
      </c>
      <c r="C156" s="6" t="s">
        <v>7</v>
      </c>
      <c r="D156" s="6" t="s">
        <v>6</v>
      </c>
      <c r="E156" s="5" t="s">
        <v>65</v>
      </c>
      <c r="F156" s="5" t="s">
        <v>390</v>
      </c>
      <c r="G156" s="5" t="s">
        <v>23</v>
      </c>
      <c r="H156" s="5" t="s">
        <v>23</v>
      </c>
      <c r="I156" s="5" t="s">
        <v>21</v>
      </c>
      <c r="J156" s="5" t="s">
        <v>21</v>
      </c>
    </row>
    <row r="157" spans="1:10" x14ac:dyDescent="0.35">
      <c r="A157" s="6">
        <v>79615295</v>
      </c>
      <c r="B157" s="6" t="s">
        <v>4</v>
      </c>
      <c r="C157" s="6" t="s">
        <v>7</v>
      </c>
      <c r="D157" s="6" t="s">
        <v>8</v>
      </c>
      <c r="E157" s="5" t="s">
        <v>66</v>
      </c>
      <c r="F157" s="5" t="s">
        <v>66</v>
      </c>
      <c r="G157" s="5" t="s">
        <v>41</v>
      </c>
      <c r="H157" s="5" t="s">
        <v>305</v>
      </c>
      <c r="I157" s="5" t="s">
        <v>51</v>
      </c>
      <c r="J157" s="5" t="s">
        <v>326</v>
      </c>
    </row>
    <row r="158" spans="1:10" x14ac:dyDescent="0.35">
      <c r="A158" s="6">
        <v>79615357</v>
      </c>
      <c r="B158" s="6" t="s">
        <v>4</v>
      </c>
      <c r="C158" s="6" t="s">
        <v>9</v>
      </c>
      <c r="D158" s="6" t="s">
        <v>12</v>
      </c>
      <c r="E158" s="5" t="s">
        <v>50</v>
      </c>
      <c r="F158" s="5" t="s">
        <v>31</v>
      </c>
      <c r="G158" s="5" t="s">
        <v>20</v>
      </c>
      <c r="H158" s="5" t="s">
        <v>325</v>
      </c>
      <c r="I158" s="5" t="s">
        <v>23</v>
      </c>
      <c r="J158" s="5" t="s">
        <v>23</v>
      </c>
    </row>
    <row r="159" spans="1:10" x14ac:dyDescent="0.35">
      <c r="A159" s="6">
        <v>79616851</v>
      </c>
      <c r="B159" s="6" t="s">
        <v>4</v>
      </c>
      <c r="C159" s="6" t="s">
        <v>9</v>
      </c>
      <c r="D159" s="6" t="s">
        <v>8</v>
      </c>
      <c r="E159" s="5" t="s">
        <v>67</v>
      </c>
      <c r="F159" s="5" t="s">
        <v>325</v>
      </c>
      <c r="G159" s="5" t="s">
        <v>61</v>
      </c>
      <c r="H159" s="5" t="s">
        <v>61</v>
      </c>
      <c r="I159" s="5" t="s">
        <v>30</v>
      </c>
      <c r="J159" s="5" t="s">
        <v>30</v>
      </c>
    </row>
    <row r="160" spans="1:10" x14ac:dyDescent="0.35">
      <c r="A160" s="6">
        <v>79616507</v>
      </c>
      <c r="B160" s="6" t="s">
        <v>4</v>
      </c>
      <c r="C160" s="6" t="s">
        <v>10</v>
      </c>
      <c r="D160" s="6" t="s">
        <v>12</v>
      </c>
      <c r="E160" s="5" t="s">
        <v>68</v>
      </c>
      <c r="F160" s="5" t="s">
        <v>108</v>
      </c>
      <c r="G160" s="5" t="s">
        <v>169</v>
      </c>
      <c r="H160" s="5" t="s">
        <v>362</v>
      </c>
      <c r="I160" s="5" t="s">
        <v>217</v>
      </c>
      <c r="J160" s="5" t="s">
        <v>404</v>
      </c>
    </row>
    <row r="161" spans="1:10" x14ac:dyDescent="0.35">
      <c r="A161" s="6">
        <v>79619584</v>
      </c>
      <c r="B161" s="6" t="s">
        <v>4</v>
      </c>
      <c r="C161" s="6" t="s">
        <v>5</v>
      </c>
      <c r="D161" s="6" t="s">
        <v>12</v>
      </c>
      <c r="E161" s="5" t="s">
        <v>52</v>
      </c>
      <c r="F161" s="5" t="s">
        <v>326</v>
      </c>
      <c r="G161" s="5" t="s">
        <v>42</v>
      </c>
      <c r="H161" s="5" t="s">
        <v>329</v>
      </c>
      <c r="I161" s="5" t="s">
        <v>41</v>
      </c>
      <c r="J161" s="5" t="s">
        <v>305</v>
      </c>
    </row>
    <row r="162" spans="1:10" x14ac:dyDescent="0.35">
      <c r="A162" s="6">
        <v>79621036</v>
      </c>
      <c r="B162" s="6" t="s">
        <v>4</v>
      </c>
      <c r="C162" s="6" t="s">
        <v>7</v>
      </c>
      <c r="D162" s="6" t="s">
        <v>8</v>
      </c>
      <c r="E162" s="5" t="s">
        <v>61</v>
      </c>
      <c r="F162" s="5" t="s">
        <v>61</v>
      </c>
      <c r="G162" s="5" t="s">
        <v>33</v>
      </c>
      <c r="H162" s="5" t="s">
        <v>327</v>
      </c>
      <c r="I162" s="5" t="s">
        <v>162</v>
      </c>
    </row>
    <row r="163" spans="1:10" x14ac:dyDescent="0.35">
      <c r="A163" s="6">
        <v>79620233</v>
      </c>
      <c r="B163" s="6" t="s">
        <v>4</v>
      </c>
      <c r="C163" s="6" t="s">
        <v>7</v>
      </c>
      <c r="D163" s="6" t="s">
        <v>6</v>
      </c>
      <c r="E163" s="5" t="s">
        <v>24</v>
      </c>
      <c r="F163" s="5" t="s">
        <v>386</v>
      </c>
      <c r="G163" s="5" t="s">
        <v>42</v>
      </c>
      <c r="H163" s="5" t="s">
        <v>329</v>
      </c>
      <c r="I163" s="5" t="s">
        <v>41</v>
      </c>
      <c r="J163" s="5" t="s">
        <v>305</v>
      </c>
    </row>
    <row r="164" spans="1:10" x14ac:dyDescent="0.35">
      <c r="A164" s="6">
        <v>79622173</v>
      </c>
      <c r="B164" s="6" t="s">
        <v>4</v>
      </c>
      <c r="C164" s="6" t="s">
        <v>9</v>
      </c>
      <c r="D164" s="6" t="s">
        <v>6</v>
      </c>
      <c r="E164" s="5" t="s">
        <v>60</v>
      </c>
      <c r="F164" s="5" t="s">
        <v>61</v>
      </c>
      <c r="G164" s="5" t="s">
        <v>31</v>
      </c>
      <c r="H164" s="5" t="s">
        <v>31</v>
      </c>
      <c r="I164" s="5" t="s">
        <v>182</v>
      </c>
      <c r="J164" s="5" t="s">
        <v>327</v>
      </c>
    </row>
    <row r="165" spans="1:10" x14ac:dyDescent="0.35">
      <c r="A165" s="6">
        <v>79624643</v>
      </c>
      <c r="B165" s="6" t="s">
        <v>4</v>
      </c>
      <c r="C165" s="6" t="s">
        <v>9</v>
      </c>
      <c r="D165" s="6" t="s">
        <v>8</v>
      </c>
      <c r="E165" s="5" t="s">
        <v>21</v>
      </c>
      <c r="F165" s="5" t="s">
        <v>21</v>
      </c>
      <c r="G165" s="5" t="s">
        <v>35</v>
      </c>
      <c r="H165" s="5" t="s">
        <v>299</v>
      </c>
      <c r="I165" s="5" t="s">
        <v>31</v>
      </c>
      <c r="J165" s="5" t="s">
        <v>31</v>
      </c>
    </row>
    <row r="166" spans="1:10" x14ac:dyDescent="0.35">
      <c r="A166" s="6">
        <v>79624421</v>
      </c>
      <c r="B166" s="6" t="s">
        <v>4</v>
      </c>
      <c r="C166" s="6" t="s">
        <v>7</v>
      </c>
      <c r="D166" s="6" t="s">
        <v>8</v>
      </c>
      <c r="E166" s="5" t="s">
        <v>50</v>
      </c>
      <c r="F166" s="5" t="s">
        <v>31</v>
      </c>
      <c r="G166" s="5" t="s">
        <v>29</v>
      </c>
      <c r="H166" s="5" t="s">
        <v>328</v>
      </c>
      <c r="I166" s="5" t="s">
        <v>87</v>
      </c>
      <c r="J166" s="5" t="s">
        <v>329</v>
      </c>
    </row>
    <row r="167" spans="1:10" x14ac:dyDescent="0.35">
      <c r="A167" s="6">
        <v>79624744</v>
      </c>
      <c r="B167" s="6" t="s">
        <v>4</v>
      </c>
      <c r="C167" s="6" t="s">
        <v>10</v>
      </c>
      <c r="D167" s="6" t="s">
        <v>12</v>
      </c>
      <c r="E167" s="5" t="s">
        <v>42</v>
      </c>
      <c r="F167" s="5" t="s">
        <v>329</v>
      </c>
      <c r="G167" s="5" t="s">
        <v>21</v>
      </c>
      <c r="H167" s="5" t="s">
        <v>21</v>
      </c>
      <c r="I167" s="5" t="s">
        <v>23</v>
      </c>
      <c r="J167" s="5" t="s">
        <v>23</v>
      </c>
    </row>
    <row r="168" spans="1:10" x14ac:dyDescent="0.35">
      <c r="A168" s="6">
        <v>79620826</v>
      </c>
      <c r="B168" s="6" t="s">
        <v>4</v>
      </c>
      <c r="C168" s="6" t="s">
        <v>9</v>
      </c>
      <c r="D168" s="6" t="s">
        <v>8</v>
      </c>
      <c r="E168" s="5" t="s">
        <v>69</v>
      </c>
      <c r="F168" s="5" t="s">
        <v>357</v>
      </c>
      <c r="G168" s="5" t="s">
        <v>42</v>
      </c>
      <c r="H168" s="5" t="s">
        <v>329</v>
      </c>
      <c r="I168" s="5" t="s">
        <v>182</v>
      </c>
      <c r="J168" s="5" t="s">
        <v>327</v>
      </c>
    </row>
    <row r="169" spans="1:10" x14ac:dyDescent="0.35">
      <c r="A169" s="6">
        <v>79625740</v>
      </c>
      <c r="B169" s="6" t="s">
        <v>4</v>
      </c>
      <c r="C169" s="6" t="s">
        <v>10</v>
      </c>
      <c r="D169" s="6" t="s">
        <v>12</v>
      </c>
      <c r="E169" s="5" t="s">
        <v>52</v>
      </c>
      <c r="F169" s="5" t="s">
        <v>326</v>
      </c>
      <c r="G169" s="5" t="s">
        <v>45</v>
      </c>
      <c r="H169" s="5" t="s">
        <v>45</v>
      </c>
      <c r="I169" s="5" t="s">
        <v>42</v>
      </c>
      <c r="J169" s="5" t="s">
        <v>329</v>
      </c>
    </row>
    <row r="170" spans="1:10" x14ac:dyDescent="0.35">
      <c r="A170" s="6">
        <v>79627228</v>
      </c>
      <c r="B170" s="6" t="s">
        <v>4</v>
      </c>
      <c r="C170" s="6" t="s">
        <v>9</v>
      </c>
      <c r="D170" s="6" t="s">
        <v>12</v>
      </c>
      <c r="E170" s="5" t="s">
        <v>70</v>
      </c>
      <c r="F170" s="5" t="s">
        <v>306</v>
      </c>
      <c r="G170" s="5" t="s">
        <v>67</v>
      </c>
      <c r="H170" s="5" t="s">
        <v>325</v>
      </c>
      <c r="I170" s="5" t="s">
        <v>33</v>
      </c>
      <c r="J170" s="5" t="s">
        <v>327</v>
      </c>
    </row>
    <row r="171" spans="1:10" x14ac:dyDescent="0.35">
      <c r="A171" s="6">
        <v>79629885</v>
      </c>
      <c r="B171" s="6" t="s">
        <v>4</v>
      </c>
      <c r="C171" s="6" t="s">
        <v>9</v>
      </c>
      <c r="D171" s="6" t="s">
        <v>8</v>
      </c>
      <c r="E171" s="5" t="s">
        <v>33</v>
      </c>
      <c r="F171" s="5" t="s">
        <v>327</v>
      </c>
      <c r="G171" s="5" t="s">
        <v>88</v>
      </c>
      <c r="H171" s="5" t="s">
        <v>326</v>
      </c>
      <c r="I171" s="5" t="s">
        <v>58</v>
      </c>
      <c r="J171" s="5" t="s">
        <v>58</v>
      </c>
    </row>
    <row r="172" spans="1:10" x14ac:dyDescent="0.35">
      <c r="A172" s="6">
        <v>79632249</v>
      </c>
      <c r="B172" s="6" t="s">
        <v>4</v>
      </c>
      <c r="C172" s="6" t="s">
        <v>9</v>
      </c>
      <c r="D172" s="6" t="s">
        <v>8</v>
      </c>
      <c r="E172" s="5" t="s">
        <v>21</v>
      </c>
      <c r="F172" s="5" t="s">
        <v>21</v>
      </c>
      <c r="G172" s="5" t="s">
        <v>23</v>
      </c>
      <c r="H172" s="5" t="s">
        <v>23</v>
      </c>
      <c r="I172" s="5" t="s">
        <v>41</v>
      </c>
      <c r="J172" s="5" t="s">
        <v>305</v>
      </c>
    </row>
    <row r="173" spans="1:10" x14ac:dyDescent="0.35">
      <c r="A173" s="6">
        <v>79634730</v>
      </c>
      <c r="B173" s="6" t="s">
        <v>4</v>
      </c>
      <c r="C173" s="6" t="s">
        <v>7</v>
      </c>
      <c r="D173" s="6" t="s">
        <v>11</v>
      </c>
      <c r="E173" s="5" t="s">
        <v>71</v>
      </c>
      <c r="F173" s="5" t="s">
        <v>344</v>
      </c>
      <c r="G173" s="5" t="s">
        <v>96</v>
      </c>
      <c r="H173" s="5" t="s">
        <v>96</v>
      </c>
      <c r="I173" s="5" t="s">
        <v>162</v>
      </c>
    </row>
    <row r="174" spans="1:10" x14ac:dyDescent="0.35">
      <c r="A174" s="6">
        <v>79637794</v>
      </c>
      <c r="B174" s="6" t="s">
        <v>4</v>
      </c>
      <c r="C174" s="6" t="s">
        <v>9</v>
      </c>
      <c r="D174" s="6" t="s">
        <v>11</v>
      </c>
      <c r="E174" s="5" t="s">
        <v>28</v>
      </c>
      <c r="F174" s="5" t="s">
        <v>28</v>
      </c>
      <c r="G174" s="5" t="s">
        <v>35</v>
      </c>
      <c r="H174" s="5" t="s">
        <v>299</v>
      </c>
      <c r="I174" s="5" t="s">
        <v>46</v>
      </c>
      <c r="J174" s="5" t="s">
        <v>330</v>
      </c>
    </row>
    <row r="175" spans="1:10" x14ac:dyDescent="0.35">
      <c r="A175" s="6">
        <v>79639287</v>
      </c>
      <c r="B175" s="6" t="s">
        <v>4</v>
      </c>
      <c r="C175" s="6" t="s">
        <v>7</v>
      </c>
      <c r="D175" s="6" t="s">
        <v>6</v>
      </c>
      <c r="E175" s="5" t="s">
        <v>28</v>
      </c>
      <c r="F175" s="5" t="s">
        <v>28</v>
      </c>
      <c r="G175" s="5" t="s">
        <v>35</v>
      </c>
      <c r="H175" s="5" t="s">
        <v>299</v>
      </c>
      <c r="I175" s="5" t="s">
        <v>22</v>
      </c>
      <c r="J175" s="5" t="s">
        <v>325</v>
      </c>
    </row>
    <row r="176" spans="1:10" x14ac:dyDescent="0.35">
      <c r="A176" s="6">
        <v>79639090</v>
      </c>
      <c r="B176" s="6" t="s">
        <v>4</v>
      </c>
      <c r="C176" s="6" t="s">
        <v>9</v>
      </c>
      <c r="D176" s="6" t="s">
        <v>6</v>
      </c>
      <c r="E176" s="5" t="s">
        <v>26</v>
      </c>
      <c r="F176" s="5" t="s">
        <v>26</v>
      </c>
      <c r="G176" s="5" t="s">
        <v>46</v>
      </c>
      <c r="H176" s="5" t="s">
        <v>330</v>
      </c>
      <c r="I176" s="5" t="s">
        <v>99</v>
      </c>
      <c r="J176" s="5" t="s">
        <v>299</v>
      </c>
    </row>
    <row r="177" spans="1:10" x14ac:dyDescent="0.35">
      <c r="A177" s="6">
        <v>79640346</v>
      </c>
      <c r="B177" s="6" t="s">
        <v>4</v>
      </c>
      <c r="C177" s="6" t="s">
        <v>7</v>
      </c>
      <c r="D177" s="6" t="s">
        <v>8</v>
      </c>
      <c r="E177" s="5" t="s">
        <v>23</v>
      </c>
      <c r="F177" s="5" t="s">
        <v>23</v>
      </c>
      <c r="G177" s="5" t="s">
        <v>20</v>
      </c>
      <c r="H177" s="5" t="s">
        <v>325</v>
      </c>
      <c r="I177" s="5" t="s">
        <v>162</v>
      </c>
    </row>
    <row r="178" spans="1:10" x14ac:dyDescent="0.35">
      <c r="A178" s="6">
        <v>79636236</v>
      </c>
      <c r="B178" s="6" t="s">
        <v>4</v>
      </c>
      <c r="C178" s="6" t="s">
        <v>10</v>
      </c>
      <c r="D178" s="6" t="s">
        <v>12</v>
      </c>
      <c r="E178" s="5" t="s">
        <v>21</v>
      </c>
      <c r="F178" s="5" t="s">
        <v>21</v>
      </c>
      <c r="G178" s="5" t="s">
        <v>30</v>
      </c>
      <c r="H178" s="5" t="s">
        <v>30</v>
      </c>
      <c r="I178" s="5" t="s">
        <v>162</v>
      </c>
    </row>
    <row r="179" spans="1:10" x14ac:dyDescent="0.35">
      <c r="A179" s="6">
        <v>79643420</v>
      </c>
      <c r="B179" s="6" t="s">
        <v>4</v>
      </c>
      <c r="C179" s="6" t="s">
        <v>9</v>
      </c>
      <c r="D179" s="6" t="s">
        <v>8</v>
      </c>
      <c r="E179" s="5" t="s">
        <v>72</v>
      </c>
      <c r="F179" s="5" t="s">
        <v>307</v>
      </c>
      <c r="G179" s="5" t="s">
        <v>52</v>
      </c>
      <c r="H179" s="5" t="s">
        <v>326</v>
      </c>
      <c r="I179" s="5" t="s">
        <v>36</v>
      </c>
      <c r="J179" s="5" t="s">
        <v>36</v>
      </c>
    </row>
    <row r="180" spans="1:10" x14ac:dyDescent="0.35">
      <c r="A180" s="6">
        <v>79644486</v>
      </c>
      <c r="B180" s="6" t="s">
        <v>4</v>
      </c>
      <c r="C180" s="6" t="s">
        <v>9</v>
      </c>
      <c r="D180" s="6" t="s">
        <v>6</v>
      </c>
      <c r="E180" s="5" t="s">
        <v>21</v>
      </c>
      <c r="F180" s="5" t="s">
        <v>21</v>
      </c>
      <c r="G180" s="5" t="s">
        <v>162</v>
      </c>
      <c r="I180" s="5" t="s">
        <v>162</v>
      </c>
    </row>
    <row r="181" spans="1:10" x14ac:dyDescent="0.35">
      <c r="A181" s="6">
        <v>79644747</v>
      </c>
      <c r="B181" s="6" t="s">
        <v>4</v>
      </c>
      <c r="C181" s="6" t="s">
        <v>9</v>
      </c>
      <c r="D181" s="6" t="s">
        <v>11</v>
      </c>
      <c r="E181" s="5" t="s">
        <v>73</v>
      </c>
      <c r="F181" s="5" t="s">
        <v>73</v>
      </c>
      <c r="G181" s="5" t="s">
        <v>78</v>
      </c>
      <c r="H181" s="5" t="s">
        <v>299</v>
      </c>
      <c r="I181" s="5" t="s">
        <v>107</v>
      </c>
      <c r="J181" s="5" t="s">
        <v>330</v>
      </c>
    </row>
    <row r="182" spans="1:10" x14ac:dyDescent="0.35">
      <c r="A182" s="6">
        <v>79645106</v>
      </c>
      <c r="B182" s="6" t="s">
        <v>4</v>
      </c>
      <c r="C182" s="6" t="s">
        <v>5</v>
      </c>
      <c r="D182" s="6" t="s">
        <v>8</v>
      </c>
      <c r="E182" s="5" t="s">
        <v>22</v>
      </c>
      <c r="F182" s="5" t="s">
        <v>325</v>
      </c>
      <c r="G182" s="5" t="s">
        <v>170</v>
      </c>
      <c r="H182" s="5" t="s">
        <v>362</v>
      </c>
      <c r="I182" s="5" t="s">
        <v>218</v>
      </c>
      <c r="J182" s="5" t="s">
        <v>303</v>
      </c>
    </row>
    <row r="183" spans="1:10" x14ac:dyDescent="0.35">
      <c r="A183" s="6">
        <v>79645310</v>
      </c>
      <c r="B183" s="6" t="s">
        <v>4</v>
      </c>
      <c r="C183" s="6" t="s">
        <v>9</v>
      </c>
      <c r="D183" s="6" t="s">
        <v>11</v>
      </c>
      <c r="E183" s="5" t="s">
        <v>40</v>
      </c>
      <c r="F183" s="5" t="s">
        <v>40</v>
      </c>
      <c r="G183" s="5" t="s">
        <v>111</v>
      </c>
      <c r="H183" s="5" t="s">
        <v>325</v>
      </c>
      <c r="I183" s="5" t="s">
        <v>24</v>
      </c>
      <c r="J183" s="5" t="s">
        <v>386</v>
      </c>
    </row>
    <row r="184" spans="1:10" x14ac:dyDescent="0.35">
      <c r="A184" s="6">
        <v>79646245</v>
      </c>
      <c r="B184" s="6" t="s">
        <v>4</v>
      </c>
      <c r="C184" s="6" t="s">
        <v>7</v>
      </c>
      <c r="D184" s="6" t="s">
        <v>8</v>
      </c>
      <c r="E184" s="5" t="s">
        <v>23</v>
      </c>
      <c r="F184" s="5" t="s">
        <v>23</v>
      </c>
      <c r="G184" s="5" t="s">
        <v>33</v>
      </c>
      <c r="H184" s="5" t="s">
        <v>327</v>
      </c>
      <c r="I184" s="5" t="s">
        <v>36</v>
      </c>
      <c r="J184" s="5" t="s">
        <v>36</v>
      </c>
    </row>
    <row r="185" spans="1:10" x14ac:dyDescent="0.35">
      <c r="A185" s="6">
        <v>79642577</v>
      </c>
      <c r="B185" s="6" t="s">
        <v>4</v>
      </c>
      <c r="C185" s="6" t="s">
        <v>9</v>
      </c>
      <c r="D185" s="6" t="s">
        <v>8</v>
      </c>
      <c r="E185" s="5" t="s">
        <v>36</v>
      </c>
      <c r="F185" s="5" t="s">
        <v>36</v>
      </c>
      <c r="G185" s="5" t="s">
        <v>171</v>
      </c>
      <c r="H185" s="5" t="s">
        <v>171</v>
      </c>
      <c r="I185" s="5" t="s">
        <v>152</v>
      </c>
      <c r="J185" s="5" t="s">
        <v>152</v>
      </c>
    </row>
    <row r="186" spans="1:10" x14ac:dyDescent="0.35">
      <c r="A186" s="6">
        <v>79645840</v>
      </c>
      <c r="B186" s="6" t="s">
        <v>4</v>
      </c>
      <c r="C186" s="6" t="s">
        <v>7</v>
      </c>
      <c r="D186" s="6" t="s">
        <v>6</v>
      </c>
      <c r="E186" s="5" t="s">
        <v>74</v>
      </c>
      <c r="F186" s="5" t="s">
        <v>74</v>
      </c>
      <c r="G186" s="5" t="s">
        <v>130</v>
      </c>
      <c r="H186" s="5" t="s">
        <v>130</v>
      </c>
      <c r="I186" s="5" t="s">
        <v>42</v>
      </c>
      <c r="J186" s="5" t="s">
        <v>329</v>
      </c>
    </row>
    <row r="187" spans="1:10" x14ac:dyDescent="0.35">
      <c r="A187" s="6">
        <v>79646229</v>
      </c>
      <c r="B187" s="6" t="s">
        <v>4</v>
      </c>
      <c r="C187" s="6" t="s">
        <v>10</v>
      </c>
      <c r="D187" s="6" t="s">
        <v>8</v>
      </c>
      <c r="E187" s="5" t="s">
        <v>21</v>
      </c>
      <c r="F187" s="5" t="s">
        <v>21</v>
      </c>
      <c r="G187" s="5" t="s">
        <v>172</v>
      </c>
      <c r="H187" s="5" t="s">
        <v>342</v>
      </c>
      <c r="I187" s="5" t="s">
        <v>28</v>
      </c>
      <c r="J187" s="5" t="s">
        <v>28</v>
      </c>
    </row>
    <row r="188" spans="1:10" x14ac:dyDescent="0.35">
      <c r="A188" s="6">
        <v>79653398</v>
      </c>
      <c r="B188" s="6" t="s">
        <v>4</v>
      </c>
      <c r="C188" s="6" t="s">
        <v>7</v>
      </c>
      <c r="D188" s="6" t="s">
        <v>8</v>
      </c>
      <c r="E188" s="5" t="s">
        <v>75</v>
      </c>
      <c r="F188" s="5" t="s">
        <v>378</v>
      </c>
      <c r="G188" s="5" t="s">
        <v>33</v>
      </c>
      <c r="H188" s="5" t="s">
        <v>327</v>
      </c>
      <c r="I188" s="5" t="s">
        <v>46</v>
      </c>
      <c r="J188" s="5" t="s">
        <v>330</v>
      </c>
    </row>
    <row r="189" spans="1:10" x14ac:dyDescent="0.35">
      <c r="A189" s="6">
        <v>79658179</v>
      </c>
      <c r="B189" s="6" t="s">
        <v>4</v>
      </c>
      <c r="C189" s="6" t="s">
        <v>5</v>
      </c>
      <c r="D189" s="6" t="s">
        <v>8</v>
      </c>
      <c r="E189" s="5" t="s">
        <v>23</v>
      </c>
      <c r="F189" s="5" t="s">
        <v>23</v>
      </c>
      <c r="G189" s="5" t="s">
        <v>33</v>
      </c>
      <c r="H189" s="5" t="s">
        <v>327</v>
      </c>
      <c r="I189" s="5" t="s">
        <v>25</v>
      </c>
      <c r="J189" s="5" t="s">
        <v>25</v>
      </c>
    </row>
    <row r="190" spans="1:10" x14ac:dyDescent="0.35">
      <c r="A190" s="6">
        <v>79660944</v>
      </c>
      <c r="B190" s="6" t="s">
        <v>4</v>
      </c>
      <c r="C190" s="6" t="s">
        <v>9</v>
      </c>
      <c r="D190" s="6" t="s">
        <v>6</v>
      </c>
      <c r="E190" s="5" t="s">
        <v>76</v>
      </c>
      <c r="F190" s="5" t="s">
        <v>76</v>
      </c>
      <c r="G190" s="5" t="s">
        <v>86</v>
      </c>
      <c r="H190" s="5" t="s">
        <v>330</v>
      </c>
      <c r="I190" s="5" t="s">
        <v>26</v>
      </c>
      <c r="J190" s="5" t="s">
        <v>26</v>
      </c>
    </row>
    <row r="191" spans="1:10" x14ac:dyDescent="0.35">
      <c r="A191" s="6">
        <v>79667188</v>
      </c>
      <c r="B191" s="6" t="s">
        <v>4</v>
      </c>
      <c r="C191" s="6" t="s">
        <v>7</v>
      </c>
      <c r="D191" s="6" t="s">
        <v>8</v>
      </c>
      <c r="E191" s="5" t="s">
        <v>61</v>
      </c>
      <c r="F191" s="5" t="s">
        <v>61</v>
      </c>
      <c r="G191" s="5" t="s">
        <v>58</v>
      </c>
      <c r="H191" s="5" t="s">
        <v>58</v>
      </c>
      <c r="I191" s="5" t="s">
        <v>37</v>
      </c>
    </row>
    <row r="192" spans="1:10" x14ac:dyDescent="0.35">
      <c r="A192" s="6">
        <v>79670052</v>
      </c>
      <c r="B192" s="6" t="s">
        <v>4</v>
      </c>
      <c r="C192" s="6" t="s">
        <v>7</v>
      </c>
      <c r="D192" s="6" t="s">
        <v>11</v>
      </c>
      <c r="E192" s="5" t="s">
        <v>42</v>
      </c>
      <c r="F192" s="5" t="s">
        <v>61</v>
      </c>
      <c r="G192" s="5" t="s">
        <v>41</v>
      </c>
      <c r="H192" s="5" t="s">
        <v>305</v>
      </c>
      <c r="I192" s="5" t="s">
        <v>22</v>
      </c>
      <c r="J192" s="5" t="s">
        <v>325</v>
      </c>
    </row>
    <row r="193" spans="1:10" x14ac:dyDescent="0.35">
      <c r="A193" s="6">
        <v>79671796</v>
      </c>
      <c r="B193" s="6" t="s">
        <v>4</v>
      </c>
      <c r="C193" s="6" t="s">
        <v>10</v>
      </c>
      <c r="D193" s="6" t="s">
        <v>8</v>
      </c>
      <c r="E193" s="5" t="s">
        <v>77</v>
      </c>
      <c r="F193" s="5" t="s">
        <v>61</v>
      </c>
      <c r="G193" s="5" t="s">
        <v>42</v>
      </c>
      <c r="H193" s="5" t="s">
        <v>329</v>
      </c>
      <c r="I193" s="5" t="s">
        <v>29</v>
      </c>
      <c r="J193" s="5" t="s">
        <v>328</v>
      </c>
    </row>
    <row r="194" spans="1:10" x14ac:dyDescent="0.35">
      <c r="A194" s="6">
        <v>79672048</v>
      </c>
      <c r="B194" s="6" t="s">
        <v>4</v>
      </c>
      <c r="C194" s="6" t="s">
        <v>7</v>
      </c>
      <c r="D194" s="6" t="s">
        <v>13</v>
      </c>
      <c r="E194" s="5" t="s">
        <v>78</v>
      </c>
      <c r="F194" s="5" t="s">
        <v>299</v>
      </c>
      <c r="G194" s="5" t="s">
        <v>20</v>
      </c>
      <c r="H194" s="5" t="s">
        <v>325</v>
      </c>
      <c r="I194" s="5" t="s">
        <v>36</v>
      </c>
      <c r="J194" s="5" t="s">
        <v>36</v>
      </c>
    </row>
    <row r="195" spans="1:10" x14ac:dyDescent="0.35">
      <c r="A195" s="6">
        <v>79676691</v>
      </c>
      <c r="B195" s="6" t="s">
        <v>4</v>
      </c>
      <c r="C195" s="6" t="s">
        <v>5</v>
      </c>
      <c r="D195" s="6" t="s">
        <v>8</v>
      </c>
      <c r="E195" s="5" t="s">
        <v>28</v>
      </c>
      <c r="F195" s="5" t="s">
        <v>28</v>
      </c>
      <c r="G195" s="5" t="s">
        <v>36</v>
      </c>
      <c r="H195" s="5" t="s">
        <v>36</v>
      </c>
      <c r="I195" s="5" t="s">
        <v>48</v>
      </c>
      <c r="J195" s="5" t="s">
        <v>326</v>
      </c>
    </row>
    <row r="196" spans="1:10" x14ac:dyDescent="0.35">
      <c r="A196" s="6">
        <v>79697034</v>
      </c>
      <c r="B196" s="6" t="s">
        <v>4</v>
      </c>
      <c r="C196" s="6" t="s">
        <v>7</v>
      </c>
      <c r="D196" s="6" t="s">
        <v>8</v>
      </c>
      <c r="E196" s="5" t="s">
        <v>20</v>
      </c>
      <c r="F196" s="5" t="s">
        <v>325</v>
      </c>
      <c r="G196" s="5" t="s">
        <v>41</v>
      </c>
      <c r="H196" s="5" t="s">
        <v>305</v>
      </c>
      <c r="I196" s="5" t="s">
        <v>162</v>
      </c>
    </row>
    <row r="197" spans="1:10" x14ac:dyDescent="0.35">
      <c r="A197" s="6">
        <v>79697469</v>
      </c>
      <c r="B197" s="6" t="s">
        <v>4</v>
      </c>
      <c r="C197" s="6" t="s">
        <v>9</v>
      </c>
      <c r="D197" s="6" t="s">
        <v>6</v>
      </c>
      <c r="E197" s="5" t="s">
        <v>79</v>
      </c>
      <c r="F197" s="5" t="s">
        <v>73</v>
      </c>
      <c r="G197" s="5" t="s">
        <v>173</v>
      </c>
      <c r="H197" s="5" t="s">
        <v>326</v>
      </c>
      <c r="I197" s="5" t="s">
        <v>45</v>
      </c>
      <c r="J197" s="5" t="s">
        <v>45</v>
      </c>
    </row>
    <row r="198" spans="1:10" x14ac:dyDescent="0.35">
      <c r="A198" s="6">
        <v>79697253</v>
      </c>
      <c r="B198" s="6" t="s">
        <v>4</v>
      </c>
      <c r="C198" s="6" t="s">
        <v>7</v>
      </c>
      <c r="D198" s="6" t="s">
        <v>12</v>
      </c>
      <c r="E198" s="5" t="s">
        <v>23</v>
      </c>
      <c r="F198" s="5" t="s">
        <v>23</v>
      </c>
      <c r="G198" s="5" t="s">
        <v>45</v>
      </c>
      <c r="H198" s="5" t="s">
        <v>45</v>
      </c>
      <c r="I198" s="5" t="s">
        <v>86</v>
      </c>
      <c r="J198" s="5" t="s">
        <v>330</v>
      </c>
    </row>
    <row r="199" spans="1:10" x14ac:dyDescent="0.35">
      <c r="A199" s="6">
        <v>79697950</v>
      </c>
      <c r="B199" s="6" t="s">
        <v>4</v>
      </c>
      <c r="C199" s="6" t="s">
        <v>7</v>
      </c>
      <c r="D199" s="6" t="s">
        <v>8</v>
      </c>
      <c r="E199" s="5" t="s">
        <v>80</v>
      </c>
      <c r="F199" s="5" t="s">
        <v>326</v>
      </c>
      <c r="G199" s="5" t="s">
        <v>21</v>
      </c>
      <c r="H199" s="5" t="s">
        <v>21</v>
      </c>
      <c r="I199" s="5" t="s">
        <v>162</v>
      </c>
    </row>
    <row r="200" spans="1:10" x14ac:dyDescent="0.35">
      <c r="A200" s="6">
        <v>79696679</v>
      </c>
      <c r="B200" s="6" t="s">
        <v>4</v>
      </c>
      <c r="C200" s="6" t="s">
        <v>14</v>
      </c>
      <c r="D200" s="6" t="s">
        <v>12</v>
      </c>
      <c r="E200" s="5" t="s">
        <v>22</v>
      </c>
      <c r="F200" s="5" t="s">
        <v>325</v>
      </c>
      <c r="G200" s="5" t="s">
        <v>90</v>
      </c>
      <c r="H200" s="5" t="s">
        <v>334</v>
      </c>
      <c r="I200" s="5" t="s">
        <v>52</v>
      </c>
      <c r="J200" s="5" t="s">
        <v>326</v>
      </c>
    </row>
    <row r="201" spans="1:10" x14ac:dyDescent="0.35">
      <c r="A201" s="6">
        <v>79697553</v>
      </c>
      <c r="B201" s="6" t="s">
        <v>4</v>
      </c>
      <c r="C201" s="6" t="s">
        <v>9</v>
      </c>
      <c r="D201" s="6" t="s">
        <v>8</v>
      </c>
      <c r="E201" s="5" t="s">
        <v>45</v>
      </c>
      <c r="F201" s="5" t="s">
        <v>45</v>
      </c>
      <c r="G201" s="5" t="s">
        <v>21</v>
      </c>
      <c r="H201" s="5" t="s">
        <v>21</v>
      </c>
      <c r="I201" s="5" t="s">
        <v>40</v>
      </c>
      <c r="J201" s="5" t="s">
        <v>40</v>
      </c>
    </row>
    <row r="202" spans="1:10" x14ac:dyDescent="0.35">
      <c r="A202" s="6">
        <v>79690361</v>
      </c>
      <c r="B202" s="6" t="s">
        <v>4</v>
      </c>
      <c r="C202" s="6" t="s">
        <v>7</v>
      </c>
      <c r="D202" s="6" t="s">
        <v>12</v>
      </c>
      <c r="E202" s="5" t="s">
        <v>50</v>
      </c>
      <c r="F202" s="5" t="s">
        <v>31</v>
      </c>
      <c r="G202" s="5" t="s">
        <v>36</v>
      </c>
      <c r="H202" s="5" t="s">
        <v>36</v>
      </c>
      <c r="I202" s="5" t="s">
        <v>27</v>
      </c>
      <c r="J202" s="5" t="s">
        <v>326</v>
      </c>
    </row>
    <row r="203" spans="1:10" x14ac:dyDescent="0.35">
      <c r="A203" s="6">
        <v>79706400</v>
      </c>
      <c r="B203" s="6" t="s">
        <v>4</v>
      </c>
      <c r="C203" s="6" t="s">
        <v>7</v>
      </c>
      <c r="D203" s="6" t="s">
        <v>8</v>
      </c>
      <c r="E203" s="5" t="s">
        <v>81</v>
      </c>
      <c r="F203" s="5" t="s">
        <v>350</v>
      </c>
      <c r="G203" s="5" t="s">
        <v>23</v>
      </c>
      <c r="H203" s="5" t="s">
        <v>23</v>
      </c>
      <c r="I203" s="5" t="s">
        <v>33</v>
      </c>
      <c r="J203" s="5" t="s">
        <v>327</v>
      </c>
    </row>
    <row r="204" spans="1:10" x14ac:dyDescent="0.35">
      <c r="A204" s="6">
        <v>79712035</v>
      </c>
      <c r="B204" s="6" t="s">
        <v>4</v>
      </c>
      <c r="C204" s="6" t="s">
        <v>9</v>
      </c>
      <c r="D204" s="6" t="s">
        <v>6</v>
      </c>
      <c r="E204" s="5" t="s">
        <v>23</v>
      </c>
      <c r="F204" s="5" t="s">
        <v>23</v>
      </c>
      <c r="G204" s="5" t="s">
        <v>96</v>
      </c>
      <c r="H204" s="5" t="s">
        <v>96</v>
      </c>
      <c r="I204" s="5" t="s">
        <v>21</v>
      </c>
      <c r="J204" s="5" t="s">
        <v>21</v>
      </c>
    </row>
    <row r="205" spans="1:10" x14ac:dyDescent="0.35">
      <c r="A205" s="6">
        <v>79718236</v>
      </c>
      <c r="B205" s="6" t="s">
        <v>4</v>
      </c>
      <c r="C205" s="6" t="s">
        <v>9</v>
      </c>
      <c r="D205" s="6" t="s">
        <v>8</v>
      </c>
      <c r="E205" s="5" t="s">
        <v>41</v>
      </c>
      <c r="F205" s="5" t="s">
        <v>305</v>
      </c>
      <c r="G205" s="5" t="s">
        <v>29</v>
      </c>
      <c r="H205" s="5" t="s">
        <v>328</v>
      </c>
      <c r="I205" s="5" t="s">
        <v>53</v>
      </c>
      <c r="J205" s="5" t="s">
        <v>334</v>
      </c>
    </row>
    <row r="206" spans="1:10" x14ac:dyDescent="0.35">
      <c r="A206" s="6">
        <v>79719729</v>
      </c>
      <c r="B206" s="6" t="s">
        <v>4</v>
      </c>
      <c r="C206" s="6" t="s">
        <v>7</v>
      </c>
      <c r="D206" s="6" t="s">
        <v>8</v>
      </c>
      <c r="E206" s="5" t="s">
        <v>29</v>
      </c>
      <c r="F206" s="5" t="s">
        <v>328</v>
      </c>
      <c r="G206" s="5" t="s">
        <v>35</v>
      </c>
      <c r="H206" s="5" t="s">
        <v>299</v>
      </c>
      <c r="I206" s="5" t="s">
        <v>22</v>
      </c>
      <c r="J206" s="5" t="s">
        <v>325</v>
      </c>
    </row>
    <row r="207" spans="1:10" x14ac:dyDescent="0.35">
      <c r="A207" s="6">
        <v>79720302</v>
      </c>
      <c r="B207" s="6" t="s">
        <v>4</v>
      </c>
      <c r="C207" s="6" t="s">
        <v>9</v>
      </c>
      <c r="D207" s="6" t="s">
        <v>8</v>
      </c>
      <c r="E207" s="5" t="s">
        <v>23</v>
      </c>
      <c r="F207" s="5" t="s">
        <v>23</v>
      </c>
      <c r="G207" s="5" t="s">
        <v>42</v>
      </c>
      <c r="H207" s="5" t="s">
        <v>329</v>
      </c>
      <c r="I207" s="5" t="s">
        <v>162</v>
      </c>
    </row>
    <row r="208" spans="1:10" x14ac:dyDescent="0.35">
      <c r="A208" s="6">
        <v>79726456</v>
      </c>
      <c r="B208" s="6" t="s">
        <v>4</v>
      </c>
      <c r="C208" s="6" t="s">
        <v>9</v>
      </c>
      <c r="D208" s="6" t="s">
        <v>8</v>
      </c>
      <c r="E208" s="5" t="s">
        <v>23</v>
      </c>
      <c r="F208" s="5" t="s">
        <v>23</v>
      </c>
      <c r="G208" s="5" t="s">
        <v>35</v>
      </c>
      <c r="H208" s="5" t="s">
        <v>299</v>
      </c>
      <c r="I208" s="5" t="s">
        <v>33</v>
      </c>
      <c r="J208" s="5" t="s">
        <v>327</v>
      </c>
    </row>
    <row r="209" spans="1:10" x14ac:dyDescent="0.35">
      <c r="A209" s="6">
        <v>79729876</v>
      </c>
      <c r="B209" s="6" t="s">
        <v>4</v>
      </c>
      <c r="C209" s="6" t="s">
        <v>9</v>
      </c>
      <c r="D209" s="6" t="s">
        <v>12</v>
      </c>
      <c r="E209" s="5" t="s">
        <v>49</v>
      </c>
      <c r="F209" s="5" t="s">
        <v>343</v>
      </c>
      <c r="G209" s="5" t="s">
        <v>174</v>
      </c>
      <c r="H209" s="5" t="s">
        <v>314</v>
      </c>
      <c r="I209" s="5" t="s">
        <v>182</v>
      </c>
      <c r="J209" s="5" t="s">
        <v>327</v>
      </c>
    </row>
    <row r="210" spans="1:10" x14ac:dyDescent="0.35">
      <c r="A210" s="6">
        <v>79733554</v>
      </c>
      <c r="B210" s="6" t="s">
        <v>4</v>
      </c>
      <c r="C210" s="6" t="s">
        <v>10</v>
      </c>
      <c r="D210" s="6" t="s">
        <v>6</v>
      </c>
      <c r="E210" s="5" t="s">
        <v>82</v>
      </c>
      <c r="F210" s="5" t="s">
        <v>334</v>
      </c>
      <c r="G210" s="5" t="s">
        <v>22</v>
      </c>
      <c r="H210" s="5" t="s">
        <v>325</v>
      </c>
      <c r="I210" s="5" t="s">
        <v>219</v>
      </c>
      <c r="J210" s="5" t="s">
        <v>334</v>
      </c>
    </row>
    <row r="211" spans="1:10" x14ac:dyDescent="0.35">
      <c r="A211" s="6">
        <v>79734542</v>
      </c>
      <c r="B211" s="6" t="s">
        <v>4</v>
      </c>
      <c r="C211" s="6" t="s">
        <v>9</v>
      </c>
      <c r="D211" s="6" t="s">
        <v>11</v>
      </c>
      <c r="E211" s="5" t="s">
        <v>19</v>
      </c>
      <c r="F211" s="5" t="s">
        <v>19</v>
      </c>
      <c r="G211" s="5" t="s">
        <v>21</v>
      </c>
      <c r="H211" s="5" t="s">
        <v>21</v>
      </c>
      <c r="I211" s="5" t="s">
        <v>220</v>
      </c>
      <c r="J211" s="5" t="s">
        <v>355</v>
      </c>
    </row>
    <row r="212" spans="1:10" x14ac:dyDescent="0.35">
      <c r="A212" s="6">
        <v>79756909</v>
      </c>
      <c r="B212" s="6" t="s">
        <v>4</v>
      </c>
      <c r="C212" s="6" t="s">
        <v>10</v>
      </c>
      <c r="D212" s="6" t="s">
        <v>8</v>
      </c>
      <c r="E212" s="5" t="s">
        <v>20</v>
      </c>
      <c r="F212" s="5" t="s">
        <v>325</v>
      </c>
      <c r="G212" s="5" t="s">
        <v>35</v>
      </c>
      <c r="H212" s="5" t="s">
        <v>299</v>
      </c>
      <c r="I212" s="5" t="s">
        <v>46</v>
      </c>
      <c r="J212" s="5" t="s">
        <v>330</v>
      </c>
    </row>
    <row r="213" spans="1:10" x14ac:dyDescent="0.35">
      <c r="A213" s="6">
        <v>79765157</v>
      </c>
      <c r="B213" s="6" t="s">
        <v>4</v>
      </c>
      <c r="C213" s="6" t="s">
        <v>7</v>
      </c>
      <c r="D213" s="6" t="s">
        <v>6</v>
      </c>
      <c r="E213" s="5" t="s">
        <v>37</v>
      </c>
      <c r="F213" s="5" t="s">
        <v>405</v>
      </c>
      <c r="G213" s="5" t="s">
        <v>61</v>
      </c>
      <c r="H213" s="5" t="s">
        <v>61</v>
      </c>
      <c r="I213" s="5" t="s">
        <v>61</v>
      </c>
      <c r="J213" s="5" t="s">
        <v>61</v>
      </c>
    </row>
    <row r="214" spans="1:10" x14ac:dyDescent="0.35">
      <c r="A214" s="6">
        <v>79779024</v>
      </c>
      <c r="B214" s="6" t="s">
        <v>4</v>
      </c>
      <c r="C214" s="6" t="s">
        <v>9</v>
      </c>
      <c r="D214" s="6" t="s">
        <v>6</v>
      </c>
      <c r="E214" s="5" t="s">
        <v>32</v>
      </c>
      <c r="F214" s="5" t="s">
        <v>32</v>
      </c>
      <c r="G214" s="5" t="s">
        <v>46</v>
      </c>
      <c r="H214" s="5" t="s">
        <v>330</v>
      </c>
      <c r="I214" s="5" t="s">
        <v>168</v>
      </c>
    </row>
    <row r="215" spans="1:10" x14ac:dyDescent="0.35">
      <c r="A215" s="6">
        <v>79800794</v>
      </c>
      <c r="B215" s="6" t="s">
        <v>4</v>
      </c>
      <c r="C215" s="6" t="s">
        <v>5</v>
      </c>
      <c r="D215" s="6" t="s">
        <v>8</v>
      </c>
      <c r="E215" s="5" t="s">
        <v>22</v>
      </c>
      <c r="F215" s="5" t="s">
        <v>325</v>
      </c>
      <c r="G215" s="5" t="s">
        <v>111</v>
      </c>
      <c r="H215" s="5" t="s">
        <v>325</v>
      </c>
      <c r="I215" s="5" t="s">
        <v>37</v>
      </c>
      <c r="J215" s="5" t="s">
        <v>405</v>
      </c>
    </row>
    <row r="216" spans="1:10" x14ac:dyDescent="0.35">
      <c r="A216" s="6">
        <v>79705611</v>
      </c>
      <c r="B216" s="6" t="s">
        <v>4</v>
      </c>
      <c r="C216" s="6" t="s">
        <v>9</v>
      </c>
      <c r="D216" s="6" t="s">
        <v>8</v>
      </c>
      <c r="E216" s="5" t="s">
        <v>67</v>
      </c>
      <c r="F216" s="5" t="s">
        <v>325</v>
      </c>
      <c r="G216" s="5" t="s">
        <v>87</v>
      </c>
      <c r="H216" s="5" t="s">
        <v>329</v>
      </c>
      <c r="I216" s="5" t="s">
        <v>29</v>
      </c>
      <c r="J216" s="5" t="s">
        <v>328</v>
      </c>
    </row>
    <row r="217" spans="1:10" x14ac:dyDescent="0.35">
      <c r="A217" s="6">
        <v>79809257</v>
      </c>
      <c r="B217" s="6" t="s">
        <v>4</v>
      </c>
      <c r="C217" s="6" t="s">
        <v>14</v>
      </c>
      <c r="D217" s="6" t="s">
        <v>11</v>
      </c>
      <c r="E217" s="5" t="s">
        <v>33</v>
      </c>
      <c r="F217" s="5" t="s">
        <v>327</v>
      </c>
      <c r="G217" s="5" t="s">
        <v>61</v>
      </c>
      <c r="H217" s="5" t="s">
        <v>61</v>
      </c>
      <c r="I217" s="5" t="s">
        <v>58</v>
      </c>
      <c r="J217" s="5" t="s">
        <v>58</v>
      </c>
    </row>
    <row r="218" spans="1:10" x14ac:dyDescent="0.35">
      <c r="A218" s="6">
        <v>79812429</v>
      </c>
      <c r="B218" s="6" t="s">
        <v>4</v>
      </c>
      <c r="C218" s="6" t="s">
        <v>9</v>
      </c>
      <c r="D218" s="6" t="s">
        <v>12</v>
      </c>
      <c r="E218" s="5" t="s">
        <v>78</v>
      </c>
      <c r="F218" s="5" t="s">
        <v>299</v>
      </c>
      <c r="G218" s="5" t="s">
        <v>52</v>
      </c>
      <c r="H218" s="5" t="s">
        <v>326</v>
      </c>
      <c r="I218" s="5" t="s">
        <v>221</v>
      </c>
      <c r="J218" s="5" t="s">
        <v>339</v>
      </c>
    </row>
    <row r="219" spans="1:10" x14ac:dyDescent="0.35">
      <c r="A219" s="6">
        <v>79813327</v>
      </c>
      <c r="B219" s="6" t="s">
        <v>4</v>
      </c>
      <c r="C219" s="6" t="s">
        <v>7</v>
      </c>
      <c r="D219" s="6" t="s">
        <v>12</v>
      </c>
      <c r="E219" s="5" t="s">
        <v>21</v>
      </c>
      <c r="F219" s="5" t="s">
        <v>21</v>
      </c>
      <c r="G219" s="5" t="s">
        <v>60</v>
      </c>
      <c r="H219" s="5" t="s">
        <v>330</v>
      </c>
      <c r="I219" s="5" t="s">
        <v>162</v>
      </c>
    </row>
    <row r="220" spans="1:10" x14ac:dyDescent="0.35">
      <c r="A220" s="6">
        <v>79888879</v>
      </c>
      <c r="B220" s="6" t="s">
        <v>4</v>
      </c>
      <c r="C220" s="6" t="s">
        <v>7</v>
      </c>
      <c r="D220" s="6" t="s">
        <v>11</v>
      </c>
      <c r="E220" s="5" t="s">
        <v>37</v>
      </c>
      <c r="F220" s="5" t="s">
        <v>405</v>
      </c>
      <c r="G220" s="5" t="s">
        <v>111</v>
      </c>
      <c r="H220" s="5" t="s">
        <v>325</v>
      </c>
      <c r="I220" s="5" t="s">
        <v>31</v>
      </c>
      <c r="J220" s="5" t="s">
        <v>31</v>
      </c>
    </row>
    <row r="221" spans="1:10" x14ac:dyDescent="0.35">
      <c r="A221" s="6">
        <v>79893124</v>
      </c>
      <c r="B221" s="6" t="s">
        <v>4</v>
      </c>
      <c r="C221" s="6" t="s">
        <v>7</v>
      </c>
      <c r="D221" s="6" t="s">
        <v>8</v>
      </c>
      <c r="E221" s="5" t="s">
        <v>67</v>
      </c>
      <c r="F221" s="5" t="s">
        <v>325</v>
      </c>
      <c r="G221" s="5" t="s">
        <v>31</v>
      </c>
      <c r="H221" s="5" t="s">
        <v>31</v>
      </c>
      <c r="I221" s="5" t="s">
        <v>32</v>
      </c>
      <c r="J221" s="5" t="s">
        <v>32</v>
      </c>
    </row>
    <row r="222" spans="1:10" x14ac:dyDescent="0.35">
      <c r="A222" s="6">
        <v>79904529</v>
      </c>
      <c r="B222" s="6" t="s">
        <v>4</v>
      </c>
      <c r="C222" s="6" t="s">
        <v>9</v>
      </c>
      <c r="D222" s="6" t="s">
        <v>13</v>
      </c>
      <c r="E222" s="5" t="s">
        <v>28</v>
      </c>
      <c r="F222" s="5" t="s">
        <v>28</v>
      </c>
      <c r="G222" s="5" t="s">
        <v>41</v>
      </c>
      <c r="H222" s="5" t="s">
        <v>305</v>
      </c>
      <c r="I222" s="5" t="s">
        <v>32</v>
      </c>
      <c r="J222" s="5" t="s">
        <v>32</v>
      </c>
    </row>
    <row r="223" spans="1:10" x14ac:dyDescent="0.35">
      <c r="A223" s="6">
        <v>79908674</v>
      </c>
      <c r="B223" s="6" t="s">
        <v>4</v>
      </c>
      <c r="C223" s="6" t="s">
        <v>9</v>
      </c>
      <c r="D223" s="6" t="s">
        <v>6</v>
      </c>
      <c r="E223" s="5" t="s">
        <v>23</v>
      </c>
      <c r="F223" s="5" t="s">
        <v>23</v>
      </c>
      <c r="G223" s="5" t="s">
        <v>35</v>
      </c>
      <c r="H223" s="5" t="s">
        <v>299</v>
      </c>
      <c r="I223" s="5" t="s">
        <v>36</v>
      </c>
      <c r="J223" s="5" t="s">
        <v>36</v>
      </c>
    </row>
    <row r="224" spans="1:10" x14ac:dyDescent="0.35">
      <c r="A224" s="6">
        <v>79955482</v>
      </c>
      <c r="B224" s="6" t="s">
        <v>4</v>
      </c>
      <c r="C224" s="6" t="s">
        <v>9</v>
      </c>
      <c r="D224" s="6" t="s">
        <v>11</v>
      </c>
      <c r="E224" s="5" t="s">
        <v>83</v>
      </c>
      <c r="F224" s="5" t="s">
        <v>391</v>
      </c>
      <c r="G224" s="5" t="s">
        <v>175</v>
      </c>
      <c r="H224" s="5" t="s">
        <v>302</v>
      </c>
      <c r="I224" s="5" t="s">
        <v>153</v>
      </c>
      <c r="J224" s="5" t="s">
        <v>386</v>
      </c>
    </row>
    <row r="225" spans="1:10" x14ac:dyDescent="0.35">
      <c r="A225" s="6">
        <v>79978512</v>
      </c>
      <c r="B225" s="6" t="s">
        <v>4</v>
      </c>
      <c r="C225" s="6" t="s">
        <v>9</v>
      </c>
      <c r="D225" s="6" t="s">
        <v>6</v>
      </c>
      <c r="E225" s="5" t="s">
        <v>36</v>
      </c>
      <c r="F225" s="5" t="s">
        <v>36</v>
      </c>
      <c r="G225" s="5" t="s">
        <v>23</v>
      </c>
      <c r="H225" s="5" t="s">
        <v>23</v>
      </c>
      <c r="I225" s="5" t="s">
        <v>162</v>
      </c>
    </row>
    <row r="226" spans="1:10" x14ac:dyDescent="0.35">
      <c r="A226" s="6">
        <v>79995157</v>
      </c>
      <c r="B226" s="6" t="s">
        <v>4</v>
      </c>
      <c r="C226" s="6" t="s">
        <v>7</v>
      </c>
      <c r="D226" s="6" t="s">
        <v>12</v>
      </c>
      <c r="E226" s="5" t="s">
        <v>84</v>
      </c>
      <c r="F226" s="5" t="s">
        <v>370</v>
      </c>
      <c r="G226" s="5" t="s">
        <v>28</v>
      </c>
      <c r="H226" s="5" t="s">
        <v>28</v>
      </c>
      <c r="I226" s="5" t="s">
        <v>42</v>
      </c>
      <c r="J226" s="5" t="s">
        <v>329</v>
      </c>
    </row>
    <row r="227" spans="1:10" x14ac:dyDescent="0.35">
      <c r="A227" s="6">
        <v>80056509</v>
      </c>
      <c r="B227" s="6" t="s">
        <v>4</v>
      </c>
      <c r="C227" s="6" t="s">
        <v>9</v>
      </c>
      <c r="D227" s="6" t="s">
        <v>6</v>
      </c>
      <c r="E227" s="5" t="s">
        <v>85</v>
      </c>
      <c r="F227" s="5" t="s">
        <v>356</v>
      </c>
      <c r="G227" s="5" t="s">
        <v>52</v>
      </c>
      <c r="H227" s="5" t="s">
        <v>326</v>
      </c>
      <c r="I227" s="5" t="s">
        <v>42</v>
      </c>
      <c r="J227" s="5" t="s">
        <v>329</v>
      </c>
    </row>
    <row r="228" spans="1:10" x14ac:dyDescent="0.35">
      <c r="A228" s="6">
        <v>80060522</v>
      </c>
      <c r="B228" s="6" t="s">
        <v>4</v>
      </c>
      <c r="C228" s="6" t="s">
        <v>9</v>
      </c>
      <c r="D228" s="6" t="s">
        <v>6</v>
      </c>
      <c r="E228" s="5" t="s">
        <v>52</v>
      </c>
      <c r="F228" s="5" t="s">
        <v>326</v>
      </c>
      <c r="G228" s="5" t="s">
        <v>48</v>
      </c>
      <c r="H228" s="5" t="s">
        <v>326</v>
      </c>
      <c r="I228" s="5" t="s">
        <v>35</v>
      </c>
      <c r="J228" s="5" t="s">
        <v>299</v>
      </c>
    </row>
    <row r="229" spans="1:10" x14ac:dyDescent="0.35">
      <c r="A229" s="6">
        <v>80217385</v>
      </c>
      <c r="B229" s="6" t="s">
        <v>4</v>
      </c>
      <c r="C229" s="6" t="s">
        <v>7</v>
      </c>
      <c r="D229" s="6" t="s">
        <v>6</v>
      </c>
      <c r="E229" s="5" t="s">
        <v>20</v>
      </c>
      <c r="F229" s="5" t="s">
        <v>325</v>
      </c>
      <c r="G229" s="5" t="s">
        <v>46</v>
      </c>
      <c r="H229" s="5" t="s">
        <v>330</v>
      </c>
      <c r="I229" s="5" t="s">
        <v>33</v>
      </c>
      <c r="J229" s="5" t="s">
        <v>327</v>
      </c>
    </row>
    <row r="230" spans="1:10" x14ac:dyDescent="0.35">
      <c r="A230" s="6">
        <v>80364603</v>
      </c>
      <c r="B230" s="6" t="s">
        <v>4</v>
      </c>
      <c r="C230" s="6" t="s">
        <v>5</v>
      </c>
      <c r="D230" s="6" t="s">
        <v>12</v>
      </c>
      <c r="E230" s="5" t="s">
        <v>45</v>
      </c>
      <c r="F230" s="5" t="s">
        <v>45</v>
      </c>
      <c r="G230" s="5" t="s">
        <v>23</v>
      </c>
      <c r="H230" s="5" t="s">
        <v>23</v>
      </c>
      <c r="I230" s="5" t="s">
        <v>21</v>
      </c>
      <c r="J230" s="5" t="s">
        <v>21</v>
      </c>
    </row>
    <row r="231" spans="1:10" x14ac:dyDescent="0.35">
      <c r="A231" s="6">
        <v>80539469</v>
      </c>
      <c r="B231" s="6" t="s">
        <v>4</v>
      </c>
      <c r="C231" s="6" t="s">
        <v>7</v>
      </c>
      <c r="D231" s="6" t="s">
        <v>8</v>
      </c>
      <c r="E231" s="5" t="s">
        <v>23</v>
      </c>
      <c r="F231" s="5" t="s">
        <v>23</v>
      </c>
      <c r="G231" s="5" t="s">
        <v>60</v>
      </c>
      <c r="H231" s="5" t="s">
        <v>330</v>
      </c>
      <c r="I231" s="5" t="s">
        <v>150</v>
      </c>
      <c r="J231" s="5" t="s">
        <v>150</v>
      </c>
    </row>
    <row r="232" spans="1:10" x14ac:dyDescent="0.35">
      <c r="A232" s="6">
        <v>80563287</v>
      </c>
      <c r="B232" s="6" t="s">
        <v>4</v>
      </c>
      <c r="C232" s="6" t="s">
        <v>9</v>
      </c>
      <c r="D232" s="6" t="s">
        <v>8</v>
      </c>
      <c r="E232" s="5" t="s">
        <v>86</v>
      </c>
      <c r="F232" s="5" t="s">
        <v>330</v>
      </c>
      <c r="G232" s="5" t="s">
        <v>96</v>
      </c>
      <c r="H232" s="5" t="s">
        <v>96</v>
      </c>
      <c r="I232" s="5" t="s">
        <v>222</v>
      </c>
      <c r="J232" s="5" t="s">
        <v>407</v>
      </c>
    </row>
    <row r="233" spans="1:10" x14ac:dyDescent="0.35">
      <c r="A233" s="6">
        <v>80672923</v>
      </c>
      <c r="B233" s="6" t="s">
        <v>4</v>
      </c>
      <c r="C233" s="6" t="s">
        <v>10</v>
      </c>
      <c r="D233" s="6" t="s">
        <v>8</v>
      </c>
      <c r="E233" s="5" t="s">
        <v>33</v>
      </c>
      <c r="F233" s="5" t="s">
        <v>327</v>
      </c>
      <c r="G233" s="5" t="s">
        <v>38</v>
      </c>
      <c r="H233" s="5" t="s">
        <v>362</v>
      </c>
      <c r="I233" s="5" t="s">
        <v>162</v>
      </c>
    </row>
    <row r="234" spans="1:10" x14ac:dyDescent="0.35">
      <c r="A234" s="6">
        <v>80919563</v>
      </c>
      <c r="B234" s="6" t="s">
        <v>4</v>
      </c>
      <c r="C234" s="6" t="s">
        <v>7</v>
      </c>
      <c r="D234" s="6" t="s">
        <v>8</v>
      </c>
      <c r="E234" s="5" t="s">
        <v>87</v>
      </c>
      <c r="F234" s="5" t="s">
        <v>329</v>
      </c>
      <c r="G234" s="5" t="s">
        <v>31</v>
      </c>
      <c r="H234" s="5" t="s">
        <v>31</v>
      </c>
      <c r="I234" s="5" t="s">
        <v>182</v>
      </c>
      <c r="J234" s="5" t="s">
        <v>327</v>
      </c>
    </row>
    <row r="235" spans="1:10" x14ac:dyDescent="0.35">
      <c r="A235" s="6">
        <v>80919814</v>
      </c>
      <c r="B235" s="6" t="s">
        <v>4</v>
      </c>
      <c r="C235" s="6" t="s">
        <v>9</v>
      </c>
      <c r="D235" s="6" t="s">
        <v>8</v>
      </c>
      <c r="E235" s="5" t="s">
        <v>28</v>
      </c>
      <c r="F235" s="5" t="s">
        <v>28</v>
      </c>
      <c r="G235" s="5" t="s">
        <v>95</v>
      </c>
      <c r="H235" s="5" t="s">
        <v>31</v>
      </c>
      <c r="I235" s="5" t="s">
        <v>21</v>
      </c>
      <c r="J235" s="5" t="s">
        <v>21</v>
      </c>
    </row>
    <row r="236" spans="1:10" x14ac:dyDescent="0.35">
      <c r="A236" s="6">
        <v>80920027</v>
      </c>
      <c r="B236" s="6" t="s">
        <v>4</v>
      </c>
      <c r="C236" s="6" t="s">
        <v>14</v>
      </c>
      <c r="D236" s="6" t="s">
        <v>8</v>
      </c>
      <c r="E236" s="5" t="s">
        <v>35</v>
      </c>
      <c r="F236" s="5" t="s">
        <v>299</v>
      </c>
      <c r="G236" s="5" t="s">
        <v>162</v>
      </c>
      <c r="I236" s="5" t="s">
        <v>162</v>
      </c>
    </row>
    <row r="237" spans="1:10" x14ac:dyDescent="0.35">
      <c r="A237" s="6">
        <v>80920090</v>
      </c>
      <c r="B237" s="6" t="s">
        <v>4</v>
      </c>
      <c r="C237" s="6" t="s">
        <v>7</v>
      </c>
      <c r="D237" s="6" t="s">
        <v>8</v>
      </c>
      <c r="E237" s="5" t="s">
        <v>50</v>
      </c>
      <c r="F237" s="5" t="s">
        <v>31</v>
      </c>
      <c r="G237" s="5" t="s">
        <v>45</v>
      </c>
      <c r="H237" s="5" t="s">
        <v>45</v>
      </c>
      <c r="I237" s="5" t="s">
        <v>162</v>
      </c>
    </row>
    <row r="238" spans="1:10" x14ac:dyDescent="0.35">
      <c r="A238" s="6">
        <v>80920025</v>
      </c>
      <c r="B238" s="6" t="s">
        <v>4</v>
      </c>
      <c r="C238" s="6" t="s">
        <v>7</v>
      </c>
      <c r="D238" s="6" t="s">
        <v>8</v>
      </c>
      <c r="E238" s="5" t="s">
        <v>21</v>
      </c>
      <c r="F238" s="5" t="s">
        <v>21</v>
      </c>
      <c r="G238" s="5" t="s">
        <v>67</v>
      </c>
      <c r="H238" s="5" t="s">
        <v>325</v>
      </c>
      <c r="I238" s="5" t="s">
        <v>36</v>
      </c>
      <c r="J238" s="5" t="s">
        <v>36</v>
      </c>
    </row>
    <row r="239" spans="1:10" x14ac:dyDescent="0.35">
      <c r="A239" s="6">
        <v>80920117</v>
      </c>
      <c r="B239" s="6" t="s">
        <v>4</v>
      </c>
      <c r="C239" s="6" t="s">
        <v>7</v>
      </c>
      <c r="D239" s="6" t="s">
        <v>8</v>
      </c>
      <c r="E239" s="5" t="s">
        <v>38</v>
      </c>
      <c r="F239" s="5" t="s">
        <v>362</v>
      </c>
      <c r="G239" s="5" t="s">
        <v>45</v>
      </c>
      <c r="H239" s="5" t="s">
        <v>45</v>
      </c>
      <c r="I239" s="5" t="s">
        <v>23</v>
      </c>
      <c r="J239" s="5" t="s">
        <v>23</v>
      </c>
    </row>
    <row r="240" spans="1:10" x14ac:dyDescent="0.35">
      <c r="A240" s="6">
        <v>80920261</v>
      </c>
      <c r="B240" s="6" t="s">
        <v>4</v>
      </c>
      <c r="C240" s="6" t="s">
        <v>9</v>
      </c>
      <c r="D240" s="6" t="s">
        <v>6</v>
      </c>
      <c r="E240" s="5" t="s">
        <v>35</v>
      </c>
      <c r="F240" s="5" t="s">
        <v>299</v>
      </c>
      <c r="G240" s="5" t="s">
        <v>176</v>
      </c>
      <c r="H240" s="5" t="s">
        <v>334</v>
      </c>
      <c r="I240" s="5" t="s">
        <v>20</v>
      </c>
      <c r="J240" s="5" t="s">
        <v>325</v>
      </c>
    </row>
    <row r="241" spans="1:10" x14ac:dyDescent="0.35">
      <c r="A241" s="6">
        <v>80920420</v>
      </c>
      <c r="B241" s="6" t="s">
        <v>4</v>
      </c>
      <c r="C241" s="6" t="s">
        <v>9</v>
      </c>
      <c r="D241" s="6" t="s">
        <v>8</v>
      </c>
      <c r="E241" s="5" t="s">
        <v>88</v>
      </c>
      <c r="F241" s="5" t="s">
        <v>326</v>
      </c>
      <c r="G241" s="5" t="s">
        <v>19</v>
      </c>
      <c r="H241" s="5" t="s">
        <v>19</v>
      </c>
      <c r="I241" s="5" t="s">
        <v>162</v>
      </c>
    </row>
    <row r="242" spans="1:10" x14ac:dyDescent="0.35">
      <c r="A242" s="6">
        <v>80919757</v>
      </c>
      <c r="B242" s="6" t="s">
        <v>4</v>
      </c>
      <c r="C242" s="6" t="s">
        <v>9</v>
      </c>
      <c r="D242" s="6" t="s">
        <v>11</v>
      </c>
      <c r="E242" s="5" t="s">
        <v>35</v>
      </c>
      <c r="F242" s="5" t="s">
        <v>299</v>
      </c>
      <c r="G242" s="5" t="s">
        <v>33</v>
      </c>
      <c r="H242" s="5" t="s">
        <v>327</v>
      </c>
      <c r="I242" s="5" t="s">
        <v>150</v>
      </c>
      <c r="J242" s="5" t="s">
        <v>150</v>
      </c>
    </row>
    <row r="243" spans="1:10" x14ac:dyDescent="0.35">
      <c r="A243" s="6">
        <v>80920589</v>
      </c>
      <c r="B243" s="6" t="s">
        <v>4</v>
      </c>
      <c r="C243" s="6" t="s">
        <v>10</v>
      </c>
      <c r="D243" s="6" t="s">
        <v>6</v>
      </c>
      <c r="E243" s="5" t="s">
        <v>23</v>
      </c>
      <c r="F243" s="5" t="s">
        <v>23</v>
      </c>
      <c r="G243" s="5" t="s">
        <v>25</v>
      </c>
      <c r="H243" s="5" t="s">
        <v>25</v>
      </c>
      <c r="I243" s="5" t="s">
        <v>223</v>
      </c>
      <c r="J243" s="5" t="s">
        <v>400</v>
      </c>
    </row>
    <row r="244" spans="1:10" x14ac:dyDescent="0.35">
      <c r="A244" s="6">
        <v>80920980</v>
      </c>
      <c r="B244" s="6" t="s">
        <v>4</v>
      </c>
      <c r="C244" s="6" t="s">
        <v>7</v>
      </c>
      <c r="D244" s="6" t="s">
        <v>12</v>
      </c>
      <c r="E244" s="5" t="s">
        <v>23</v>
      </c>
      <c r="F244" s="5" t="s">
        <v>23</v>
      </c>
      <c r="G244" s="5" t="s">
        <v>21</v>
      </c>
      <c r="H244" s="5" t="s">
        <v>21</v>
      </c>
      <c r="I244" s="5" t="s">
        <v>45</v>
      </c>
      <c r="J244" s="5" t="s">
        <v>45</v>
      </c>
    </row>
    <row r="245" spans="1:10" x14ac:dyDescent="0.35">
      <c r="A245" s="6">
        <v>80921319</v>
      </c>
      <c r="B245" s="6" t="s">
        <v>4</v>
      </c>
      <c r="C245" s="6" t="s">
        <v>7</v>
      </c>
      <c r="D245" s="6" t="s">
        <v>8</v>
      </c>
      <c r="E245" s="5" t="s">
        <v>50</v>
      </c>
      <c r="F245" s="5" t="s">
        <v>31</v>
      </c>
      <c r="G245" s="5" t="s">
        <v>20</v>
      </c>
      <c r="H245" s="5" t="s">
        <v>325</v>
      </c>
      <c r="I245" s="5" t="s">
        <v>31</v>
      </c>
      <c r="J245" s="5" t="s">
        <v>31</v>
      </c>
    </row>
    <row r="246" spans="1:10" x14ac:dyDescent="0.35">
      <c r="A246" s="6">
        <v>80920755</v>
      </c>
      <c r="B246" s="6" t="s">
        <v>4</v>
      </c>
      <c r="C246" s="6" t="s">
        <v>9</v>
      </c>
      <c r="D246" s="6" t="s">
        <v>8</v>
      </c>
      <c r="E246" s="5" t="s">
        <v>89</v>
      </c>
      <c r="F246" s="5" t="s">
        <v>89</v>
      </c>
      <c r="G246" s="5" t="s">
        <v>22</v>
      </c>
      <c r="H246" s="5" t="s">
        <v>325</v>
      </c>
      <c r="I246" s="5" t="s">
        <v>58</v>
      </c>
      <c r="J246" s="5" t="s">
        <v>58</v>
      </c>
    </row>
    <row r="247" spans="1:10" x14ac:dyDescent="0.35">
      <c r="A247" s="6">
        <v>80919938</v>
      </c>
      <c r="B247" s="6" t="s">
        <v>4</v>
      </c>
      <c r="C247" s="6" t="s">
        <v>10</v>
      </c>
      <c r="D247" s="6" t="s">
        <v>6</v>
      </c>
      <c r="E247" s="5" t="s">
        <v>50</v>
      </c>
      <c r="F247" s="5" t="s">
        <v>31</v>
      </c>
      <c r="G247" s="5" t="s">
        <v>26</v>
      </c>
      <c r="H247" s="5" t="s">
        <v>26</v>
      </c>
      <c r="I247" s="5" t="s">
        <v>162</v>
      </c>
    </row>
    <row r="248" spans="1:10" x14ac:dyDescent="0.35">
      <c r="A248" s="6">
        <v>80921599</v>
      </c>
      <c r="B248" s="6" t="s">
        <v>4</v>
      </c>
      <c r="C248" s="6" t="s">
        <v>10</v>
      </c>
      <c r="D248" s="6" t="s">
        <v>8</v>
      </c>
      <c r="E248" s="5" t="s">
        <v>80</v>
      </c>
      <c r="F248" s="5" t="s">
        <v>326</v>
      </c>
      <c r="G248" s="5" t="s">
        <v>20</v>
      </c>
      <c r="H248" s="5" t="s">
        <v>325</v>
      </c>
      <c r="I248" s="5" t="s">
        <v>185</v>
      </c>
      <c r="J248" s="5" t="s">
        <v>334</v>
      </c>
    </row>
    <row r="249" spans="1:10" x14ac:dyDescent="0.35">
      <c r="A249" s="6">
        <v>80921811</v>
      </c>
      <c r="B249" s="6" t="s">
        <v>4</v>
      </c>
      <c r="C249" s="6" t="s">
        <v>9</v>
      </c>
      <c r="D249" s="6" t="s">
        <v>6</v>
      </c>
      <c r="E249" s="5" t="s">
        <v>23</v>
      </c>
      <c r="F249" s="5" t="s">
        <v>23</v>
      </c>
      <c r="G249" s="5" t="s">
        <v>162</v>
      </c>
      <c r="I249" s="5" t="s">
        <v>162</v>
      </c>
    </row>
    <row r="250" spans="1:10" x14ac:dyDescent="0.35">
      <c r="A250" s="6">
        <v>80921283</v>
      </c>
      <c r="B250" s="6" t="s">
        <v>4</v>
      </c>
      <c r="C250" s="6" t="s">
        <v>7</v>
      </c>
      <c r="D250" s="6" t="s">
        <v>11</v>
      </c>
      <c r="E250" s="5" t="s">
        <v>28</v>
      </c>
      <c r="F250" s="5" t="s">
        <v>28</v>
      </c>
      <c r="G250" s="5" t="s">
        <v>111</v>
      </c>
      <c r="H250" s="5" t="s">
        <v>325</v>
      </c>
      <c r="I250" s="5" t="s">
        <v>26</v>
      </c>
      <c r="J250" s="5" t="s">
        <v>26</v>
      </c>
    </row>
    <row r="251" spans="1:10" x14ac:dyDescent="0.35">
      <c r="A251" s="6">
        <v>80921430</v>
      </c>
      <c r="B251" s="6" t="s">
        <v>4</v>
      </c>
      <c r="C251" s="6" t="s">
        <v>7</v>
      </c>
      <c r="D251" s="6" t="s">
        <v>6</v>
      </c>
      <c r="E251" s="5" t="s">
        <v>23</v>
      </c>
      <c r="F251" s="5" t="s">
        <v>23</v>
      </c>
      <c r="G251" s="5" t="s">
        <v>35</v>
      </c>
      <c r="H251" s="5" t="s">
        <v>299</v>
      </c>
      <c r="I251" s="5" t="s">
        <v>29</v>
      </c>
      <c r="J251" s="5" t="s">
        <v>328</v>
      </c>
    </row>
    <row r="252" spans="1:10" x14ac:dyDescent="0.35">
      <c r="A252" s="6">
        <v>80921241</v>
      </c>
      <c r="B252" s="6" t="s">
        <v>4</v>
      </c>
      <c r="C252" s="6" t="s">
        <v>9</v>
      </c>
      <c r="D252" s="6" t="s">
        <v>8</v>
      </c>
      <c r="E252" s="5" t="s">
        <v>35</v>
      </c>
      <c r="F252" s="5" t="s">
        <v>299</v>
      </c>
      <c r="G252" s="5" t="s">
        <v>41</v>
      </c>
      <c r="H252" s="5" t="s">
        <v>305</v>
      </c>
      <c r="I252" s="5" t="s">
        <v>33</v>
      </c>
      <c r="J252" s="5" t="s">
        <v>327</v>
      </c>
    </row>
    <row r="253" spans="1:10" x14ac:dyDescent="0.35">
      <c r="A253" s="6">
        <v>80921675</v>
      </c>
      <c r="B253" s="6" t="s">
        <v>4</v>
      </c>
      <c r="C253" s="6" t="s">
        <v>10</v>
      </c>
      <c r="D253" s="6" t="s">
        <v>12</v>
      </c>
      <c r="E253" s="5" t="s">
        <v>23</v>
      </c>
      <c r="F253" s="5" t="s">
        <v>23</v>
      </c>
      <c r="G253" s="5" t="s">
        <v>25</v>
      </c>
      <c r="H253" s="5" t="s">
        <v>25</v>
      </c>
      <c r="I253" s="5" t="s">
        <v>87</v>
      </c>
      <c r="J253" s="5" t="s">
        <v>329</v>
      </c>
    </row>
    <row r="254" spans="1:10" x14ac:dyDescent="0.35">
      <c r="A254" s="6">
        <v>80921989</v>
      </c>
      <c r="B254" s="6" t="s">
        <v>4</v>
      </c>
      <c r="C254" s="6" t="s">
        <v>10</v>
      </c>
      <c r="D254" s="6" t="s">
        <v>8</v>
      </c>
      <c r="E254" s="5" t="s">
        <v>23</v>
      </c>
      <c r="F254" s="5" t="s">
        <v>23</v>
      </c>
      <c r="G254" s="5" t="s">
        <v>25</v>
      </c>
      <c r="H254" s="5" t="s">
        <v>25</v>
      </c>
      <c r="I254" s="5" t="s">
        <v>29</v>
      </c>
      <c r="J254" s="5" t="s">
        <v>328</v>
      </c>
    </row>
    <row r="255" spans="1:10" x14ac:dyDescent="0.35">
      <c r="A255" s="6">
        <v>80922299</v>
      </c>
      <c r="B255" s="6" t="s">
        <v>4</v>
      </c>
      <c r="C255" s="6" t="s">
        <v>7</v>
      </c>
      <c r="D255" s="6" t="s">
        <v>8</v>
      </c>
      <c r="E255" s="5" t="s">
        <v>21</v>
      </c>
      <c r="F255" s="5" t="s">
        <v>21</v>
      </c>
      <c r="G255" s="5" t="s">
        <v>31</v>
      </c>
      <c r="H255" s="5" t="s">
        <v>31</v>
      </c>
      <c r="I255" s="5" t="s">
        <v>35</v>
      </c>
      <c r="J255" s="5" t="s">
        <v>299</v>
      </c>
    </row>
    <row r="256" spans="1:10" x14ac:dyDescent="0.35">
      <c r="A256" s="6">
        <v>80922427</v>
      </c>
      <c r="B256" s="6" t="s">
        <v>4</v>
      </c>
      <c r="C256" s="6" t="s">
        <v>7</v>
      </c>
      <c r="D256" s="6" t="s">
        <v>12</v>
      </c>
      <c r="E256" s="5" t="s">
        <v>90</v>
      </c>
      <c r="F256" s="5" t="s">
        <v>334</v>
      </c>
      <c r="G256" s="5" t="s">
        <v>22</v>
      </c>
      <c r="H256" s="5" t="s">
        <v>325</v>
      </c>
      <c r="I256" s="5" t="s">
        <v>27</v>
      </c>
      <c r="J256" s="5" t="s">
        <v>326</v>
      </c>
    </row>
    <row r="257" spans="1:10" x14ac:dyDescent="0.35">
      <c r="A257" s="6">
        <v>80921438</v>
      </c>
      <c r="B257" s="6" t="s">
        <v>4</v>
      </c>
      <c r="C257" s="6" t="s">
        <v>7</v>
      </c>
      <c r="D257" s="6" t="s">
        <v>6</v>
      </c>
      <c r="E257" s="5" t="s">
        <v>29</v>
      </c>
      <c r="F257" s="5" t="s">
        <v>328</v>
      </c>
      <c r="G257" s="5" t="s">
        <v>21</v>
      </c>
      <c r="H257" s="5" t="s">
        <v>21</v>
      </c>
      <c r="I257" s="5" t="s">
        <v>224</v>
      </c>
      <c r="J257" s="5" t="s">
        <v>302</v>
      </c>
    </row>
    <row r="258" spans="1:10" x14ac:dyDescent="0.35">
      <c r="A258" s="6">
        <v>80920311</v>
      </c>
      <c r="B258" s="6" t="s">
        <v>4</v>
      </c>
      <c r="C258" s="6" t="s">
        <v>7</v>
      </c>
      <c r="D258" s="6" t="s">
        <v>12</v>
      </c>
      <c r="E258" s="5" t="s">
        <v>23</v>
      </c>
      <c r="F258" s="5" t="s">
        <v>23</v>
      </c>
      <c r="G258" s="5" t="s">
        <v>22</v>
      </c>
      <c r="H258" s="5" t="s">
        <v>325</v>
      </c>
      <c r="I258" s="5" t="s">
        <v>66</v>
      </c>
      <c r="J258" s="5" t="s">
        <v>66</v>
      </c>
    </row>
    <row r="259" spans="1:10" x14ac:dyDescent="0.35">
      <c r="A259" s="6">
        <v>80921755</v>
      </c>
      <c r="B259" s="6" t="s">
        <v>4</v>
      </c>
      <c r="C259" s="6" t="s">
        <v>10</v>
      </c>
      <c r="D259" s="6" t="s">
        <v>8</v>
      </c>
      <c r="E259" s="5" t="s">
        <v>23</v>
      </c>
      <c r="F259" s="5" t="s">
        <v>23</v>
      </c>
      <c r="G259" s="5" t="s">
        <v>42</v>
      </c>
      <c r="H259" s="5" t="s">
        <v>329</v>
      </c>
      <c r="I259" s="5" t="s">
        <v>96</v>
      </c>
      <c r="J259" s="5" t="s">
        <v>96</v>
      </c>
    </row>
    <row r="260" spans="1:10" x14ac:dyDescent="0.35">
      <c r="A260" s="6">
        <v>80920879</v>
      </c>
      <c r="B260" s="6" t="s">
        <v>4</v>
      </c>
      <c r="C260" s="6" t="s">
        <v>9</v>
      </c>
      <c r="D260" s="6" t="s">
        <v>6</v>
      </c>
      <c r="E260" s="5" t="s">
        <v>91</v>
      </c>
      <c r="F260" s="5" t="s">
        <v>363</v>
      </c>
      <c r="G260" s="5" t="s">
        <v>78</v>
      </c>
      <c r="H260" s="5" t="s">
        <v>299</v>
      </c>
      <c r="I260" s="5" t="s">
        <v>41</v>
      </c>
      <c r="J260" s="5" t="s">
        <v>305</v>
      </c>
    </row>
    <row r="261" spans="1:10" x14ac:dyDescent="0.35">
      <c r="A261" s="6">
        <v>80920956</v>
      </c>
      <c r="B261" s="6" t="s">
        <v>4</v>
      </c>
      <c r="C261" s="6" t="s">
        <v>9</v>
      </c>
      <c r="D261" s="6" t="s">
        <v>11</v>
      </c>
      <c r="E261" s="5" t="s">
        <v>79</v>
      </c>
      <c r="F261" s="5" t="s">
        <v>73</v>
      </c>
      <c r="G261" s="5" t="s">
        <v>82</v>
      </c>
      <c r="H261" s="5" t="s">
        <v>334</v>
      </c>
      <c r="I261" s="5" t="s">
        <v>162</v>
      </c>
    </row>
    <row r="262" spans="1:10" x14ac:dyDescent="0.35">
      <c r="A262" s="6">
        <v>80922485</v>
      </c>
      <c r="B262" s="6" t="s">
        <v>4</v>
      </c>
      <c r="C262" s="6" t="s">
        <v>9</v>
      </c>
      <c r="D262" s="6" t="s">
        <v>13</v>
      </c>
      <c r="E262" s="5" t="s">
        <v>29</v>
      </c>
      <c r="F262" s="5" t="s">
        <v>328</v>
      </c>
      <c r="G262" s="5" t="s">
        <v>32</v>
      </c>
      <c r="H262" s="5" t="s">
        <v>32</v>
      </c>
      <c r="I262" s="5" t="s">
        <v>162</v>
      </c>
    </row>
    <row r="263" spans="1:10" x14ac:dyDescent="0.35">
      <c r="A263" s="6">
        <v>80922591</v>
      </c>
      <c r="B263" s="6" t="s">
        <v>4</v>
      </c>
      <c r="C263" s="6" t="s">
        <v>7</v>
      </c>
      <c r="D263" s="6" t="s">
        <v>8</v>
      </c>
      <c r="E263" s="5" t="s">
        <v>41</v>
      </c>
      <c r="F263" s="5" t="s">
        <v>305</v>
      </c>
      <c r="G263" s="5" t="s">
        <v>21</v>
      </c>
      <c r="H263" s="5" t="s">
        <v>21</v>
      </c>
      <c r="I263" s="5" t="s">
        <v>162</v>
      </c>
    </row>
    <row r="264" spans="1:10" x14ac:dyDescent="0.35">
      <c r="A264" s="6">
        <v>80922633</v>
      </c>
      <c r="B264" s="6" t="s">
        <v>4</v>
      </c>
      <c r="C264" s="6" t="s">
        <v>7</v>
      </c>
      <c r="D264" s="6" t="s">
        <v>6</v>
      </c>
      <c r="E264" s="5" t="s">
        <v>23</v>
      </c>
      <c r="F264" s="5" t="s">
        <v>23</v>
      </c>
      <c r="G264" s="5" t="s">
        <v>25</v>
      </c>
      <c r="H264" s="5" t="s">
        <v>25</v>
      </c>
      <c r="I264" s="5" t="s">
        <v>61</v>
      </c>
      <c r="J264" s="5" t="s">
        <v>61</v>
      </c>
    </row>
    <row r="265" spans="1:10" x14ac:dyDescent="0.35">
      <c r="A265" s="6">
        <v>80920284</v>
      </c>
      <c r="B265" s="6" t="s">
        <v>4</v>
      </c>
      <c r="C265" s="6" t="s">
        <v>7</v>
      </c>
      <c r="D265" s="6" t="s">
        <v>13</v>
      </c>
      <c r="E265" s="5" t="s">
        <v>92</v>
      </c>
      <c r="F265" s="5" t="s">
        <v>388</v>
      </c>
      <c r="G265" s="5" t="s">
        <v>153</v>
      </c>
      <c r="H265" s="5" t="s">
        <v>386</v>
      </c>
      <c r="I265" s="5" t="s">
        <v>41</v>
      </c>
      <c r="J265" s="5" t="s">
        <v>305</v>
      </c>
    </row>
    <row r="266" spans="1:10" x14ac:dyDescent="0.35">
      <c r="A266" s="6">
        <v>80922058</v>
      </c>
      <c r="B266" s="6" t="s">
        <v>4</v>
      </c>
      <c r="C266" s="6" t="s">
        <v>7</v>
      </c>
      <c r="D266" s="6" t="s">
        <v>8</v>
      </c>
      <c r="E266" s="5" t="s">
        <v>66</v>
      </c>
      <c r="F266" s="5" t="s">
        <v>66</v>
      </c>
      <c r="G266" s="5" t="s">
        <v>177</v>
      </c>
      <c r="H266" s="5" t="s">
        <v>358</v>
      </c>
      <c r="I266" s="5" t="s">
        <v>23</v>
      </c>
      <c r="J266" s="5" t="s">
        <v>23</v>
      </c>
    </row>
    <row r="267" spans="1:10" x14ac:dyDescent="0.35">
      <c r="A267" s="6">
        <v>80922924</v>
      </c>
      <c r="B267" s="6" t="s">
        <v>4</v>
      </c>
      <c r="C267" s="6" t="s">
        <v>7</v>
      </c>
      <c r="D267" s="6" t="s">
        <v>6</v>
      </c>
      <c r="E267" s="5" t="s">
        <v>20</v>
      </c>
      <c r="F267" s="5" t="s">
        <v>325</v>
      </c>
      <c r="G267" s="5" t="s">
        <v>21</v>
      </c>
      <c r="H267" s="5" t="s">
        <v>21</v>
      </c>
      <c r="I267" s="5" t="s">
        <v>41</v>
      </c>
      <c r="J267" s="5" t="s">
        <v>305</v>
      </c>
    </row>
    <row r="268" spans="1:10" x14ac:dyDescent="0.35">
      <c r="A268" s="6">
        <v>80922832</v>
      </c>
      <c r="B268" s="6" t="s">
        <v>4</v>
      </c>
      <c r="C268" s="6" t="s">
        <v>7</v>
      </c>
      <c r="D268" s="6" t="s">
        <v>8</v>
      </c>
      <c r="E268" s="5" t="s">
        <v>23</v>
      </c>
      <c r="F268" s="5" t="s">
        <v>23</v>
      </c>
      <c r="G268" s="5" t="s">
        <v>21</v>
      </c>
      <c r="H268" s="5" t="s">
        <v>21</v>
      </c>
      <c r="I268" s="5" t="s">
        <v>35</v>
      </c>
      <c r="J268" s="5" t="s">
        <v>299</v>
      </c>
    </row>
    <row r="269" spans="1:10" x14ac:dyDescent="0.35">
      <c r="A269" s="6">
        <v>80923646</v>
      </c>
      <c r="B269" s="6" t="s">
        <v>4</v>
      </c>
      <c r="C269" s="6" t="s">
        <v>5</v>
      </c>
      <c r="D269" s="6" t="s">
        <v>8</v>
      </c>
      <c r="E269" s="5" t="s">
        <v>31</v>
      </c>
      <c r="F269" s="5" t="s">
        <v>31</v>
      </c>
      <c r="G269" s="5" t="s">
        <v>19</v>
      </c>
      <c r="H269" s="5" t="s">
        <v>19</v>
      </c>
      <c r="I269" s="5" t="s">
        <v>33</v>
      </c>
      <c r="J269" s="5" t="s">
        <v>327</v>
      </c>
    </row>
    <row r="270" spans="1:10" x14ac:dyDescent="0.35">
      <c r="A270" s="6">
        <v>80923045</v>
      </c>
      <c r="B270" s="6" t="s">
        <v>4</v>
      </c>
      <c r="C270" s="6" t="s">
        <v>9</v>
      </c>
      <c r="D270" s="6" t="s">
        <v>8</v>
      </c>
      <c r="E270" s="5" t="s">
        <v>21</v>
      </c>
      <c r="F270" s="5" t="s">
        <v>21</v>
      </c>
      <c r="G270" s="5" t="s">
        <v>23</v>
      </c>
      <c r="H270" s="5" t="s">
        <v>23</v>
      </c>
      <c r="I270" s="5" t="s">
        <v>162</v>
      </c>
    </row>
    <row r="271" spans="1:10" x14ac:dyDescent="0.35">
      <c r="A271" s="6">
        <v>80923708</v>
      </c>
      <c r="B271" s="6" t="s">
        <v>4</v>
      </c>
      <c r="C271" s="6" t="s">
        <v>14</v>
      </c>
      <c r="D271" s="6" t="s">
        <v>8</v>
      </c>
      <c r="E271" s="5" t="s">
        <v>35</v>
      </c>
      <c r="F271" s="5" t="s">
        <v>299</v>
      </c>
      <c r="G271" s="5" t="s">
        <v>19</v>
      </c>
      <c r="H271" s="5" t="s">
        <v>19</v>
      </c>
      <c r="I271" s="5" t="s">
        <v>67</v>
      </c>
      <c r="J271" s="5" t="s">
        <v>325</v>
      </c>
    </row>
    <row r="272" spans="1:10" x14ac:dyDescent="0.35">
      <c r="A272" s="6">
        <v>80923568</v>
      </c>
      <c r="B272" s="6" t="s">
        <v>4</v>
      </c>
      <c r="C272" s="6" t="s">
        <v>7</v>
      </c>
      <c r="D272" s="6" t="s">
        <v>12</v>
      </c>
      <c r="E272" s="5" t="s">
        <v>93</v>
      </c>
      <c r="F272" s="5" t="s">
        <v>305</v>
      </c>
      <c r="G272" s="5" t="s">
        <v>45</v>
      </c>
      <c r="H272" s="5" t="s">
        <v>45</v>
      </c>
      <c r="I272" s="5" t="s">
        <v>28</v>
      </c>
      <c r="J272" s="5" t="s">
        <v>28</v>
      </c>
    </row>
    <row r="273" spans="1:10" x14ac:dyDescent="0.35">
      <c r="A273" s="6">
        <v>80923626</v>
      </c>
      <c r="B273" s="6" t="s">
        <v>4</v>
      </c>
      <c r="C273" s="6" t="s">
        <v>7</v>
      </c>
      <c r="D273" s="6" t="s">
        <v>6</v>
      </c>
      <c r="E273" s="5" t="s">
        <v>41</v>
      </c>
      <c r="F273" s="5" t="s">
        <v>305</v>
      </c>
      <c r="G273" s="5" t="s">
        <v>29</v>
      </c>
      <c r="H273" s="5" t="s">
        <v>328</v>
      </c>
      <c r="I273" s="5" t="s">
        <v>29</v>
      </c>
      <c r="J273" s="5" t="s">
        <v>328</v>
      </c>
    </row>
    <row r="274" spans="1:10" x14ac:dyDescent="0.35">
      <c r="A274" s="6">
        <v>80923101</v>
      </c>
      <c r="B274" s="6" t="s">
        <v>4</v>
      </c>
      <c r="C274" s="6" t="s">
        <v>7</v>
      </c>
      <c r="D274" s="6" t="s">
        <v>8</v>
      </c>
      <c r="E274" s="5" t="s">
        <v>46</v>
      </c>
      <c r="F274" s="5" t="s">
        <v>330</v>
      </c>
      <c r="G274" s="5" t="s">
        <v>33</v>
      </c>
      <c r="H274" s="5" t="s">
        <v>327</v>
      </c>
      <c r="I274" s="5" t="s">
        <v>61</v>
      </c>
      <c r="J274" s="5" t="s">
        <v>61</v>
      </c>
    </row>
    <row r="275" spans="1:10" x14ac:dyDescent="0.35">
      <c r="A275" s="6">
        <v>80923887</v>
      </c>
      <c r="B275" s="6" t="s">
        <v>4</v>
      </c>
      <c r="C275" s="6" t="s">
        <v>7</v>
      </c>
      <c r="D275" s="6" t="s">
        <v>8</v>
      </c>
      <c r="E275" s="5" t="s">
        <v>21</v>
      </c>
      <c r="F275" s="5" t="s">
        <v>21</v>
      </c>
      <c r="G275" s="5" t="s">
        <v>29</v>
      </c>
      <c r="H275" s="5" t="s">
        <v>328</v>
      </c>
      <c r="I275" s="5" t="s">
        <v>162</v>
      </c>
    </row>
    <row r="276" spans="1:10" x14ac:dyDescent="0.35">
      <c r="A276" s="10">
        <v>80923647</v>
      </c>
      <c r="B276" s="6" t="s">
        <v>4</v>
      </c>
      <c r="C276" s="6" t="s">
        <v>9</v>
      </c>
      <c r="D276" s="6" t="s">
        <v>6</v>
      </c>
      <c r="E276" s="5" t="s">
        <v>317</v>
      </c>
      <c r="F276" s="5" t="s">
        <v>19</v>
      </c>
      <c r="G276" s="5" t="s">
        <v>82</v>
      </c>
      <c r="H276" s="5" t="s">
        <v>334</v>
      </c>
      <c r="I276" s="5" t="s">
        <v>36</v>
      </c>
      <c r="J276" s="5" t="s">
        <v>36</v>
      </c>
    </row>
    <row r="277" spans="1:10" x14ac:dyDescent="0.35">
      <c r="A277" s="6">
        <v>80923321</v>
      </c>
      <c r="B277" s="6" t="s">
        <v>4</v>
      </c>
      <c r="C277" s="6" t="s">
        <v>7</v>
      </c>
      <c r="D277" s="6" t="s">
        <v>11</v>
      </c>
      <c r="E277" s="5" t="s">
        <v>95</v>
      </c>
      <c r="F277" s="5" t="s">
        <v>31</v>
      </c>
      <c r="G277" s="5" t="s">
        <v>178</v>
      </c>
      <c r="H277" s="5" t="s">
        <v>336</v>
      </c>
      <c r="I277" s="5" t="s">
        <v>45</v>
      </c>
      <c r="J277" s="5" t="s">
        <v>45</v>
      </c>
    </row>
    <row r="278" spans="1:10" x14ac:dyDescent="0.35">
      <c r="A278" s="6">
        <v>80923693</v>
      </c>
      <c r="B278" s="6" t="s">
        <v>4</v>
      </c>
      <c r="C278" s="6" t="s">
        <v>9</v>
      </c>
      <c r="D278" s="6" t="s">
        <v>8</v>
      </c>
      <c r="E278" s="5" t="s">
        <v>23</v>
      </c>
      <c r="F278" s="5" t="s">
        <v>23</v>
      </c>
      <c r="G278" s="5" t="s">
        <v>33</v>
      </c>
      <c r="H278" s="5" t="s">
        <v>327</v>
      </c>
      <c r="I278" s="5" t="s">
        <v>60</v>
      </c>
      <c r="J278" s="5" t="s">
        <v>330</v>
      </c>
    </row>
    <row r="279" spans="1:10" x14ac:dyDescent="0.35">
      <c r="A279" s="6">
        <v>80922490</v>
      </c>
      <c r="B279" s="6" t="s">
        <v>4</v>
      </c>
      <c r="C279" s="6" t="s">
        <v>9</v>
      </c>
      <c r="D279" s="6" t="s">
        <v>8</v>
      </c>
      <c r="E279" s="5" t="s">
        <v>46</v>
      </c>
      <c r="F279" s="5" t="s">
        <v>330</v>
      </c>
      <c r="G279" s="5" t="s">
        <v>88</v>
      </c>
      <c r="H279" s="5" t="s">
        <v>326</v>
      </c>
      <c r="I279" s="5" t="s">
        <v>23</v>
      </c>
      <c r="J279" s="5" t="s">
        <v>23</v>
      </c>
    </row>
    <row r="280" spans="1:10" x14ac:dyDescent="0.35">
      <c r="A280" s="6">
        <v>80923451</v>
      </c>
      <c r="B280" s="6" t="s">
        <v>4</v>
      </c>
      <c r="C280" s="6" t="s">
        <v>7</v>
      </c>
      <c r="D280" s="6" t="s">
        <v>12</v>
      </c>
      <c r="E280" s="5" t="s">
        <v>23</v>
      </c>
      <c r="F280" s="5" t="s">
        <v>23</v>
      </c>
      <c r="G280" s="5" t="s">
        <v>42</v>
      </c>
      <c r="H280" s="5" t="s">
        <v>329</v>
      </c>
      <c r="I280" s="5" t="s">
        <v>35</v>
      </c>
      <c r="J280" s="5" t="s">
        <v>299</v>
      </c>
    </row>
    <row r="281" spans="1:10" x14ac:dyDescent="0.35">
      <c r="A281" s="6">
        <v>80924294</v>
      </c>
      <c r="B281" s="6" t="s">
        <v>4</v>
      </c>
      <c r="C281" s="6" t="s">
        <v>7</v>
      </c>
      <c r="D281" s="6" t="s">
        <v>12</v>
      </c>
      <c r="E281" s="5" t="s">
        <v>23</v>
      </c>
      <c r="F281" s="5" t="s">
        <v>23</v>
      </c>
      <c r="G281" s="5" t="s">
        <v>23</v>
      </c>
      <c r="H281" s="5" t="s">
        <v>23</v>
      </c>
      <c r="I281" s="5" t="s">
        <v>41</v>
      </c>
      <c r="J281" s="5" t="s">
        <v>305</v>
      </c>
    </row>
    <row r="282" spans="1:10" x14ac:dyDescent="0.35">
      <c r="A282" s="6">
        <v>80924476</v>
      </c>
      <c r="B282" s="6" t="s">
        <v>4</v>
      </c>
      <c r="C282" s="6" t="s">
        <v>9</v>
      </c>
      <c r="D282" s="6" t="s">
        <v>8</v>
      </c>
      <c r="E282" s="5" t="s">
        <v>96</v>
      </c>
      <c r="F282" s="5" t="s">
        <v>96</v>
      </c>
      <c r="G282" s="5" t="s">
        <v>113</v>
      </c>
      <c r="H282" s="5" t="s">
        <v>405</v>
      </c>
      <c r="I282" s="5" t="s">
        <v>21</v>
      </c>
      <c r="J282" s="5" t="s">
        <v>21</v>
      </c>
    </row>
    <row r="283" spans="1:10" x14ac:dyDescent="0.35">
      <c r="A283" s="6">
        <v>80924763</v>
      </c>
      <c r="B283" s="6" t="s">
        <v>4</v>
      </c>
      <c r="C283" s="6" t="s">
        <v>10</v>
      </c>
      <c r="D283" s="6" t="s">
        <v>8</v>
      </c>
      <c r="E283" s="5" t="s">
        <v>22</v>
      </c>
      <c r="F283" s="5" t="s">
        <v>325</v>
      </c>
      <c r="G283" s="5" t="s">
        <v>23</v>
      </c>
      <c r="H283" s="5" t="s">
        <v>23</v>
      </c>
      <c r="I283" s="5" t="s">
        <v>29</v>
      </c>
      <c r="J283" s="5" t="s">
        <v>328</v>
      </c>
    </row>
    <row r="284" spans="1:10" x14ac:dyDescent="0.35">
      <c r="A284" s="6">
        <v>80924799</v>
      </c>
      <c r="B284" s="6" t="s">
        <v>4</v>
      </c>
      <c r="C284" s="6" t="s">
        <v>5</v>
      </c>
      <c r="D284" s="6" t="s">
        <v>8</v>
      </c>
      <c r="E284" s="5" t="s">
        <v>22</v>
      </c>
      <c r="F284" s="5" t="s">
        <v>325</v>
      </c>
      <c r="G284" s="5" t="s">
        <v>21</v>
      </c>
      <c r="H284" s="5" t="s">
        <v>21</v>
      </c>
      <c r="I284" s="5" t="s">
        <v>28</v>
      </c>
      <c r="J284" s="5" t="s">
        <v>28</v>
      </c>
    </row>
    <row r="285" spans="1:10" x14ac:dyDescent="0.35">
      <c r="A285" s="6">
        <v>80923703</v>
      </c>
      <c r="B285" s="6" t="s">
        <v>4</v>
      </c>
      <c r="C285" s="6" t="s">
        <v>9</v>
      </c>
      <c r="D285" s="6" t="s">
        <v>8</v>
      </c>
      <c r="E285" s="5" t="s">
        <v>33</v>
      </c>
      <c r="F285" s="5" t="s">
        <v>327</v>
      </c>
      <c r="G285" s="5" t="s">
        <v>23</v>
      </c>
      <c r="H285" s="5" t="s">
        <v>23</v>
      </c>
      <c r="I285" s="5" t="s">
        <v>162</v>
      </c>
    </row>
    <row r="286" spans="1:10" x14ac:dyDescent="0.35">
      <c r="A286" s="6">
        <v>80924071</v>
      </c>
      <c r="B286" s="6" t="s">
        <v>4</v>
      </c>
      <c r="C286" s="6" t="s">
        <v>10</v>
      </c>
      <c r="D286" s="6" t="s">
        <v>6</v>
      </c>
      <c r="E286" s="5" t="s">
        <v>52</v>
      </c>
      <c r="F286" s="5" t="s">
        <v>326</v>
      </c>
      <c r="G286" s="5" t="s">
        <v>80</v>
      </c>
      <c r="H286" s="5" t="s">
        <v>326</v>
      </c>
      <c r="I286" s="5" t="s">
        <v>25</v>
      </c>
      <c r="J286" s="5" t="s">
        <v>25</v>
      </c>
    </row>
    <row r="287" spans="1:10" x14ac:dyDescent="0.35">
      <c r="A287" s="6">
        <v>80924854</v>
      </c>
      <c r="B287" s="6" t="s">
        <v>4</v>
      </c>
      <c r="C287" s="6" t="s">
        <v>10</v>
      </c>
      <c r="D287" s="6" t="s">
        <v>12</v>
      </c>
      <c r="E287" s="5" t="s">
        <v>41</v>
      </c>
      <c r="F287" s="5" t="s">
        <v>305</v>
      </c>
      <c r="G287" s="5" t="s">
        <v>45</v>
      </c>
      <c r="H287" s="5" t="s">
        <v>45</v>
      </c>
      <c r="I287" s="5" t="s">
        <v>23</v>
      </c>
      <c r="J287" s="5" t="s">
        <v>23</v>
      </c>
    </row>
    <row r="288" spans="1:10" x14ac:dyDescent="0.35">
      <c r="A288" s="6">
        <v>80924974</v>
      </c>
      <c r="B288" s="6" t="s">
        <v>4</v>
      </c>
      <c r="C288" s="6" t="s">
        <v>10</v>
      </c>
      <c r="D288" s="6" t="s">
        <v>12</v>
      </c>
      <c r="E288" s="5" t="s">
        <v>19</v>
      </c>
      <c r="F288" s="5" t="s">
        <v>19</v>
      </c>
      <c r="G288" s="5" t="s">
        <v>52</v>
      </c>
      <c r="H288" s="5" t="s">
        <v>326</v>
      </c>
      <c r="I288" s="5" t="s">
        <v>22</v>
      </c>
      <c r="J288" s="5" t="s">
        <v>325</v>
      </c>
    </row>
    <row r="289" spans="1:10" x14ac:dyDescent="0.35">
      <c r="A289" s="6">
        <v>80924455</v>
      </c>
      <c r="B289" s="6" t="s">
        <v>4</v>
      </c>
      <c r="C289" s="6" t="s">
        <v>7</v>
      </c>
      <c r="D289" s="6" t="s">
        <v>8</v>
      </c>
      <c r="E289" s="5" t="s">
        <v>28</v>
      </c>
      <c r="F289" s="5" t="s">
        <v>28</v>
      </c>
      <c r="G289" s="5" t="s">
        <v>60</v>
      </c>
      <c r="H289" s="5" t="s">
        <v>330</v>
      </c>
      <c r="I289" s="5" t="s">
        <v>185</v>
      </c>
      <c r="J289" s="5" t="s">
        <v>334</v>
      </c>
    </row>
    <row r="290" spans="1:10" x14ac:dyDescent="0.35">
      <c r="A290" s="6">
        <v>80922914</v>
      </c>
      <c r="B290" s="6" t="s">
        <v>4</v>
      </c>
      <c r="C290" s="6" t="s">
        <v>9</v>
      </c>
      <c r="D290" s="6" t="s">
        <v>8</v>
      </c>
      <c r="E290" s="5" t="s">
        <v>66</v>
      </c>
      <c r="F290" s="5" t="s">
        <v>66</v>
      </c>
      <c r="G290" s="5" t="s">
        <v>23</v>
      </c>
      <c r="H290" s="5" t="s">
        <v>23</v>
      </c>
      <c r="I290" s="5" t="s">
        <v>33</v>
      </c>
      <c r="J290" s="5" t="s">
        <v>327</v>
      </c>
    </row>
    <row r="291" spans="1:10" x14ac:dyDescent="0.35">
      <c r="A291" s="6">
        <v>80923902</v>
      </c>
      <c r="B291" s="6" t="s">
        <v>4</v>
      </c>
      <c r="C291" s="6" t="s">
        <v>7</v>
      </c>
      <c r="D291" s="6" t="s">
        <v>6</v>
      </c>
      <c r="E291" s="5" t="s">
        <v>97</v>
      </c>
      <c r="F291" s="5" t="s">
        <v>358</v>
      </c>
      <c r="G291" s="5" t="s">
        <v>59</v>
      </c>
      <c r="H291" s="5" t="s">
        <v>387</v>
      </c>
      <c r="I291" s="5" t="s">
        <v>116</v>
      </c>
      <c r="J291" s="5" t="s">
        <v>116</v>
      </c>
    </row>
    <row r="292" spans="1:10" x14ac:dyDescent="0.35">
      <c r="A292" s="6">
        <v>80925547</v>
      </c>
      <c r="B292" s="6" t="s">
        <v>4</v>
      </c>
      <c r="C292" s="6" t="s">
        <v>7</v>
      </c>
      <c r="D292" s="6" t="s">
        <v>8</v>
      </c>
      <c r="E292" s="5" t="s">
        <v>41</v>
      </c>
      <c r="F292" s="5" t="s">
        <v>305</v>
      </c>
      <c r="G292" s="5" t="s">
        <v>31</v>
      </c>
      <c r="H292" s="5" t="s">
        <v>31</v>
      </c>
      <c r="I292" s="5" t="s">
        <v>23</v>
      </c>
      <c r="J292" s="5" t="s">
        <v>23</v>
      </c>
    </row>
    <row r="293" spans="1:10" x14ac:dyDescent="0.35">
      <c r="A293" s="6">
        <v>80924488</v>
      </c>
      <c r="B293" s="6" t="s">
        <v>4</v>
      </c>
      <c r="C293" s="6" t="s">
        <v>14</v>
      </c>
      <c r="D293" s="6" t="s">
        <v>8</v>
      </c>
      <c r="E293" s="5" t="s">
        <v>19</v>
      </c>
      <c r="F293" s="5" t="s">
        <v>19</v>
      </c>
      <c r="G293" s="5" t="s">
        <v>68</v>
      </c>
      <c r="H293" s="5" t="s">
        <v>108</v>
      </c>
      <c r="I293" s="5" t="s">
        <v>19</v>
      </c>
      <c r="J293" s="5" t="s">
        <v>19</v>
      </c>
    </row>
    <row r="294" spans="1:10" x14ac:dyDescent="0.35">
      <c r="A294" s="6">
        <v>80924608</v>
      </c>
      <c r="B294" s="6" t="s">
        <v>4</v>
      </c>
      <c r="C294" s="6" t="s">
        <v>7</v>
      </c>
      <c r="D294" s="6" t="s">
        <v>6</v>
      </c>
      <c r="E294" s="5" t="s">
        <v>33</v>
      </c>
      <c r="F294" s="5" t="s">
        <v>327</v>
      </c>
      <c r="G294" s="5" t="s">
        <v>31</v>
      </c>
      <c r="H294" s="5" t="s">
        <v>31</v>
      </c>
      <c r="I294" s="5" t="s">
        <v>225</v>
      </c>
      <c r="J294" s="5" t="s">
        <v>364</v>
      </c>
    </row>
    <row r="295" spans="1:10" x14ac:dyDescent="0.35">
      <c r="A295" s="6">
        <v>80924457</v>
      </c>
      <c r="B295" s="6" t="s">
        <v>4</v>
      </c>
      <c r="C295" s="6" t="s">
        <v>10</v>
      </c>
      <c r="D295" s="6" t="s">
        <v>12</v>
      </c>
      <c r="E295" s="5" t="s">
        <v>23</v>
      </c>
      <c r="F295" s="5" t="s">
        <v>23</v>
      </c>
      <c r="G295" s="5" t="s">
        <v>48</v>
      </c>
      <c r="H295" s="5" t="s">
        <v>326</v>
      </c>
      <c r="I295" s="5" t="s">
        <v>226</v>
      </c>
      <c r="J295" s="5" t="s">
        <v>390</v>
      </c>
    </row>
    <row r="296" spans="1:10" x14ac:dyDescent="0.35">
      <c r="A296" s="6">
        <v>80919684</v>
      </c>
      <c r="B296" s="6" t="s">
        <v>4</v>
      </c>
      <c r="C296" s="6" t="s">
        <v>9</v>
      </c>
      <c r="D296" s="6" t="s">
        <v>6</v>
      </c>
      <c r="E296" s="5" t="s">
        <v>27</v>
      </c>
      <c r="F296" s="5" t="s">
        <v>326</v>
      </c>
      <c r="G296" s="5" t="s">
        <v>33</v>
      </c>
      <c r="H296" s="5" t="s">
        <v>327</v>
      </c>
      <c r="I296" s="5" t="s">
        <v>227</v>
      </c>
      <c r="J296" s="5" t="s">
        <v>227</v>
      </c>
    </row>
    <row r="297" spans="1:10" x14ac:dyDescent="0.35">
      <c r="A297" s="6">
        <v>80920322</v>
      </c>
      <c r="B297" s="6" t="s">
        <v>4</v>
      </c>
      <c r="C297" s="6" t="s">
        <v>9</v>
      </c>
      <c r="D297" s="6" t="s">
        <v>8</v>
      </c>
      <c r="E297" s="5" t="s">
        <v>25</v>
      </c>
      <c r="F297" s="5" t="s">
        <v>25</v>
      </c>
      <c r="G297" s="5" t="s">
        <v>46</v>
      </c>
      <c r="H297" s="5" t="s">
        <v>330</v>
      </c>
      <c r="I297" s="5" t="s">
        <v>33</v>
      </c>
      <c r="J297" s="5" t="s">
        <v>327</v>
      </c>
    </row>
    <row r="298" spans="1:10" x14ac:dyDescent="0.35">
      <c r="A298" s="6">
        <v>80927070</v>
      </c>
      <c r="B298" s="6" t="s">
        <v>4</v>
      </c>
      <c r="C298" s="6" t="s">
        <v>5</v>
      </c>
      <c r="D298" s="6" t="s">
        <v>12</v>
      </c>
      <c r="E298" s="5" t="s">
        <v>25</v>
      </c>
      <c r="F298" s="5" t="s">
        <v>25</v>
      </c>
      <c r="G298" s="5" t="s">
        <v>45</v>
      </c>
      <c r="H298" s="5" t="s">
        <v>45</v>
      </c>
      <c r="I298" s="5" t="s">
        <v>228</v>
      </c>
      <c r="J298" s="5" t="s">
        <v>348</v>
      </c>
    </row>
    <row r="299" spans="1:10" x14ac:dyDescent="0.35">
      <c r="A299" s="6">
        <v>80927114</v>
      </c>
      <c r="B299" s="6" t="s">
        <v>4</v>
      </c>
      <c r="C299" s="6" t="s">
        <v>9</v>
      </c>
      <c r="D299" s="6" t="s">
        <v>6</v>
      </c>
      <c r="E299" s="5" t="s">
        <v>50</v>
      </c>
      <c r="F299" s="5" t="s">
        <v>31</v>
      </c>
      <c r="G299" s="5" t="s">
        <v>95</v>
      </c>
      <c r="H299" s="5" t="s">
        <v>31</v>
      </c>
      <c r="I299" s="5" t="s">
        <v>36</v>
      </c>
      <c r="J299" s="5" t="s">
        <v>36</v>
      </c>
    </row>
    <row r="300" spans="1:10" x14ac:dyDescent="0.35">
      <c r="A300" s="6">
        <v>80927535</v>
      </c>
      <c r="B300" s="6" t="s">
        <v>4</v>
      </c>
      <c r="C300" s="6" t="s">
        <v>7</v>
      </c>
      <c r="D300" s="6" t="s">
        <v>6</v>
      </c>
      <c r="E300" s="5" t="s">
        <v>22</v>
      </c>
      <c r="F300" s="5" t="s">
        <v>325</v>
      </c>
      <c r="G300" s="5" t="s">
        <v>28</v>
      </c>
      <c r="H300" s="5" t="s">
        <v>28</v>
      </c>
      <c r="I300" s="5" t="s">
        <v>21</v>
      </c>
      <c r="J300" s="5" t="s">
        <v>21</v>
      </c>
    </row>
    <row r="301" spans="1:10" x14ac:dyDescent="0.35">
      <c r="A301" s="6">
        <v>80927555</v>
      </c>
      <c r="B301" s="6" t="s">
        <v>4</v>
      </c>
      <c r="C301" s="6" t="s">
        <v>7</v>
      </c>
      <c r="D301" s="6" t="s">
        <v>8</v>
      </c>
      <c r="E301" s="5" t="s">
        <v>29</v>
      </c>
      <c r="F301" s="5" t="s">
        <v>328</v>
      </c>
      <c r="G301" s="5" t="s">
        <v>25</v>
      </c>
      <c r="H301" s="5" t="s">
        <v>25</v>
      </c>
      <c r="I301" s="5" t="s">
        <v>22</v>
      </c>
      <c r="J301" s="5" t="s">
        <v>325</v>
      </c>
    </row>
    <row r="302" spans="1:10" x14ac:dyDescent="0.35">
      <c r="A302" s="6">
        <v>80926733</v>
      </c>
      <c r="B302" s="6" t="s">
        <v>4</v>
      </c>
      <c r="C302" s="6" t="s">
        <v>7</v>
      </c>
      <c r="D302" s="6" t="s">
        <v>8</v>
      </c>
      <c r="E302" s="5" t="s">
        <v>52</v>
      </c>
      <c r="F302" s="5" t="s">
        <v>326</v>
      </c>
      <c r="G302" s="5" t="s">
        <v>23</v>
      </c>
      <c r="H302" s="5" t="s">
        <v>23</v>
      </c>
      <c r="I302" s="5" t="s">
        <v>133</v>
      </c>
      <c r="J302" s="5" t="s">
        <v>340</v>
      </c>
    </row>
    <row r="303" spans="1:10" x14ac:dyDescent="0.35">
      <c r="A303" s="6">
        <v>80926388</v>
      </c>
      <c r="B303" s="6" t="s">
        <v>4</v>
      </c>
      <c r="C303" s="6" t="s">
        <v>9</v>
      </c>
      <c r="D303" s="6" t="s">
        <v>8</v>
      </c>
      <c r="E303" s="5" t="s">
        <v>32</v>
      </c>
      <c r="F303" s="5" t="s">
        <v>32</v>
      </c>
      <c r="G303" s="5" t="s">
        <v>41</v>
      </c>
      <c r="H303" s="5" t="s">
        <v>305</v>
      </c>
      <c r="I303" s="5" t="s">
        <v>53</v>
      </c>
      <c r="J303" s="5" t="s">
        <v>334</v>
      </c>
    </row>
    <row r="304" spans="1:10" x14ac:dyDescent="0.35">
      <c r="A304" s="6">
        <v>80926606</v>
      </c>
      <c r="B304" s="6" t="s">
        <v>4</v>
      </c>
      <c r="C304" s="6" t="s">
        <v>5</v>
      </c>
      <c r="D304" s="6" t="s">
        <v>8</v>
      </c>
      <c r="E304" s="5" t="s">
        <v>35</v>
      </c>
      <c r="F304" s="5" t="s">
        <v>299</v>
      </c>
      <c r="G304" s="5" t="s">
        <v>42</v>
      </c>
      <c r="H304" s="5" t="s">
        <v>329</v>
      </c>
      <c r="I304" s="5" t="s">
        <v>29</v>
      </c>
      <c r="J304" s="5" t="s">
        <v>328</v>
      </c>
    </row>
    <row r="305" spans="1:10" x14ac:dyDescent="0.35">
      <c r="A305" s="6">
        <v>80926583</v>
      </c>
      <c r="B305" s="6" t="s">
        <v>4</v>
      </c>
      <c r="C305" s="6" t="s">
        <v>7</v>
      </c>
      <c r="D305" s="6" t="s">
        <v>13</v>
      </c>
      <c r="E305" s="5" t="s">
        <v>58</v>
      </c>
      <c r="F305" s="5" t="s">
        <v>58</v>
      </c>
      <c r="G305" s="5" t="s">
        <v>113</v>
      </c>
      <c r="H305" s="5" t="s">
        <v>405</v>
      </c>
      <c r="I305" s="5" t="s">
        <v>32</v>
      </c>
      <c r="J305" s="5" t="s">
        <v>32</v>
      </c>
    </row>
    <row r="306" spans="1:10" x14ac:dyDescent="0.35">
      <c r="A306" s="6">
        <v>80927494</v>
      </c>
      <c r="B306" s="6" t="s">
        <v>4</v>
      </c>
      <c r="C306" s="6" t="s">
        <v>9</v>
      </c>
      <c r="D306" s="6" t="s">
        <v>8</v>
      </c>
      <c r="E306" s="5" t="s">
        <v>35</v>
      </c>
      <c r="F306" s="5" t="s">
        <v>299</v>
      </c>
      <c r="G306" s="5" t="s">
        <v>41</v>
      </c>
      <c r="H306" s="5" t="s">
        <v>305</v>
      </c>
      <c r="I306" s="5" t="s">
        <v>46</v>
      </c>
      <c r="J306" s="5" t="s">
        <v>330</v>
      </c>
    </row>
    <row r="307" spans="1:10" x14ac:dyDescent="0.35">
      <c r="A307" s="6">
        <v>80926602</v>
      </c>
      <c r="B307" s="6" t="s">
        <v>4</v>
      </c>
      <c r="C307" s="6" t="s">
        <v>7</v>
      </c>
      <c r="D307" s="6" t="s">
        <v>8</v>
      </c>
      <c r="E307" s="5" t="s">
        <v>23</v>
      </c>
      <c r="F307" s="5" t="s">
        <v>23</v>
      </c>
      <c r="G307" s="5" t="s">
        <v>67</v>
      </c>
      <c r="H307" s="5" t="s">
        <v>325</v>
      </c>
      <c r="I307" s="5" t="s">
        <v>41</v>
      </c>
      <c r="J307" s="5" t="s">
        <v>305</v>
      </c>
    </row>
    <row r="308" spans="1:10" x14ac:dyDescent="0.35">
      <c r="A308" s="6">
        <v>80928158</v>
      </c>
      <c r="B308" s="6" t="s">
        <v>4</v>
      </c>
      <c r="C308" s="6" t="s">
        <v>7</v>
      </c>
      <c r="D308" s="6" t="s">
        <v>8</v>
      </c>
      <c r="E308" s="5" t="s">
        <v>98</v>
      </c>
      <c r="F308" s="5" t="s">
        <v>312</v>
      </c>
      <c r="G308" s="5" t="s">
        <v>23</v>
      </c>
      <c r="H308" s="5" t="s">
        <v>23</v>
      </c>
      <c r="I308" s="5" t="s">
        <v>168</v>
      </c>
    </row>
    <row r="309" spans="1:10" x14ac:dyDescent="0.35">
      <c r="A309" s="6">
        <v>80928415</v>
      </c>
      <c r="B309" s="6" t="s">
        <v>4</v>
      </c>
      <c r="C309" s="6" t="s">
        <v>7</v>
      </c>
      <c r="D309" s="6" t="s">
        <v>8</v>
      </c>
      <c r="E309" s="5" t="s">
        <v>28</v>
      </c>
      <c r="F309" s="5" t="s">
        <v>28</v>
      </c>
      <c r="G309" s="5" t="s">
        <v>35</v>
      </c>
      <c r="H309" s="5" t="s">
        <v>299</v>
      </c>
      <c r="I309" s="5" t="s">
        <v>21</v>
      </c>
      <c r="J309" s="5" t="s">
        <v>21</v>
      </c>
    </row>
    <row r="310" spans="1:10" x14ac:dyDescent="0.35">
      <c r="A310" s="6">
        <v>80929181</v>
      </c>
      <c r="B310" s="6" t="s">
        <v>4</v>
      </c>
      <c r="C310" s="6" t="s">
        <v>10</v>
      </c>
      <c r="D310" s="6" t="s">
        <v>6</v>
      </c>
      <c r="E310" s="5" t="s">
        <v>30</v>
      </c>
      <c r="F310" s="5" t="s">
        <v>30</v>
      </c>
      <c r="G310" s="5" t="s">
        <v>31</v>
      </c>
      <c r="H310" s="5" t="s">
        <v>31</v>
      </c>
      <c r="I310" s="5" t="s">
        <v>52</v>
      </c>
      <c r="J310" s="5" t="s">
        <v>326</v>
      </c>
    </row>
    <row r="311" spans="1:10" x14ac:dyDescent="0.35">
      <c r="A311" s="6">
        <v>80928376</v>
      </c>
      <c r="B311" s="6" t="s">
        <v>4</v>
      </c>
      <c r="C311" s="6" t="s">
        <v>7</v>
      </c>
      <c r="D311" s="6" t="s">
        <v>11</v>
      </c>
      <c r="E311" s="5" t="s">
        <v>99</v>
      </c>
      <c r="F311" s="5" t="s">
        <v>299</v>
      </c>
      <c r="G311" s="5" t="s">
        <v>179</v>
      </c>
      <c r="H311" s="5" t="s">
        <v>342</v>
      </c>
      <c r="I311" s="5" t="s">
        <v>229</v>
      </c>
      <c r="J311" s="5" t="s">
        <v>382</v>
      </c>
    </row>
    <row r="312" spans="1:10" x14ac:dyDescent="0.35">
      <c r="A312" s="6">
        <v>80929614</v>
      </c>
      <c r="B312" s="6" t="s">
        <v>4</v>
      </c>
      <c r="C312" s="6" t="s">
        <v>9</v>
      </c>
      <c r="D312" s="6" t="s">
        <v>8</v>
      </c>
      <c r="E312" s="5" t="s">
        <v>23</v>
      </c>
      <c r="F312" s="5" t="s">
        <v>23</v>
      </c>
      <c r="G312" s="5" t="s">
        <v>33</v>
      </c>
      <c r="H312" s="5" t="s">
        <v>327</v>
      </c>
      <c r="I312" s="5" t="s">
        <v>36</v>
      </c>
      <c r="J312" s="5" t="s">
        <v>36</v>
      </c>
    </row>
    <row r="313" spans="1:10" x14ac:dyDescent="0.35">
      <c r="A313" s="6">
        <v>80928572</v>
      </c>
      <c r="B313" s="6" t="s">
        <v>4</v>
      </c>
      <c r="C313" s="6" t="s">
        <v>7</v>
      </c>
      <c r="D313" s="6" t="s">
        <v>11</v>
      </c>
      <c r="E313" s="5" t="s">
        <v>60</v>
      </c>
      <c r="F313" s="5" t="s">
        <v>330</v>
      </c>
      <c r="G313" s="5" t="s">
        <v>23</v>
      </c>
      <c r="H313" s="5" t="s">
        <v>23</v>
      </c>
      <c r="I313" s="5" t="s">
        <v>28</v>
      </c>
      <c r="J313" s="5" t="s">
        <v>28</v>
      </c>
    </row>
    <row r="314" spans="1:10" x14ac:dyDescent="0.35">
      <c r="A314" s="6">
        <v>80926894</v>
      </c>
      <c r="B314" s="6" t="s">
        <v>4</v>
      </c>
      <c r="C314" s="6" t="s">
        <v>7</v>
      </c>
      <c r="D314" s="6" t="s">
        <v>6</v>
      </c>
      <c r="E314" s="5" t="s">
        <v>32</v>
      </c>
      <c r="F314" s="5" t="s">
        <v>32</v>
      </c>
      <c r="G314" s="5" t="s">
        <v>45</v>
      </c>
      <c r="H314" s="5" t="s">
        <v>45</v>
      </c>
      <c r="I314" s="5" t="s">
        <v>162</v>
      </c>
    </row>
    <row r="315" spans="1:10" x14ac:dyDescent="0.35">
      <c r="A315" s="6">
        <v>80929530</v>
      </c>
      <c r="B315" s="6" t="s">
        <v>4</v>
      </c>
      <c r="C315" s="6" t="s">
        <v>7</v>
      </c>
      <c r="D315" s="6" t="s">
        <v>12</v>
      </c>
      <c r="E315" s="5" t="s">
        <v>66</v>
      </c>
      <c r="F315" s="5" t="s">
        <v>66</v>
      </c>
      <c r="G315" s="5" t="s">
        <v>40</v>
      </c>
      <c r="H315" s="5" t="s">
        <v>40</v>
      </c>
      <c r="I315" s="5" t="s">
        <v>23</v>
      </c>
      <c r="J315" s="5" t="s">
        <v>23</v>
      </c>
    </row>
    <row r="316" spans="1:10" x14ac:dyDescent="0.35">
      <c r="A316" s="6">
        <v>80929813</v>
      </c>
      <c r="B316" s="6" t="s">
        <v>4</v>
      </c>
      <c r="C316" s="6" t="s">
        <v>7</v>
      </c>
      <c r="D316" s="6" t="s">
        <v>8</v>
      </c>
      <c r="E316" s="5" t="s">
        <v>100</v>
      </c>
      <c r="F316" s="5" t="s">
        <v>100</v>
      </c>
      <c r="G316" s="5" t="s">
        <v>41</v>
      </c>
      <c r="H316" s="5" t="s">
        <v>305</v>
      </c>
      <c r="I316" s="5" t="s">
        <v>105</v>
      </c>
      <c r="J316" s="5" t="s">
        <v>302</v>
      </c>
    </row>
    <row r="317" spans="1:10" x14ac:dyDescent="0.35">
      <c r="A317" s="6">
        <v>80930364</v>
      </c>
      <c r="B317" s="6" t="s">
        <v>4</v>
      </c>
      <c r="C317" s="6" t="s">
        <v>10</v>
      </c>
      <c r="D317" s="6" t="s">
        <v>11</v>
      </c>
      <c r="E317" s="5" t="s">
        <v>25</v>
      </c>
      <c r="F317" s="5" t="s">
        <v>25</v>
      </c>
      <c r="G317" s="5" t="s">
        <v>22</v>
      </c>
      <c r="H317" s="5" t="s">
        <v>325</v>
      </c>
      <c r="I317" s="5" t="s">
        <v>33</v>
      </c>
      <c r="J317" s="5" t="s">
        <v>327</v>
      </c>
    </row>
    <row r="318" spans="1:10" x14ac:dyDescent="0.35">
      <c r="A318" s="6">
        <v>80928870</v>
      </c>
      <c r="B318" s="6" t="s">
        <v>4</v>
      </c>
      <c r="C318" s="6" t="s">
        <v>9</v>
      </c>
      <c r="D318" s="6" t="s">
        <v>8</v>
      </c>
      <c r="E318" s="5" t="s">
        <v>35</v>
      </c>
      <c r="F318" s="5" t="s">
        <v>299</v>
      </c>
      <c r="G318" s="5" t="s">
        <v>21</v>
      </c>
      <c r="H318" s="5" t="s">
        <v>21</v>
      </c>
      <c r="I318" s="5" t="s">
        <v>113</v>
      </c>
      <c r="J318" s="5" t="s">
        <v>405</v>
      </c>
    </row>
    <row r="319" spans="1:10" x14ac:dyDescent="0.35">
      <c r="A319" s="6">
        <v>80930730</v>
      </c>
      <c r="B319" s="6" t="s">
        <v>4</v>
      </c>
      <c r="C319" s="6" t="s">
        <v>9</v>
      </c>
      <c r="D319" s="6" t="s">
        <v>12</v>
      </c>
      <c r="E319" s="5" t="s">
        <v>33</v>
      </c>
      <c r="F319" s="5" t="s">
        <v>327</v>
      </c>
      <c r="G319" s="5" t="s">
        <v>42</v>
      </c>
      <c r="H319" s="5" t="s">
        <v>329</v>
      </c>
      <c r="I319" s="5" t="s">
        <v>230</v>
      </c>
      <c r="J319" s="5" t="s">
        <v>308</v>
      </c>
    </row>
    <row r="320" spans="1:10" x14ac:dyDescent="0.35">
      <c r="A320" s="6">
        <v>80928032</v>
      </c>
      <c r="B320" s="6" t="s">
        <v>4</v>
      </c>
      <c r="C320" s="6" t="s">
        <v>5</v>
      </c>
      <c r="D320" s="6" t="s">
        <v>12</v>
      </c>
      <c r="E320" s="5" t="s">
        <v>36</v>
      </c>
      <c r="F320" s="5" t="s">
        <v>36</v>
      </c>
      <c r="G320" s="5" t="s">
        <v>150</v>
      </c>
      <c r="H320" s="5" t="s">
        <v>150</v>
      </c>
      <c r="I320" s="5" t="s">
        <v>162</v>
      </c>
    </row>
    <row r="321" spans="1:10" x14ac:dyDescent="0.35">
      <c r="A321" s="6">
        <v>80931359</v>
      </c>
      <c r="B321" s="6" t="s">
        <v>4</v>
      </c>
      <c r="C321" s="6" t="s">
        <v>9</v>
      </c>
      <c r="D321" s="6" t="s">
        <v>12</v>
      </c>
      <c r="E321" s="5" t="s">
        <v>51</v>
      </c>
      <c r="F321" s="5" t="s">
        <v>326</v>
      </c>
      <c r="G321" s="5" t="s">
        <v>162</v>
      </c>
      <c r="I321" s="5" t="s">
        <v>162</v>
      </c>
    </row>
    <row r="322" spans="1:10" x14ac:dyDescent="0.35">
      <c r="A322" s="6">
        <v>80931890</v>
      </c>
      <c r="B322" s="6" t="s">
        <v>4</v>
      </c>
      <c r="C322" s="6" t="s">
        <v>9</v>
      </c>
      <c r="D322" s="6" t="s">
        <v>12</v>
      </c>
      <c r="E322" s="5" t="s">
        <v>23</v>
      </c>
      <c r="F322" s="5" t="s">
        <v>23</v>
      </c>
      <c r="G322" s="5" t="s">
        <v>35</v>
      </c>
      <c r="H322" s="5" t="s">
        <v>299</v>
      </c>
      <c r="I322" s="5" t="s">
        <v>33</v>
      </c>
      <c r="J322" s="5" t="s">
        <v>327</v>
      </c>
    </row>
    <row r="323" spans="1:10" x14ac:dyDescent="0.35">
      <c r="A323" s="6">
        <v>80931726</v>
      </c>
      <c r="B323" s="6" t="s">
        <v>4</v>
      </c>
      <c r="C323" s="6" t="s">
        <v>10</v>
      </c>
      <c r="D323" s="6" t="s">
        <v>12</v>
      </c>
      <c r="E323" s="5" t="s">
        <v>41</v>
      </c>
      <c r="F323" s="5" t="s">
        <v>305</v>
      </c>
      <c r="G323" s="5" t="s">
        <v>180</v>
      </c>
      <c r="H323" s="5" t="s">
        <v>36</v>
      </c>
      <c r="I323" s="5" t="s">
        <v>45</v>
      </c>
      <c r="J323" s="5" t="s">
        <v>45</v>
      </c>
    </row>
    <row r="324" spans="1:10" x14ac:dyDescent="0.35">
      <c r="A324" s="6">
        <v>80930947</v>
      </c>
      <c r="B324" s="6" t="s">
        <v>4</v>
      </c>
      <c r="C324" s="6" t="s">
        <v>7</v>
      </c>
      <c r="D324" s="6" t="s">
        <v>8</v>
      </c>
      <c r="E324" s="5" t="s">
        <v>50</v>
      </c>
      <c r="F324" s="5" t="s">
        <v>31</v>
      </c>
      <c r="G324" s="5" t="s">
        <v>87</v>
      </c>
      <c r="H324" s="5" t="s">
        <v>329</v>
      </c>
      <c r="I324" s="5" t="s">
        <v>162</v>
      </c>
    </row>
    <row r="325" spans="1:10" x14ac:dyDescent="0.35">
      <c r="A325" s="6">
        <v>80931918</v>
      </c>
      <c r="B325" s="6" t="s">
        <v>4</v>
      </c>
      <c r="C325" s="6" t="s">
        <v>7</v>
      </c>
      <c r="D325" s="6" t="s">
        <v>6</v>
      </c>
      <c r="E325" s="5" t="s">
        <v>22</v>
      </c>
      <c r="F325" s="5" t="s">
        <v>325</v>
      </c>
      <c r="G325" s="5" t="s">
        <v>45</v>
      </c>
      <c r="H325" s="5" t="s">
        <v>45</v>
      </c>
      <c r="I325" s="5" t="s">
        <v>66</v>
      </c>
      <c r="J325" s="5" t="s">
        <v>66</v>
      </c>
    </row>
    <row r="326" spans="1:10" x14ac:dyDescent="0.35">
      <c r="A326" s="6">
        <v>80932308</v>
      </c>
      <c r="B326" s="6" t="s">
        <v>4</v>
      </c>
      <c r="C326" s="6" t="s">
        <v>7</v>
      </c>
      <c r="D326" s="6" t="s">
        <v>6</v>
      </c>
      <c r="E326" s="5" t="s">
        <v>23</v>
      </c>
      <c r="F326" s="5" t="s">
        <v>23</v>
      </c>
      <c r="G326" s="5" t="s">
        <v>21</v>
      </c>
      <c r="H326" s="5" t="s">
        <v>21</v>
      </c>
      <c r="I326" s="5" t="s">
        <v>33</v>
      </c>
      <c r="J326" s="5" t="s">
        <v>327</v>
      </c>
    </row>
    <row r="327" spans="1:10" x14ac:dyDescent="0.35">
      <c r="A327" s="6">
        <v>80932843</v>
      </c>
      <c r="B327" s="6" t="s">
        <v>4</v>
      </c>
      <c r="C327" s="6" t="s">
        <v>7</v>
      </c>
      <c r="D327" s="6" t="s">
        <v>8</v>
      </c>
      <c r="E327" s="5" t="s">
        <v>33</v>
      </c>
      <c r="F327" s="5" t="s">
        <v>327</v>
      </c>
      <c r="G327" s="5" t="s">
        <v>23</v>
      </c>
      <c r="H327" s="5" t="s">
        <v>23</v>
      </c>
      <c r="I327" s="5" t="s">
        <v>28</v>
      </c>
      <c r="J327" s="5" t="s">
        <v>28</v>
      </c>
    </row>
    <row r="328" spans="1:10" x14ac:dyDescent="0.35">
      <c r="A328" s="6">
        <v>80932432</v>
      </c>
      <c r="B328" s="6" t="s">
        <v>4</v>
      </c>
      <c r="C328" s="6" t="s">
        <v>14</v>
      </c>
      <c r="D328" s="6" t="s">
        <v>6</v>
      </c>
      <c r="E328" s="5" t="s">
        <v>23</v>
      </c>
      <c r="F328" s="5" t="s">
        <v>23</v>
      </c>
      <c r="G328" s="5" t="s">
        <v>28</v>
      </c>
      <c r="H328" s="5" t="s">
        <v>28</v>
      </c>
      <c r="I328" s="5" t="s">
        <v>105</v>
      </c>
      <c r="J328" s="5" t="s">
        <v>302</v>
      </c>
    </row>
    <row r="329" spans="1:10" x14ac:dyDescent="0.35">
      <c r="A329" s="6">
        <v>80932863</v>
      </c>
      <c r="B329" s="6" t="s">
        <v>4</v>
      </c>
      <c r="C329" s="6" t="s">
        <v>7</v>
      </c>
      <c r="D329" s="6" t="s">
        <v>12</v>
      </c>
      <c r="E329" s="5" t="s">
        <v>51</v>
      </c>
      <c r="F329" s="5" t="s">
        <v>326</v>
      </c>
      <c r="G329" s="5" t="s">
        <v>45</v>
      </c>
      <c r="H329" s="5" t="s">
        <v>45</v>
      </c>
      <c r="I329" s="5" t="s">
        <v>21</v>
      </c>
      <c r="J329" s="5" t="s">
        <v>21</v>
      </c>
    </row>
    <row r="330" spans="1:10" x14ac:dyDescent="0.35">
      <c r="A330" s="6">
        <v>80932803</v>
      </c>
      <c r="B330" s="6" t="s">
        <v>4</v>
      </c>
      <c r="C330" s="6" t="s">
        <v>9</v>
      </c>
      <c r="D330" s="6" t="s">
        <v>8</v>
      </c>
      <c r="E330" s="5" t="s">
        <v>87</v>
      </c>
      <c r="F330" s="5" t="s">
        <v>329</v>
      </c>
      <c r="G330" s="5" t="s">
        <v>33</v>
      </c>
      <c r="H330" s="5" t="s">
        <v>327</v>
      </c>
      <c r="I330" s="5" t="s">
        <v>181</v>
      </c>
      <c r="J330" s="5" t="s">
        <v>328</v>
      </c>
    </row>
    <row r="331" spans="1:10" x14ac:dyDescent="0.35">
      <c r="A331" s="6">
        <v>80929483</v>
      </c>
      <c r="B331" s="6" t="s">
        <v>4</v>
      </c>
      <c r="C331" s="6" t="s">
        <v>7</v>
      </c>
      <c r="D331" s="6" t="s">
        <v>6</v>
      </c>
      <c r="E331" s="5" t="s">
        <v>101</v>
      </c>
      <c r="F331" s="5" t="s">
        <v>101</v>
      </c>
      <c r="G331" s="5" t="s">
        <v>32</v>
      </c>
      <c r="H331" s="5" t="s">
        <v>32</v>
      </c>
      <c r="I331" s="5" t="s">
        <v>44</v>
      </c>
      <c r="J331" s="5" t="s">
        <v>96</v>
      </c>
    </row>
    <row r="332" spans="1:10" x14ac:dyDescent="0.35">
      <c r="A332" s="6">
        <v>80933910</v>
      </c>
      <c r="B332" s="6" t="s">
        <v>4</v>
      </c>
      <c r="C332" s="6" t="s">
        <v>7</v>
      </c>
      <c r="D332" s="6" t="s">
        <v>8</v>
      </c>
      <c r="E332" s="5" t="s">
        <v>36</v>
      </c>
      <c r="F332" s="5" t="s">
        <v>36</v>
      </c>
      <c r="G332" s="5" t="s">
        <v>150</v>
      </c>
      <c r="H332" s="5" t="s">
        <v>150</v>
      </c>
      <c r="I332" s="5" t="s">
        <v>46</v>
      </c>
      <c r="J332" s="5" t="s">
        <v>330</v>
      </c>
    </row>
    <row r="333" spans="1:10" x14ac:dyDescent="0.35">
      <c r="A333" s="6">
        <v>80933972</v>
      </c>
      <c r="B333" s="6" t="s">
        <v>4</v>
      </c>
      <c r="C333" s="6" t="s">
        <v>9</v>
      </c>
      <c r="D333" s="6" t="s">
        <v>8</v>
      </c>
      <c r="E333" s="5" t="s">
        <v>23</v>
      </c>
      <c r="F333" s="5" t="s">
        <v>23</v>
      </c>
      <c r="G333" s="5" t="s">
        <v>87</v>
      </c>
      <c r="H333" s="5" t="s">
        <v>329</v>
      </c>
      <c r="I333" s="5" t="s">
        <v>231</v>
      </c>
    </row>
    <row r="334" spans="1:10" x14ac:dyDescent="0.35">
      <c r="A334" s="6">
        <v>80933834</v>
      </c>
      <c r="B334" s="6" t="s">
        <v>4</v>
      </c>
      <c r="C334" s="6" t="s">
        <v>5</v>
      </c>
      <c r="D334" s="6" t="s">
        <v>8</v>
      </c>
      <c r="E334" s="5" t="s">
        <v>21</v>
      </c>
      <c r="F334" s="5" t="s">
        <v>21</v>
      </c>
      <c r="G334" s="5" t="s">
        <v>61</v>
      </c>
      <c r="H334" s="5" t="s">
        <v>61</v>
      </c>
      <c r="I334" s="5" t="s">
        <v>46</v>
      </c>
      <c r="J334" s="5" t="s">
        <v>330</v>
      </c>
    </row>
    <row r="335" spans="1:10" x14ac:dyDescent="0.35">
      <c r="A335" s="6">
        <v>80933025</v>
      </c>
      <c r="B335" s="6" t="s">
        <v>4</v>
      </c>
      <c r="C335" s="6" t="s">
        <v>7</v>
      </c>
      <c r="D335" s="6" t="s">
        <v>8</v>
      </c>
      <c r="E335" s="5" t="s">
        <v>49</v>
      </c>
      <c r="F335" s="5" t="s">
        <v>343</v>
      </c>
      <c r="G335" s="5" t="s">
        <v>153</v>
      </c>
      <c r="H335" s="5" t="s">
        <v>386</v>
      </c>
      <c r="I335" s="5" t="s">
        <v>33</v>
      </c>
      <c r="J335" s="5" t="s">
        <v>327</v>
      </c>
    </row>
    <row r="336" spans="1:10" x14ac:dyDescent="0.35">
      <c r="A336" s="6">
        <v>80934022</v>
      </c>
      <c r="B336" s="6" t="s">
        <v>4</v>
      </c>
      <c r="C336" s="6" t="s">
        <v>9</v>
      </c>
      <c r="D336" s="6" t="s">
        <v>6</v>
      </c>
      <c r="E336" s="5" t="s">
        <v>23</v>
      </c>
      <c r="F336" s="5" t="s">
        <v>23</v>
      </c>
      <c r="G336" s="5" t="s">
        <v>113</v>
      </c>
      <c r="H336" s="5" t="s">
        <v>405</v>
      </c>
      <c r="I336" s="5" t="s">
        <v>31</v>
      </c>
      <c r="J336" s="5" t="s">
        <v>31</v>
      </c>
    </row>
    <row r="337" spans="1:10" x14ac:dyDescent="0.35">
      <c r="A337" s="6">
        <v>80933622</v>
      </c>
      <c r="B337" s="6" t="s">
        <v>4</v>
      </c>
      <c r="C337" s="6" t="s">
        <v>14</v>
      </c>
      <c r="D337" s="6" t="s">
        <v>8</v>
      </c>
      <c r="E337" s="5" t="s">
        <v>36</v>
      </c>
      <c r="F337" s="5" t="s">
        <v>36</v>
      </c>
      <c r="G337" s="5" t="s">
        <v>21</v>
      </c>
      <c r="H337" s="5" t="s">
        <v>21</v>
      </c>
      <c r="I337" s="5" t="s">
        <v>232</v>
      </c>
      <c r="J337" s="5" t="s">
        <v>232</v>
      </c>
    </row>
    <row r="338" spans="1:10" x14ac:dyDescent="0.35">
      <c r="A338" s="6">
        <v>80933899</v>
      </c>
      <c r="B338" s="6" t="s">
        <v>4</v>
      </c>
      <c r="C338" s="6" t="s">
        <v>14</v>
      </c>
      <c r="D338" s="6" t="s">
        <v>8</v>
      </c>
      <c r="E338" s="5" t="s">
        <v>42</v>
      </c>
      <c r="F338" s="5" t="s">
        <v>329</v>
      </c>
      <c r="G338" s="5" t="s">
        <v>52</v>
      </c>
      <c r="H338" s="5" t="s">
        <v>326</v>
      </c>
      <c r="I338" s="5" t="s">
        <v>28</v>
      </c>
      <c r="J338" s="5" t="s">
        <v>28</v>
      </c>
    </row>
    <row r="339" spans="1:10" x14ac:dyDescent="0.35">
      <c r="A339" s="6">
        <v>80932813</v>
      </c>
      <c r="B339" s="6" t="s">
        <v>4</v>
      </c>
      <c r="C339" s="6" t="s">
        <v>14</v>
      </c>
      <c r="D339" s="6" t="s">
        <v>6</v>
      </c>
      <c r="E339" s="5" t="s">
        <v>49</v>
      </c>
      <c r="F339" s="5" t="s">
        <v>343</v>
      </c>
      <c r="G339" s="5" t="s">
        <v>33</v>
      </c>
      <c r="H339" s="5" t="s">
        <v>327</v>
      </c>
      <c r="I339" s="5" t="s">
        <v>176</v>
      </c>
      <c r="J339" s="5" t="s">
        <v>334</v>
      </c>
    </row>
    <row r="340" spans="1:10" x14ac:dyDescent="0.35">
      <c r="A340" s="6">
        <v>80932703</v>
      </c>
      <c r="B340" s="6" t="s">
        <v>4</v>
      </c>
      <c r="C340" s="6" t="s">
        <v>7</v>
      </c>
      <c r="D340" s="6" t="s">
        <v>6</v>
      </c>
      <c r="E340" s="5" t="s">
        <v>102</v>
      </c>
      <c r="F340" s="5" t="s">
        <v>374</v>
      </c>
      <c r="G340" s="5" t="s">
        <v>42</v>
      </c>
      <c r="H340" s="5" t="s">
        <v>329</v>
      </c>
      <c r="I340" s="5" t="s">
        <v>36</v>
      </c>
      <c r="J340" s="5" t="s">
        <v>36</v>
      </c>
    </row>
    <row r="341" spans="1:10" x14ac:dyDescent="0.35">
      <c r="A341" s="6">
        <v>80934836</v>
      </c>
      <c r="B341" s="6" t="s">
        <v>4</v>
      </c>
      <c r="C341" s="6" t="s">
        <v>7</v>
      </c>
      <c r="D341" s="6" t="s">
        <v>8</v>
      </c>
      <c r="E341" s="5" t="s">
        <v>32</v>
      </c>
      <c r="F341" s="5" t="s">
        <v>32</v>
      </c>
      <c r="G341" s="5" t="s">
        <v>52</v>
      </c>
      <c r="H341" s="5" t="s">
        <v>326</v>
      </c>
      <c r="I341" s="5" t="s">
        <v>162</v>
      </c>
    </row>
    <row r="342" spans="1:10" x14ac:dyDescent="0.35">
      <c r="A342" s="6">
        <v>80935206</v>
      </c>
      <c r="B342" s="6" t="s">
        <v>4</v>
      </c>
      <c r="C342" s="6" t="s">
        <v>7</v>
      </c>
      <c r="D342" s="6" t="s">
        <v>11</v>
      </c>
      <c r="E342" s="5" t="s">
        <v>103</v>
      </c>
      <c r="F342" s="5" t="s">
        <v>301</v>
      </c>
      <c r="G342" s="5" t="s">
        <v>36</v>
      </c>
      <c r="H342" s="5" t="s">
        <v>36</v>
      </c>
      <c r="I342" s="5" t="s">
        <v>29</v>
      </c>
      <c r="J342" s="5" t="s">
        <v>328</v>
      </c>
    </row>
    <row r="343" spans="1:10" x14ac:dyDescent="0.35">
      <c r="A343" s="6">
        <v>80934272</v>
      </c>
      <c r="B343" s="6" t="s">
        <v>4</v>
      </c>
      <c r="C343" s="6" t="s">
        <v>14</v>
      </c>
      <c r="D343" s="6" t="s">
        <v>6</v>
      </c>
      <c r="E343" s="5" t="s">
        <v>104</v>
      </c>
      <c r="F343" s="5" t="s">
        <v>328</v>
      </c>
      <c r="G343" s="5" t="s">
        <v>35</v>
      </c>
      <c r="H343" s="5" t="s">
        <v>299</v>
      </c>
      <c r="I343" s="5" t="s">
        <v>233</v>
      </c>
      <c r="J343" s="5" t="s">
        <v>377</v>
      </c>
    </row>
    <row r="344" spans="1:10" x14ac:dyDescent="0.35">
      <c r="A344" s="6">
        <v>80935602</v>
      </c>
      <c r="B344" s="6" t="s">
        <v>4</v>
      </c>
      <c r="C344" s="6" t="s">
        <v>7</v>
      </c>
      <c r="D344" s="6" t="s">
        <v>8</v>
      </c>
      <c r="E344" s="5" t="s">
        <v>89</v>
      </c>
      <c r="F344" s="5" t="s">
        <v>89</v>
      </c>
      <c r="G344" s="5" t="s">
        <v>22</v>
      </c>
      <c r="H344" s="5" t="s">
        <v>325</v>
      </c>
      <c r="I344" s="5" t="s">
        <v>162</v>
      </c>
    </row>
    <row r="345" spans="1:10" x14ac:dyDescent="0.35">
      <c r="A345" s="6">
        <v>80935199</v>
      </c>
      <c r="B345" s="6" t="s">
        <v>4</v>
      </c>
      <c r="C345" s="6" t="s">
        <v>14</v>
      </c>
      <c r="D345" s="6" t="s">
        <v>8</v>
      </c>
      <c r="E345" s="5" t="s">
        <v>23</v>
      </c>
      <c r="F345" s="5" t="s">
        <v>23</v>
      </c>
      <c r="G345" s="5" t="s">
        <v>181</v>
      </c>
      <c r="H345" s="5" t="s">
        <v>328</v>
      </c>
      <c r="I345" s="5" t="s">
        <v>162</v>
      </c>
    </row>
    <row r="346" spans="1:10" x14ac:dyDescent="0.35">
      <c r="A346" s="6">
        <v>80934633</v>
      </c>
      <c r="B346" s="6" t="s">
        <v>4</v>
      </c>
      <c r="C346" s="6" t="s">
        <v>9</v>
      </c>
      <c r="D346" s="6" t="s">
        <v>11</v>
      </c>
      <c r="E346" s="5" t="s">
        <v>105</v>
      </c>
      <c r="F346" s="5" t="s">
        <v>302</v>
      </c>
      <c r="G346" s="5" t="s">
        <v>32</v>
      </c>
      <c r="H346" s="5" t="s">
        <v>32</v>
      </c>
      <c r="I346" s="5" t="s">
        <v>29</v>
      </c>
      <c r="J346" s="5" t="s">
        <v>328</v>
      </c>
    </row>
    <row r="347" spans="1:10" x14ac:dyDescent="0.35">
      <c r="A347" s="6">
        <v>80935394</v>
      </c>
      <c r="B347" s="6" t="s">
        <v>4</v>
      </c>
      <c r="C347" s="6" t="s">
        <v>9</v>
      </c>
      <c r="D347" s="6" t="s">
        <v>6</v>
      </c>
      <c r="E347" s="5" t="s">
        <v>23</v>
      </c>
      <c r="F347" s="5" t="s">
        <v>23</v>
      </c>
      <c r="G347" s="5" t="s">
        <v>28</v>
      </c>
      <c r="H347" s="5" t="s">
        <v>28</v>
      </c>
      <c r="I347" s="5" t="s">
        <v>35</v>
      </c>
      <c r="J347" s="5" t="s">
        <v>299</v>
      </c>
    </row>
    <row r="348" spans="1:10" x14ac:dyDescent="0.35">
      <c r="A348" s="6">
        <v>80935720</v>
      </c>
      <c r="B348" s="6" t="s">
        <v>4</v>
      </c>
      <c r="C348" s="6" t="s">
        <v>7</v>
      </c>
      <c r="D348" s="6" t="s">
        <v>8</v>
      </c>
      <c r="E348" s="5" t="s">
        <v>32</v>
      </c>
      <c r="F348" s="5" t="s">
        <v>32</v>
      </c>
      <c r="G348" s="5" t="s">
        <v>29</v>
      </c>
      <c r="H348" s="5" t="s">
        <v>328</v>
      </c>
      <c r="I348" s="5" t="s">
        <v>46</v>
      </c>
      <c r="J348" s="5" t="s">
        <v>330</v>
      </c>
    </row>
    <row r="349" spans="1:10" x14ac:dyDescent="0.35">
      <c r="A349" s="6">
        <v>80935434</v>
      </c>
      <c r="B349" s="6" t="s">
        <v>4</v>
      </c>
      <c r="C349" s="6" t="s">
        <v>10</v>
      </c>
      <c r="D349" s="6" t="s">
        <v>8</v>
      </c>
      <c r="E349" s="5" t="s">
        <v>19</v>
      </c>
      <c r="F349" s="5" t="s">
        <v>19</v>
      </c>
      <c r="G349" s="5" t="s">
        <v>87</v>
      </c>
      <c r="H349" s="5" t="s">
        <v>329</v>
      </c>
      <c r="I349" s="5" t="s">
        <v>23</v>
      </c>
      <c r="J349" s="5" t="s">
        <v>23</v>
      </c>
    </row>
    <row r="350" spans="1:10" x14ac:dyDescent="0.35">
      <c r="A350" s="6">
        <v>80934946</v>
      </c>
      <c r="B350" s="6" t="s">
        <v>4</v>
      </c>
      <c r="C350" s="6" t="s">
        <v>7</v>
      </c>
      <c r="D350" s="6" t="s">
        <v>11</v>
      </c>
      <c r="E350" s="5" t="s">
        <v>33</v>
      </c>
      <c r="F350" s="5" t="s">
        <v>327</v>
      </c>
      <c r="G350" s="5" t="s">
        <v>162</v>
      </c>
      <c r="I350" s="5" t="s">
        <v>162</v>
      </c>
    </row>
    <row r="351" spans="1:10" x14ac:dyDescent="0.35">
      <c r="A351" s="6">
        <v>80935083</v>
      </c>
      <c r="B351" s="6" t="s">
        <v>4</v>
      </c>
      <c r="C351" s="6" t="s">
        <v>9</v>
      </c>
      <c r="D351" s="6" t="s">
        <v>12</v>
      </c>
      <c r="E351" s="5" t="s">
        <v>23</v>
      </c>
      <c r="F351" s="5" t="s">
        <v>23</v>
      </c>
      <c r="G351" s="5" t="s">
        <v>28</v>
      </c>
      <c r="H351" s="5" t="s">
        <v>28</v>
      </c>
      <c r="I351" s="5" t="s">
        <v>21</v>
      </c>
      <c r="J351" s="5" t="s">
        <v>21</v>
      </c>
    </row>
    <row r="352" spans="1:10" x14ac:dyDescent="0.35">
      <c r="A352" s="6">
        <v>80935119</v>
      </c>
      <c r="B352" s="6" t="s">
        <v>4</v>
      </c>
      <c r="C352" s="6" t="s">
        <v>7</v>
      </c>
      <c r="D352" s="6" t="s">
        <v>8</v>
      </c>
      <c r="E352" s="5" t="s">
        <v>23</v>
      </c>
      <c r="F352" s="5" t="s">
        <v>23</v>
      </c>
      <c r="G352" s="5" t="s">
        <v>182</v>
      </c>
      <c r="H352" s="5" t="s">
        <v>327</v>
      </c>
      <c r="I352" s="5" t="s">
        <v>58</v>
      </c>
      <c r="J352" s="5" t="s">
        <v>58</v>
      </c>
    </row>
    <row r="353" spans="1:10" x14ac:dyDescent="0.35">
      <c r="A353" s="6">
        <v>80937156</v>
      </c>
      <c r="B353" s="6" t="s">
        <v>4</v>
      </c>
      <c r="C353" s="6" t="s">
        <v>10</v>
      </c>
      <c r="D353" s="6" t="s">
        <v>12</v>
      </c>
      <c r="E353" s="5" t="s">
        <v>31</v>
      </c>
      <c r="F353" s="5" t="s">
        <v>31</v>
      </c>
      <c r="G353" s="5" t="s">
        <v>162</v>
      </c>
      <c r="I353" s="5" t="s">
        <v>162</v>
      </c>
    </row>
    <row r="354" spans="1:10" x14ac:dyDescent="0.35">
      <c r="A354" s="6">
        <v>80935557</v>
      </c>
      <c r="B354" s="6" t="s">
        <v>4</v>
      </c>
      <c r="C354" s="6" t="s">
        <v>14</v>
      </c>
      <c r="D354" s="6" t="s">
        <v>11</v>
      </c>
      <c r="E354" s="5" t="s">
        <v>73</v>
      </c>
      <c r="F354" s="5" t="s">
        <v>73</v>
      </c>
      <c r="G354" s="5" t="s">
        <v>153</v>
      </c>
      <c r="H354" s="5" t="s">
        <v>386</v>
      </c>
      <c r="I354" s="5" t="s">
        <v>33</v>
      </c>
      <c r="J354" s="5" t="s">
        <v>327</v>
      </c>
    </row>
    <row r="355" spans="1:10" x14ac:dyDescent="0.35">
      <c r="A355" s="6">
        <v>80937194</v>
      </c>
      <c r="B355" s="6" t="s">
        <v>4</v>
      </c>
      <c r="C355" s="6" t="s">
        <v>7</v>
      </c>
      <c r="D355" s="6" t="s">
        <v>6</v>
      </c>
      <c r="E355" s="5" t="s">
        <v>106</v>
      </c>
      <c r="F355" s="5" t="s">
        <v>371</v>
      </c>
      <c r="G355" s="5" t="s">
        <v>23</v>
      </c>
      <c r="H355" s="5" t="s">
        <v>23</v>
      </c>
      <c r="I355" s="5" t="s">
        <v>32</v>
      </c>
      <c r="J355" s="5" t="s">
        <v>32</v>
      </c>
    </row>
    <row r="356" spans="1:10" x14ac:dyDescent="0.35">
      <c r="A356" s="6">
        <v>80936724</v>
      </c>
      <c r="B356" s="6" t="s">
        <v>4</v>
      </c>
      <c r="C356" s="6" t="s">
        <v>9</v>
      </c>
      <c r="D356" s="6" t="s">
        <v>6</v>
      </c>
      <c r="E356" s="5" t="s">
        <v>26</v>
      </c>
      <c r="F356" s="5" t="s">
        <v>26</v>
      </c>
      <c r="G356" s="5" t="s">
        <v>19</v>
      </c>
      <c r="H356" s="5" t="s">
        <v>19</v>
      </c>
      <c r="I356" s="5" t="s">
        <v>33</v>
      </c>
      <c r="J356" s="5" t="s">
        <v>327</v>
      </c>
    </row>
    <row r="357" spans="1:10" x14ac:dyDescent="0.35">
      <c r="A357" s="6">
        <v>80937379</v>
      </c>
      <c r="B357" s="6" t="s">
        <v>4</v>
      </c>
      <c r="C357" s="6" t="s">
        <v>14</v>
      </c>
      <c r="D357" s="6" t="s">
        <v>8</v>
      </c>
      <c r="E357" s="5" t="s">
        <v>107</v>
      </c>
      <c r="F357" s="5" t="s">
        <v>330</v>
      </c>
      <c r="G357" s="5" t="s">
        <v>183</v>
      </c>
      <c r="H357" s="5" t="s">
        <v>302</v>
      </c>
      <c r="I357" s="5" t="s">
        <v>42</v>
      </c>
      <c r="J357" s="5" t="s">
        <v>329</v>
      </c>
    </row>
    <row r="358" spans="1:10" x14ac:dyDescent="0.35">
      <c r="A358" s="6">
        <v>80937440</v>
      </c>
      <c r="B358" s="6" t="s">
        <v>4</v>
      </c>
      <c r="C358" s="6" t="s">
        <v>7</v>
      </c>
      <c r="D358" s="6" t="s">
        <v>8</v>
      </c>
      <c r="E358" s="5" t="s">
        <v>25</v>
      </c>
      <c r="F358" s="5" t="s">
        <v>25</v>
      </c>
      <c r="G358" s="5" t="s">
        <v>25</v>
      </c>
      <c r="H358" s="5" t="s">
        <v>25</v>
      </c>
      <c r="I358" s="5" t="s">
        <v>33</v>
      </c>
      <c r="J358" s="5" t="s">
        <v>327</v>
      </c>
    </row>
    <row r="359" spans="1:10" x14ac:dyDescent="0.35">
      <c r="A359" s="6">
        <v>80935566</v>
      </c>
      <c r="B359" s="6" t="s">
        <v>4</v>
      </c>
      <c r="C359" s="6" t="s">
        <v>9</v>
      </c>
      <c r="D359" s="6" t="s">
        <v>8</v>
      </c>
      <c r="E359" s="5" t="s">
        <v>41</v>
      </c>
      <c r="F359" s="5" t="s">
        <v>305</v>
      </c>
      <c r="G359" s="5" t="s">
        <v>21</v>
      </c>
      <c r="H359" s="5" t="s">
        <v>21</v>
      </c>
      <c r="I359" s="5" t="s">
        <v>234</v>
      </c>
      <c r="J359" s="5" t="s">
        <v>234</v>
      </c>
    </row>
    <row r="360" spans="1:10" x14ac:dyDescent="0.35">
      <c r="A360" s="6">
        <v>80938294</v>
      </c>
      <c r="B360" s="6" t="s">
        <v>4</v>
      </c>
      <c r="C360" s="6" t="s">
        <v>9</v>
      </c>
      <c r="D360" s="6" t="s">
        <v>8</v>
      </c>
      <c r="E360" s="5" t="s">
        <v>23</v>
      </c>
      <c r="F360" s="5" t="s">
        <v>23</v>
      </c>
      <c r="G360" s="5" t="s">
        <v>87</v>
      </c>
      <c r="H360" s="5" t="s">
        <v>329</v>
      </c>
      <c r="I360" s="5" t="s">
        <v>162</v>
      </c>
    </row>
    <row r="361" spans="1:10" x14ac:dyDescent="0.35">
      <c r="A361" s="6">
        <v>80936690</v>
      </c>
      <c r="B361" s="6" t="s">
        <v>4</v>
      </c>
      <c r="C361" s="6" t="s">
        <v>7</v>
      </c>
      <c r="D361" s="6" t="s">
        <v>8</v>
      </c>
      <c r="E361" s="5" t="s">
        <v>23</v>
      </c>
      <c r="F361" s="5" t="s">
        <v>23</v>
      </c>
      <c r="G361" s="5" t="s">
        <v>66</v>
      </c>
      <c r="H361" s="5" t="s">
        <v>66</v>
      </c>
      <c r="I361" s="5" t="s">
        <v>96</v>
      </c>
      <c r="J361" s="5" t="s">
        <v>96</v>
      </c>
    </row>
    <row r="362" spans="1:10" x14ac:dyDescent="0.35">
      <c r="A362" s="6">
        <v>80936412</v>
      </c>
      <c r="B362" s="6" t="s">
        <v>4</v>
      </c>
      <c r="C362" s="6" t="s">
        <v>7</v>
      </c>
      <c r="D362" s="6" t="s">
        <v>6</v>
      </c>
      <c r="E362" s="5" t="s">
        <v>19</v>
      </c>
      <c r="F362" s="5" t="s">
        <v>19</v>
      </c>
      <c r="G362" s="5" t="s">
        <v>26</v>
      </c>
      <c r="H362" s="5" t="s">
        <v>393</v>
      </c>
      <c r="I362" s="5" t="s">
        <v>32</v>
      </c>
      <c r="J362" s="5" t="s">
        <v>32</v>
      </c>
    </row>
    <row r="363" spans="1:10" x14ac:dyDescent="0.35">
      <c r="A363" s="6">
        <v>80938592</v>
      </c>
      <c r="B363" s="6" t="s">
        <v>4</v>
      </c>
      <c r="C363" s="6" t="s">
        <v>7</v>
      </c>
      <c r="D363" s="6" t="s">
        <v>8</v>
      </c>
      <c r="E363" s="5" t="s">
        <v>108</v>
      </c>
      <c r="F363" s="5" t="s">
        <v>108</v>
      </c>
      <c r="G363" s="5" t="s">
        <v>67</v>
      </c>
      <c r="H363" s="5" t="s">
        <v>325</v>
      </c>
      <c r="I363" s="5" t="s">
        <v>23</v>
      </c>
      <c r="J363" s="5" t="s">
        <v>23</v>
      </c>
    </row>
    <row r="364" spans="1:10" x14ac:dyDescent="0.35">
      <c r="A364" s="6">
        <v>80938035</v>
      </c>
      <c r="B364" s="6" t="s">
        <v>4</v>
      </c>
      <c r="C364" s="6" t="s">
        <v>7</v>
      </c>
      <c r="D364" s="6" t="s">
        <v>6</v>
      </c>
      <c r="E364" s="5" t="s">
        <v>23</v>
      </c>
      <c r="F364" s="5" t="s">
        <v>23</v>
      </c>
      <c r="G364" s="5" t="s">
        <v>95</v>
      </c>
      <c r="H364" s="5" t="s">
        <v>31</v>
      </c>
      <c r="I364" s="5" t="s">
        <v>235</v>
      </c>
      <c r="J364" s="5" t="s">
        <v>394</v>
      </c>
    </row>
    <row r="365" spans="1:10" x14ac:dyDescent="0.35">
      <c r="A365" s="6">
        <v>80939079</v>
      </c>
      <c r="B365" s="6" t="s">
        <v>4</v>
      </c>
      <c r="C365" s="6" t="s">
        <v>7</v>
      </c>
      <c r="D365" s="6" t="s">
        <v>12</v>
      </c>
      <c r="E365" s="5" t="s">
        <v>52</v>
      </c>
      <c r="F365" s="5" t="s">
        <v>326</v>
      </c>
      <c r="G365" s="5" t="s">
        <v>23</v>
      </c>
      <c r="H365" s="5" t="s">
        <v>23</v>
      </c>
      <c r="I365" s="5" t="s">
        <v>21</v>
      </c>
      <c r="J365" s="5" t="s">
        <v>21</v>
      </c>
    </row>
    <row r="366" spans="1:10" x14ac:dyDescent="0.35">
      <c r="A366" s="6">
        <v>80938386</v>
      </c>
      <c r="B366" s="6" t="s">
        <v>4</v>
      </c>
      <c r="C366" s="6" t="s">
        <v>9</v>
      </c>
      <c r="D366" s="6" t="s">
        <v>11</v>
      </c>
      <c r="E366" s="5" t="s">
        <v>36</v>
      </c>
      <c r="F366" s="5" t="s">
        <v>36</v>
      </c>
      <c r="G366" s="5" t="s">
        <v>23</v>
      </c>
      <c r="H366" s="5" t="s">
        <v>23</v>
      </c>
      <c r="I366" s="5" t="s">
        <v>31</v>
      </c>
      <c r="J366" s="5" t="s">
        <v>31</v>
      </c>
    </row>
    <row r="367" spans="1:10" x14ac:dyDescent="0.35">
      <c r="A367" s="6">
        <v>80939637</v>
      </c>
      <c r="B367" s="6" t="s">
        <v>4</v>
      </c>
      <c r="C367" s="6" t="s">
        <v>14</v>
      </c>
      <c r="D367" s="6" t="s">
        <v>8</v>
      </c>
      <c r="E367" s="5" t="s">
        <v>35</v>
      </c>
      <c r="F367" s="5" t="s">
        <v>299</v>
      </c>
      <c r="G367" s="5" t="s">
        <v>29</v>
      </c>
      <c r="H367" s="5" t="s">
        <v>328</v>
      </c>
      <c r="I367" s="5" t="s">
        <v>162</v>
      </c>
    </row>
    <row r="368" spans="1:10" x14ac:dyDescent="0.35">
      <c r="A368" s="6">
        <v>80939486</v>
      </c>
      <c r="B368" s="6" t="s">
        <v>4</v>
      </c>
      <c r="C368" s="6" t="s">
        <v>7</v>
      </c>
      <c r="D368" s="6" t="s">
        <v>8</v>
      </c>
      <c r="E368" s="5" t="s">
        <v>22</v>
      </c>
      <c r="F368" s="5" t="s">
        <v>325</v>
      </c>
      <c r="G368" s="5" t="s">
        <v>52</v>
      </c>
      <c r="H368" s="5" t="s">
        <v>326</v>
      </c>
      <c r="I368" s="5" t="s">
        <v>46</v>
      </c>
      <c r="J368" s="5" t="s">
        <v>330</v>
      </c>
    </row>
    <row r="369" spans="1:10" x14ac:dyDescent="0.35">
      <c r="A369" s="6">
        <v>80939582</v>
      </c>
      <c r="B369" s="6" t="s">
        <v>4</v>
      </c>
      <c r="C369" s="6" t="s">
        <v>7</v>
      </c>
      <c r="D369" s="6" t="s">
        <v>8</v>
      </c>
      <c r="E369" s="5" t="s">
        <v>23</v>
      </c>
      <c r="F369" s="5" t="s">
        <v>23</v>
      </c>
      <c r="G369" s="5" t="s">
        <v>66</v>
      </c>
      <c r="H369" s="5" t="s">
        <v>66</v>
      </c>
      <c r="I369" s="5" t="s">
        <v>138</v>
      </c>
      <c r="J369" s="5" t="s">
        <v>328</v>
      </c>
    </row>
    <row r="370" spans="1:10" x14ac:dyDescent="0.35">
      <c r="A370" s="6">
        <v>80940004</v>
      </c>
      <c r="B370" s="6" t="s">
        <v>4</v>
      </c>
      <c r="C370" s="6" t="s">
        <v>9</v>
      </c>
      <c r="D370" s="6" t="s">
        <v>12</v>
      </c>
      <c r="E370" s="5" t="s">
        <v>21</v>
      </c>
      <c r="F370" s="5" t="s">
        <v>21</v>
      </c>
      <c r="G370" s="5" t="s">
        <v>53</v>
      </c>
      <c r="H370" s="5" t="s">
        <v>334</v>
      </c>
      <c r="I370" s="5" t="s">
        <v>20</v>
      </c>
      <c r="J370" s="5" t="s">
        <v>325</v>
      </c>
    </row>
    <row r="371" spans="1:10" x14ac:dyDescent="0.35">
      <c r="A371" s="6">
        <v>80936688</v>
      </c>
      <c r="B371" s="6" t="s">
        <v>4</v>
      </c>
      <c r="C371" s="6" t="s">
        <v>10</v>
      </c>
      <c r="D371" s="6" t="s">
        <v>8</v>
      </c>
      <c r="E371" s="5" t="s">
        <v>58</v>
      </c>
      <c r="F371" s="5" t="s">
        <v>58</v>
      </c>
      <c r="G371" s="5" t="s">
        <v>162</v>
      </c>
      <c r="I371" s="5" t="s">
        <v>162</v>
      </c>
    </row>
    <row r="372" spans="1:10" x14ac:dyDescent="0.35">
      <c r="A372" s="6">
        <v>80939462</v>
      </c>
      <c r="B372" s="6" t="s">
        <v>4</v>
      </c>
      <c r="C372" s="6" t="s">
        <v>9</v>
      </c>
      <c r="D372" s="6" t="s">
        <v>11</v>
      </c>
      <c r="E372" s="5" t="s">
        <v>109</v>
      </c>
      <c r="F372" s="5" t="s">
        <v>351</v>
      </c>
      <c r="G372" s="5" t="s">
        <v>61</v>
      </c>
      <c r="H372" s="5" t="s">
        <v>61</v>
      </c>
      <c r="I372" s="5" t="s">
        <v>33</v>
      </c>
      <c r="J372" s="5" t="s">
        <v>327</v>
      </c>
    </row>
    <row r="373" spans="1:10" x14ac:dyDescent="0.35">
      <c r="A373" s="6">
        <v>80941001</v>
      </c>
      <c r="B373" s="6" t="s">
        <v>4</v>
      </c>
      <c r="C373" s="6" t="s">
        <v>9</v>
      </c>
      <c r="D373" s="6" t="s">
        <v>6</v>
      </c>
      <c r="E373" s="5" t="s">
        <v>110</v>
      </c>
      <c r="F373" s="5" t="s">
        <v>47</v>
      </c>
      <c r="G373" s="5" t="s">
        <v>25</v>
      </c>
      <c r="H373" s="5" t="s">
        <v>25</v>
      </c>
      <c r="I373" s="5" t="s">
        <v>236</v>
      </c>
      <c r="J373" s="5" t="s">
        <v>316</v>
      </c>
    </row>
    <row r="374" spans="1:10" x14ac:dyDescent="0.35">
      <c r="A374" s="6">
        <v>80942617</v>
      </c>
      <c r="B374" s="6" t="s">
        <v>4</v>
      </c>
      <c r="C374" s="6" t="s">
        <v>5</v>
      </c>
      <c r="D374" s="6" t="s">
        <v>6</v>
      </c>
      <c r="E374" s="5" t="s">
        <v>19</v>
      </c>
      <c r="F374" s="5" t="s">
        <v>19</v>
      </c>
      <c r="G374" s="5" t="s">
        <v>45</v>
      </c>
      <c r="H374" s="5" t="s">
        <v>45</v>
      </c>
      <c r="I374" s="5" t="s">
        <v>26</v>
      </c>
      <c r="J374" s="5" t="s">
        <v>26</v>
      </c>
    </row>
    <row r="375" spans="1:10" x14ac:dyDescent="0.35">
      <c r="A375" s="6">
        <v>80942325</v>
      </c>
      <c r="B375" s="6" t="s">
        <v>4</v>
      </c>
      <c r="C375" s="6" t="s">
        <v>9</v>
      </c>
      <c r="D375" s="6" t="s">
        <v>11</v>
      </c>
      <c r="E375" s="5" t="s">
        <v>31</v>
      </c>
      <c r="F375" s="5" t="s">
        <v>31</v>
      </c>
      <c r="G375" s="5" t="s">
        <v>61</v>
      </c>
      <c r="H375" s="5" t="s">
        <v>61</v>
      </c>
      <c r="I375" s="5" t="s">
        <v>162</v>
      </c>
    </row>
    <row r="376" spans="1:10" x14ac:dyDescent="0.35">
      <c r="A376" s="6">
        <v>80942129</v>
      </c>
      <c r="B376" s="6" t="s">
        <v>4</v>
      </c>
      <c r="C376" s="6" t="s">
        <v>10</v>
      </c>
      <c r="D376" s="6" t="s">
        <v>8</v>
      </c>
      <c r="E376" s="5" t="s">
        <v>23</v>
      </c>
      <c r="F376" s="5" t="s">
        <v>23</v>
      </c>
      <c r="G376" s="5" t="s">
        <v>162</v>
      </c>
      <c r="I376" s="5" t="s">
        <v>162</v>
      </c>
    </row>
    <row r="377" spans="1:10" x14ac:dyDescent="0.35">
      <c r="A377" s="6">
        <v>80944099</v>
      </c>
      <c r="B377" s="6" t="s">
        <v>4</v>
      </c>
      <c r="C377" s="6" t="s">
        <v>7</v>
      </c>
      <c r="D377" s="6" t="s">
        <v>11</v>
      </c>
      <c r="E377" s="5" t="s">
        <v>32</v>
      </c>
      <c r="F377" s="5" t="s">
        <v>32</v>
      </c>
      <c r="G377" s="5" t="s">
        <v>25</v>
      </c>
      <c r="H377" s="5" t="s">
        <v>25</v>
      </c>
      <c r="I377" s="5" t="s">
        <v>67</v>
      </c>
      <c r="J377" s="5" t="s">
        <v>325</v>
      </c>
    </row>
    <row r="378" spans="1:10" x14ac:dyDescent="0.35">
      <c r="A378" s="6">
        <v>80944549</v>
      </c>
      <c r="B378" s="6" t="s">
        <v>4</v>
      </c>
      <c r="C378" s="6" t="s">
        <v>9</v>
      </c>
      <c r="D378" s="6" t="s">
        <v>12</v>
      </c>
      <c r="E378" s="5" t="s">
        <v>23</v>
      </c>
      <c r="F378" s="5" t="s">
        <v>23</v>
      </c>
      <c r="G378" s="5" t="s">
        <v>52</v>
      </c>
      <c r="H378" s="5" t="s">
        <v>326</v>
      </c>
      <c r="I378" s="5" t="s">
        <v>90</v>
      </c>
      <c r="J378" s="5" t="s">
        <v>334</v>
      </c>
    </row>
    <row r="379" spans="1:10" x14ac:dyDescent="0.35">
      <c r="A379" s="6">
        <v>80943871</v>
      </c>
      <c r="B379" s="6" t="s">
        <v>4</v>
      </c>
      <c r="C379" s="6" t="s">
        <v>9</v>
      </c>
      <c r="D379" s="6" t="s">
        <v>6</v>
      </c>
      <c r="E379" s="5" t="s">
        <v>111</v>
      </c>
      <c r="F379" s="5" t="s">
        <v>325</v>
      </c>
      <c r="G379" s="5" t="s">
        <v>35</v>
      </c>
      <c r="H379" s="5" t="s">
        <v>299</v>
      </c>
      <c r="I379" s="5" t="s">
        <v>93</v>
      </c>
      <c r="J379" s="5" t="s">
        <v>305</v>
      </c>
    </row>
    <row r="380" spans="1:10" x14ac:dyDescent="0.35">
      <c r="A380" s="6">
        <v>80945570</v>
      </c>
      <c r="B380" s="6" t="s">
        <v>4</v>
      </c>
      <c r="C380" s="6" t="s">
        <v>7</v>
      </c>
      <c r="D380" s="6" t="s">
        <v>6</v>
      </c>
      <c r="E380" s="5" t="s">
        <v>87</v>
      </c>
      <c r="F380" s="5" t="s">
        <v>329</v>
      </c>
      <c r="G380" s="5" t="s">
        <v>28</v>
      </c>
      <c r="H380" s="5" t="s">
        <v>28</v>
      </c>
      <c r="I380" s="5" t="s">
        <v>41</v>
      </c>
      <c r="J380" s="5" t="s">
        <v>305</v>
      </c>
    </row>
    <row r="381" spans="1:10" x14ac:dyDescent="0.35">
      <c r="A381" s="6">
        <v>80946598</v>
      </c>
      <c r="B381" s="6" t="s">
        <v>4</v>
      </c>
      <c r="C381" s="6" t="s">
        <v>10</v>
      </c>
      <c r="D381" s="6" t="s">
        <v>8</v>
      </c>
      <c r="E381" s="5" t="s">
        <v>45</v>
      </c>
      <c r="F381" s="5" t="s">
        <v>45</v>
      </c>
      <c r="G381" s="5" t="s">
        <v>184</v>
      </c>
      <c r="H381" s="5" t="s">
        <v>345</v>
      </c>
      <c r="I381" s="5" t="s">
        <v>21</v>
      </c>
      <c r="J381" s="5" t="s">
        <v>21</v>
      </c>
    </row>
    <row r="382" spans="1:10" x14ac:dyDescent="0.35">
      <c r="A382" s="6">
        <v>80946210</v>
      </c>
      <c r="B382" s="6" t="s">
        <v>4</v>
      </c>
      <c r="C382" s="6" t="s">
        <v>5</v>
      </c>
      <c r="D382" s="6" t="s">
        <v>12</v>
      </c>
      <c r="E382" s="5" t="s">
        <v>50</v>
      </c>
      <c r="F382" s="5" t="s">
        <v>31</v>
      </c>
      <c r="G382" s="5" t="s">
        <v>61</v>
      </c>
      <c r="H382" s="5" t="s">
        <v>61</v>
      </c>
      <c r="I382" s="5" t="s">
        <v>96</v>
      </c>
      <c r="J382" s="5" t="s">
        <v>96</v>
      </c>
    </row>
    <row r="383" spans="1:10" x14ac:dyDescent="0.35">
      <c r="A383" s="6">
        <v>80947354</v>
      </c>
      <c r="B383" s="6" t="s">
        <v>4</v>
      </c>
      <c r="C383" s="6" t="s">
        <v>9</v>
      </c>
      <c r="D383" s="6" t="s">
        <v>8</v>
      </c>
      <c r="E383" s="5" t="s">
        <v>50</v>
      </c>
      <c r="F383" s="5" t="s">
        <v>31</v>
      </c>
      <c r="G383" s="5" t="s">
        <v>87</v>
      </c>
      <c r="H383" s="5" t="s">
        <v>329</v>
      </c>
      <c r="I383" s="5" t="s">
        <v>67</v>
      </c>
      <c r="J383" s="5" t="s">
        <v>325</v>
      </c>
    </row>
    <row r="384" spans="1:10" x14ac:dyDescent="0.35">
      <c r="A384" s="6">
        <v>80948704</v>
      </c>
      <c r="B384" s="6" t="s">
        <v>4</v>
      </c>
      <c r="C384" s="6" t="s">
        <v>10</v>
      </c>
      <c r="D384" s="6" t="s">
        <v>8</v>
      </c>
      <c r="E384" s="5" t="s">
        <v>23</v>
      </c>
      <c r="F384" s="5" t="s">
        <v>23</v>
      </c>
      <c r="G384" s="5" t="s">
        <v>41</v>
      </c>
      <c r="H384" s="5" t="s">
        <v>305</v>
      </c>
      <c r="I384" s="5" t="s">
        <v>66</v>
      </c>
      <c r="J384" s="5" t="s">
        <v>66</v>
      </c>
    </row>
    <row r="385" spans="1:10" x14ac:dyDescent="0.35">
      <c r="A385" s="6">
        <v>80947688</v>
      </c>
      <c r="B385" s="6" t="s">
        <v>4</v>
      </c>
      <c r="C385" s="6" t="s">
        <v>9</v>
      </c>
      <c r="D385" s="6" t="s">
        <v>8</v>
      </c>
      <c r="E385" s="5" t="s">
        <v>23</v>
      </c>
      <c r="F385" s="5" t="s">
        <v>23</v>
      </c>
      <c r="G385" s="5" t="s">
        <v>28</v>
      </c>
      <c r="H385" s="5" t="s">
        <v>28</v>
      </c>
      <c r="I385" s="5" t="s">
        <v>162</v>
      </c>
    </row>
    <row r="386" spans="1:10" x14ac:dyDescent="0.35">
      <c r="A386" s="6">
        <v>80948949</v>
      </c>
      <c r="B386" s="6" t="s">
        <v>4</v>
      </c>
      <c r="C386" s="6" t="s">
        <v>7</v>
      </c>
      <c r="D386" s="6" t="s">
        <v>11</v>
      </c>
      <c r="E386" s="5" t="s">
        <v>50</v>
      </c>
      <c r="F386" s="5" t="s">
        <v>31</v>
      </c>
      <c r="G386" s="5" t="s">
        <v>36</v>
      </c>
      <c r="H386" s="5" t="s">
        <v>36</v>
      </c>
      <c r="I386" s="5" t="s">
        <v>41</v>
      </c>
      <c r="J386" s="5" t="s">
        <v>305</v>
      </c>
    </row>
    <row r="387" spans="1:10" x14ac:dyDescent="0.35">
      <c r="A387" s="6">
        <v>80950699</v>
      </c>
      <c r="B387" s="6" t="s">
        <v>4</v>
      </c>
      <c r="C387" s="6" t="s">
        <v>7</v>
      </c>
      <c r="D387" s="6" t="s">
        <v>6</v>
      </c>
      <c r="E387" s="5" t="s">
        <v>29</v>
      </c>
      <c r="F387" s="5" t="s">
        <v>328</v>
      </c>
      <c r="G387" s="5" t="s">
        <v>58</v>
      </c>
      <c r="H387" s="5" t="s">
        <v>58</v>
      </c>
      <c r="I387" s="5" t="s">
        <v>61</v>
      </c>
      <c r="J387" s="5" t="s">
        <v>61</v>
      </c>
    </row>
    <row r="388" spans="1:10" x14ac:dyDescent="0.35">
      <c r="A388" s="6">
        <v>80951120</v>
      </c>
      <c r="B388" s="6" t="s">
        <v>4</v>
      </c>
      <c r="C388" s="6" t="s">
        <v>7</v>
      </c>
      <c r="D388" s="6" t="s">
        <v>6</v>
      </c>
      <c r="E388" s="5" t="s">
        <v>112</v>
      </c>
      <c r="F388" s="5" t="s">
        <v>329</v>
      </c>
      <c r="G388" s="5" t="s">
        <v>41</v>
      </c>
      <c r="H388" s="5" t="s">
        <v>305</v>
      </c>
      <c r="I388" s="5" t="s">
        <v>29</v>
      </c>
      <c r="J388" s="5" t="s">
        <v>328</v>
      </c>
    </row>
    <row r="389" spans="1:10" x14ac:dyDescent="0.35">
      <c r="A389" s="6">
        <v>80948833</v>
      </c>
      <c r="B389" s="6" t="s">
        <v>4</v>
      </c>
      <c r="C389" s="6" t="s">
        <v>9</v>
      </c>
      <c r="D389" s="6" t="s">
        <v>13</v>
      </c>
      <c r="E389" s="5" t="s">
        <v>28</v>
      </c>
      <c r="F389" s="5" t="s">
        <v>28</v>
      </c>
      <c r="G389" s="5" t="s">
        <v>185</v>
      </c>
      <c r="H389" s="5" t="s">
        <v>334</v>
      </c>
      <c r="I389" s="5" t="s">
        <v>41</v>
      </c>
      <c r="J389" s="5" t="s">
        <v>305</v>
      </c>
    </row>
    <row r="390" spans="1:10" x14ac:dyDescent="0.35">
      <c r="A390" s="6">
        <v>80946595</v>
      </c>
      <c r="B390" s="6" t="s">
        <v>4</v>
      </c>
      <c r="C390" s="6" t="s">
        <v>9</v>
      </c>
      <c r="D390" s="6" t="s">
        <v>8</v>
      </c>
      <c r="E390" s="5" t="s">
        <v>33</v>
      </c>
      <c r="F390" s="5" t="s">
        <v>327</v>
      </c>
      <c r="G390" s="5" t="s">
        <v>52</v>
      </c>
      <c r="H390" s="5" t="s">
        <v>326</v>
      </c>
      <c r="I390" s="5" t="s">
        <v>237</v>
      </c>
      <c r="J390" s="5" t="s">
        <v>325</v>
      </c>
    </row>
    <row r="391" spans="1:10" x14ac:dyDescent="0.35">
      <c r="A391" s="6">
        <v>80952481</v>
      </c>
      <c r="B391" s="6" t="s">
        <v>4</v>
      </c>
      <c r="C391" s="6" t="s">
        <v>9</v>
      </c>
      <c r="D391" s="6" t="s">
        <v>8</v>
      </c>
      <c r="E391" s="5" t="s">
        <v>35</v>
      </c>
      <c r="F391" s="5" t="s">
        <v>299</v>
      </c>
      <c r="G391" s="5" t="s">
        <v>46</v>
      </c>
      <c r="H391" s="5" t="s">
        <v>330</v>
      </c>
      <c r="I391" s="5" t="s">
        <v>20</v>
      </c>
      <c r="J391" s="5" t="s">
        <v>325</v>
      </c>
    </row>
    <row r="392" spans="1:10" x14ac:dyDescent="0.35">
      <c r="A392" s="6">
        <v>80952973</v>
      </c>
      <c r="B392" s="6" t="s">
        <v>4</v>
      </c>
      <c r="C392" s="6" t="s">
        <v>9</v>
      </c>
      <c r="D392" s="6" t="s">
        <v>12</v>
      </c>
      <c r="E392" s="5" t="s">
        <v>28</v>
      </c>
      <c r="F392" s="5" t="s">
        <v>28</v>
      </c>
      <c r="G392" s="5" t="s">
        <v>23</v>
      </c>
      <c r="H392" s="5" t="s">
        <v>23</v>
      </c>
      <c r="I392" s="5" t="s">
        <v>41</v>
      </c>
      <c r="J392" s="5" t="s">
        <v>305</v>
      </c>
    </row>
    <row r="393" spans="1:10" x14ac:dyDescent="0.35">
      <c r="A393" s="6">
        <v>80952412</v>
      </c>
      <c r="B393" s="6" t="s">
        <v>4</v>
      </c>
      <c r="C393" s="6" t="s">
        <v>7</v>
      </c>
      <c r="D393" s="6" t="s">
        <v>8</v>
      </c>
      <c r="E393" s="5" t="s">
        <v>31</v>
      </c>
      <c r="F393" s="5" t="s">
        <v>31</v>
      </c>
      <c r="G393" s="5" t="s">
        <v>23</v>
      </c>
      <c r="H393" s="5" t="s">
        <v>23</v>
      </c>
      <c r="I393" s="5" t="s">
        <v>20</v>
      </c>
      <c r="J393" s="5" t="s">
        <v>325</v>
      </c>
    </row>
    <row r="394" spans="1:10" x14ac:dyDescent="0.35">
      <c r="A394" s="6">
        <v>80952976</v>
      </c>
      <c r="B394" s="6" t="s">
        <v>4</v>
      </c>
      <c r="C394" s="6" t="s">
        <v>7</v>
      </c>
      <c r="D394" s="6" t="s">
        <v>8</v>
      </c>
      <c r="E394" s="5" t="s">
        <v>23</v>
      </c>
      <c r="F394" s="5" t="s">
        <v>23</v>
      </c>
      <c r="G394" s="5" t="s">
        <v>22</v>
      </c>
      <c r="H394" s="5" t="s">
        <v>325</v>
      </c>
      <c r="I394" s="5" t="s">
        <v>162</v>
      </c>
    </row>
    <row r="395" spans="1:10" x14ac:dyDescent="0.35">
      <c r="A395" s="6">
        <v>80953042</v>
      </c>
      <c r="B395" s="6" t="s">
        <v>4</v>
      </c>
      <c r="C395" s="6" t="s">
        <v>7</v>
      </c>
      <c r="D395" s="6" t="s">
        <v>8</v>
      </c>
      <c r="E395" s="5" t="s">
        <v>23</v>
      </c>
      <c r="F395" s="5" t="s">
        <v>23</v>
      </c>
      <c r="G395" s="5" t="s">
        <v>33</v>
      </c>
      <c r="H395" s="5" t="s">
        <v>327</v>
      </c>
      <c r="I395" s="5" t="s">
        <v>45</v>
      </c>
      <c r="J395" s="5" t="s">
        <v>45</v>
      </c>
    </row>
    <row r="396" spans="1:10" x14ac:dyDescent="0.35">
      <c r="A396" s="6">
        <v>80952936</v>
      </c>
      <c r="B396" s="6" t="s">
        <v>4</v>
      </c>
      <c r="C396" s="6" t="s">
        <v>7</v>
      </c>
      <c r="D396" s="6" t="s">
        <v>6</v>
      </c>
      <c r="E396" s="5" t="s">
        <v>32</v>
      </c>
      <c r="F396" s="5" t="s">
        <v>32</v>
      </c>
      <c r="G396" s="5" t="s">
        <v>41</v>
      </c>
      <c r="H396" s="5" t="s">
        <v>305</v>
      </c>
      <c r="I396" s="5" t="s">
        <v>162</v>
      </c>
    </row>
    <row r="397" spans="1:10" x14ac:dyDescent="0.35">
      <c r="A397" s="6">
        <v>80954031</v>
      </c>
      <c r="B397" s="6" t="s">
        <v>4</v>
      </c>
      <c r="C397" s="6" t="s">
        <v>9</v>
      </c>
      <c r="D397" s="6" t="s">
        <v>8</v>
      </c>
      <c r="E397" s="5" t="s">
        <v>113</v>
      </c>
      <c r="F397" s="5" t="s">
        <v>405</v>
      </c>
      <c r="G397" s="5" t="s">
        <v>186</v>
      </c>
      <c r="H397" s="5" t="s">
        <v>334</v>
      </c>
      <c r="I397" s="5" t="s">
        <v>29</v>
      </c>
      <c r="J397" s="5" t="s">
        <v>328</v>
      </c>
    </row>
    <row r="398" spans="1:10" x14ac:dyDescent="0.35">
      <c r="A398" s="6">
        <v>80953651</v>
      </c>
      <c r="B398" s="6" t="s">
        <v>4</v>
      </c>
      <c r="C398" s="6" t="s">
        <v>7</v>
      </c>
      <c r="D398" s="6" t="s">
        <v>8</v>
      </c>
      <c r="E398" s="5" t="s">
        <v>50</v>
      </c>
      <c r="F398" s="5" t="s">
        <v>31</v>
      </c>
      <c r="G398" s="5" t="s">
        <v>23</v>
      </c>
      <c r="H398" s="5" t="s">
        <v>23</v>
      </c>
      <c r="I398" s="5" t="s">
        <v>20</v>
      </c>
      <c r="J398" s="5" t="s">
        <v>325</v>
      </c>
    </row>
    <row r="399" spans="1:10" x14ac:dyDescent="0.35">
      <c r="A399" s="6">
        <v>80956727</v>
      </c>
      <c r="B399" s="6" t="s">
        <v>4</v>
      </c>
      <c r="C399" s="6" t="s">
        <v>7</v>
      </c>
      <c r="D399" s="6" t="s">
        <v>6</v>
      </c>
      <c r="E399" s="5" t="s">
        <v>45</v>
      </c>
      <c r="F399" s="5" t="s">
        <v>45</v>
      </c>
      <c r="G399" s="5" t="s">
        <v>35</v>
      </c>
      <c r="H399" s="5" t="s">
        <v>299</v>
      </c>
      <c r="I399" s="5" t="s">
        <v>41</v>
      </c>
      <c r="J399" s="5" t="s">
        <v>305</v>
      </c>
    </row>
    <row r="400" spans="1:10" x14ac:dyDescent="0.35">
      <c r="A400" s="6">
        <v>80954713</v>
      </c>
      <c r="B400" s="6" t="s">
        <v>4</v>
      </c>
      <c r="C400" s="6" t="s">
        <v>7</v>
      </c>
      <c r="D400" s="6" t="s">
        <v>6</v>
      </c>
      <c r="E400" s="5" t="s">
        <v>114</v>
      </c>
      <c r="F400" s="5" t="s">
        <v>359</v>
      </c>
      <c r="G400" s="5" t="s">
        <v>26</v>
      </c>
      <c r="H400" s="5" t="s">
        <v>26</v>
      </c>
      <c r="I400" s="5" t="s">
        <v>238</v>
      </c>
      <c r="J400" s="5" t="s">
        <v>403</v>
      </c>
    </row>
    <row r="401" spans="1:10" x14ac:dyDescent="0.35">
      <c r="A401" s="6">
        <v>80954485</v>
      </c>
      <c r="B401" s="6" t="s">
        <v>4</v>
      </c>
      <c r="C401" s="6" t="s">
        <v>9</v>
      </c>
      <c r="D401" s="6" t="s">
        <v>8</v>
      </c>
      <c r="E401" s="5" t="s">
        <v>23</v>
      </c>
      <c r="F401" s="5" t="s">
        <v>23</v>
      </c>
      <c r="G401" s="5" t="s">
        <v>33</v>
      </c>
      <c r="H401" s="5" t="s">
        <v>327</v>
      </c>
      <c r="I401" s="5" t="s">
        <v>35</v>
      </c>
      <c r="J401" s="5" t="s">
        <v>299</v>
      </c>
    </row>
    <row r="402" spans="1:10" x14ac:dyDescent="0.35">
      <c r="A402" s="6">
        <v>80954520</v>
      </c>
      <c r="B402" s="6" t="s">
        <v>4</v>
      </c>
      <c r="C402" s="6" t="s">
        <v>7</v>
      </c>
      <c r="D402" s="6" t="s">
        <v>6</v>
      </c>
      <c r="E402" s="5" t="s">
        <v>19</v>
      </c>
      <c r="F402" s="5" t="s">
        <v>19</v>
      </c>
      <c r="G402" s="5" t="s">
        <v>35</v>
      </c>
      <c r="H402" s="5" t="s">
        <v>299</v>
      </c>
      <c r="I402" s="5" t="s">
        <v>33</v>
      </c>
      <c r="J402" s="5" t="s">
        <v>327</v>
      </c>
    </row>
    <row r="403" spans="1:10" x14ac:dyDescent="0.35">
      <c r="A403" s="6">
        <v>80956660</v>
      </c>
      <c r="B403" s="6" t="s">
        <v>4</v>
      </c>
      <c r="C403" s="6" t="s">
        <v>7</v>
      </c>
      <c r="D403" s="6" t="s">
        <v>8</v>
      </c>
      <c r="E403" s="5" t="s">
        <v>115</v>
      </c>
      <c r="F403" s="5" t="s">
        <v>364</v>
      </c>
      <c r="G403" s="5" t="s">
        <v>187</v>
      </c>
      <c r="H403" s="5" t="s">
        <v>329</v>
      </c>
      <c r="I403" s="5" t="s">
        <v>176</v>
      </c>
      <c r="J403" s="5" t="s">
        <v>334</v>
      </c>
    </row>
    <row r="404" spans="1:10" x14ac:dyDescent="0.35">
      <c r="A404" s="6">
        <v>80958080</v>
      </c>
      <c r="B404" s="6" t="s">
        <v>4</v>
      </c>
      <c r="C404" s="6" t="s">
        <v>7</v>
      </c>
      <c r="D404" s="6" t="s">
        <v>6</v>
      </c>
      <c r="E404" s="5" t="s">
        <v>50</v>
      </c>
      <c r="F404" s="5" t="s">
        <v>31</v>
      </c>
      <c r="G404" s="5" t="s">
        <v>66</v>
      </c>
      <c r="H404" s="5" t="s">
        <v>66</v>
      </c>
      <c r="I404" s="5" t="s">
        <v>162</v>
      </c>
    </row>
    <row r="405" spans="1:10" x14ac:dyDescent="0.35">
      <c r="A405" s="6">
        <v>80959221</v>
      </c>
      <c r="B405" s="6" t="s">
        <v>4</v>
      </c>
      <c r="C405" s="6" t="s">
        <v>10</v>
      </c>
      <c r="D405" s="6" t="s">
        <v>12</v>
      </c>
      <c r="E405" s="5" t="s">
        <v>23</v>
      </c>
      <c r="F405" s="5" t="s">
        <v>23</v>
      </c>
      <c r="G405" s="5" t="s">
        <v>42</v>
      </c>
      <c r="H405" s="5" t="s">
        <v>329</v>
      </c>
      <c r="I405" s="5" t="s">
        <v>93</v>
      </c>
      <c r="J405" s="5" t="s">
        <v>305</v>
      </c>
    </row>
    <row r="406" spans="1:10" x14ac:dyDescent="0.35">
      <c r="A406" s="6">
        <v>80958956</v>
      </c>
      <c r="B406" s="6" t="s">
        <v>4</v>
      </c>
      <c r="C406" s="6" t="s">
        <v>5</v>
      </c>
      <c r="D406" s="6" t="s">
        <v>12</v>
      </c>
      <c r="E406" s="5" t="s">
        <v>45</v>
      </c>
      <c r="F406" s="5" t="s">
        <v>45</v>
      </c>
      <c r="G406" s="5" t="s">
        <v>23</v>
      </c>
      <c r="H406" s="5" t="s">
        <v>23</v>
      </c>
      <c r="I406" s="5" t="s">
        <v>21</v>
      </c>
      <c r="J406" s="5" t="s">
        <v>21</v>
      </c>
    </row>
    <row r="407" spans="1:10" x14ac:dyDescent="0.35">
      <c r="A407" s="6">
        <v>80959879</v>
      </c>
      <c r="B407" s="6" t="s">
        <v>4</v>
      </c>
      <c r="C407" s="6" t="s">
        <v>9</v>
      </c>
      <c r="D407" s="6" t="s">
        <v>8</v>
      </c>
      <c r="E407" s="5" t="s">
        <v>116</v>
      </c>
      <c r="F407" s="5" t="s">
        <v>116</v>
      </c>
      <c r="G407" s="5" t="s">
        <v>21</v>
      </c>
      <c r="H407" s="5" t="s">
        <v>21</v>
      </c>
      <c r="I407" s="5" t="s">
        <v>36</v>
      </c>
      <c r="J407" s="5" t="s">
        <v>36</v>
      </c>
    </row>
    <row r="408" spans="1:10" x14ac:dyDescent="0.35">
      <c r="A408" s="6">
        <v>80962318</v>
      </c>
      <c r="B408" s="6" t="s">
        <v>4</v>
      </c>
      <c r="C408" s="6" t="s">
        <v>7</v>
      </c>
      <c r="D408" s="6" t="s">
        <v>12</v>
      </c>
      <c r="E408" s="5" t="s">
        <v>28</v>
      </c>
      <c r="F408" s="5" t="s">
        <v>28</v>
      </c>
      <c r="G408" s="5" t="s">
        <v>23</v>
      </c>
      <c r="H408" s="5" t="s">
        <v>23</v>
      </c>
      <c r="I408" s="5" t="s">
        <v>41</v>
      </c>
      <c r="J408" s="5" t="s">
        <v>305</v>
      </c>
    </row>
    <row r="409" spans="1:10" x14ac:dyDescent="0.35">
      <c r="A409" s="6">
        <v>80963743</v>
      </c>
      <c r="B409" s="6" t="s">
        <v>4</v>
      </c>
      <c r="C409" s="6" t="s">
        <v>7</v>
      </c>
      <c r="D409" s="6" t="s">
        <v>6</v>
      </c>
      <c r="E409" s="5" t="s">
        <v>28</v>
      </c>
      <c r="F409" s="5" t="s">
        <v>28</v>
      </c>
      <c r="G409" s="5" t="s">
        <v>35</v>
      </c>
      <c r="H409" s="5" t="s">
        <v>299</v>
      </c>
      <c r="I409" s="5" t="s">
        <v>32</v>
      </c>
      <c r="J409" s="5" t="s">
        <v>32</v>
      </c>
    </row>
    <row r="410" spans="1:10" x14ac:dyDescent="0.35">
      <c r="A410" s="6">
        <v>80967317</v>
      </c>
      <c r="B410" s="6" t="s">
        <v>4</v>
      </c>
      <c r="C410" s="6" t="s">
        <v>5</v>
      </c>
      <c r="D410" s="6" t="s">
        <v>8</v>
      </c>
      <c r="E410" s="5" t="s">
        <v>23</v>
      </c>
      <c r="F410" s="5" t="s">
        <v>23</v>
      </c>
      <c r="G410" s="5" t="s">
        <v>45</v>
      </c>
      <c r="H410" s="5" t="s">
        <v>45</v>
      </c>
      <c r="I410" s="5" t="s">
        <v>21</v>
      </c>
      <c r="J410" s="5" t="s">
        <v>21</v>
      </c>
    </row>
    <row r="411" spans="1:10" x14ac:dyDescent="0.35">
      <c r="A411" s="6">
        <v>80969522</v>
      </c>
      <c r="B411" s="6" t="s">
        <v>4</v>
      </c>
      <c r="C411" s="6" t="s">
        <v>10</v>
      </c>
      <c r="D411" s="6" t="s">
        <v>12</v>
      </c>
      <c r="E411" s="5" t="s">
        <v>50</v>
      </c>
      <c r="F411" s="5" t="s">
        <v>31</v>
      </c>
      <c r="G411" s="5" t="s">
        <v>33</v>
      </c>
      <c r="H411" s="5" t="s">
        <v>327</v>
      </c>
      <c r="I411" s="5" t="s">
        <v>80</v>
      </c>
      <c r="J411" s="5" t="s">
        <v>326</v>
      </c>
    </row>
    <row r="412" spans="1:10" x14ac:dyDescent="0.35">
      <c r="A412" s="6">
        <v>80968458</v>
      </c>
      <c r="B412" s="6" t="s">
        <v>4</v>
      </c>
      <c r="C412" s="6" t="s">
        <v>7</v>
      </c>
      <c r="D412" s="6" t="s">
        <v>6</v>
      </c>
      <c r="E412" s="5" t="s">
        <v>26</v>
      </c>
      <c r="F412" s="5" t="s">
        <v>26</v>
      </c>
      <c r="G412" s="5" t="s">
        <v>28</v>
      </c>
      <c r="H412" s="5" t="s">
        <v>28</v>
      </c>
      <c r="I412" s="5" t="s">
        <v>162</v>
      </c>
    </row>
    <row r="413" spans="1:10" x14ac:dyDescent="0.35">
      <c r="A413" s="6">
        <v>80970660</v>
      </c>
      <c r="B413" s="6" t="s">
        <v>4</v>
      </c>
      <c r="C413" s="6" t="s">
        <v>7</v>
      </c>
      <c r="D413" s="6" t="s">
        <v>12</v>
      </c>
      <c r="E413" s="5" t="s">
        <v>21</v>
      </c>
      <c r="F413" s="5" t="s">
        <v>21</v>
      </c>
      <c r="G413" s="5" t="s">
        <v>23</v>
      </c>
      <c r="H413" s="5" t="s">
        <v>23</v>
      </c>
      <c r="I413" s="5" t="s">
        <v>41</v>
      </c>
      <c r="J413" s="5" t="s">
        <v>305</v>
      </c>
    </row>
    <row r="414" spans="1:10" x14ac:dyDescent="0.35">
      <c r="A414" s="6">
        <v>80971422</v>
      </c>
      <c r="B414" s="6" t="s">
        <v>4</v>
      </c>
      <c r="C414" s="6" t="s">
        <v>9</v>
      </c>
      <c r="D414" s="6" t="s">
        <v>8</v>
      </c>
      <c r="E414" s="5" t="s">
        <v>117</v>
      </c>
      <c r="F414" s="5" t="s">
        <v>302</v>
      </c>
      <c r="G414" s="5" t="s">
        <v>80</v>
      </c>
      <c r="H414" s="5" t="s">
        <v>326</v>
      </c>
      <c r="I414" s="5" t="s">
        <v>45</v>
      </c>
      <c r="J414" s="5" t="s">
        <v>45</v>
      </c>
    </row>
    <row r="415" spans="1:10" x14ac:dyDescent="0.35">
      <c r="A415" s="6">
        <v>80971492</v>
      </c>
      <c r="B415" s="6" t="s">
        <v>4</v>
      </c>
      <c r="C415" s="6" t="s">
        <v>7</v>
      </c>
      <c r="D415" s="6" t="s">
        <v>12</v>
      </c>
      <c r="E415" s="5" t="s">
        <v>80</v>
      </c>
      <c r="F415" s="5" t="s">
        <v>326</v>
      </c>
      <c r="G415" s="5" t="s">
        <v>188</v>
      </c>
      <c r="H415" s="5" t="s">
        <v>370</v>
      </c>
      <c r="I415" s="5" t="s">
        <v>58</v>
      </c>
      <c r="J415" s="5" t="s">
        <v>58</v>
      </c>
    </row>
    <row r="416" spans="1:10" x14ac:dyDescent="0.35">
      <c r="A416" s="6">
        <v>80971607</v>
      </c>
      <c r="B416" s="6" t="s">
        <v>4</v>
      </c>
      <c r="C416" s="6" t="s">
        <v>7</v>
      </c>
      <c r="D416" s="6" t="s">
        <v>8</v>
      </c>
      <c r="E416" s="5" t="s">
        <v>23</v>
      </c>
      <c r="F416" s="5" t="s">
        <v>23</v>
      </c>
      <c r="G416" s="5" t="s">
        <v>52</v>
      </c>
      <c r="H416" s="5" t="s">
        <v>326</v>
      </c>
      <c r="I416" s="5" t="s">
        <v>33</v>
      </c>
      <c r="J416" s="5" t="s">
        <v>327</v>
      </c>
    </row>
    <row r="417" spans="1:10" x14ac:dyDescent="0.35">
      <c r="A417" s="6">
        <v>80972806</v>
      </c>
      <c r="B417" s="6" t="s">
        <v>4</v>
      </c>
      <c r="C417" s="6" t="s">
        <v>9</v>
      </c>
      <c r="D417" s="6" t="s">
        <v>8</v>
      </c>
      <c r="E417" s="5" t="s">
        <v>41</v>
      </c>
      <c r="F417" s="5" t="s">
        <v>305</v>
      </c>
      <c r="G417" s="5" t="s">
        <v>33</v>
      </c>
      <c r="H417" s="5" t="s">
        <v>327</v>
      </c>
      <c r="I417" s="5" t="s">
        <v>239</v>
      </c>
      <c r="J417" s="5" t="s">
        <v>365</v>
      </c>
    </row>
    <row r="418" spans="1:10" x14ac:dyDescent="0.35">
      <c r="A418" s="6">
        <v>80974129</v>
      </c>
      <c r="B418" s="6" t="s">
        <v>4</v>
      </c>
      <c r="C418" s="6" t="s">
        <v>7</v>
      </c>
      <c r="D418" s="6" t="s">
        <v>8</v>
      </c>
      <c r="E418" s="5" t="s">
        <v>23</v>
      </c>
      <c r="F418" s="5" t="s">
        <v>23</v>
      </c>
      <c r="G418" s="5" t="s">
        <v>156</v>
      </c>
      <c r="H418" s="5" t="s">
        <v>381</v>
      </c>
      <c r="I418" s="5" t="s">
        <v>28</v>
      </c>
      <c r="J418" s="5" t="s">
        <v>28</v>
      </c>
    </row>
    <row r="419" spans="1:10" x14ac:dyDescent="0.35">
      <c r="A419" s="6">
        <v>80975682</v>
      </c>
      <c r="B419" s="6" t="s">
        <v>4</v>
      </c>
      <c r="C419" s="6" t="s">
        <v>9</v>
      </c>
      <c r="D419" s="6" t="s">
        <v>8</v>
      </c>
      <c r="E419" s="5" t="s">
        <v>22</v>
      </c>
      <c r="F419" s="5" t="s">
        <v>325</v>
      </c>
      <c r="G419" s="5" t="s">
        <v>60</v>
      </c>
      <c r="H419" s="5" t="s">
        <v>330</v>
      </c>
      <c r="I419" s="5" t="s">
        <v>33</v>
      </c>
      <c r="J419" s="5" t="s">
        <v>327</v>
      </c>
    </row>
    <row r="420" spans="1:10" x14ac:dyDescent="0.35">
      <c r="A420" s="6">
        <v>80976104</v>
      </c>
      <c r="B420" s="6" t="s">
        <v>4</v>
      </c>
      <c r="C420" s="6" t="s">
        <v>7</v>
      </c>
      <c r="D420" s="6" t="s">
        <v>8</v>
      </c>
      <c r="E420" s="5" t="s">
        <v>19</v>
      </c>
      <c r="F420" s="5" t="s">
        <v>19</v>
      </c>
      <c r="G420" s="5" t="s">
        <v>21</v>
      </c>
      <c r="H420" s="5" t="s">
        <v>21</v>
      </c>
      <c r="I420" s="5" t="s">
        <v>22</v>
      </c>
      <c r="J420" s="5" t="s">
        <v>325</v>
      </c>
    </row>
    <row r="421" spans="1:10" x14ac:dyDescent="0.35">
      <c r="A421" s="6">
        <v>80976076</v>
      </c>
      <c r="B421" s="6" t="s">
        <v>4</v>
      </c>
      <c r="C421" s="6" t="s">
        <v>7</v>
      </c>
      <c r="D421" s="6" t="s">
        <v>8</v>
      </c>
      <c r="E421" s="5" t="s">
        <v>52</v>
      </c>
      <c r="F421" s="5" t="s">
        <v>326</v>
      </c>
      <c r="G421" s="5" t="s">
        <v>22</v>
      </c>
      <c r="H421" s="5" t="s">
        <v>325</v>
      </c>
      <c r="I421" s="5" t="s">
        <v>21</v>
      </c>
      <c r="J421" s="5" t="s">
        <v>21</v>
      </c>
    </row>
    <row r="422" spans="1:10" x14ac:dyDescent="0.35">
      <c r="A422" s="6">
        <v>80956681</v>
      </c>
      <c r="B422" s="6" t="s">
        <v>4</v>
      </c>
      <c r="C422" s="6" t="s">
        <v>14</v>
      </c>
      <c r="D422" s="6" t="s">
        <v>8</v>
      </c>
      <c r="E422" s="5" t="s">
        <v>67</v>
      </c>
      <c r="F422" s="5" t="s">
        <v>325</v>
      </c>
      <c r="G422" s="5" t="s">
        <v>35</v>
      </c>
      <c r="H422" s="5" t="s">
        <v>299</v>
      </c>
      <c r="I422" s="5" t="s">
        <v>41</v>
      </c>
      <c r="J422" s="5" t="s">
        <v>305</v>
      </c>
    </row>
    <row r="423" spans="1:10" x14ac:dyDescent="0.35">
      <c r="A423" s="6">
        <v>80977962</v>
      </c>
      <c r="B423" s="6" t="s">
        <v>4</v>
      </c>
      <c r="C423" s="6" t="s">
        <v>7</v>
      </c>
      <c r="D423" s="6" t="s">
        <v>8</v>
      </c>
      <c r="E423" s="5" t="s">
        <v>23</v>
      </c>
      <c r="F423" s="5" t="s">
        <v>23</v>
      </c>
      <c r="G423" s="5" t="s">
        <v>31</v>
      </c>
      <c r="H423" s="5" t="s">
        <v>31</v>
      </c>
      <c r="I423" s="5" t="s">
        <v>162</v>
      </c>
    </row>
    <row r="424" spans="1:10" x14ac:dyDescent="0.35">
      <c r="A424" s="6">
        <v>80977813</v>
      </c>
      <c r="B424" s="6" t="s">
        <v>4</v>
      </c>
      <c r="C424" s="6" t="s">
        <v>7</v>
      </c>
      <c r="D424" s="6" t="s">
        <v>12</v>
      </c>
      <c r="E424" s="5" t="s">
        <v>41</v>
      </c>
      <c r="F424" s="5" t="s">
        <v>305</v>
      </c>
      <c r="G424" s="5" t="s">
        <v>111</v>
      </c>
      <c r="H424" s="5" t="s">
        <v>325</v>
      </c>
      <c r="I424" s="5" t="s">
        <v>162</v>
      </c>
    </row>
    <row r="425" spans="1:10" x14ac:dyDescent="0.35">
      <c r="A425" s="6">
        <v>80977641</v>
      </c>
      <c r="B425" s="6" t="s">
        <v>4</v>
      </c>
      <c r="C425" s="6" t="s">
        <v>9</v>
      </c>
      <c r="D425" s="6" t="s">
        <v>6</v>
      </c>
      <c r="E425" s="5" t="s">
        <v>29</v>
      </c>
      <c r="F425" s="5" t="s">
        <v>328</v>
      </c>
      <c r="G425" s="5" t="s">
        <v>28</v>
      </c>
      <c r="H425" s="5" t="s">
        <v>28</v>
      </c>
      <c r="I425" s="5" t="s">
        <v>34</v>
      </c>
      <c r="J425" s="5" t="s">
        <v>342</v>
      </c>
    </row>
    <row r="426" spans="1:10" x14ac:dyDescent="0.35">
      <c r="A426" s="6">
        <v>80979785</v>
      </c>
      <c r="B426" s="6" t="s">
        <v>4</v>
      </c>
      <c r="C426" s="6" t="s">
        <v>14</v>
      </c>
      <c r="D426" s="6" t="s">
        <v>8</v>
      </c>
      <c r="E426" s="5" t="s">
        <v>23</v>
      </c>
      <c r="F426" s="5" t="s">
        <v>23</v>
      </c>
      <c r="G426" s="5" t="s">
        <v>189</v>
      </c>
      <c r="H426" s="5" t="s">
        <v>366</v>
      </c>
      <c r="I426" s="5" t="s">
        <v>162</v>
      </c>
    </row>
    <row r="427" spans="1:10" x14ac:dyDescent="0.35">
      <c r="A427" s="6">
        <v>80979690</v>
      </c>
      <c r="B427" s="6" t="s">
        <v>4</v>
      </c>
      <c r="C427" s="6" t="s">
        <v>10</v>
      </c>
      <c r="D427" s="6" t="s">
        <v>6</v>
      </c>
      <c r="E427" s="5" t="s">
        <v>93</v>
      </c>
      <c r="F427" s="5" t="s">
        <v>305</v>
      </c>
      <c r="G427" s="5" t="s">
        <v>22</v>
      </c>
      <c r="H427" s="5" t="s">
        <v>325</v>
      </c>
      <c r="I427" s="5" t="s">
        <v>113</v>
      </c>
      <c r="J427" s="5" t="s">
        <v>405</v>
      </c>
    </row>
    <row r="428" spans="1:10" x14ac:dyDescent="0.35">
      <c r="A428" s="6">
        <v>80978196</v>
      </c>
      <c r="B428" s="6" t="s">
        <v>4</v>
      </c>
      <c r="C428" s="6" t="s">
        <v>9</v>
      </c>
      <c r="D428" s="6" t="s">
        <v>12</v>
      </c>
      <c r="E428" s="5" t="s">
        <v>23</v>
      </c>
      <c r="F428" s="5" t="s">
        <v>23</v>
      </c>
      <c r="G428" s="5" t="s">
        <v>67</v>
      </c>
      <c r="H428" s="5" t="s">
        <v>325</v>
      </c>
      <c r="I428" s="5" t="s">
        <v>88</v>
      </c>
      <c r="J428" s="5" t="s">
        <v>326</v>
      </c>
    </row>
    <row r="429" spans="1:10" x14ac:dyDescent="0.35">
      <c r="A429" s="6">
        <v>80980887</v>
      </c>
      <c r="B429" s="6" t="s">
        <v>4</v>
      </c>
      <c r="C429" s="6" t="s">
        <v>9</v>
      </c>
      <c r="D429" s="6" t="s">
        <v>11</v>
      </c>
      <c r="E429" s="5" t="s">
        <v>32</v>
      </c>
      <c r="F429" s="5" t="s">
        <v>32</v>
      </c>
      <c r="G429" s="5" t="s">
        <v>99</v>
      </c>
      <c r="H429" s="5" t="s">
        <v>299</v>
      </c>
      <c r="I429" s="5" t="s">
        <v>41</v>
      </c>
      <c r="J429" s="5" t="s">
        <v>305</v>
      </c>
    </row>
    <row r="430" spans="1:10" x14ac:dyDescent="0.35">
      <c r="A430" s="6">
        <v>80979834</v>
      </c>
      <c r="B430" s="6" t="s">
        <v>4</v>
      </c>
      <c r="C430" s="6" t="s">
        <v>7</v>
      </c>
      <c r="D430" s="6" t="s">
        <v>12</v>
      </c>
      <c r="E430" s="5" t="s">
        <v>50</v>
      </c>
      <c r="F430" s="5" t="s">
        <v>31</v>
      </c>
      <c r="G430" s="5" t="s">
        <v>135</v>
      </c>
      <c r="H430" s="5" t="s">
        <v>337</v>
      </c>
      <c r="I430" s="5" t="s">
        <v>52</v>
      </c>
      <c r="J430" s="5" t="s">
        <v>326</v>
      </c>
    </row>
    <row r="431" spans="1:10" x14ac:dyDescent="0.35">
      <c r="A431" s="6">
        <v>80982357</v>
      </c>
      <c r="B431" s="6" t="s">
        <v>4</v>
      </c>
      <c r="C431" s="6" t="s">
        <v>10</v>
      </c>
      <c r="D431" s="6" t="s">
        <v>8</v>
      </c>
      <c r="E431" s="5" t="s">
        <v>41</v>
      </c>
      <c r="F431" s="5" t="s">
        <v>305</v>
      </c>
      <c r="G431" s="5" t="s">
        <v>138</v>
      </c>
      <c r="H431" s="5" t="s">
        <v>328</v>
      </c>
      <c r="I431" s="5" t="s">
        <v>35</v>
      </c>
      <c r="J431" s="5" t="s">
        <v>299</v>
      </c>
    </row>
    <row r="432" spans="1:10" x14ac:dyDescent="0.35">
      <c r="A432" s="6">
        <v>80981253</v>
      </c>
      <c r="B432" s="6" t="s">
        <v>4</v>
      </c>
      <c r="C432" s="6" t="s">
        <v>14</v>
      </c>
      <c r="D432" s="6" t="s">
        <v>8</v>
      </c>
      <c r="E432" s="5" t="s">
        <v>22</v>
      </c>
      <c r="F432" s="5" t="s">
        <v>325</v>
      </c>
      <c r="G432" s="5" t="s">
        <v>20</v>
      </c>
      <c r="H432" s="5" t="s">
        <v>325</v>
      </c>
      <c r="I432" s="5" t="s">
        <v>25</v>
      </c>
      <c r="J432" s="5" t="s">
        <v>25</v>
      </c>
    </row>
    <row r="433" spans="1:10" x14ac:dyDescent="0.35">
      <c r="A433" s="6">
        <v>80981425</v>
      </c>
      <c r="B433" s="6" t="s">
        <v>4</v>
      </c>
      <c r="C433" s="6" t="s">
        <v>7</v>
      </c>
      <c r="D433" s="6" t="s">
        <v>6</v>
      </c>
      <c r="E433" s="5" t="s">
        <v>32</v>
      </c>
      <c r="F433" s="5" t="s">
        <v>32</v>
      </c>
      <c r="G433" s="5" t="s">
        <v>35</v>
      </c>
      <c r="H433" s="5" t="s">
        <v>299</v>
      </c>
      <c r="I433" s="5" t="s">
        <v>36</v>
      </c>
      <c r="J433" s="5" t="s">
        <v>36</v>
      </c>
    </row>
    <row r="434" spans="1:10" x14ac:dyDescent="0.35">
      <c r="A434" s="6">
        <v>80982722</v>
      </c>
      <c r="B434" s="6" t="s">
        <v>4</v>
      </c>
      <c r="C434" s="6" t="s">
        <v>7</v>
      </c>
      <c r="D434" s="6" t="s">
        <v>11</v>
      </c>
      <c r="E434" s="5" t="s">
        <v>46</v>
      </c>
      <c r="F434" s="5" t="s">
        <v>330</v>
      </c>
      <c r="G434" s="5" t="s">
        <v>59</v>
      </c>
      <c r="H434" s="5" t="s">
        <v>387</v>
      </c>
      <c r="I434" s="5" t="s">
        <v>98</v>
      </c>
      <c r="J434" s="5" t="s">
        <v>312</v>
      </c>
    </row>
    <row r="435" spans="1:10" x14ac:dyDescent="0.35">
      <c r="A435" s="6">
        <v>80983166</v>
      </c>
      <c r="B435" s="6" t="s">
        <v>4</v>
      </c>
      <c r="C435" s="6" t="s">
        <v>9</v>
      </c>
      <c r="D435" s="6" t="s">
        <v>8</v>
      </c>
      <c r="E435" s="5" t="s">
        <v>67</v>
      </c>
      <c r="F435" s="5" t="s">
        <v>325</v>
      </c>
      <c r="G435" s="5" t="s">
        <v>66</v>
      </c>
      <c r="H435" s="5" t="s">
        <v>66</v>
      </c>
      <c r="I435" s="5" t="s">
        <v>27</v>
      </c>
      <c r="J435" s="5" t="s">
        <v>326</v>
      </c>
    </row>
    <row r="436" spans="1:10" x14ac:dyDescent="0.35">
      <c r="A436" s="6">
        <v>80981009</v>
      </c>
      <c r="B436" s="6" t="s">
        <v>4</v>
      </c>
      <c r="C436" s="6" t="s">
        <v>9</v>
      </c>
      <c r="D436" s="6" t="s">
        <v>8</v>
      </c>
      <c r="E436" s="5" t="s">
        <v>86</v>
      </c>
      <c r="F436" s="5" t="s">
        <v>330</v>
      </c>
      <c r="G436" s="5" t="s">
        <v>45</v>
      </c>
      <c r="H436" s="5" t="s">
        <v>45</v>
      </c>
      <c r="I436" s="5" t="s">
        <v>186</v>
      </c>
      <c r="J436" s="5" t="s">
        <v>334</v>
      </c>
    </row>
    <row r="437" spans="1:10" x14ac:dyDescent="0.35">
      <c r="A437" s="6">
        <v>80984433</v>
      </c>
      <c r="B437" s="6" t="s">
        <v>4</v>
      </c>
      <c r="C437" s="6" t="s">
        <v>9</v>
      </c>
      <c r="D437" s="6" t="s">
        <v>8</v>
      </c>
      <c r="E437" s="5" t="s">
        <v>23</v>
      </c>
      <c r="F437" s="5" t="s">
        <v>23</v>
      </c>
      <c r="G437" s="5" t="s">
        <v>68</v>
      </c>
      <c r="H437" s="5" t="s">
        <v>108</v>
      </c>
      <c r="I437" s="5" t="s">
        <v>35</v>
      </c>
      <c r="J437" s="5" t="s">
        <v>299</v>
      </c>
    </row>
    <row r="438" spans="1:10" x14ac:dyDescent="0.35">
      <c r="A438" s="6">
        <v>80986249</v>
      </c>
      <c r="B438" s="6" t="s">
        <v>4</v>
      </c>
      <c r="C438" s="6" t="s">
        <v>9</v>
      </c>
      <c r="D438" s="6" t="s">
        <v>6</v>
      </c>
      <c r="E438" s="5" t="s">
        <v>118</v>
      </c>
      <c r="F438" s="5" t="s">
        <v>372</v>
      </c>
      <c r="G438" s="5" t="s">
        <v>93</v>
      </c>
      <c r="H438" s="5" t="s">
        <v>305</v>
      </c>
      <c r="I438" s="5" t="s">
        <v>36</v>
      </c>
      <c r="J438" s="5" t="s">
        <v>36</v>
      </c>
    </row>
    <row r="439" spans="1:10" x14ac:dyDescent="0.35">
      <c r="A439" s="6">
        <v>80986710</v>
      </c>
      <c r="B439" s="6" t="s">
        <v>4</v>
      </c>
      <c r="C439" s="6" t="s">
        <v>7</v>
      </c>
      <c r="D439" s="6" t="s">
        <v>12</v>
      </c>
      <c r="E439" s="5" t="s">
        <v>23</v>
      </c>
      <c r="F439" s="5" t="s">
        <v>23</v>
      </c>
      <c r="G439" s="5" t="s">
        <v>36</v>
      </c>
      <c r="H439" s="5" t="s">
        <v>36</v>
      </c>
      <c r="I439" s="5" t="s">
        <v>162</v>
      </c>
    </row>
    <row r="440" spans="1:10" x14ac:dyDescent="0.35">
      <c r="A440" s="6">
        <v>80981368</v>
      </c>
      <c r="B440" s="6" t="s">
        <v>4</v>
      </c>
      <c r="C440" s="6" t="s">
        <v>7</v>
      </c>
      <c r="D440" s="6" t="s">
        <v>6</v>
      </c>
      <c r="E440" s="5" t="s">
        <v>108</v>
      </c>
      <c r="F440" s="5" t="s">
        <v>108</v>
      </c>
      <c r="G440" s="5" t="s">
        <v>190</v>
      </c>
      <c r="H440" s="5" t="s">
        <v>367</v>
      </c>
      <c r="I440" s="5" t="s">
        <v>240</v>
      </c>
      <c r="J440" s="5" t="s">
        <v>358</v>
      </c>
    </row>
    <row r="441" spans="1:10" x14ac:dyDescent="0.35">
      <c r="A441" s="6">
        <v>80987693</v>
      </c>
      <c r="B441" s="6" t="s">
        <v>4</v>
      </c>
      <c r="C441" s="6" t="s">
        <v>10</v>
      </c>
      <c r="D441" s="6" t="s">
        <v>8</v>
      </c>
      <c r="E441" s="5" t="s">
        <v>23</v>
      </c>
      <c r="F441" s="5" t="s">
        <v>23</v>
      </c>
      <c r="G441" s="5" t="s">
        <v>152</v>
      </c>
      <c r="H441" s="5" t="s">
        <v>152</v>
      </c>
      <c r="I441" s="5" t="s">
        <v>36</v>
      </c>
      <c r="J441" s="5" t="s">
        <v>36</v>
      </c>
    </row>
    <row r="442" spans="1:10" x14ac:dyDescent="0.35">
      <c r="A442" s="6">
        <v>80988461</v>
      </c>
      <c r="B442" s="6" t="s">
        <v>4</v>
      </c>
      <c r="C442" s="6" t="s">
        <v>7</v>
      </c>
      <c r="D442" s="6" t="s">
        <v>6</v>
      </c>
      <c r="E442" s="5" t="s">
        <v>22</v>
      </c>
      <c r="F442" s="5" t="s">
        <v>325</v>
      </c>
      <c r="G442" s="5" t="s">
        <v>191</v>
      </c>
      <c r="H442" s="5" t="s">
        <v>347</v>
      </c>
      <c r="I442" s="5" t="s">
        <v>162</v>
      </c>
    </row>
    <row r="443" spans="1:10" x14ac:dyDescent="0.35">
      <c r="A443" s="6">
        <v>80988929</v>
      </c>
      <c r="B443" s="6" t="s">
        <v>4</v>
      </c>
      <c r="C443" s="6" t="s">
        <v>9</v>
      </c>
      <c r="D443" s="6" t="s">
        <v>6</v>
      </c>
      <c r="E443" s="5" t="s">
        <v>23</v>
      </c>
      <c r="F443" s="5" t="s">
        <v>23</v>
      </c>
      <c r="G443" s="5" t="s">
        <v>21</v>
      </c>
      <c r="H443" s="5" t="s">
        <v>21</v>
      </c>
      <c r="I443" s="5" t="s">
        <v>33</v>
      </c>
      <c r="J443" s="5" t="s">
        <v>327</v>
      </c>
    </row>
    <row r="444" spans="1:10" x14ac:dyDescent="0.35">
      <c r="A444" s="6">
        <v>80986680</v>
      </c>
      <c r="B444" s="6" t="s">
        <v>4</v>
      </c>
      <c r="C444" s="6" t="s">
        <v>14</v>
      </c>
      <c r="D444" s="6" t="s">
        <v>13</v>
      </c>
      <c r="E444" s="5" t="s">
        <v>19</v>
      </c>
      <c r="F444" s="5" t="s">
        <v>19</v>
      </c>
      <c r="G444" s="5" t="s">
        <v>32</v>
      </c>
      <c r="H444" s="5" t="s">
        <v>32</v>
      </c>
      <c r="I444" s="5" t="s">
        <v>105</v>
      </c>
      <c r="J444" s="5" t="s">
        <v>302</v>
      </c>
    </row>
    <row r="445" spans="1:10" x14ac:dyDescent="0.35">
      <c r="A445" s="6">
        <v>80988936</v>
      </c>
      <c r="B445" s="6" t="s">
        <v>4</v>
      </c>
      <c r="C445" s="6" t="s">
        <v>7</v>
      </c>
      <c r="D445" s="6" t="s">
        <v>8</v>
      </c>
      <c r="E445" s="5" t="s">
        <v>22</v>
      </c>
      <c r="F445" s="5" t="s">
        <v>325</v>
      </c>
      <c r="G445" s="5" t="s">
        <v>26</v>
      </c>
      <c r="H445" s="5" t="s">
        <v>26</v>
      </c>
      <c r="I445" s="5" t="s">
        <v>33</v>
      </c>
      <c r="J445" s="5" t="s">
        <v>327</v>
      </c>
    </row>
    <row r="446" spans="1:10" x14ac:dyDescent="0.35">
      <c r="A446" s="6">
        <v>80990186</v>
      </c>
      <c r="B446" s="6" t="s">
        <v>4</v>
      </c>
      <c r="C446" s="6" t="s">
        <v>14</v>
      </c>
      <c r="D446" s="6" t="s">
        <v>8</v>
      </c>
      <c r="E446" s="5" t="s">
        <v>33</v>
      </c>
      <c r="F446" s="5" t="s">
        <v>327</v>
      </c>
      <c r="G446" s="5" t="s">
        <v>66</v>
      </c>
      <c r="H446" s="5" t="s">
        <v>66</v>
      </c>
      <c r="I446" s="5" t="s">
        <v>23</v>
      </c>
      <c r="J446" s="5" t="s">
        <v>23</v>
      </c>
    </row>
    <row r="447" spans="1:10" x14ac:dyDescent="0.35">
      <c r="A447" s="6">
        <v>80989909</v>
      </c>
      <c r="B447" s="6" t="s">
        <v>4</v>
      </c>
      <c r="C447" s="6" t="s">
        <v>9</v>
      </c>
      <c r="D447" s="6" t="s">
        <v>8</v>
      </c>
      <c r="E447" s="5" t="s">
        <v>23</v>
      </c>
      <c r="F447" s="5" t="s">
        <v>23</v>
      </c>
      <c r="G447" s="5" t="s">
        <v>23</v>
      </c>
      <c r="H447" s="5" t="s">
        <v>23</v>
      </c>
      <c r="I447" s="5" t="s">
        <v>162</v>
      </c>
    </row>
    <row r="448" spans="1:10" x14ac:dyDescent="0.35">
      <c r="A448" s="6">
        <v>80991359</v>
      </c>
      <c r="B448" s="6" t="s">
        <v>4</v>
      </c>
      <c r="C448" s="6" t="s">
        <v>14</v>
      </c>
      <c r="D448" s="6" t="s">
        <v>11</v>
      </c>
      <c r="E448" s="5" t="s">
        <v>28</v>
      </c>
      <c r="F448" s="5" t="s">
        <v>28</v>
      </c>
      <c r="G448" s="5" t="s">
        <v>36</v>
      </c>
      <c r="H448" s="5" t="s">
        <v>36</v>
      </c>
      <c r="I448" s="5" t="s">
        <v>41</v>
      </c>
      <c r="J448" s="5" t="s">
        <v>305</v>
      </c>
    </row>
    <row r="449" spans="1:10" x14ac:dyDescent="0.35">
      <c r="A449" s="6">
        <v>80990987</v>
      </c>
      <c r="B449" s="6" t="s">
        <v>4</v>
      </c>
      <c r="C449" s="6" t="s">
        <v>14</v>
      </c>
      <c r="D449" s="6" t="s">
        <v>8</v>
      </c>
      <c r="E449" s="5" t="s">
        <v>28</v>
      </c>
      <c r="F449" s="5" t="s">
        <v>28</v>
      </c>
      <c r="G449" s="5" t="s">
        <v>35</v>
      </c>
      <c r="H449" s="5" t="s">
        <v>299</v>
      </c>
      <c r="I449" s="5" t="s">
        <v>33</v>
      </c>
      <c r="J449" s="5" t="s">
        <v>327</v>
      </c>
    </row>
    <row r="450" spans="1:10" x14ac:dyDescent="0.35">
      <c r="A450" s="6">
        <v>80992039</v>
      </c>
      <c r="B450" s="6" t="s">
        <v>4</v>
      </c>
      <c r="C450" s="6" t="s">
        <v>9</v>
      </c>
      <c r="D450" s="6" t="s">
        <v>6</v>
      </c>
      <c r="E450" s="5" t="s">
        <v>23</v>
      </c>
      <c r="F450" s="5" t="s">
        <v>23</v>
      </c>
      <c r="G450" s="5" t="s">
        <v>21</v>
      </c>
      <c r="H450" s="5" t="s">
        <v>21</v>
      </c>
      <c r="I450" s="5" t="s">
        <v>176</v>
      </c>
      <c r="J450" s="5" t="s">
        <v>334</v>
      </c>
    </row>
    <row r="451" spans="1:10" x14ac:dyDescent="0.35">
      <c r="A451" s="6">
        <v>80993987</v>
      </c>
      <c r="B451" s="6" t="s">
        <v>4</v>
      </c>
      <c r="C451" s="6" t="s">
        <v>9</v>
      </c>
      <c r="D451" s="6" t="s">
        <v>6</v>
      </c>
      <c r="E451" s="5" t="s">
        <v>119</v>
      </c>
      <c r="F451" s="5" t="s">
        <v>326</v>
      </c>
      <c r="G451" s="5" t="s">
        <v>23</v>
      </c>
      <c r="H451" s="5" t="s">
        <v>23</v>
      </c>
      <c r="I451" s="5" t="s">
        <v>67</v>
      </c>
      <c r="J451" s="5" t="s">
        <v>325</v>
      </c>
    </row>
    <row r="452" spans="1:10" x14ac:dyDescent="0.35">
      <c r="A452" s="6">
        <v>80995824</v>
      </c>
      <c r="B452" s="6" t="s">
        <v>4</v>
      </c>
      <c r="C452" s="6" t="s">
        <v>9</v>
      </c>
      <c r="D452" s="6" t="s">
        <v>8</v>
      </c>
      <c r="E452" s="5" t="s">
        <v>23</v>
      </c>
      <c r="F452" s="5" t="s">
        <v>23</v>
      </c>
      <c r="G452" s="5" t="s">
        <v>35</v>
      </c>
      <c r="H452" s="5" t="s">
        <v>299</v>
      </c>
      <c r="I452" s="5" t="s">
        <v>22</v>
      </c>
      <c r="J452" s="5" t="s">
        <v>325</v>
      </c>
    </row>
    <row r="453" spans="1:10" x14ac:dyDescent="0.35">
      <c r="A453" s="6">
        <v>80995709</v>
      </c>
      <c r="B453" s="6" t="s">
        <v>4</v>
      </c>
      <c r="C453" s="6" t="s">
        <v>10</v>
      </c>
      <c r="D453" s="6" t="s">
        <v>12</v>
      </c>
      <c r="E453" s="5" t="s">
        <v>28</v>
      </c>
      <c r="F453" s="5" t="s">
        <v>28</v>
      </c>
      <c r="G453" s="5" t="s">
        <v>186</v>
      </c>
      <c r="H453" s="5" t="s">
        <v>334</v>
      </c>
      <c r="I453" s="5" t="s">
        <v>21</v>
      </c>
      <c r="J453" s="5" t="s">
        <v>21</v>
      </c>
    </row>
    <row r="454" spans="1:10" x14ac:dyDescent="0.35">
      <c r="A454" s="6">
        <v>80971487</v>
      </c>
      <c r="B454" s="6" t="s">
        <v>4</v>
      </c>
      <c r="C454" s="6" t="s">
        <v>7</v>
      </c>
      <c r="D454" s="6" t="s">
        <v>12</v>
      </c>
      <c r="E454" s="5" t="s">
        <v>98</v>
      </c>
      <c r="F454" s="5" t="s">
        <v>312</v>
      </c>
      <c r="G454" s="5" t="s">
        <v>27</v>
      </c>
      <c r="H454" s="5" t="s">
        <v>326</v>
      </c>
      <c r="I454" s="5" t="s">
        <v>113</v>
      </c>
      <c r="J454" s="5" t="s">
        <v>405</v>
      </c>
    </row>
    <row r="455" spans="1:10" x14ac:dyDescent="0.35">
      <c r="A455" s="6">
        <v>80997751</v>
      </c>
      <c r="B455" s="6" t="s">
        <v>4</v>
      </c>
      <c r="C455" s="6" t="s">
        <v>10</v>
      </c>
      <c r="D455" s="6" t="s">
        <v>12</v>
      </c>
      <c r="E455" s="5" t="s">
        <v>23</v>
      </c>
      <c r="F455" s="5" t="s">
        <v>23</v>
      </c>
      <c r="G455" s="5" t="s">
        <v>162</v>
      </c>
      <c r="I455" s="5" t="s">
        <v>162</v>
      </c>
    </row>
    <row r="456" spans="1:10" x14ac:dyDescent="0.35">
      <c r="A456" s="6">
        <v>80997768</v>
      </c>
      <c r="B456" s="6" t="s">
        <v>4</v>
      </c>
      <c r="C456" s="6" t="s">
        <v>7</v>
      </c>
      <c r="D456" s="6" t="s">
        <v>12</v>
      </c>
      <c r="E456" s="5" t="s">
        <v>38</v>
      </c>
      <c r="F456" s="5" t="s">
        <v>362</v>
      </c>
      <c r="G456" s="5" t="s">
        <v>45</v>
      </c>
      <c r="H456" s="5" t="s">
        <v>45</v>
      </c>
      <c r="I456" s="5" t="s">
        <v>52</v>
      </c>
      <c r="J456" s="5" t="s">
        <v>326</v>
      </c>
    </row>
    <row r="457" spans="1:10" x14ac:dyDescent="0.35">
      <c r="A457" s="6">
        <v>80955066</v>
      </c>
      <c r="B457" s="6" t="s">
        <v>4</v>
      </c>
      <c r="C457" s="6" t="s">
        <v>9</v>
      </c>
      <c r="D457" s="6" t="s">
        <v>12</v>
      </c>
      <c r="E457" s="5" t="s">
        <v>42</v>
      </c>
      <c r="F457" s="5" t="s">
        <v>329</v>
      </c>
      <c r="G457" s="5" t="s">
        <v>45</v>
      </c>
      <c r="H457" s="5" t="s">
        <v>45</v>
      </c>
      <c r="I457" s="5" t="s">
        <v>162</v>
      </c>
    </row>
    <row r="458" spans="1:10" x14ac:dyDescent="0.35">
      <c r="A458" s="6">
        <v>80997722</v>
      </c>
      <c r="B458" s="6" t="s">
        <v>4</v>
      </c>
      <c r="C458" s="6" t="s">
        <v>7</v>
      </c>
      <c r="D458" s="6" t="s">
        <v>8</v>
      </c>
      <c r="E458" s="5" t="s">
        <v>35</v>
      </c>
      <c r="F458" s="5" t="s">
        <v>299</v>
      </c>
      <c r="G458" s="5" t="s">
        <v>93</v>
      </c>
      <c r="H458" s="5" t="s">
        <v>305</v>
      </c>
      <c r="I458" s="5" t="s">
        <v>162</v>
      </c>
    </row>
    <row r="459" spans="1:10" x14ac:dyDescent="0.35">
      <c r="A459" s="6">
        <v>80995190</v>
      </c>
      <c r="B459" s="6" t="s">
        <v>4</v>
      </c>
      <c r="C459" s="6" t="s">
        <v>10</v>
      </c>
      <c r="D459" s="6" t="s">
        <v>12</v>
      </c>
      <c r="E459" s="5" t="s">
        <v>113</v>
      </c>
      <c r="F459" s="5" t="s">
        <v>405</v>
      </c>
      <c r="G459" s="5" t="s">
        <v>58</v>
      </c>
      <c r="H459" s="5" t="s">
        <v>58</v>
      </c>
      <c r="I459" s="5" t="s">
        <v>58</v>
      </c>
      <c r="J459" s="5" t="s">
        <v>58</v>
      </c>
    </row>
    <row r="460" spans="1:10" x14ac:dyDescent="0.35">
      <c r="A460" s="6">
        <v>80997709</v>
      </c>
      <c r="B460" s="6" t="s">
        <v>4</v>
      </c>
      <c r="C460" s="6" t="s">
        <v>7</v>
      </c>
      <c r="D460" s="6" t="s">
        <v>8</v>
      </c>
      <c r="E460" s="5" t="s">
        <v>40</v>
      </c>
      <c r="F460" s="5" t="s">
        <v>40</v>
      </c>
      <c r="G460" s="5" t="s">
        <v>19</v>
      </c>
      <c r="H460" s="5" t="s">
        <v>19</v>
      </c>
      <c r="I460" s="5" t="s">
        <v>35</v>
      </c>
      <c r="J460" s="5" t="s">
        <v>299</v>
      </c>
    </row>
    <row r="461" spans="1:10" x14ac:dyDescent="0.35">
      <c r="A461" s="6">
        <v>80997967</v>
      </c>
      <c r="B461" s="6" t="s">
        <v>4</v>
      </c>
      <c r="C461" s="6" t="s">
        <v>7</v>
      </c>
      <c r="D461" s="6" t="s">
        <v>12</v>
      </c>
      <c r="E461" s="5" t="s">
        <v>87</v>
      </c>
      <c r="F461" s="5" t="s">
        <v>329</v>
      </c>
      <c r="G461" s="5" t="s">
        <v>52</v>
      </c>
      <c r="H461" s="5" t="s">
        <v>326</v>
      </c>
      <c r="I461" s="5" t="s">
        <v>22</v>
      </c>
      <c r="J461" s="5" t="s">
        <v>325</v>
      </c>
    </row>
    <row r="462" spans="1:10" x14ac:dyDescent="0.35">
      <c r="A462" s="6">
        <v>80999095</v>
      </c>
      <c r="B462" s="6" t="s">
        <v>4</v>
      </c>
      <c r="C462" s="6" t="s">
        <v>9</v>
      </c>
      <c r="D462" s="6" t="s">
        <v>8</v>
      </c>
      <c r="E462" s="5" t="s">
        <v>36</v>
      </c>
      <c r="F462" s="5" t="s">
        <v>36</v>
      </c>
      <c r="G462" s="5" t="s">
        <v>31</v>
      </c>
      <c r="H462" s="5" t="s">
        <v>31</v>
      </c>
      <c r="I462" s="5" t="s">
        <v>23</v>
      </c>
      <c r="J462" s="5" t="s">
        <v>23</v>
      </c>
    </row>
    <row r="463" spans="1:10" x14ac:dyDescent="0.35">
      <c r="A463" s="6">
        <v>80999167</v>
      </c>
      <c r="B463" s="6" t="s">
        <v>4</v>
      </c>
      <c r="C463" s="6" t="s">
        <v>7</v>
      </c>
      <c r="D463" s="6" t="s">
        <v>6</v>
      </c>
      <c r="E463" s="5" t="s">
        <v>33</v>
      </c>
      <c r="F463" s="5" t="s">
        <v>327</v>
      </c>
      <c r="G463" s="5" t="s">
        <v>31</v>
      </c>
      <c r="H463" s="5" t="s">
        <v>31</v>
      </c>
      <c r="I463" s="5" t="s">
        <v>162</v>
      </c>
    </row>
    <row r="464" spans="1:10" x14ac:dyDescent="0.35">
      <c r="A464" s="6">
        <v>81000236</v>
      </c>
      <c r="B464" s="6" t="s">
        <v>4</v>
      </c>
      <c r="C464" s="6" t="s">
        <v>7</v>
      </c>
      <c r="D464" s="6" t="s">
        <v>8</v>
      </c>
      <c r="E464" s="5" t="s">
        <v>28</v>
      </c>
      <c r="F464" s="5" t="s">
        <v>28</v>
      </c>
      <c r="G464" s="5" t="s">
        <v>32</v>
      </c>
      <c r="H464" s="5" t="s">
        <v>32</v>
      </c>
      <c r="I464" s="5" t="s">
        <v>19</v>
      </c>
      <c r="J464" s="5" t="s">
        <v>19</v>
      </c>
    </row>
    <row r="465" spans="1:10" x14ac:dyDescent="0.35">
      <c r="A465" s="6">
        <v>80999360</v>
      </c>
      <c r="B465" s="6" t="s">
        <v>4</v>
      </c>
      <c r="C465" s="6" t="s">
        <v>9</v>
      </c>
      <c r="D465" s="6" t="s">
        <v>6</v>
      </c>
      <c r="E465" s="5" t="s">
        <v>23</v>
      </c>
      <c r="F465" s="5" t="s">
        <v>23</v>
      </c>
      <c r="G465" s="5" t="s">
        <v>31</v>
      </c>
      <c r="H465" s="5" t="s">
        <v>31</v>
      </c>
      <c r="I465" s="5" t="s">
        <v>35</v>
      </c>
      <c r="J465" s="5" t="s">
        <v>299</v>
      </c>
    </row>
    <row r="466" spans="1:10" x14ac:dyDescent="0.35">
      <c r="A466" s="6">
        <v>81001218</v>
      </c>
      <c r="B466" s="6" t="s">
        <v>4</v>
      </c>
      <c r="C466" s="6" t="s">
        <v>9</v>
      </c>
      <c r="D466" s="6" t="s">
        <v>6</v>
      </c>
      <c r="E466" s="5" t="s">
        <v>50</v>
      </c>
      <c r="F466" s="5" t="s">
        <v>31</v>
      </c>
      <c r="G466" s="5" t="s">
        <v>398</v>
      </c>
      <c r="H466" s="5" t="s">
        <v>399</v>
      </c>
      <c r="I466" s="5" t="s">
        <v>162</v>
      </c>
    </row>
    <row r="467" spans="1:10" x14ac:dyDescent="0.35">
      <c r="A467" s="6">
        <v>81001683</v>
      </c>
      <c r="B467" s="6" t="s">
        <v>4</v>
      </c>
      <c r="C467" s="6" t="s">
        <v>9</v>
      </c>
      <c r="D467" s="6" t="s">
        <v>6</v>
      </c>
      <c r="E467" s="5" t="s">
        <v>111</v>
      </c>
      <c r="F467" s="5" t="s">
        <v>325</v>
      </c>
      <c r="G467" s="5" t="s">
        <v>193</v>
      </c>
      <c r="H467" s="5" t="s">
        <v>358</v>
      </c>
      <c r="I467" s="5" t="s">
        <v>46</v>
      </c>
      <c r="J467" s="5" t="s">
        <v>330</v>
      </c>
    </row>
    <row r="468" spans="1:10" x14ac:dyDescent="0.35">
      <c r="A468" s="6">
        <v>81002358</v>
      </c>
      <c r="B468" s="6" t="s">
        <v>4</v>
      </c>
      <c r="C468" s="6" t="s">
        <v>10</v>
      </c>
      <c r="D468" s="6" t="s">
        <v>12</v>
      </c>
      <c r="E468" s="5" t="s">
        <v>21</v>
      </c>
      <c r="F468" s="5" t="s">
        <v>21</v>
      </c>
      <c r="G468" s="5" t="s">
        <v>33</v>
      </c>
      <c r="H468" s="5" t="s">
        <v>327</v>
      </c>
      <c r="I468" s="5" t="s">
        <v>162</v>
      </c>
    </row>
    <row r="469" spans="1:10" x14ac:dyDescent="0.35">
      <c r="A469" s="6">
        <v>81001860</v>
      </c>
      <c r="B469" s="6" t="s">
        <v>4</v>
      </c>
      <c r="C469" s="6" t="s">
        <v>9</v>
      </c>
      <c r="D469" s="6" t="s">
        <v>11</v>
      </c>
      <c r="E469" s="5" t="s">
        <v>120</v>
      </c>
      <c r="F469" s="5" t="s">
        <v>330</v>
      </c>
      <c r="G469" s="5" t="s">
        <v>20</v>
      </c>
      <c r="H469" s="5" t="s">
        <v>325</v>
      </c>
      <c r="I469" s="5" t="s">
        <v>66</v>
      </c>
      <c r="J469" s="5" t="s">
        <v>66</v>
      </c>
    </row>
    <row r="470" spans="1:10" x14ac:dyDescent="0.35">
      <c r="A470" s="6">
        <v>81003692</v>
      </c>
      <c r="B470" s="6" t="s">
        <v>4</v>
      </c>
      <c r="C470" s="6" t="s">
        <v>7</v>
      </c>
      <c r="D470" s="6" t="s">
        <v>6</v>
      </c>
      <c r="E470" s="5" t="s">
        <v>36</v>
      </c>
      <c r="F470" s="5" t="s">
        <v>36</v>
      </c>
      <c r="G470" s="5" t="s">
        <v>31</v>
      </c>
      <c r="H470" s="5" t="s">
        <v>31</v>
      </c>
      <c r="I470" s="5" t="s">
        <v>42</v>
      </c>
      <c r="J470" s="5" t="s">
        <v>329</v>
      </c>
    </row>
    <row r="471" spans="1:10" x14ac:dyDescent="0.35">
      <c r="A471" s="6">
        <v>81003804</v>
      </c>
      <c r="B471" s="6" t="s">
        <v>4</v>
      </c>
      <c r="C471" s="6" t="s">
        <v>10</v>
      </c>
      <c r="D471" s="6" t="s">
        <v>12</v>
      </c>
      <c r="E471" s="5" t="s">
        <v>77</v>
      </c>
      <c r="F471" s="5" t="s">
        <v>311</v>
      </c>
      <c r="G471" s="5" t="s">
        <v>35</v>
      </c>
      <c r="H471" s="5" t="s">
        <v>299</v>
      </c>
      <c r="I471" s="5" t="s">
        <v>237</v>
      </c>
      <c r="J471" s="5" t="s">
        <v>325</v>
      </c>
    </row>
    <row r="472" spans="1:10" x14ac:dyDescent="0.35">
      <c r="A472" s="6">
        <v>81004721</v>
      </c>
      <c r="B472" s="6" t="s">
        <v>4</v>
      </c>
      <c r="C472" s="6" t="s">
        <v>7</v>
      </c>
      <c r="D472" s="6" t="s">
        <v>11</v>
      </c>
      <c r="E472" s="5" t="s">
        <v>45</v>
      </c>
      <c r="F472" s="5" t="s">
        <v>45</v>
      </c>
      <c r="G472" s="5" t="s">
        <v>23</v>
      </c>
      <c r="H472" s="5" t="s">
        <v>23</v>
      </c>
      <c r="I472" s="5" t="s">
        <v>33</v>
      </c>
      <c r="J472" s="5" t="s">
        <v>327</v>
      </c>
    </row>
    <row r="473" spans="1:10" x14ac:dyDescent="0.35">
      <c r="A473" s="6">
        <v>81004107</v>
      </c>
      <c r="B473" s="6" t="s">
        <v>4</v>
      </c>
      <c r="C473" s="6" t="s">
        <v>7</v>
      </c>
      <c r="D473" s="6" t="s">
        <v>8</v>
      </c>
      <c r="E473" s="5" t="s">
        <v>41</v>
      </c>
      <c r="F473" s="5" t="s">
        <v>305</v>
      </c>
      <c r="G473" s="5" t="s">
        <v>113</v>
      </c>
      <c r="H473" s="5" t="s">
        <v>405</v>
      </c>
      <c r="I473" s="5" t="s">
        <v>29</v>
      </c>
      <c r="J473" s="5" t="s">
        <v>328</v>
      </c>
    </row>
    <row r="474" spans="1:10" x14ac:dyDescent="0.35">
      <c r="A474" s="6">
        <v>81005563</v>
      </c>
      <c r="B474" s="6" t="s">
        <v>4</v>
      </c>
      <c r="C474" s="6" t="s">
        <v>7</v>
      </c>
      <c r="D474" s="6" t="s">
        <v>8</v>
      </c>
      <c r="E474" s="5" t="s">
        <v>27</v>
      </c>
      <c r="F474" s="5" t="s">
        <v>326</v>
      </c>
      <c r="G474" s="5" t="s">
        <v>33</v>
      </c>
      <c r="H474" s="5" t="s">
        <v>327</v>
      </c>
      <c r="I474" s="5" t="s">
        <v>22</v>
      </c>
      <c r="J474" s="5" t="s">
        <v>325</v>
      </c>
    </row>
    <row r="475" spans="1:10" x14ac:dyDescent="0.35">
      <c r="A475" s="6">
        <v>81005862</v>
      </c>
      <c r="B475" s="6" t="s">
        <v>4</v>
      </c>
      <c r="C475" s="6" t="s">
        <v>14</v>
      </c>
      <c r="D475" s="6" t="s">
        <v>8</v>
      </c>
      <c r="E475" s="5" t="s">
        <v>35</v>
      </c>
      <c r="F475" s="5" t="s">
        <v>299</v>
      </c>
      <c r="G475" s="5" t="s">
        <v>28</v>
      </c>
      <c r="H475" s="5" t="s">
        <v>28</v>
      </c>
      <c r="I475" s="5" t="s">
        <v>162</v>
      </c>
    </row>
    <row r="476" spans="1:10" x14ac:dyDescent="0.35">
      <c r="A476" s="6">
        <v>81005863</v>
      </c>
      <c r="B476" s="6" t="s">
        <v>4</v>
      </c>
      <c r="C476" s="6" t="s">
        <v>9</v>
      </c>
      <c r="D476" s="6" t="s">
        <v>6</v>
      </c>
      <c r="E476" s="5" t="s">
        <v>23</v>
      </c>
      <c r="F476" s="5" t="s">
        <v>23</v>
      </c>
      <c r="G476" s="5" t="s">
        <v>33</v>
      </c>
      <c r="H476" s="5" t="s">
        <v>327</v>
      </c>
      <c r="I476" s="5" t="s">
        <v>22</v>
      </c>
      <c r="J476" s="5" t="s">
        <v>325</v>
      </c>
    </row>
    <row r="477" spans="1:10" x14ac:dyDescent="0.35">
      <c r="A477" s="6">
        <v>81004162</v>
      </c>
      <c r="B477" s="6" t="s">
        <v>4</v>
      </c>
      <c r="C477" s="6" t="s">
        <v>9</v>
      </c>
      <c r="D477" s="6" t="s">
        <v>11</v>
      </c>
      <c r="E477" s="5" t="s">
        <v>121</v>
      </c>
      <c r="F477" s="5" t="s">
        <v>392</v>
      </c>
      <c r="G477" s="5" t="s">
        <v>185</v>
      </c>
      <c r="H477" s="5" t="s">
        <v>334</v>
      </c>
      <c r="I477" s="5" t="s">
        <v>150</v>
      </c>
      <c r="J477" s="5" t="s">
        <v>150</v>
      </c>
    </row>
    <row r="478" spans="1:10" x14ac:dyDescent="0.35">
      <c r="A478" s="6">
        <v>81006823</v>
      </c>
      <c r="B478" s="6" t="s">
        <v>4</v>
      </c>
      <c r="C478" s="6" t="s">
        <v>7</v>
      </c>
      <c r="D478" s="6" t="s">
        <v>6</v>
      </c>
      <c r="E478" s="5" t="s">
        <v>33</v>
      </c>
      <c r="F478" s="5" t="s">
        <v>327</v>
      </c>
      <c r="G478" s="5" t="s">
        <v>60</v>
      </c>
      <c r="H478" s="5" t="s">
        <v>330</v>
      </c>
      <c r="I478" s="5" t="s">
        <v>162</v>
      </c>
    </row>
    <row r="479" spans="1:10" x14ac:dyDescent="0.35">
      <c r="A479" s="6">
        <v>81005078</v>
      </c>
      <c r="B479" s="6" t="s">
        <v>4</v>
      </c>
      <c r="C479" s="6" t="s">
        <v>9</v>
      </c>
      <c r="D479" s="6" t="s">
        <v>11</v>
      </c>
      <c r="E479" s="5" t="s">
        <v>40</v>
      </c>
      <c r="F479" s="5" t="s">
        <v>40</v>
      </c>
      <c r="G479" s="5" t="s">
        <v>68</v>
      </c>
      <c r="H479" s="5" t="s">
        <v>108</v>
      </c>
      <c r="I479" s="5" t="s">
        <v>36</v>
      </c>
      <c r="J479" s="5" t="s">
        <v>36</v>
      </c>
    </row>
    <row r="480" spans="1:10" x14ac:dyDescent="0.35">
      <c r="A480" s="6">
        <v>81007136</v>
      </c>
      <c r="B480" s="6" t="s">
        <v>4</v>
      </c>
      <c r="C480" s="6" t="s">
        <v>5</v>
      </c>
      <c r="D480" s="6" t="s">
        <v>8</v>
      </c>
      <c r="E480" s="5" t="s">
        <v>50</v>
      </c>
      <c r="F480" s="5" t="s">
        <v>31</v>
      </c>
      <c r="G480" s="5" t="s">
        <v>87</v>
      </c>
      <c r="H480" s="5" t="s">
        <v>329</v>
      </c>
      <c r="I480" s="5" t="s">
        <v>44</v>
      </c>
      <c r="J480" s="5" t="s">
        <v>96</v>
      </c>
    </row>
    <row r="481" spans="1:10" x14ac:dyDescent="0.35">
      <c r="A481" s="6">
        <v>81007275</v>
      </c>
      <c r="B481" s="6" t="s">
        <v>4</v>
      </c>
      <c r="C481" s="6" t="s">
        <v>5</v>
      </c>
      <c r="D481" s="6" t="s">
        <v>6</v>
      </c>
      <c r="E481" s="5" t="s">
        <v>26</v>
      </c>
      <c r="F481" s="5" t="s">
        <v>26</v>
      </c>
      <c r="G481" s="5" t="s">
        <v>194</v>
      </c>
      <c r="H481" s="5" t="s">
        <v>377</v>
      </c>
      <c r="I481" s="5" t="s">
        <v>241</v>
      </c>
      <c r="J481" s="5" t="s">
        <v>354</v>
      </c>
    </row>
    <row r="482" spans="1:10" x14ac:dyDescent="0.35">
      <c r="A482" s="6">
        <v>81008381</v>
      </c>
      <c r="B482" s="6" t="s">
        <v>4</v>
      </c>
      <c r="C482" s="6" t="s">
        <v>10</v>
      </c>
      <c r="D482" s="6" t="s">
        <v>8</v>
      </c>
      <c r="E482" s="5" t="s">
        <v>50</v>
      </c>
      <c r="F482" s="5" t="s">
        <v>31</v>
      </c>
      <c r="G482" s="5" t="s">
        <v>35</v>
      </c>
      <c r="H482" s="5" t="s">
        <v>299</v>
      </c>
      <c r="I482" s="5" t="s">
        <v>23</v>
      </c>
      <c r="J482" s="5" t="s">
        <v>23</v>
      </c>
    </row>
    <row r="483" spans="1:10" x14ac:dyDescent="0.35">
      <c r="A483" s="6">
        <v>81008151</v>
      </c>
      <c r="B483" s="6" t="s">
        <v>4</v>
      </c>
      <c r="C483" s="6" t="s">
        <v>7</v>
      </c>
      <c r="D483" s="6" t="s">
        <v>11</v>
      </c>
      <c r="E483" s="5" t="s">
        <v>19</v>
      </c>
      <c r="F483" s="5" t="s">
        <v>19</v>
      </c>
      <c r="G483" s="5" t="s">
        <v>78</v>
      </c>
      <c r="H483" s="5" t="s">
        <v>299</v>
      </c>
      <c r="I483" s="5" t="s">
        <v>42</v>
      </c>
      <c r="J483" s="5" t="s">
        <v>329</v>
      </c>
    </row>
    <row r="484" spans="1:10" x14ac:dyDescent="0.35">
      <c r="A484" s="6">
        <v>81009101</v>
      </c>
      <c r="B484" s="6" t="s">
        <v>4</v>
      </c>
      <c r="C484" s="6" t="s">
        <v>7</v>
      </c>
      <c r="D484" s="6" t="s">
        <v>8</v>
      </c>
      <c r="E484" s="5" t="s">
        <v>25</v>
      </c>
      <c r="F484" s="5" t="s">
        <v>25</v>
      </c>
      <c r="G484" s="5" t="s">
        <v>20</v>
      </c>
      <c r="H484" s="5" t="s">
        <v>325</v>
      </c>
      <c r="I484" s="5" t="s">
        <v>33</v>
      </c>
      <c r="J484" s="5" t="s">
        <v>327</v>
      </c>
    </row>
    <row r="485" spans="1:10" x14ac:dyDescent="0.35">
      <c r="A485" s="6">
        <v>81010019</v>
      </c>
      <c r="B485" s="6" t="s">
        <v>4</v>
      </c>
      <c r="C485" s="6" t="s">
        <v>10</v>
      </c>
      <c r="D485" s="6" t="s">
        <v>11</v>
      </c>
      <c r="E485" s="5" t="s">
        <v>32</v>
      </c>
      <c r="F485" s="5" t="s">
        <v>32</v>
      </c>
      <c r="G485" s="5" t="s">
        <v>26</v>
      </c>
      <c r="H485" s="5" t="s">
        <v>26</v>
      </c>
      <c r="I485" s="5" t="s">
        <v>49</v>
      </c>
      <c r="J485" s="5" t="s">
        <v>343</v>
      </c>
    </row>
    <row r="486" spans="1:10" x14ac:dyDescent="0.35">
      <c r="A486" s="6">
        <v>81011345</v>
      </c>
      <c r="B486" s="6" t="s">
        <v>4</v>
      </c>
      <c r="C486" s="6" t="s">
        <v>7</v>
      </c>
      <c r="D486" s="6" t="s">
        <v>8</v>
      </c>
      <c r="E486" s="5" t="s">
        <v>23</v>
      </c>
      <c r="F486" s="5" t="s">
        <v>23</v>
      </c>
      <c r="G486" s="5" t="s">
        <v>21</v>
      </c>
      <c r="H486" s="5" t="s">
        <v>21</v>
      </c>
      <c r="I486" s="5" t="s">
        <v>150</v>
      </c>
      <c r="J486" s="5" t="s">
        <v>150</v>
      </c>
    </row>
    <row r="487" spans="1:10" x14ac:dyDescent="0.35">
      <c r="A487" s="6">
        <v>81011724</v>
      </c>
      <c r="B487" s="6" t="s">
        <v>4</v>
      </c>
      <c r="C487" s="6" t="s">
        <v>10</v>
      </c>
      <c r="D487" s="6" t="s">
        <v>11</v>
      </c>
      <c r="E487" s="5" t="s">
        <v>93</v>
      </c>
      <c r="F487" s="5" t="s">
        <v>305</v>
      </c>
      <c r="G487" s="5" t="s">
        <v>84</v>
      </c>
      <c r="H487" s="5" t="s">
        <v>370</v>
      </c>
      <c r="I487" s="5" t="s">
        <v>41</v>
      </c>
      <c r="J487" s="5" t="s">
        <v>305</v>
      </c>
    </row>
    <row r="488" spans="1:10" x14ac:dyDescent="0.35">
      <c r="A488" s="6">
        <v>81013860</v>
      </c>
      <c r="B488" s="6" t="s">
        <v>4</v>
      </c>
      <c r="C488" s="6" t="s">
        <v>9</v>
      </c>
      <c r="D488" s="6" t="s">
        <v>13</v>
      </c>
      <c r="E488" s="5" t="s">
        <v>36</v>
      </c>
      <c r="F488" s="5" t="s">
        <v>36</v>
      </c>
      <c r="G488" s="5" t="s">
        <v>41</v>
      </c>
      <c r="H488" s="5" t="s">
        <v>305</v>
      </c>
      <c r="I488" s="5" t="s">
        <v>162</v>
      </c>
    </row>
    <row r="489" spans="1:10" x14ac:dyDescent="0.35">
      <c r="A489" s="6">
        <v>81014293</v>
      </c>
      <c r="B489" s="6" t="s">
        <v>4</v>
      </c>
      <c r="C489" s="6" t="s">
        <v>9</v>
      </c>
      <c r="D489" s="6" t="s">
        <v>12</v>
      </c>
      <c r="E489" s="5" t="s">
        <v>35</v>
      </c>
      <c r="F489" s="5" t="s">
        <v>299</v>
      </c>
      <c r="G489" s="5" t="s">
        <v>27</v>
      </c>
      <c r="H489" s="5" t="s">
        <v>326</v>
      </c>
      <c r="I489" s="5" t="s">
        <v>23</v>
      </c>
      <c r="J489" s="5" t="s">
        <v>23</v>
      </c>
    </row>
    <row r="490" spans="1:10" x14ac:dyDescent="0.35">
      <c r="A490" s="6">
        <v>81014769</v>
      </c>
      <c r="B490" s="6" t="s">
        <v>4</v>
      </c>
      <c r="C490" s="6" t="s">
        <v>7</v>
      </c>
      <c r="D490" s="6" t="s">
        <v>12</v>
      </c>
      <c r="E490" s="5" t="s">
        <v>23</v>
      </c>
      <c r="F490" s="5" t="s">
        <v>23</v>
      </c>
      <c r="G490" s="5" t="s">
        <v>176</v>
      </c>
      <c r="H490" s="5" t="s">
        <v>334</v>
      </c>
      <c r="I490" s="5" t="s">
        <v>36</v>
      </c>
      <c r="J490" s="5" t="s">
        <v>36</v>
      </c>
    </row>
    <row r="491" spans="1:10" x14ac:dyDescent="0.35">
      <c r="A491" s="6">
        <v>81016568</v>
      </c>
      <c r="B491" s="6" t="s">
        <v>4</v>
      </c>
      <c r="C491" s="6" t="s">
        <v>5</v>
      </c>
      <c r="D491" s="6" t="s">
        <v>8</v>
      </c>
      <c r="E491" s="5" t="s">
        <v>25</v>
      </c>
      <c r="F491" s="5" t="s">
        <v>25</v>
      </c>
      <c r="G491" s="5" t="s">
        <v>138</v>
      </c>
      <c r="H491" s="5" t="s">
        <v>328</v>
      </c>
      <c r="I491" s="5" t="s">
        <v>52</v>
      </c>
      <c r="J491" s="5" t="s">
        <v>326</v>
      </c>
    </row>
    <row r="492" spans="1:10" x14ac:dyDescent="0.35">
      <c r="A492" s="6">
        <v>81016661</v>
      </c>
      <c r="B492" s="6" t="s">
        <v>4</v>
      </c>
      <c r="C492" s="6" t="s">
        <v>7</v>
      </c>
      <c r="D492" s="6" t="s">
        <v>12</v>
      </c>
      <c r="E492" s="5" t="s">
        <v>23</v>
      </c>
      <c r="F492" s="5" t="s">
        <v>23</v>
      </c>
      <c r="G492" s="5" t="s">
        <v>29</v>
      </c>
      <c r="H492" s="5" t="s">
        <v>328</v>
      </c>
      <c r="I492" s="5" t="s">
        <v>242</v>
      </c>
      <c r="J492" s="5" t="s">
        <v>334</v>
      </c>
    </row>
    <row r="493" spans="1:10" x14ac:dyDescent="0.35">
      <c r="A493" s="6">
        <v>81016502</v>
      </c>
      <c r="B493" s="6" t="s">
        <v>4</v>
      </c>
      <c r="C493" s="6" t="s">
        <v>7</v>
      </c>
      <c r="D493" s="6" t="s">
        <v>8</v>
      </c>
      <c r="E493" s="5" t="s">
        <v>20</v>
      </c>
      <c r="F493" s="5" t="s">
        <v>325</v>
      </c>
      <c r="G493" s="5" t="s">
        <v>87</v>
      </c>
      <c r="H493" s="5" t="s">
        <v>329</v>
      </c>
      <c r="I493" s="5" t="s">
        <v>35</v>
      </c>
      <c r="J493" s="5" t="s">
        <v>299</v>
      </c>
    </row>
    <row r="494" spans="1:10" x14ac:dyDescent="0.35">
      <c r="A494" s="6">
        <v>81017135</v>
      </c>
      <c r="B494" s="6" t="s">
        <v>4</v>
      </c>
      <c r="C494" s="6" t="s">
        <v>7</v>
      </c>
      <c r="D494" s="6" t="s">
        <v>6</v>
      </c>
      <c r="E494" s="5" t="s">
        <v>52</v>
      </c>
      <c r="F494" s="5" t="s">
        <v>326</v>
      </c>
      <c r="G494" s="5" t="s">
        <v>36</v>
      </c>
      <c r="H494" s="5" t="s">
        <v>36</v>
      </c>
      <c r="I494" s="5" t="s">
        <v>152</v>
      </c>
      <c r="J494" s="5" t="s">
        <v>152</v>
      </c>
    </row>
    <row r="495" spans="1:10" x14ac:dyDescent="0.35">
      <c r="A495" s="6">
        <v>81016702</v>
      </c>
      <c r="B495" s="6" t="s">
        <v>4</v>
      </c>
      <c r="C495" s="6" t="s">
        <v>5</v>
      </c>
      <c r="D495" s="6" t="s">
        <v>8</v>
      </c>
      <c r="E495" s="5" t="s">
        <v>35</v>
      </c>
      <c r="F495" s="5" t="s">
        <v>299</v>
      </c>
      <c r="G495" s="5" t="s">
        <v>28</v>
      </c>
      <c r="H495" s="5" t="s">
        <v>28</v>
      </c>
      <c r="I495" s="5" t="s">
        <v>19</v>
      </c>
      <c r="J495" s="5" t="s">
        <v>19</v>
      </c>
    </row>
    <row r="496" spans="1:10" x14ac:dyDescent="0.35">
      <c r="A496" s="6">
        <v>81018240</v>
      </c>
      <c r="B496" s="6" t="s">
        <v>4</v>
      </c>
      <c r="C496" s="6" t="s">
        <v>10</v>
      </c>
      <c r="D496" s="6" t="s">
        <v>8</v>
      </c>
      <c r="E496" s="5" t="s">
        <v>50</v>
      </c>
      <c r="F496" s="5" t="s">
        <v>31</v>
      </c>
      <c r="G496" s="5" t="s">
        <v>80</v>
      </c>
      <c r="H496" s="5" t="s">
        <v>326</v>
      </c>
      <c r="I496" s="5" t="s">
        <v>29</v>
      </c>
      <c r="J496" s="5" t="s">
        <v>328</v>
      </c>
    </row>
    <row r="497" spans="1:10" x14ac:dyDescent="0.35">
      <c r="A497" s="6">
        <v>81018004</v>
      </c>
      <c r="B497" s="6" t="s">
        <v>4</v>
      </c>
      <c r="C497" s="6" t="s">
        <v>9</v>
      </c>
      <c r="D497" s="6" t="s">
        <v>6</v>
      </c>
      <c r="E497" s="5" t="s">
        <v>23</v>
      </c>
      <c r="F497" s="5" t="s">
        <v>23</v>
      </c>
      <c r="G497" s="5" t="s">
        <v>33</v>
      </c>
      <c r="H497" s="5" t="s">
        <v>327</v>
      </c>
      <c r="I497" s="5" t="s">
        <v>22</v>
      </c>
      <c r="J497" s="5" t="s">
        <v>325</v>
      </c>
    </row>
    <row r="498" spans="1:10" x14ac:dyDescent="0.35">
      <c r="A498" s="6">
        <v>81019452</v>
      </c>
      <c r="B498" s="6" t="s">
        <v>4</v>
      </c>
      <c r="C498" s="6" t="s">
        <v>10</v>
      </c>
      <c r="D498" s="6" t="s">
        <v>8</v>
      </c>
      <c r="E498" s="5" t="s">
        <v>35</v>
      </c>
      <c r="F498" s="5" t="s">
        <v>299</v>
      </c>
      <c r="G498" s="5" t="s">
        <v>23</v>
      </c>
      <c r="H498" s="5" t="s">
        <v>23</v>
      </c>
      <c r="I498" s="5" t="s">
        <v>21</v>
      </c>
      <c r="J498" s="5" t="s">
        <v>21</v>
      </c>
    </row>
    <row r="499" spans="1:10" x14ac:dyDescent="0.35">
      <c r="A499" s="6">
        <v>81019303</v>
      </c>
      <c r="B499" s="6" t="s">
        <v>4</v>
      </c>
      <c r="C499" s="6" t="s">
        <v>9</v>
      </c>
      <c r="D499" s="6" t="s">
        <v>6</v>
      </c>
      <c r="E499" s="5" t="s">
        <v>50</v>
      </c>
      <c r="F499" s="5" t="s">
        <v>31</v>
      </c>
      <c r="G499" s="5" t="s">
        <v>19</v>
      </c>
      <c r="H499" s="5" t="s">
        <v>19</v>
      </c>
      <c r="I499" s="5" t="s">
        <v>67</v>
      </c>
      <c r="J499" s="5" t="s">
        <v>325</v>
      </c>
    </row>
    <row r="500" spans="1:10" x14ac:dyDescent="0.35">
      <c r="A500" s="6">
        <v>81017882</v>
      </c>
      <c r="B500" s="6" t="s">
        <v>4</v>
      </c>
      <c r="C500" s="6" t="s">
        <v>9</v>
      </c>
      <c r="D500" s="6" t="s">
        <v>11</v>
      </c>
      <c r="E500" s="5" t="s">
        <v>23</v>
      </c>
      <c r="F500" s="5" t="s">
        <v>23</v>
      </c>
      <c r="G500" s="5" t="s">
        <v>25</v>
      </c>
      <c r="H500" s="5" t="s">
        <v>25</v>
      </c>
      <c r="I500" s="5" t="s">
        <v>32</v>
      </c>
      <c r="J500" s="5" t="s">
        <v>32</v>
      </c>
    </row>
    <row r="501" spans="1:10" x14ac:dyDescent="0.35">
      <c r="A501" s="6">
        <v>81019059</v>
      </c>
      <c r="B501" s="6" t="s">
        <v>4</v>
      </c>
      <c r="C501" s="6" t="s">
        <v>7</v>
      </c>
      <c r="D501" s="6" t="s">
        <v>11</v>
      </c>
      <c r="E501" s="5" t="s">
        <v>32</v>
      </c>
      <c r="F501" s="5" t="s">
        <v>32</v>
      </c>
      <c r="G501" s="5" t="s">
        <v>54</v>
      </c>
      <c r="H501" s="5" t="s">
        <v>54</v>
      </c>
      <c r="I501" s="5" t="s">
        <v>162</v>
      </c>
    </row>
    <row r="502" spans="1:10" x14ac:dyDescent="0.35">
      <c r="A502" s="6">
        <v>81019514</v>
      </c>
      <c r="B502" s="6" t="s">
        <v>4</v>
      </c>
      <c r="C502" s="6" t="s">
        <v>9</v>
      </c>
      <c r="D502" s="6" t="s">
        <v>8</v>
      </c>
      <c r="E502" s="5" t="s">
        <v>36</v>
      </c>
      <c r="F502" s="5" t="s">
        <v>36</v>
      </c>
      <c r="G502" s="5" t="s">
        <v>60</v>
      </c>
      <c r="H502" s="5" t="s">
        <v>330</v>
      </c>
      <c r="I502" s="5" t="s">
        <v>162</v>
      </c>
    </row>
    <row r="503" spans="1:10" x14ac:dyDescent="0.35">
      <c r="A503" s="6">
        <v>81021475</v>
      </c>
      <c r="B503" s="6" t="s">
        <v>4</v>
      </c>
      <c r="C503" s="6" t="s">
        <v>7</v>
      </c>
      <c r="D503" s="6" t="s">
        <v>8</v>
      </c>
      <c r="E503" s="5" t="s">
        <v>23</v>
      </c>
      <c r="F503" s="5" t="s">
        <v>23</v>
      </c>
      <c r="G503" s="5" t="s">
        <v>51</v>
      </c>
      <c r="H503" s="5" t="s">
        <v>326</v>
      </c>
      <c r="I503" s="5" t="s">
        <v>61</v>
      </c>
      <c r="J503" s="5" t="s">
        <v>61</v>
      </c>
    </row>
    <row r="504" spans="1:10" x14ac:dyDescent="0.35">
      <c r="A504" s="6">
        <v>81022333</v>
      </c>
      <c r="B504" s="6" t="s">
        <v>4</v>
      </c>
      <c r="C504" s="6" t="s">
        <v>9</v>
      </c>
      <c r="D504" s="6" t="s">
        <v>8</v>
      </c>
      <c r="E504" s="5" t="s">
        <v>50</v>
      </c>
      <c r="F504" s="5" t="s">
        <v>31</v>
      </c>
      <c r="G504" s="5" t="s">
        <v>27</v>
      </c>
      <c r="H504" s="5" t="s">
        <v>326</v>
      </c>
      <c r="I504" s="5" t="s">
        <v>87</v>
      </c>
      <c r="J504" s="5" t="s">
        <v>329</v>
      </c>
    </row>
    <row r="505" spans="1:10" x14ac:dyDescent="0.35">
      <c r="A505" s="6">
        <v>81023559</v>
      </c>
      <c r="B505" s="6" t="s">
        <v>4</v>
      </c>
      <c r="C505" s="6" t="s">
        <v>9</v>
      </c>
      <c r="D505" s="6" t="s">
        <v>8</v>
      </c>
      <c r="E505" s="5" t="s">
        <v>50</v>
      </c>
      <c r="F505" s="5" t="s">
        <v>31</v>
      </c>
      <c r="G505" s="5" t="s">
        <v>36</v>
      </c>
      <c r="H505" s="5" t="s">
        <v>36</v>
      </c>
      <c r="I505" s="5" t="s">
        <v>41</v>
      </c>
      <c r="J505" s="5" t="s">
        <v>305</v>
      </c>
    </row>
    <row r="506" spans="1:10" x14ac:dyDescent="0.35">
      <c r="A506" s="6">
        <v>81024310</v>
      </c>
      <c r="B506" s="6" t="s">
        <v>4</v>
      </c>
      <c r="C506" s="6" t="s">
        <v>7</v>
      </c>
      <c r="D506" s="6" t="s">
        <v>8</v>
      </c>
      <c r="E506" s="5" t="s">
        <v>60</v>
      </c>
      <c r="F506" s="5" t="s">
        <v>330</v>
      </c>
      <c r="G506" s="5" t="s">
        <v>195</v>
      </c>
      <c r="H506" s="5" t="s">
        <v>171</v>
      </c>
      <c r="I506" s="5" t="s">
        <v>105</v>
      </c>
      <c r="J506" s="5" t="s">
        <v>302</v>
      </c>
    </row>
    <row r="507" spans="1:10" x14ac:dyDescent="0.35">
      <c r="A507" s="6">
        <v>81025804</v>
      </c>
      <c r="B507" s="6" t="s">
        <v>4</v>
      </c>
      <c r="C507" s="6" t="s">
        <v>10</v>
      </c>
      <c r="D507" s="6" t="s">
        <v>12</v>
      </c>
      <c r="E507" s="5" t="s">
        <v>113</v>
      </c>
      <c r="F507" s="5" t="s">
        <v>405</v>
      </c>
      <c r="G507" s="5" t="s">
        <v>150</v>
      </c>
      <c r="H507" s="5" t="s">
        <v>150</v>
      </c>
      <c r="I507" s="5" t="s">
        <v>41</v>
      </c>
      <c r="J507" s="5" t="s">
        <v>305</v>
      </c>
    </row>
    <row r="508" spans="1:10" x14ac:dyDescent="0.35">
      <c r="A508" s="6">
        <v>81026097</v>
      </c>
      <c r="B508" s="6" t="s">
        <v>4</v>
      </c>
      <c r="C508" s="6" t="s">
        <v>10</v>
      </c>
      <c r="D508" s="6" t="s">
        <v>8</v>
      </c>
      <c r="E508" s="5" t="s">
        <v>23</v>
      </c>
      <c r="F508" s="5" t="s">
        <v>23</v>
      </c>
      <c r="G508" s="5" t="s">
        <v>35</v>
      </c>
      <c r="H508" s="5" t="s">
        <v>299</v>
      </c>
      <c r="I508" s="5" t="s">
        <v>21</v>
      </c>
      <c r="J508" s="5" t="s">
        <v>21</v>
      </c>
    </row>
    <row r="509" spans="1:10" x14ac:dyDescent="0.35">
      <c r="A509" s="6">
        <v>81025650</v>
      </c>
      <c r="B509" s="6" t="s">
        <v>4</v>
      </c>
      <c r="C509" s="6" t="s">
        <v>9</v>
      </c>
      <c r="D509" s="6" t="s">
        <v>6</v>
      </c>
      <c r="E509" s="5" t="s">
        <v>30</v>
      </c>
      <c r="F509" s="5" t="s">
        <v>30</v>
      </c>
      <c r="G509" s="5" t="s">
        <v>33</v>
      </c>
      <c r="H509" s="5" t="s">
        <v>327</v>
      </c>
      <c r="I509" s="5" t="s">
        <v>61</v>
      </c>
      <c r="J509" s="5" t="s">
        <v>61</v>
      </c>
    </row>
    <row r="510" spans="1:10" x14ac:dyDescent="0.35">
      <c r="A510" s="6">
        <v>81027913</v>
      </c>
      <c r="B510" s="6" t="s">
        <v>4</v>
      </c>
      <c r="C510" s="6" t="s">
        <v>9</v>
      </c>
      <c r="D510" s="6" t="s">
        <v>8</v>
      </c>
      <c r="E510" s="5" t="s">
        <v>19</v>
      </c>
      <c r="F510" s="5" t="s">
        <v>19</v>
      </c>
      <c r="G510" s="5" t="s">
        <v>23</v>
      </c>
      <c r="H510" s="5" t="s">
        <v>23</v>
      </c>
      <c r="I510" s="5" t="s">
        <v>80</v>
      </c>
      <c r="J510" s="5" t="s">
        <v>326</v>
      </c>
    </row>
    <row r="511" spans="1:10" x14ac:dyDescent="0.35">
      <c r="A511" s="6">
        <v>81030292</v>
      </c>
      <c r="B511" s="6" t="s">
        <v>4</v>
      </c>
      <c r="C511" s="6" t="s">
        <v>7</v>
      </c>
      <c r="D511" s="6" t="s">
        <v>8</v>
      </c>
      <c r="E511" s="5" t="s">
        <v>31</v>
      </c>
      <c r="F511" s="5" t="s">
        <v>31</v>
      </c>
      <c r="G511" s="5" t="s">
        <v>20</v>
      </c>
      <c r="H511" s="5" t="s">
        <v>325</v>
      </c>
      <c r="I511" s="5" t="s">
        <v>30</v>
      </c>
      <c r="J511" s="5" t="s">
        <v>30</v>
      </c>
    </row>
    <row r="512" spans="1:10" x14ac:dyDescent="0.35">
      <c r="A512" s="6">
        <v>81030581</v>
      </c>
      <c r="B512" s="6" t="s">
        <v>4</v>
      </c>
      <c r="C512" s="6" t="s">
        <v>10</v>
      </c>
      <c r="D512" s="6" t="s">
        <v>11</v>
      </c>
      <c r="E512" s="5" t="s">
        <v>21</v>
      </c>
      <c r="F512" s="5" t="s">
        <v>21</v>
      </c>
      <c r="G512" s="5" t="s">
        <v>45</v>
      </c>
      <c r="H512" s="5" t="s">
        <v>45</v>
      </c>
      <c r="I512" s="5" t="s">
        <v>42</v>
      </c>
      <c r="J512" s="5" t="s">
        <v>329</v>
      </c>
    </row>
    <row r="513" spans="1:10" x14ac:dyDescent="0.35">
      <c r="A513" s="6">
        <v>81030555</v>
      </c>
      <c r="B513" s="6" t="s">
        <v>4</v>
      </c>
      <c r="C513" s="6" t="s">
        <v>7</v>
      </c>
      <c r="D513" s="6" t="s">
        <v>6</v>
      </c>
      <c r="E513" s="5" t="s">
        <v>19</v>
      </c>
      <c r="F513" s="5" t="s">
        <v>19</v>
      </c>
      <c r="G513" s="5" t="s">
        <v>29</v>
      </c>
      <c r="H513" s="5" t="s">
        <v>328</v>
      </c>
      <c r="I513" s="5" t="s">
        <v>22</v>
      </c>
      <c r="J513" s="5" t="s">
        <v>325</v>
      </c>
    </row>
    <row r="514" spans="1:10" x14ac:dyDescent="0.35">
      <c r="A514" s="6">
        <v>81030805</v>
      </c>
      <c r="B514" s="6" t="s">
        <v>4</v>
      </c>
      <c r="C514" s="6" t="s">
        <v>14</v>
      </c>
      <c r="D514" s="6" t="s">
        <v>8</v>
      </c>
      <c r="E514" s="5" t="s">
        <v>23</v>
      </c>
      <c r="F514" s="5" t="s">
        <v>23</v>
      </c>
      <c r="G514" s="5" t="s">
        <v>67</v>
      </c>
      <c r="H514" s="5" t="s">
        <v>325</v>
      </c>
      <c r="I514" s="5" t="s">
        <v>33</v>
      </c>
      <c r="J514" s="5" t="s">
        <v>327</v>
      </c>
    </row>
    <row r="515" spans="1:10" x14ac:dyDescent="0.35">
      <c r="A515" s="6">
        <v>81030761</v>
      </c>
      <c r="B515" s="6" t="s">
        <v>4</v>
      </c>
      <c r="C515" s="6" t="s">
        <v>14</v>
      </c>
      <c r="D515" s="6" t="s">
        <v>11</v>
      </c>
      <c r="E515" s="5" t="s">
        <v>36</v>
      </c>
      <c r="F515" s="5" t="s">
        <v>36</v>
      </c>
      <c r="G515" s="5" t="s">
        <v>106</v>
      </c>
      <c r="H515" s="5" t="s">
        <v>371</v>
      </c>
      <c r="I515" s="5" t="s">
        <v>162</v>
      </c>
    </row>
    <row r="516" spans="1:10" x14ac:dyDescent="0.35">
      <c r="A516" s="6">
        <v>81031567</v>
      </c>
      <c r="B516" s="6" t="s">
        <v>4</v>
      </c>
      <c r="C516" s="6" t="s">
        <v>9</v>
      </c>
      <c r="D516" s="6" t="s">
        <v>12</v>
      </c>
      <c r="E516" s="5" t="s">
        <v>23</v>
      </c>
      <c r="F516" s="5" t="s">
        <v>23</v>
      </c>
      <c r="G516" s="5" t="s">
        <v>52</v>
      </c>
      <c r="H516" s="5" t="s">
        <v>326</v>
      </c>
      <c r="I516" s="5" t="s">
        <v>28</v>
      </c>
      <c r="J516" s="5" t="s">
        <v>28</v>
      </c>
    </row>
    <row r="517" spans="1:10" x14ac:dyDescent="0.35">
      <c r="A517" s="6">
        <v>81032872</v>
      </c>
      <c r="B517" s="6" t="s">
        <v>4</v>
      </c>
      <c r="C517" s="6" t="s">
        <v>7</v>
      </c>
      <c r="D517" s="6" t="s">
        <v>6</v>
      </c>
      <c r="E517" s="5" t="s">
        <v>23</v>
      </c>
      <c r="F517" s="5" t="s">
        <v>23</v>
      </c>
      <c r="G517" s="5" t="s">
        <v>22</v>
      </c>
      <c r="H517" s="5" t="s">
        <v>325</v>
      </c>
      <c r="I517" s="5" t="s">
        <v>162</v>
      </c>
    </row>
    <row r="518" spans="1:10" x14ac:dyDescent="0.35">
      <c r="A518" s="6">
        <v>81033572</v>
      </c>
      <c r="B518" s="6" t="s">
        <v>4</v>
      </c>
      <c r="C518" s="6" t="s">
        <v>10</v>
      </c>
      <c r="D518" s="6" t="s">
        <v>8</v>
      </c>
      <c r="E518" s="5" t="s">
        <v>36</v>
      </c>
      <c r="F518" s="5" t="s">
        <v>36</v>
      </c>
      <c r="G518" s="5" t="s">
        <v>22</v>
      </c>
      <c r="H518" s="5" t="s">
        <v>325</v>
      </c>
      <c r="I518" s="5" t="s">
        <v>33</v>
      </c>
      <c r="J518" s="5" t="s">
        <v>327</v>
      </c>
    </row>
    <row r="519" spans="1:10" x14ac:dyDescent="0.35">
      <c r="A519" s="6">
        <v>81034426</v>
      </c>
      <c r="B519" s="6" t="s">
        <v>4</v>
      </c>
      <c r="C519" s="6" t="s">
        <v>10</v>
      </c>
      <c r="D519" s="6" t="s">
        <v>8</v>
      </c>
      <c r="E519" s="5" t="s">
        <v>23</v>
      </c>
      <c r="F519" s="5" t="s">
        <v>23</v>
      </c>
      <c r="G519" s="5" t="s">
        <v>162</v>
      </c>
      <c r="I519" s="5" t="s">
        <v>162</v>
      </c>
    </row>
    <row r="520" spans="1:10" x14ac:dyDescent="0.35">
      <c r="A520" s="6">
        <v>81000379</v>
      </c>
      <c r="B520" s="6" t="s">
        <v>4</v>
      </c>
      <c r="C520" s="6" t="s">
        <v>9</v>
      </c>
      <c r="D520" s="6" t="s">
        <v>13</v>
      </c>
      <c r="E520" s="5" t="s">
        <v>61</v>
      </c>
      <c r="F520" s="5" t="s">
        <v>61</v>
      </c>
      <c r="G520" s="5" t="s">
        <v>35</v>
      </c>
      <c r="H520" s="5" t="s">
        <v>299</v>
      </c>
      <c r="I520" s="5" t="s">
        <v>162</v>
      </c>
    </row>
    <row r="521" spans="1:10" x14ac:dyDescent="0.35">
      <c r="A521" s="6">
        <v>81035936</v>
      </c>
      <c r="B521" s="6" t="s">
        <v>4</v>
      </c>
      <c r="C521" s="6" t="s">
        <v>14</v>
      </c>
      <c r="D521" s="6" t="s">
        <v>8</v>
      </c>
      <c r="E521" s="5" t="s">
        <v>35</v>
      </c>
      <c r="F521" s="5" t="s">
        <v>299</v>
      </c>
      <c r="G521" s="5" t="s">
        <v>28</v>
      </c>
      <c r="H521" s="5" t="s">
        <v>28</v>
      </c>
      <c r="I521" s="5" t="s">
        <v>162</v>
      </c>
    </row>
    <row r="522" spans="1:10" x14ac:dyDescent="0.35">
      <c r="A522" s="6">
        <v>81038926</v>
      </c>
      <c r="B522" s="6" t="s">
        <v>4</v>
      </c>
      <c r="C522" s="6" t="s">
        <v>7</v>
      </c>
      <c r="D522" s="6" t="s">
        <v>8</v>
      </c>
      <c r="E522" s="5" t="s">
        <v>50</v>
      </c>
      <c r="F522" s="5" t="s">
        <v>31</v>
      </c>
      <c r="G522" s="5" t="s">
        <v>162</v>
      </c>
      <c r="I522" s="5" t="s">
        <v>162</v>
      </c>
    </row>
    <row r="523" spans="1:10" x14ac:dyDescent="0.35">
      <c r="A523" s="6">
        <v>81039663</v>
      </c>
      <c r="B523" s="6" t="s">
        <v>4</v>
      </c>
      <c r="C523" s="6" t="s">
        <v>5</v>
      </c>
      <c r="D523" s="6" t="s">
        <v>8</v>
      </c>
      <c r="E523" s="5" t="s">
        <v>28</v>
      </c>
      <c r="F523" s="5" t="s">
        <v>28</v>
      </c>
      <c r="G523" s="5" t="s">
        <v>162</v>
      </c>
      <c r="I523" s="5" t="s">
        <v>168</v>
      </c>
    </row>
    <row r="524" spans="1:10" x14ac:dyDescent="0.35">
      <c r="A524" s="6">
        <v>81039979</v>
      </c>
      <c r="B524" s="6" t="s">
        <v>4</v>
      </c>
      <c r="C524" s="6" t="s">
        <v>14</v>
      </c>
      <c r="D524" s="6" t="s">
        <v>13</v>
      </c>
      <c r="E524" s="5" t="s">
        <v>28</v>
      </c>
      <c r="F524" s="5" t="s">
        <v>28</v>
      </c>
      <c r="G524" s="5" t="s">
        <v>35</v>
      </c>
      <c r="H524" s="5" t="s">
        <v>299</v>
      </c>
      <c r="I524" s="5" t="s">
        <v>36</v>
      </c>
      <c r="J524" s="5" t="s">
        <v>36</v>
      </c>
    </row>
    <row r="525" spans="1:10" x14ac:dyDescent="0.35">
      <c r="A525" s="6">
        <v>81040252</v>
      </c>
      <c r="B525" s="6" t="s">
        <v>4</v>
      </c>
      <c r="C525" s="6" t="s">
        <v>7</v>
      </c>
      <c r="D525" s="6" t="s">
        <v>8</v>
      </c>
      <c r="E525" s="5" t="s">
        <v>28</v>
      </c>
      <c r="F525" s="5" t="s">
        <v>28</v>
      </c>
      <c r="G525" s="5" t="s">
        <v>92</v>
      </c>
      <c r="H525" s="5" t="s">
        <v>388</v>
      </c>
      <c r="I525" s="5" t="s">
        <v>21</v>
      </c>
      <c r="J525" s="5" t="s">
        <v>21</v>
      </c>
    </row>
    <row r="526" spans="1:10" x14ac:dyDescent="0.35">
      <c r="A526" s="6">
        <v>81040715</v>
      </c>
      <c r="B526" s="6" t="s">
        <v>4</v>
      </c>
      <c r="C526" s="6" t="s">
        <v>7</v>
      </c>
      <c r="D526" s="6" t="s">
        <v>8</v>
      </c>
      <c r="E526" s="5" t="s">
        <v>23</v>
      </c>
      <c r="F526" s="5" t="s">
        <v>23</v>
      </c>
      <c r="G526" s="5" t="s">
        <v>41</v>
      </c>
      <c r="H526" s="5" t="s">
        <v>305</v>
      </c>
      <c r="I526" s="5" t="s">
        <v>46</v>
      </c>
      <c r="J526" s="5" t="s">
        <v>330</v>
      </c>
    </row>
    <row r="527" spans="1:10" x14ac:dyDescent="0.35">
      <c r="A527" s="6">
        <v>81040606</v>
      </c>
      <c r="B527" s="6" t="s">
        <v>4</v>
      </c>
      <c r="C527" s="6" t="s">
        <v>7</v>
      </c>
      <c r="D527" s="6" t="s">
        <v>6</v>
      </c>
      <c r="E527" s="5" t="s">
        <v>29</v>
      </c>
      <c r="F527" s="5" t="s">
        <v>328</v>
      </c>
      <c r="G527" s="5" t="s">
        <v>84</v>
      </c>
      <c r="H527" s="5" t="s">
        <v>370</v>
      </c>
      <c r="I527" s="5" t="s">
        <v>46</v>
      </c>
      <c r="J527" s="5" t="s">
        <v>330</v>
      </c>
    </row>
    <row r="528" spans="1:10" x14ac:dyDescent="0.35">
      <c r="A528" s="6">
        <v>81040649</v>
      </c>
      <c r="B528" s="6" t="s">
        <v>4</v>
      </c>
      <c r="C528" s="6" t="s">
        <v>9</v>
      </c>
      <c r="D528" s="6" t="s">
        <v>6</v>
      </c>
      <c r="E528" s="5" t="s">
        <v>23</v>
      </c>
      <c r="F528" s="5" t="s">
        <v>23</v>
      </c>
      <c r="G528" s="5" t="s">
        <v>96</v>
      </c>
      <c r="H528" s="5" t="s">
        <v>96</v>
      </c>
      <c r="I528" s="5" t="s">
        <v>152</v>
      </c>
      <c r="J528" s="5" t="s">
        <v>152</v>
      </c>
    </row>
    <row r="529" spans="1:10" x14ac:dyDescent="0.35">
      <c r="A529" s="6">
        <v>81040915</v>
      </c>
      <c r="B529" s="6" t="s">
        <v>4</v>
      </c>
      <c r="C529" s="6" t="s">
        <v>7</v>
      </c>
      <c r="D529" s="6" t="s">
        <v>8</v>
      </c>
      <c r="E529" s="5" t="s">
        <v>50</v>
      </c>
      <c r="F529" s="5" t="s">
        <v>31</v>
      </c>
      <c r="G529" s="5" t="s">
        <v>26</v>
      </c>
      <c r="H529" s="5" t="s">
        <v>26</v>
      </c>
      <c r="I529" s="5" t="s">
        <v>20</v>
      </c>
      <c r="J529" s="5" t="s">
        <v>325</v>
      </c>
    </row>
    <row r="530" spans="1:10" x14ac:dyDescent="0.35">
      <c r="A530" s="6">
        <v>81040038</v>
      </c>
      <c r="B530" s="6" t="s">
        <v>4</v>
      </c>
      <c r="C530" s="6" t="s">
        <v>7</v>
      </c>
      <c r="D530" s="6" t="s">
        <v>8</v>
      </c>
      <c r="E530" s="5" t="s">
        <v>68</v>
      </c>
      <c r="F530" s="5" t="s">
        <v>108</v>
      </c>
      <c r="G530" s="5" t="s">
        <v>41</v>
      </c>
      <c r="H530" s="5" t="s">
        <v>305</v>
      </c>
      <c r="I530" s="5" t="s">
        <v>36</v>
      </c>
      <c r="J530" s="5" t="s">
        <v>36</v>
      </c>
    </row>
    <row r="531" spans="1:10" x14ac:dyDescent="0.35">
      <c r="A531" s="6">
        <v>81041105</v>
      </c>
      <c r="B531" s="6" t="s">
        <v>4</v>
      </c>
      <c r="C531" s="6" t="s">
        <v>9</v>
      </c>
      <c r="D531" s="6" t="s">
        <v>12</v>
      </c>
      <c r="E531" s="5" t="s">
        <v>35</v>
      </c>
      <c r="F531" s="5" t="s">
        <v>299</v>
      </c>
      <c r="G531" s="5" t="s">
        <v>36</v>
      </c>
      <c r="H531" s="5" t="s">
        <v>36</v>
      </c>
      <c r="I531" s="5" t="s">
        <v>23</v>
      </c>
      <c r="J531" s="5" t="s">
        <v>23</v>
      </c>
    </row>
    <row r="532" spans="1:10" x14ac:dyDescent="0.35">
      <c r="A532" s="6">
        <v>81041856</v>
      </c>
      <c r="B532" s="6" t="s">
        <v>4</v>
      </c>
      <c r="C532" s="6" t="s">
        <v>10</v>
      </c>
      <c r="D532" s="6" t="s">
        <v>6</v>
      </c>
      <c r="E532" s="5" t="s">
        <v>22</v>
      </c>
      <c r="F532" s="5" t="s">
        <v>325</v>
      </c>
      <c r="G532" s="5" t="s">
        <v>28</v>
      </c>
      <c r="H532" s="5" t="s">
        <v>28</v>
      </c>
      <c r="I532" s="5" t="s">
        <v>41</v>
      </c>
      <c r="J532" s="5" t="s">
        <v>305</v>
      </c>
    </row>
    <row r="533" spans="1:10" x14ac:dyDescent="0.35">
      <c r="A533" s="6">
        <v>81041947</v>
      </c>
      <c r="B533" s="6" t="s">
        <v>4</v>
      </c>
      <c r="C533" s="6" t="s">
        <v>9</v>
      </c>
      <c r="D533" s="6" t="s">
        <v>11</v>
      </c>
      <c r="E533" s="5" t="s">
        <v>23</v>
      </c>
      <c r="F533" s="5" t="s">
        <v>23</v>
      </c>
      <c r="G533" s="5" t="s">
        <v>107</v>
      </c>
      <c r="H533" s="5" t="s">
        <v>330</v>
      </c>
      <c r="I533" s="5" t="s">
        <v>87</v>
      </c>
      <c r="J533" s="5" t="s">
        <v>329</v>
      </c>
    </row>
    <row r="534" spans="1:10" x14ac:dyDescent="0.35">
      <c r="A534" s="6">
        <v>81043382</v>
      </c>
      <c r="B534" s="6" t="s">
        <v>4</v>
      </c>
      <c r="C534" s="6" t="s">
        <v>9</v>
      </c>
      <c r="D534" s="6" t="s">
        <v>6</v>
      </c>
      <c r="E534" s="5" t="s">
        <v>107</v>
      </c>
      <c r="F534" s="5" t="s">
        <v>330</v>
      </c>
      <c r="G534" s="5" t="s">
        <v>45</v>
      </c>
      <c r="H534" s="5" t="s">
        <v>45</v>
      </c>
      <c r="I534" s="5" t="s">
        <v>183</v>
      </c>
      <c r="J534" s="5" t="s">
        <v>302</v>
      </c>
    </row>
    <row r="535" spans="1:10" x14ac:dyDescent="0.35">
      <c r="A535" s="6">
        <v>81042862</v>
      </c>
      <c r="B535" s="6" t="s">
        <v>4</v>
      </c>
      <c r="C535" s="6" t="s">
        <v>9</v>
      </c>
      <c r="D535" s="6" t="s">
        <v>8</v>
      </c>
      <c r="E535" s="5" t="s">
        <v>23</v>
      </c>
      <c r="F535" s="5" t="s">
        <v>23</v>
      </c>
      <c r="G535" s="5" t="s">
        <v>22</v>
      </c>
      <c r="H535" s="5" t="s">
        <v>325</v>
      </c>
      <c r="I535" s="5" t="s">
        <v>90</v>
      </c>
      <c r="J535" s="5" t="s">
        <v>334</v>
      </c>
    </row>
    <row r="536" spans="1:10" x14ac:dyDescent="0.35">
      <c r="A536" s="6">
        <v>81043466</v>
      </c>
      <c r="B536" s="6" t="s">
        <v>4</v>
      </c>
      <c r="C536" s="6" t="s">
        <v>9</v>
      </c>
      <c r="D536" s="6" t="s">
        <v>8</v>
      </c>
      <c r="E536" s="5" t="s">
        <v>23</v>
      </c>
      <c r="F536" s="5" t="s">
        <v>23</v>
      </c>
      <c r="G536" s="5" t="s">
        <v>30</v>
      </c>
      <c r="H536" s="5" t="s">
        <v>30</v>
      </c>
      <c r="I536" s="5" t="s">
        <v>30</v>
      </c>
      <c r="J536" s="5" t="s">
        <v>30</v>
      </c>
    </row>
    <row r="537" spans="1:10" x14ac:dyDescent="0.35">
      <c r="A537" s="6">
        <v>81043785</v>
      </c>
      <c r="B537" s="6" t="s">
        <v>4</v>
      </c>
      <c r="C537" s="6" t="s">
        <v>9</v>
      </c>
      <c r="D537" s="6" t="s">
        <v>6</v>
      </c>
      <c r="E537" s="5" t="s">
        <v>23</v>
      </c>
      <c r="F537" s="5" t="s">
        <v>23</v>
      </c>
      <c r="G537" s="5" t="s">
        <v>29</v>
      </c>
      <c r="H537" s="5" t="s">
        <v>328</v>
      </c>
      <c r="I537" s="5" t="s">
        <v>61</v>
      </c>
      <c r="J537" s="5" t="s">
        <v>61</v>
      </c>
    </row>
    <row r="538" spans="1:10" x14ac:dyDescent="0.35">
      <c r="A538" s="6">
        <v>81043653</v>
      </c>
      <c r="B538" s="6" t="s">
        <v>4</v>
      </c>
      <c r="C538" s="6" t="s">
        <v>7</v>
      </c>
      <c r="D538" s="6" t="s">
        <v>13</v>
      </c>
      <c r="E538" s="5" t="s">
        <v>96</v>
      </c>
      <c r="F538" s="5" t="s">
        <v>96</v>
      </c>
      <c r="G538" s="5" t="s">
        <v>29</v>
      </c>
      <c r="H538" s="5" t="s">
        <v>328</v>
      </c>
      <c r="I538" s="5" t="s">
        <v>21</v>
      </c>
      <c r="J538" s="5" t="s">
        <v>21</v>
      </c>
    </row>
    <row r="539" spans="1:10" x14ac:dyDescent="0.35">
      <c r="A539" s="6">
        <v>81044103</v>
      </c>
      <c r="B539" s="6" t="s">
        <v>4</v>
      </c>
      <c r="C539" s="6" t="s">
        <v>10</v>
      </c>
      <c r="D539" s="6" t="s">
        <v>6</v>
      </c>
      <c r="E539" s="5" t="s">
        <v>29</v>
      </c>
      <c r="F539" s="5" t="s">
        <v>328</v>
      </c>
      <c r="G539" s="5" t="s">
        <v>42</v>
      </c>
      <c r="H539" s="5" t="s">
        <v>329</v>
      </c>
      <c r="I539" s="5" t="s">
        <v>31</v>
      </c>
      <c r="J539" s="5" t="s">
        <v>31</v>
      </c>
    </row>
    <row r="540" spans="1:10" x14ac:dyDescent="0.35">
      <c r="A540" s="6">
        <v>81041375</v>
      </c>
      <c r="B540" s="6" t="s">
        <v>4</v>
      </c>
      <c r="C540" s="6" t="s">
        <v>14</v>
      </c>
      <c r="D540" s="6" t="s">
        <v>8</v>
      </c>
      <c r="E540" s="5" t="s">
        <v>36</v>
      </c>
      <c r="F540" s="5" t="s">
        <v>36</v>
      </c>
      <c r="G540" s="5" t="s">
        <v>196</v>
      </c>
      <c r="H540" s="5" t="s">
        <v>327</v>
      </c>
      <c r="I540" s="5" t="s">
        <v>19</v>
      </c>
      <c r="J540" s="5" t="s">
        <v>19</v>
      </c>
    </row>
    <row r="541" spans="1:10" x14ac:dyDescent="0.35">
      <c r="A541" s="6">
        <v>81044816</v>
      </c>
      <c r="B541" s="6" t="s">
        <v>4</v>
      </c>
      <c r="C541" s="6" t="s">
        <v>9</v>
      </c>
      <c r="D541" s="6" t="s">
        <v>13</v>
      </c>
      <c r="E541" s="5" t="s">
        <v>29</v>
      </c>
      <c r="F541" s="5" t="s">
        <v>328</v>
      </c>
      <c r="G541" s="5" t="s">
        <v>96</v>
      </c>
      <c r="H541" s="5" t="s">
        <v>96</v>
      </c>
      <c r="I541" s="5" t="s">
        <v>23</v>
      </c>
      <c r="J541" s="5" t="s">
        <v>23</v>
      </c>
    </row>
    <row r="542" spans="1:10" x14ac:dyDescent="0.35">
      <c r="A542" s="6">
        <v>81045315</v>
      </c>
      <c r="B542" s="6" t="s">
        <v>4</v>
      </c>
      <c r="C542" s="6" t="s">
        <v>7</v>
      </c>
      <c r="D542" s="6" t="s">
        <v>6</v>
      </c>
      <c r="E542" s="5" t="s">
        <v>38</v>
      </c>
      <c r="F542" s="5" t="s">
        <v>362</v>
      </c>
      <c r="G542" s="5" t="s">
        <v>25</v>
      </c>
      <c r="H542" s="5" t="s">
        <v>25</v>
      </c>
      <c r="I542" s="5" t="s">
        <v>21</v>
      </c>
      <c r="J542" s="5" t="s">
        <v>21</v>
      </c>
    </row>
    <row r="543" spans="1:10" x14ac:dyDescent="0.35">
      <c r="A543" s="6">
        <v>81045142</v>
      </c>
      <c r="B543" s="6" t="s">
        <v>4</v>
      </c>
      <c r="C543" s="6" t="s">
        <v>7</v>
      </c>
      <c r="D543" s="6" t="s">
        <v>8</v>
      </c>
      <c r="E543" s="5" t="s">
        <v>45</v>
      </c>
      <c r="F543" s="5" t="s">
        <v>45</v>
      </c>
      <c r="G543" s="5" t="s">
        <v>36</v>
      </c>
      <c r="H543" s="5" t="s">
        <v>36</v>
      </c>
      <c r="I543" s="5" t="s">
        <v>243</v>
      </c>
      <c r="J543" s="5" t="s">
        <v>368</v>
      </c>
    </row>
    <row r="544" spans="1:10" x14ac:dyDescent="0.35">
      <c r="A544" s="6">
        <v>81046849</v>
      </c>
      <c r="B544" s="6" t="s">
        <v>4</v>
      </c>
      <c r="C544" s="6" t="s">
        <v>7</v>
      </c>
      <c r="D544" s="6" t="s">
        <v>8</v>
      </c>
      <c r="E544" s="5" t="s">
        <v>53</v>
      </c>
      <c r="F544" s="5" t="s">
        <v>334</v>
      </c>
      <c r="G544" s="5" t="s">
        <v>20</v>
      </c>
      <c r="H544" s="5" t="s">
        <v>325</v>
      </c>
      <c r="I544" s="5" t="s">
        <v>162</v>
      </c>
    </row>
    <row r="545" spans="1:10" x14ac:dyDescent="0.35">
      <c r="A545" s="6">
        <v>81046754</v>
      </c>
      <c r="B545" s="6" t="s">
        <v>4</v>
      </c>
      <c r="C545" s="6" t="s">
        <v>7</v>
      </c>
      <c r="D545" s="6" t="s">
        <v>8</v>
      </c>
      <c r="E545" s="5" t="s">
        <v>23</v>
      </c>
      <c r="F545" s="5" t="s">
        <v>23</v>
      </c>
      <c r="G545" s="5" t="s">
        <v>52</v>
      </c>
      <c r="H545" s="5" t="s">
        <v>326</v>
      </c>
      <c r="I545" s="5" t="s">
        <v>20</v>
      </c>
      <c r="J545" s="5" t="s">
        <v>325</v>
      </c>
    </row>
    <row r="546" spans="1:10" x14ac:dyDescent="0.35">
      <c r="A546" s="6">
        <v>81046746</v>
      </c>
      <c r="B546" s="6" t="s">
        <v>4</v>
      </c>
      <c r="C546" s="6" t="s">
        <v>14</v>
      </c>
      <c r="D546" s="6" t="s">
        <v>12</v>
      </c>
      <c r="E546" s="5" t="s">
        <v>50</v>
      </c>
      <c r="F546" s="5" t="s">
        <v>31</v>
      </c>
      <c r="G546" s="5" t="s">
        <v>35</v>
      </c>
      <c r="H546" s="5" t="s">
        <v>299</v>
      </c>
      <c r="I546" s="5" t="s">
        <v>31</v>
      </c>
      <c r="J546" s="5" t="s">
        <v>31</v>
      </c>
    </row>
    <row r="547" spans="1:10" x14ac:dyDescent="0.35">
      <c r="A547" s="6">
        <v>81047708</v>
      </c>
      <c r="B547" s="6" t="s">
        <v>4</v>
      </c>
      <c r="C547" s="6" t="s">
        <v>14</v>
      </c>
      <c r="D547" s="6" t="s">
        <v>8</v>
      </c>
      <c r="E547" s="5" t="s">
        <v>36</v>
      </c>
      <c r="F547" s="5" t="s">
        <v>36</v>
      </c>
      <c r="G547" s="5" t="s">
        <v>53</v>
      </c>
      <c r="H547" s="5" t="s">
        <v>334</v>
      </c>
      <c r="I547" s="5" t="s">
        <v>21</v>
      </c>
      <c r="J547" s="5" t="s">
        <v>21</v>
      </c>
    </row>
    <row r="548" spans="1:10" x14ac:dyDescent="0.35">
      <c r="A548" s="6">
        <v>81047136</v>
      </c>
      <c r="B548" s="6" t="s">
        <v>4</v>
      </c>
      <c r="C548" s="6" t="s">
        <v>9</v>
      </c>
      <c r="D548" s="6" t="s">
        <v>12</v>
      </c>
      <c r="E548" s="5" t="s">
        <v>30</v>
      </c>
      <c r="F548" s="5" t="s">
        <v>30</v>
      </c>
      <c r="G548" s="5" t="s">
        <v>197</v>
      </c>
      <c r="H548" s="5" t="s">
        <v>325</v>
      </c>
      <c r="I548" s="5" t="s">
        <v>23</v>
      </c>
      <c r="J548" s="5" t="s">
        <v>23</v>
      </c>
    </row>
    <row r="549" spans="1:10" x14ac:dyDescent="0.35">
      <c r="A549" s="6">
        <v>81048857</v>
      </c>
      <c r="B549" s="6" t="s">
        <v>4</v>
      </c>
      <c r="C549" s="6" t="s">
        <v>10</v>
      </c>
      <c r="D549" s="6" t="s">
        <v>12</v>
      </c>
      <c r="E549" s="5" t="s">
        <v>45</v>
      </c>
      <c r="F549" s="5" t="s">
        <v>45</v>
      </c>
      <c r="G549" s="5" t="s">
        <v>89</v>
      </c>
      <c r="H549" s="5" t="s">
        <v>89</v>
      </c>
      <c r="I549" s="5" t="s">
        <v>28</v>
      </c>
      <c r="J549" s="5" t="s">
        <v>28</v>
      </c>
    </row>
    <row r="550" spans="1:10" x14ac:dyDescent="0.35">
      <c r="A550" s="6">
        <v>81050425</v>
      </c>
      <c r="B550" s="6" t="s">
        <v>4</v>
      </c>
      <c r="C550" s="6" t="s">
        <v>10</v>
      </c>
      <c r="D550" s="6" t="s">
        <v>8</v>
      </c>
      <c r="E550" s="5" t="s">
        <v>23</v>
      </c>
      <c r="F550" s="5" t="s">
        <v>23</v>
      </c>
      <c r="G550" s="5" t="s">
        <v>28</v>
      </c>
      <c r="H550" s="5" t="s">
        <v>28</v>
      </c>
      <c r="I550" s="5" t="s">
        <v>22</v>
      </c>
      <c r="J550" s="5" t="s">
        <v>325</v>
      </c>
    </row>
    <row r="551" spans="1:10" x14ac:dyDescent="0.35">
      <c r="A551" s="6">
        <v>81050522</v>
      </c>
      <c r="B551" s="6" t="s">
        <v>4</v>
      </c>
      <c r="C551" s="6" t="s">
        <v>7</v>
      </c>
      <c r="D551" s="6" t="s">
        <v>8</v>
      </c>
      <c r="E551" s="5" t="s">
        <v>29</v>
      </c>
      <c r="F551" s="5" t="s">
        <v>328</v>
      </c>
      <c r="G551" s="5" t="s">
        <v>22</v>
      </c>
      <c r="H551" s="5" t="s">
        <v>325</v>
      </c>
      <c r="I551" s="5" t="s">
        <v>32</v>
      </c>
      <c r="J551" s="5" t="s">
        <v>32</v>
      </c>
    </row>
    <row r="552" spans="1:10" x14ac:dyDescent="0.35">
      <c r="A552" s="6">
        <v>81050293</v>
      </c>
      <c r="B552" s="6" t="s">
        <v>4</v>
      </c>
      <c r="C552" s="6" t="s">
        <v>9</v>
      </c>
      <c r="D552" s="6" t="s">
        <v>6</v>
      </c>
      <c r="E552" s="5" t="s">
        <v>36</v>
      </c>
      <c r="F552" s="5" t="s">
        <v>36</v>
      </c>
      <c r="G552" s="5" t="s">
        <v>35</v>
      </c>
      <c r="H552" s="5" t="s">
        <v>299</v>
      </c>
      <c r="I552" s="5" t="s">
        <v>162</v>
      </c>
    </row>
    <row r="553" spans="1:10" x14ac:dyDescent="0.35">
      <c r="A553" s="6">
        <v>81050743</v>
      </c>
      <c r="B553" s="6" t="s">
        <v>4</v>
      </c>
      <c r="C553" s="6" t="s">
        <v>9</v>
      </c>
      <c r="D553" s="6" t="s">
        <v>13</v>
      </c>
      <c r="E553" s="5" t="s">
        <v>122</v>
      </c>
      <c r="F553" s="5" t="s">
        <v>310</v>
      </c>
      <c r="G553" s="5" t="s">
        <v>35</v>
      </c>
      <c r="H553" s="5" t="s">
        <v>299</v>
      </c>
      <c r="I553" s="5" t="s">
        <v>150</v>
      </c>
      <c r="J553" s="5" t="s">
        <v>150</v>
      </c>
    </row>
    <row r="554" spans="1:10" x14ac:dyDescent="0.35">
      <c r="A554" s="6">
        <v>80956892</v>
      </c>
      <c r="B554" s="6" t="s">
        <v>4</v>
      </c>
      <c r="C554" s="6" t="s">
        <v>7</v>
      </c>
      <c r="D554" s="6" t="s">
        <v>8</v>
      </c>
      <c r="E554" s="5" t="s">
        <v>23</v>
      </c>
      <c r="F554" s="5" t="s">
        <v>23</v>
      </c>
      <c r="G554" s="5" t="s">
        <v>36</v>
      </c>
      <c r="H554" s="5" t="s">
        <v>36</v>
      </c>
      <c r="I554" s="5" t="s">
        <v>21</v>
      </c>
      <c r="J554" s="5" t="s">
        <v>21</v>
      </c>
    </row>
    <row r="555" spans="1:10" x14ac:dyDescent="0.35">
      <c r="A555" s="6">
        <v>81051905</v>
      </c>
      <c r="B555" s="6" t="s">
        <v>4</v>
      </c>
      <c r="C555" s="6" t="s">
        <v>7</v>
      </c>
      <c r="D555" s="6" t="s">
        <v>8</v>
      </c>
      <c r="E555" s="5" t="s">
        <v>82</v>
      </c>
      <c r="F555" s="5" t="s">
        <v>334</v>
      </c>
      <c r="G555" s="5" t="s">
        <v>23</v>
      </c>
      <c r="H555" s="5" t="s">
        <v>23</v>
      </c>
      <c r="I555" s="5" t="s">
        <v>46</v>
      </c>
      <c r="J555" s="5" t="s">
        <v>330</v>
      </c>
    </row>
    <row r="556" spans="1:10" x14ac:dyDescent="0.35">
      <c r="A556" s="6">
        <v>81055445</v>
      </c>
      <c r="B556" s="6" t="s">
        <v>4</v>
      </c>
      <c r="C556" s="6" t="s">
        <v>7</v>
      </c>
      <c r="D556" s="6" t="s">
        <v>6</v>
      </c>
      <c r="E556" s="5" t="s">
        <v>124</v>
      </c>
      <c r="F556" s="5" t="s">
        <v>308</v>
      </c>
      <c r="G556" s="5" t="s">
        <v>35</v>
      </c>
      <c r="H556" s="5" t="s">
        <v>299</v>
      </c>
      <c r="I556" s="5" t="s">
        <v>33</v>
      </c>
      <c r="J556" s="5" t="s">
        <v>327</v>
      </c>
    </row>
    <row r="557" spans="1:10" x14ac:dyDescent="0.35">
      <c r="A557" s="6">
        <v>81056876</v>
      </c>
      <c r="B557" s="6" t="s">
        <v>4</v>
      </c>
      <c r="C557" s="6" t="s">
        <v>9</v>
      </c>
      <c r="D557" s="6" t="s">
        <v>8</v>
      </c>
      <c r="E557" s="5" t="s">
        <v>21</v>
      </c>
      <c r="F557" s="5" t="s">
        <v>21</v>
      </c>
      <c r="G557" s="5" t="s">
        <v>23</v>
      </c>
      <c r="H557" s="5" t="s">
        <v>23</v>
      </c>
      <c r="I557" s="5" t="s">
        <v>152</v>
      </c>
      <c r="J557" s="5" t="s">
        <v>152</v>
      </c>
    </row>
    <row r="558" spans="1:10" x14ac:dyDescent="0.35">
      <c r="A558" s="6">
        <v>81057190</v>
      </c>
      <c r="B558" s="6" t="s">
        <v>4</v>
      </c>
      <c r="C558" s="6" t="s">
        <v>9</v>
      </c>
      <c r="D558" s="6" t="s">
        <v>8</v>
      </c>
      <c r="E558" s="5" t="s">
        <v>23</v>
      </c>
      <c r="F558" s="5" t="s">
        <v>23</v>
      </c>
      <c r="G558" s="5" t="s">
        <v>41</v>
      </c>
      <c r="H558" s="5" t="s">
        <v>305</v>
      </c>
      <c r="I558" s="5" t="s">
        <v>36</v>
      </c>
      <c r="J558" s="5" t="s">
        <v>36</v>
      </c>
    </row>
    <row r="559" spans="1:10" x14ac:dyDescent="0.35">
      <c r="A559" s="6">
        <v>81056782</v>
      </c>
      <c r="B559" s="6" t="s">
        <v>4</v>
      </c>
      <c r="C559" s="6" t="s">
        <v>9</v>
      </c>
      <c r="D559" s="6" t="s">
        <v>6</v>
      </c>
      <c r="E559" s="5" t="s">
        <v>100</v>
      </c>
      <c r="F559" s="5" t="s">
        <v>100</v>
      </c>
      <c r="G559" s="5" t="s">
        <v>33</v>
      </c>
      <c r="H559" s="5" t="s">
        <v>327</v>
      </c>
      <c r="I559" s="5" t="s">
        <v>36</v>
      </c>
      <c r="J559" s="5" t="s">
        <v>36</v>
      </c>
    </row>
    <row r="560" spans="1:10" x14ac:dyDescent="0.35">
      <c r="A560" s="6">
        <v>81058014</v>
      </c>
      <c r="B560" s="6" t="s">
        <v>4</v>
      </c>
      <c r="C560" s="6" t="s">
        <v>7</v>
      </c>
      <c r="D560" s="6" t="s">
        <v>8</v>
      </c>
      <c r="E560" s="5" t="s">
        <v>125</v>
      </c>
      <c r="F560" s="5" t="s">
        <v>304</v>
      </c>
      <c r="G560" s="5" t="s">
        <v>23</v>
      </c>
      <c r="H560" s="5" t="s">
        <v>23</v>
      </c>
      <c r="I560" s="5" t="s">
        <v>168</v>
      </c>
    </row>
    <row r="561" spans="1:10" x14ac:dyDescent="0.35">
      <c r="A561" s="6">
        <v>81056651</v>
      </c>
      <c r="B561" s="6" t="s">
        <v>4</v>
      </c>
      <c r="C561" s="6" t="s">
        <v>9</v>
      </c>
      <c r="D561" s="6" t="s">
        <v>11</v>
      </c>
      <c r="E561" s="5" t="s">
        <v>126</v>
      </c>
      <c r="F561" s="5" t="s">
        <v>335</v>
      </c>
      <c r="G561" s="5" t="s">
        <v>35</v>
      </c>
      <c r="H561" s="5" t="s">
        <v>299</v>
      </c>
      <c r="I561" s="5" t="s">
        <v>244</v>
      </c>
      <c r="J561" s="5" t="s">
        <v>330</v>
      </c>
    </row>
    <row r="562" spans="1:10" x14ac:dyDescent="0.35">
      <c r="A562" s="6">
        <v>81058668</v>
      </c>
      <c r="B562" s="6" t="s">
        <v>4</v>
      </c>
      <c r="C562" s="6" t="s">
        <v>7</v>
      </c>
      <c r="D562" s="6" t="s">
        <v>12</v>
      </c>
      <c r="E562" s="5" t="s">
        <v>20</v>
      </c>
      <c r="F562" s="5" t="s">
        <v>325</v>
      </c>
      <c r="G562" s="5" t="s">
        <v>23</v>
      </c>
      <c r="H562" s="5" t="s">
        <v>23</v>
      </c>
      <c r="I562" s="5" t="s">
        <v>88</v>
      </c>
      <c r="J562" s="5" t="s">
        <v>326</v>
      </c>
    </row>
    <row r="563" spans="1:10" x14ac:dyDescent="0.35">
      <c r="A563" s="6">
        <v>81059027</v>
      </c>
      <c r="B563" s="6" t="s">
        <v>4</v>
      </c>
      <c r="C563" s="6" t="s">
        <v>9</v>
      </c>
      <c r="D563" s="6" t="s">
        <v>13</v>
      </c>
      <c r="E563" s="5" t="s">
        <v>41</v>
      </c>
      <c r="F563" s="5" t="s">
        <v>305</v>
      </c>
      <c r="G563" s="5" t="s">
        <v>153</v>
      </c>
      <c r="H563" s="5" t="s">
        <v>386</v>
      </c>
      <c r="I563" s="5" t="s">
        <v>87</v>
      </c>
      <c r="J563" s="5" t="s">
        <v>329</v>
      </c>
    </row>
    <row r="564" spans="1:10" x14ac:dyDescent="0.35">
      <c r="A564" s="6">
        <v>81059900</v>
      </c>
      <c r="B564" s="6" t="s">
        <v>4</v>
      </c>
      <c r="C564" s="6" t="s">
        <v>14</v>
      </c>
      <c r="D564" s="6" t="s">
        <v>8</v>
      </c>
      <c r="E564" s="5" t="s">
        <v>20</v>
      </c>
      <c r="F564" s="5" t="s">
        <v>325</v>
      </c>
      <c r="G564" s="5" t="s">
        <v>45</v>
      </c>
      <c r="H564" s="5" t="s">
        <v>45</v>
      </c>
      <c r="I564" s="5" t="s">
        <v>66</v>
      </c>
      <c r="J564" s="5" t="s">
        <v>66</v>
      </c>
    </row>
    <row r="565" spans="1:10" x14ac:dyDescent="0.35">
      <c r="A565" s="6">
        <v>81061259</v>
      </c>
      <c r="B565" s="6" t="s">
        <v>4</v>
      </c>
      <c r="C565" s="6" t="s">
        <v>9</v>
      </c>
      <c r="D565" s="6" t="s">
        <v>12</v>
      </c>
      <c r="E565" s="5" t="s">
        <v>50</v>
      </c>
      <c r="F565" s="5" t="s">
        <v>31</v>
      </c>
      <c r="G565" s="5" t="s">
        <v>35</v>
      </c>
      <c r="H565" s="5" t="s">
        <v>299</v>
      </c>
      <c r="I565" s="5" t="s">
        <v>42</v>
      </c>
      <c r="J565" s="5" t="s">
        <v>329</v>
      </c>
    </row>
    <row r="566" spans="1:10" x14ac:dyDescent="0.35">
      <c r="A566" s="6">
        <v>81064180</v>
      </c>
      <c r="B566" s="6" t="s">
        <v>4</v>
      </c>
      <c r="C566" s="6" t="s">
        <v>7</v>
      </c>
      <c r="D566" s="6" t="s">
        <v>8</v>
      </c>
      <c r="E566" s="5" t="s">
        <v>66</v>
      </c>
      <c r="F566" s="5" t="s">
        <v>66</v>
      </c>
      <c r="G566" s="5" t="s">
        <v>48</v>
      </c>
      <c r="H566" s="5" t="s">
        <v>326</v>
      </c>
      <c r="I566" s="5" t="s">
        <v>173</v>
      </c>
      <c r="J566" s="5" t="s">
        <v>326</v>
      </c>
    </row>
    <row r="567" spans="1:10" x14ac:dyDescent="0.35">
      <c r="A567" s="6">
        <v>81064832</v>
      </c>
      <c r="B567" s="6" t="s">
        <v>4</v>
      </c>
      <c r="C567" s="6" t="s">
        <v>7</v>
      </c>
      <c r="D567" s="6" t="s">
        <v>12</v>
      </c>
      <c r="E567" s="5" t="s">
        <v>67</v>
      </c>
      <c r="F567" s="5" t="s">
        <v>325</v>
      </c>
      <c r="G567" s="5" t="s">
        <v>29</v>
      </c>
      <c r="H567" s="5" t="s">
        <v>328</v>
      </c>
      <c r="I567" s="5" t="s">
        <v>162</v>
      </c>
    </row>
    <row r="568" spans="1:10" x14ac:dyDescent="0.35">
      <c r="A568" s="6">
        <v>81065070</v>
      </c>
      <c r="B568" s="6" t="s">
        <v>4</v>
      </c>
      <c r="C568" s="6" t="s">
        <v>10</v>
      </c>
      <c r="D568" s="6" t="s">
        <v>8</v>
      </c>
      <c r="E568" s="5" t="s">
        <v>30</v>
      </c>
      <c r="F568" s="5" t="s">
        <v>30</v>
      </c>
      <c r="G568" s="5" t="s">
        <v>96</v>
      </c>
      <c r="H568" s="5" t="s">
        <v>96</v>
      </c>
      <c r="I568" s="5" t="s">
        <v>31</v>
      </c>
      <c r="J568" s="5" t="s">
        <v>31</v>
      </c>
    </row>
    <row r="569" spans="1:10" x14ac:dyDescent="0.35">
      <c r="A569" s="6">
        <v>81067607</v>
      </c>
      <c r="B569" s="6" t="s">
        <v>4</v>
      </c>
      <c r="C569" s="6" t="s">
        <v>9</v>
      </c>
      <c r="D569" s="6" t="s">
        <v>8</v>
      </c>
      <c r="E569" s="5" t="s">
        <v>29</v>
      </c>
      <c r="F569" s="5" t="s">
        <v>328</v>
      </c>
      <c r="G569" s="5" t="s">
        <v>22</v>
      </c>
      <c r="H569" s="5" t="s">
        <v>325</v>
      </c>
      <c r="I569" s="5" t="s">
        <v>45</v>
      </c>
      <c r="J569" s="5" t="s">
        <v>45</v>
      </c>
    </row>
    <row r="570" spans="1:10" x14ac:dyDescent="0.35">
      <c r="A570" s="6">
        <v>81068835</v>
      </c>
      <c r="B570" s="6" t="s">
        <v>4</v>
      </c>
      <c r="C570" s="6" t="s">
        <v>10</v>
      </c>
      <c r="D570" s="6" t="s">
        <v>8</v>
      </c>
      <c r="E570" s="5" t="s">
        <v>125</v>
      </c>
      <c r="F570" s="5" t="s">
        <v>304</v>
      </c>
      <c r="G570" s="5" t="s">
        <v>112</v>
      </c>
      <c r="H570" s="5" t="s">
        <v>329</v>
      </c>
      <c r="I570" s="5" t="s">
        <v>41</v>
      </c>
      <c r="J570" s="5" t="s">
        <v>305</v>
      </c>
    </row>
    <row r="571" spans="1:10" x14ac:dyDescent="0.35">
      <c r="A571" s="6">
        <v>81069681</v>
      </c>
      <c r="B571" s="6" t="s">
        <v>4</v>
      </c>
      <c r="C571" s="6" t="s">
        <v>14</v>
      </c>
      <c r="D571" s="6" t="s">
        <v>11</v>
      </c>
      <c r="E571" s="5" t="s">
        <v>23</v>
      </c>
      <c r="F571" s="5" t="s">
        <v>23</v>
      </c>
      <c r="G571" s="5" t="s">
        <v>20</v>
      </c>
      <c r="H571" s="5" t="s">
        <v>325</v>
      </c>
      <c r="I571" s="5" t="s">
        <v>35</v>
      </c>
      <c r="J571" s="5" t="s">
        <v>299</v>
      </c>
    </row>
    <row r="572" spans="1:10" x14ac:dyDescent="0.35">
      <c r="A572" s="6">
        <v>81070426</v>
      </c>
      <c r="B572" s="6" t="s">
        <v>4</v>
      </c>
      <c r="C572" s="6" t="s">
        <v>9</v>
      </c>
      <c r="D572" s="6" t="s">
        <v>6</v>
      </c>
      <c r="E572" s="5" t="s">
        <v>20</v>
      </c>
      <c r="F572" s="5" t="s">
        <v>325</v>
      </c>
      <c r="G572" s="5" t="s">
        <v>80</v>
      </c>
      <c r="H572" s="5" t="s">
        <v>326</v>
      </c>
      <c r="I572" s="5" t="s">
        <v>41</v>
      </c>
      <c r="J572" s="5" t="s">
        <v>305</v>
      </c>
    </row>
    <row r="573" spans="1:10" x14ac:dyDescent="0.35">
      <c r="A573" s="6">
        <v>81072287</v>
      </c>
      <c r="B573" s="6" t="s">
        <v>4</v>
      </c>
      <c r="C573" s="6" t="s">
        <v>14</v>
      </c>
      <c r="D573" s="6" t="s">
        <v>11</v>
      </c>
      <c r="E573" s="5" t="s">
        <v>96</v>
      </c>
      <c r="F573" s="5" t="s">
        <v>96</v>
      </c>
      <c r="G573" s="5" t="s">
        <v>198</v>
      </c>
      <c r="H573" s="5" t="s">
        <v>198</v>
      </c>
      <c r="I573" s="5" t="s">
        <v>245</v>
      </c>
      <c r="J573" s="5" t="s">
        <v>376</v>
      </c>
    </row>
    <row r="574" spans="1:10" x14ac:dyDescent="0.35">
      <c r="A574" s="6">
        <v>81073736</v>
      </c>
      <c r="B574" s="6" t="s">
        <v>4</v>
      </c>
      <c r="C574" s="6" t="s">
        <v>10</v>
      </c>
      <c r="D574" s="6" t="s">
        <v>12</v>
      </c>
      <c r="E574" s="5" t="s">
        <v>23</v>
      </c>
      <c r="F574" s="5" t="s">
        <v>23</v>
      </c>
      <c r="G574" s="5" t="s">
        <v>33</v>
      </c>
      <c r="H574" s="5" t="s">
        <v>327</v>
      </c>
      <c r="I574" s="5" t="s">
        <v>87</v>
      </c>
      <c r="J574" s="5" t="s">
        <v>329</v>
      </c>
    </row>
    <row r="575" spans="1:10" x14ac:dyDescent="0.35">
      <c r="A575" s="6">
        <v>81076293</v>
      </c>
      <c r="B575" s="6" t="s">
        <v>4</v>
      </c>
      <c r="C575" s="6" t="s">
        <v>9</v>
      </c>
      <c r="D575" s="6" t="s">
        <v>6</v>
      </c>
      <c r="E575" s="5" t="s">
        <v>19</v>
      </c>
      <c r="F575" s="5" t="s">
        <v>19</v>
      </c>
      <c r="G575" s="5" t="s">
        <v>199</v>
      </c>
      <c r="H575" s="5" t="s">
        <v>326</v>
      </c>
      <c r="I575" s="5" t="s">
        <v>22</v>
      </c>
      <c r="J575" s="5" t="s">
        <v>325</v>
      </c>
    </row>
    <row r="576" spans="1:10" x14ac:dyDescent="0.35">
      <c r="A576" s="6">
        <v>81077291</v>
      </c>
      <c r="B576" s="6" t="s">
        <v>4</v>
      </c>
      <c r="C576" s="6" t="s">
        <v>7</v>
      </c>
      <c r="D576" s="6" t="s">
        <v>12</v>
      </c>
      <c r="E576" s="5" t="s">
        <v>29</v>
      </c>
      <c r="F576" s="5" t="s">
        <v>328</v>
      </c>
      <c r="G576" s="5" t="s">
        <v>33</v>
      </c>
      <c r="H576" s="5" t="s">
        <v>327</v>
      </c>
      <c r="I576" s="5" t="s">
        <v>87</v>
      </c>
      <c r="J576" s="5" t="s">
        <v>329</v>
      </c>
    </row>
    <row r="577" spans="1:10" x14ac:dyDescent="0.35">
      <c r="A577" s="6">
        <v>81077725</v>
      </c>
      <c r="B577" s="6" t="s">
        <v>4</v>
      </c>
      <c r="C577" s="6" t="s">
        <v>9</v>
      </c>
      <c r="D577" s="6" t="s">
        <v>8</v>
      </c>
      <c r="E577" s="5" t="s">
        <v>111</v>
      </c>
      <c r="F577" s="5" t="s">
        <v>325</v>
      </c>
      <c r="G577" s="5" t="s">
        <v>60</v>
      </c>
      <c r="H577" s="5" t="s">
        <v>330</v>
      </c>
      <c r="I577" s="5" t="s">
        <v>150</v>
      </c>
      <c r="J577" s="5" t="s">
        <v>150</v>
      </c>
    </row>
    <row r="578" spans="1:10" x14ac:dyDescent="0.35">
      <c r="A578" s="6">
        <v>81079777</v>
      </c>
      <c r="B578" s="6" t="s">
        <v>4</v>
      </c>
      <c r="C578" s="6" t="s">
        <v>9</v>
      </c>
      <c r="D578" s="6" t="s">
        <v>11</v>
      </c>
      <c r="E578" s="5" t="s">
        <v>113</v>
      </c>
      <c r="F578" s="5" t="s">
        <v>405</v>
      </c>
      <c r="G578" s="5" t="s">
        <v>31</v>
      </c>
      <c r="H578" s="5" t="s">
        <v>31</v>
      </c>
      <c r="I578" s="5" t="s">
        <v>22</v>
      </c>
      <c r="J578" s="5" t="s">
        <v>325</v>
      </c>
    </row>
    <row r="579" spans="1:10" x14ac:dyDescent="0.35">
      <c r="A579" s="6">
        <v>81079775</v>
      </c>
      <c r="B579" s="6" t="s">
        <v>4</v>
      </c>
      <c r="C579" s="6" t="s">
        <v>14</v>
      </c>
      <c r="D579" s="6" t="s">
        <v>6</v>
      </c>
      <c r="E579" s="5" t="s">
        <v>23</v>
      </c>
      <c r="F579" s="5" t="s">
        <v>23</v>
      </c>
      <c r="G579" s="5" t="s">
        <v>42</v>
      </c>
      <c r="H579" s="5" t="s">
        <v>329</v>
      </c>
      <c r="I579" s="5" t="s">
        <v>162</v>
      </c>
    </row>
    <row r="580" spans="1:10" x14ac:dyDescent="0.35">
      <c r="A580" s="6">
        <v>81080622</v>
      </c>
      <c r="B580" s="6" t="s">
        <v>4</v>
      </c>
      <c r="C580" s="6" t="s">
        <v>10</v>
      </c>
      <c r="D580" s="6" t="s">
        <v>11</v>
      </c>
      <c r="E580" s="5" t="s">
        <v>127</v>
      </c>
      <c r="F580" s="5" t="s">
        <v>318</v>
      </c>
      <c r="G580" s="5" t="s">
        <v>33</v>
      </c>
      <c r="H580" s="5" t="s">
        <v>327</v>
      </c>
      <c r="I580" s="5" t="s">
        <v>246</v>
      </c>
      <c r="J580" s="5" t="s">
        <v>246</v>
      </c>
    </row>
    <row r="581" spans="1:10" x14ac:dyDescent="0.35">
      <c r="A581" s="6">
        <v>81084964</v>
      </c>
      <c r="B581" s="6" t="s">
        <v>4</v>
      </c>
      <c r="C581" s="6" t="s">
        <v>7</v>
      </c>
      <c r="D581" s="6" t="s">
        <v>6</v>
      </c>
      <c r="E581" s="5" t="s">
        <v>42</v>
      </c>
      <c r="F581" s="5" t="s">
        <v>329</v>
      </c>
      <c r="G581" s="5" t="s">
        <v>87</v>
      </c>
      <c r="H581" s="5" t="s">
        <v>329</v>
      </c>
      <c r="I581" s="5" t="s">
        <v>41</v>
      </c>
      <c r="J581" s="5" t="s">
        <v>305</v>
      </c>
    </row>
    <row r="582" spans="1:10" x14ac:dyDescent="0.35">
      <c r="A582" s="6">
        <v>81083944</v>
      </c>
      <c r="B582" s="6" t="s">
        <v>4</v>
      </c>
      <c r="C582" s="6" t="s">
        <v>14</v>
      </c>
      <c r="D582" s="6" t="s">
        <v>11</v>
      </c>
      <c r="E582" s="5" t="s">
        <v>128</v>
      </c>
      <c r="F582" s="5" t="s">
        <v>318</v>
      </c>
      <c r="G582" s="5" t="s">
        <v>23</v>
      </c>
      <c r="H582" s="5" t="s">
        <v>23</v>
      </c>
      <c r="I582" s="5" t="s">
        <v>52</v>
      </c>
      <c r="J582" s="5" t="s">
        <v>326</v>
      </c>
    </row>
    <row r="583" spans="1:10" x14ac:dyDescent="0.35">
      <c r="A583" s="6">
        <v>81087090</v>
      </c>
      <c r="B583" s="6" t="s">
        <v>4</v>
      </c>
      <c r="C583" s="6" t="s">
        <v>7</v>
      </c>
      <c r="D583" s="6" t="s">
        <v>6</v>
      </c>
      <c r="E583" s="5" t="s">
        <v>23</v>
      </c>
      <c r="F583" s="5" t="s">
        <v>23</v>
      </c>
      <c r="G583" s="5" t="s">
        <v>152</v>
      </c>
      <c r="H583" s="5" t="s">
        <v>152</v>
      </c>
      <c r="I583" s="5" t="s">
        <v>168</v>
      </c>
    </row>
    <row r="584" spans="1:10" x14ac:dyDescent="0.35">
      <c r="A584" s="6">
        <v>81087899</v>
      </c>
      <c r="B584" s="6" t="s">
        <v>4</v>
      </c>
      <c r="C584" s="6" t="s">
        <v>9</v>
      </c>
      <c r="D584" s="6" t="s">
        <v>11</v>
      </c>
      <c r="E584" s="5" t="s">
        <v>21</v>
      </c>
      <c r="F584" s="5" t="s">
        <v>21</v>
      </c>
      <c r="G584" s="5" t="s">
        <v>22</v>
      </c>
      <c r="H584" s="5" t="s">
        <v>325</v>
      </c>
      <c r="I584" s="5" t="s">
        <v>82</v>
      </c>
      <c r="J584" s="5" t="s">
        <v>334</v>
      </c>
    </row>
    <row r="585" spans="1:10" x14ac:dyDescent="0.35">
      <c r="A585" s="6">
        <v>81088440</v>
      </c>
      <c r="B585" s="6" t="s">
        <v>4</v>
      </c>
      <c r="C585" s="6" t="s">
        <v>7</v>
      </c>
      <c r="D585" s="6" t="s">
        <v>12</v>
      </c>
      <c r="E585" s="5" t="s">
        <v>28</v>
      </c>
      <c r="F585" s="5" t="s">
        <v>28</v>
      </c>
      <c r="G585" s="5" t="s">
        <v>200</v>
      </c>
      <c r="H585" s="5" t="s">
        <v>337</v>
      </c>
      <c r="I585" s="5" t="s">
        <v>33</v>
      </c>
      <c r="J585" s="5" t="s">
        <v>327</v>
      </c>
    </row>
    <row r="586" spans="1:10" x14ac:dyDescent="0.35">
      <c r="A586" s="6">
        <v>81087659</v>
      </c>
      <c r="B586" s="6" t="s">
        <v>4</v>
      </c>
      <c r="C586" s="6" t="s">
        <v>9</v>
      </c>
      <c r="D586" s="6" t="s">
        <v>12</v>
      </c>
      <c r="E586" s="5" t="s">
        <v>46</v>
      </c>
      <c r="F586" s="5" t="s">
        <v>330</v>
      </c>
      <c r="G586" s="5" t="s">
        <v>66</v>
      </c>
      <c r="H586" s="5" t="s">
        <v>66</v>
      </c>
      <c r="I586" s="5" t="s">
        <v>60</v>
      </c>
      <c r="J586" s="5" t="s">
        <v>330</v>
      </c>
    </row>
    <row r="587" spans="1:10" x14ac:dyDescent="0.35">
      <c r="A587" s="6">
        <v>81090450</v>
      </c>
      <c r="B587" s="6" t="s">
        <v>4</v>
      </c>
      <c r="C587" s="6" t="s">
        <v>9</v>
      </c>
      <c r="D587" s="6" t="s">
        <v>8</v>
      </c>
      <c r="E587" s="5" t="s">
        <v>28</v>
      </c>
      <c r="F587" s="5" t="s">
        <v>28</v>
      </c>
      <c r="G587" s="5" t="s">
        <v>20</v>
      </c>
      <c r="H587" s="5" t="s">
        <v>325</v>
      </c>
      <c r="I587" s="5" t="s">
        <v>41</v>
      </c>
      <c r="J587" s="5" t="s">
        <v>305</v>
      </c>
    </row>
    <row r="588" spans="1:10" x14ac:dyDescent="0.35">
      <c r="A588" s="6">
        <v>81090702</v>
      </c>
      <c r="B588" s="6" t="s">
        <v>4</v>
      </c>
      <c r="C588" s="6" t="s">
        <v>7</v>
      </c>
      <c r="D588" s="6" t="s">
        <v>6</v>
      </c>
      <c r="E588" s="5" t="s">
        <v>28</v>
      </c>
      <c r="F588" s="5" t="s">
        <v>28</v>
      </c>
      <c r="G588" s="5" t="s">
        <v>29</v>
      </c>
      <c r="H588" s="5" t="s">
        <v>328</v>
      </c>
      <c r="I588" s="5" t="s">
        <v>23</v>
      </c>
      <c r="J588" s="5" t="s">
        <v>23</v>
      </c>
    </row>
    <row r="589" spans="1:10" x14ac:dyDescent="0.35">
      <c r="A589" s="6">
        <v>81091442</v>
      </c>
      <c r="B589" s="6" t="s">
        <v>4</v>
      </c>
      <c r="C589" s="6" t="s">
        <v>9</v>
      </c>
      <c r="D589" s="6" t="s">
        <v>8</v>
      </c>
      <c r="E589" s="5" t="s">
        <v>111</v>
      </c>
      <c r="F589" s="5" t="s">
        <v>325</v>
      </c>
      <c r="G589" s="5" t="s">
        <v>153</v>
      </c>
      <c r="H589" s="5" t="s">
        <v>386</v>
      </c>
      <c r="I589" s="5" t="s">
        <v>162</v>
      </c>
    </row>
    <row r="590" spans="1:10" x14ac:dyDescent="0.35">
      <c r="A590" s="6">
        <v>81096772</v>
      </c>
      <c r="B590" s="6" t="s">
        <v>4</v>
      </c>
      <c r="C590" s="6" t="s">
        <v>7</v>
      </c>
      <c r="D590" s="6" t="s">
        <v>11</v>
      </c>
      <c r="E590" s="5" t="s">
        <v>28</v>
      </c>
      <c r="F590" s="5" t="s">
        <v>28</v>
      </c>
      <c r="G590" s="5" t="s">
        <v>21</v>
      </c>
      <c r="H590" s="5" t="s">
        <v>21</v>
      </c>
      <c r="I590" s="5" t="s">
        <v>45</v>
      </c>
      <c r="J590" s="5" t="s">
        <v>45</v>
      </c>
    </row>
    <row r="591" spans="1:10" x14ac:dyDescent="0.35">
      <c r="A591" s="6">
        <v>81097222</v>
      </c>
      <c r="B591" s="6" t="s">
        <v>4</v>
      </c>
      <c r="C591" s="6" t="s">
        <v>10</v>
      </c>
      <c r="D591" s="6" t="s">
        <v>11</v>
      </c>
      <c r="E591" s="5" t="s">
        <v>40</v>
      </c>
      <c r="F591" s="5" t="s">
        <v>40</v>
      </c>
      <c r="G591" s="5" t="s">
        <v>19</v>
      </c>
      <c r="H591" s="5" t="s">
        <v>19</v>
      </c>
      <c r="I591" s="5" t="s">
        <v>23</v>
      </c>
      <c r="J591" s="5" t="s">
        <v>23</v>
      </c>
    </row>
    <row r="592" spans="1:10" x14ac:dyDescent="0.35">
      <c r="A592" s="6">
        <v>81097428</v>
      </c>
      <c r="B592" s="6" t="s">
        <v>4</v>
      </c>
      <c r="C592" s="6" t="s">
        <v>9</v>
      </c>
      <c r="D592" s="6" t="s">
        <v>12</v>
      </c>
      <c r="E592" s="5" t="s">
        <v>129</v>
      </c>
      <c r="F592" s="5" t="s">
        <v>313</v>
      </c>
      <c r="G592" s="5" t="s">
        <v>36</v>
      </c>
      <c r="H592" s="5" t="s">
        <v>36</v>
      </c>
      <c r="I592" s="5" t="s">
        <v>152</v>
      </c>
      <c r="J592" s="5" t="s">
        <v>152</v>
      </c>
    </row>
    <row r="593" spans="1:10" x14ac:dyDescent="0.35">
      <c r="A593" s="6">
        <v>81097631</v>
      </c>
      <c r="B593" s="6" t="s">
        <v>4</v>
      </c>
      <c r="C593" s="6" t="s">
        <v>7</v>
      </c>
      <c r="D593" s="6" t="s">
        <v>6</v>
      </c>
      <c r="E593" s="5" t="s">
        <v>29</v>
      </c>
      <c r="F593" s="5" t="s">
        <v>328</v>
      </c>
      <c r="G593" s="5" t="s">
        <v>162</v>
      </c>
      <c r="I593" s="5" t="s">
        <v>162</v>
      </c>
    </row>
    <row r="594" spans="1:10" x14ac:dyDescent="0.35">
      <c r="A594" s="6">
        <v>81098199</v>
      </c>
      <c r="B594" s="6" t="s">
        <v>4</v>
      </c>
      <c r="C594" s="6" t="s">
        <v>9</v>
      </c>
      <c r="D594" s="6" t="s">
        <v>12</v>
      </c>
      <c r="E594" s="5" t="s">
        <v>23</v>
      </c>
      <c r="F594" s="5" t="s">
        <v>23</v>
      </c>
      <c r="G594" s="5" t="s">
        <v>22</v>
      </c>
      <c r="H594" s="5" t="s">
        <v>325</v>
      </c>
      <c r="I594" s="5" t="s">
        <v>162</v>
      </c>
    </row>
    <row r="595" spans="1:10" x14ac:dyDescent="0.35">
      <c r="A595" s="6">
        <v>81100919</v>
      </c>
      <c r="B595" s="6" t="s">
        <v>4</v>
      </c>
      <c r="C595" s="6" t="s">
        <v>10</v>
      </c>
      <c r="D595" s="6" t="s">
        <v>6</v>
      </c>
      <c r="E595" s="5" t="s">
        <v>28</v>
      </c>
      <c r="F595" s="5" t="s">
        <v>28</v>
      </c>
      <c r="G595" s="5" t="s">
        <v>31</v>
      </c>
      <c r="H595" s="5" t="s">
        <v>31</v>
      </c>
      <c r="I595" s="5" t="s">
        <v>45</v>
      </c>
      <c r="J595" s="5" t="s">
        <v>45</v>
      </c>
    </row>
    <row r="596" spans="1:10" x14ac:dyDescent="0.35">
      <c r="A596" s="6">
        <v>81101030</v>
      </c>
      <c r="B596" s="6" t="s">
        <v>4</v>
      </c>
      <c r="C596" s="6" t="s">
        <v>5</v>
      </c>
      <c r="D596" s="6" t="s">
        <v>12</v>
      </c>
      <c r="E596" s="5" t="s">
        <v>50</v>
      </c>
      <c r="F596" s="5" t="s">
        <v>31</v>
      </c>
      <c r="G596" s="5" t="s">
        <v>29</v>
      </c>
      <c r="H596" s="5" t="s">
        <v>328</v>
      </c>
      <c r="I596" s="5" t="s">
        <v>185</v>
      </c>
      <c r="J596" s="5" t="s">
        <v>334</v>
      </c>
    </row>
    <row r="597" spans="1:10" x14ac:dyDescent="0.35">
      <c r="A597" s="6">
        <v>81101042</v>
      </c>
      <c r="B597" s="6" t="s">
        <v>4</v>
      </c>
      <c r="C597" s="6" t="s">
        <v>10</v>
      </c>
      <c r="D597" s="6" t="s">
        <v>11</v>
      </c>
      <c r="E597" s="5" t="s">
        <v>130</v>
      </c>
      <c r="F597" s="5" t="s">
        <v>130</v>
      </c>
      <c r="G597" s="5" t="s">
        <v>35</v>
      </c>
      <c r="H597" s="5" t="s">
        <v>299</v>
      </c>
      <c r="I597" s="5" t="s">
        <v>41</v>
      </c>
      <c r="J597" s="5" t="s">
        <v>305</v>
      </c>
    </row>
    <row r="598" spans="1:10" x14ac:dyDescent="0.35">
      <c r="A598" s="6">
        <v>81101363</v>
      </c>
      <c r="B598" s="6" t="s">
        <v>4</v>
      </c>
      <c r="C598" s="6" t="s">
        <v>10</v>
      </c>
      <c r="D598" s="6" t="s">
        <v>8</v>
      </c>
      <c r="E598" s="5" t="s">
        <v>22</v>
      </c>
      <c r="F598" s="5" t="s">
        <v>325</v>
      </c>
      <c r="G598" s="5" t="s">
        <v>31</v>
      </c>
      <c r="H598" s="5" t="s">
        <v>31</v>
      </c>
      <c r="I598" s="5" t="s">
        <v>36</v>
      </c>
      <c r="J598" s="5" t="s">
        <v>36</v>
      </c>
    </row>
    <row r="599" spans="1:10" x14ac:dyDescent="0.35">
      <c r="A599" s="6">
        <v>81102196</v>
      </c>
      <c r="B599" s="6" t="s">
        <v>4</v>
      </c>
      <c r="C599" s="6" t="s">
        <v>7</v>
      </c>
      <c r="D599" s="6" t="s">
        <v>11</v>
      </c>
      <c r="E599" s="5" t="s">
        <v>51</v>
      </c>
      <c r="F599" s="5" t="s">
        <v>326</v>
      </c>
      <c r="G599" s="5" t="s">
        <v>29</v>
      </c>
      <c r="H599" s="5" t="s">
        <v>328</v>
      </c>
      <c r="I599" s="5" t="s">
        <v>51</v>
      </c>
      <c r="J599" s="5" t="s">
        <v>326</v>
      </c>
    </row>
    <row r="600" spans="1:10" x14ac:dyDescent="0.35">
      <c r="A600" s="6">
        <v>81103418</v>
      </c>
      <c r="B600" s="6" t="s">
        <v>4</v>
      </c>
      <c r="C600" s="6" t="s">
        <v>9</v>
      </c>
      <c r="D600" s="6" t="s">
        <v>6</v>
      </c>
      <c r="E600" s="5" t="s">
        <v>23</v>
      </c>
      <c r="F600" s="5" t="s">
        <v>23</v>
      </c>
      <c r="G600" s="5" t="s">
        <v>52</v>
      </c>
      <c r="H600" s="5" t="s">
        <v>326</v>
      </c>
      <c r="I600" s="5" t="s">
        <v>21</v>
      </c>
      <c r="J600" s="5" t="s">
        <v>21</v>
      </c>
    </row>
    <row r="601" spans="1:10" x14ac:dyDescent="0.35">
      <c r="A601" s="6">
        <v>81104654</v>
      </c>
      <c r="B601" s="6" t="s">
        <v>4</v>
      </c>
      <c r="C601" s="6" t="s">
        <v>9</v>
      </c>
      <c r="D601" s="6" t="s">
        <v>12</v>
      </c>
      <c r="E601" s="5" t="s">
        <v>22</v>
      </c>
      <c r="F601" s="5" t="s">
        <v>325</v>
      </c>
      <c r="G601" s="5" t="s">
        <v>162</v>
      </c>
      <c r="I601" s="5" t="s">
        <v>162</v>
      </c>
    </row>
    <row r="602" spans="1:10" x14ac:dyDescent="0.35">
      <c r="A602" s="6">
        <v>81105065</v>
      </c>
      <c r="B602" s="6" t="s">
        <v>4</v>
      </c>
      <c r="C602" s="6" t="s">
        <v>7</v>
      </c>
      <c r="D602" s="6" t="s">
        <v>6</v>
      </c>
      <c r="E602" s="5" t="s">
        <v>28</v>
      </c>
      <c r="F602" s="5" t="s">
        <v>28</v>
      </c>
      <c r="G602" s="5" t="s">
        <v>195</v>
      </c>
      <c r="H602" s="5" t="s">
        <v>171</v>
      </c>
      <c r="I602" s="5" t="s">
        <v>95</v>
      </c>
      <c r="J602" s="5" t="s">
        <v>31</v>
      </c>
    </row>
    <row r="603" spans="1:10" x14ac:dyDescent="0.35">
      <c r="A603" s="6">
        <v>81105962</v>
      </c>
      <c r="B603" s="6" t="s">
        <v>4</v>
      </c>
      <c r="C603" s="6" t="s">
        <v>10</v>
      </c>
      <c r="D603" s="6" t="s">
        <v>11</v>
      </c>
      <c r="E603" s="5" t="s">
        <v>32</v>
      </c>
      <c r="F603" s="5" t="s">
        <v>32</v>
      </c>
      <c r="G603" s="5" t="s">
        <v>60</v>
      </c>
      <c r="H603" s="5" t="s">
        <v>330</v>
      </c>
      <c r="I603" s="5" t="s">
        <v>35</v>
      </c>
      <c r="J603" s="5" t="s">
        <v>299</v>
      </c>
    </row>
    <row r="604" spans="1:10" x14ac:dyDescent="0.35">
      <c r="A604" s="6">
        <v>81107555</v>
      </c>
      <c r="B604" s="6" t="s">
        <v>4</v>
      </c>
      <c r="C604" s="6" t="s">
        <v>9</v>
      </c>
      <c r="D604" s="6" t="s">
        <v>8</v>
      </c>
      <c r="E604" s="5" t="s">
        <v>113</v>
      </c>
      <c r="F604" s="5" t="s">
        <v>405</v>
      </c>
      <c r="G604" s="5" t="s">
        <v>151</v>
      </c>
      <c r="H604" s="5" t="s">
        <v>326</v>
      </c>
      <c r="I604" s="5" t="s">
        <v>42</v>
      </c>
      <c r="J604" s="5" t="s">
        <v>329</v>
      </c>
    </row>
    <row r="605" spans="1:10" x14ac:dyDescent="0.35">
      <c r="A605" s="6">
        <v>81107877</v>
      </c>
      <c r="B605" s="6" t="s">
        <v>4</v>
      </c>
      <c r="C605" s="6" t="s">
        <v>10</v>
      </c>
      <c r="D605" s="6" t="s">
        <v>12</v>
      </c>
      <c r="E605" s="5" t="s">
        <v>33</v>
      </c>
      <c r="F605" s="5" t="s">
        <v>327</v>
      </c>
      <c r="G605" s="5" t="s">
        <v>41</v>
      </c>
      <c r="H605" s="5" t="s">
        <v>305</v>
      </c>
      <c r="I605" s="5" t="s">
        <v>35</v>
      </c>
      <c r="J605" s="5" t="s">
        <v>299</v>
      </c>
    </row>
    <row r="606" spans="1:10" x14ac:dyDescent="0.35">
      <c r="A606" s="6">
        <v>81108159</v>
      </c>
      <c r="B606" s="6" t="s">
        <v>4</v>
      </c>
      <c r="C606" s="6" t="s">
        <v>9</v>
      </c>
      <c r="D606" s="6" t="s">
        <v>11</v>
      </c>
      <c r="E606" s="5" t="s">
        <v>28</v>
      </c>
      <c r="F606" s="5" t="s">
        <v>28</v>
      </c>
      <c r="G606" s="5" t="s">
        <v>35</v>
      </c>
      <c r="H606" s="5" t="s">
        <v>299</v>
      </c>
      <c r="I606" s="5" t="s">
        <v>105</v>
      </c>
      <c r="J606" s="5" t="s">
        <v>302</v>
      </c>
    </row>
    <row r="607" spans="1:10" x14ac:dyDescent="0.35">
      <c r="A607" s="6">
        <v>81003173</v>
      </c>
      <c r="B607" s="6" t="s">
        <v>4</v>
      </c>
      <c r="C607" s="6" t="s">
        <v>14</v>
      </c>
      <c r="D607" s="6" t="s">
        <v>6</v>
      </c>
      <c r="E607" s="5" t="s">
        <v>66</v>
      </c>
      <c r="F607" s="5" t="s">
        <v>66</v>
      </c>
      <c r="G607" s="5" t="s">
        <v>29</v>
      </c>
      <c r="H607" s="5" t="s">
        <v>328</v>
      </c>
      <c r="I607" s="5" t="s">
        <v>36</v>
      </c>
      <c r="J607" s="5" t="s">
        <v>36</v>
      </c>
    </row>
    <row r="608" spans="1:10" x14ac:dyDescent="0.35">
      <c r="A608" s="6">
        <v>81109494</v>
      </c>
      <c r="B608" s="6" t="s">
        <v>4</v>
      </c>
      <c r="C608" s="6" t="s">
        <v>7</v>
      </c>
      <c r="D608" s="6" t="s">
        <v>6</v>
      </c>
      <c r="E608" s="5" t="s">
        <v>32</v>
      </c>
      <c r="F608" s="5" t="s">
        <v>32</v>
      </c>
      <c r="G608" s="5" t="s">
        <v>31</v>
      </c>
      <c r="H608" s="5" t="s">
        <v>31</v>
      </c>
      <c r="I608" s="5" t="s">
        <v>162</v>
      </c>
    </row>
    <row r="609" spans="1:10" x14ac:dyDescent="0.35">
      <c r="A609" s="6">
        <v>81109807</v>
      </c>
      <c r="B609" s="6" t="s">
        <v>4</v>
      </c>
      <c r="C609" s="6" t="s">
        <v>9</v>
      </c>
      <c r="D609" s="6" t="s">
        <v>11</v>
      </c>
      <c r="E609" s="5" t="s">
        <v>67</v>
      </c>
      <c r="F609" s="5" t="s">
        <v>325</v>
      </c>
      <c r="G609" s="5" t="s">
        <v>35</v>
      </c>
      <c r="H609" s="5" t="s">
        <v>299</v>
      </c>
      <c r="I609" s="5" t="s">
        <v>36</v>
      </c>
      <c r="J609" s="5" t="s">
        <v>36</v>
      </c>
    </row>
    <row r="610" spans="1:10" x14ac:dyDescent="0.35">
      <c r="A610" s="6">
        <v>81110773</v>
      </c>
      <c r="B610" s="6" t="s">
        <v>4</v>
      </c>
      <c r="C610" s="6" t="s">
        <v>9</v>
      </c>
      <c r="D610" s="6" t="s">
        <v>6</v>
      </c>
      <c r="E610" s="5" t="s">
        <v>41</v>
      </c>
      <c r="F610" s="5" t="s">
        <v>305</v>
      </c>
      <c r="G610" s="5" t="s">
        <v>20</v>
      </c>
      <c r="H610" s="5" t="s">
        <v>325</v>
      </c>
      <c r="I610" s="5" t="s">
        <v>52</v>
      </c>
      <c r="J610" s="5" t="s">
        <v>326</v>
      </c>
    </row>
    <row r="611" spans="1:10" x14ac:dyDescent="0.35">
      <c r="A611" s="6">
        <v>81112580</v>
      </c>
      <c r="B611" s="6" t="s">
        <v>4</v>
      </c>
      <c r="C611" s="6" t="s">
        <v>7</v>
      </c>
      <c r="D611" s="6" t="s">
        <v>6</v>
      </c>
      <c r="E611" s="5" t="s">
        <v>22</v>
      </c>
      <c r="F611" s="5" t="s">
        <v>325</v>
      </c>
      <c r="G611" s="5" t="s">
        <v>21</v>
      </c>
      <c r="H611" s="5" t="s">
        <v>21</v>
      </c>
      <c r="I611" s="5" t="s">
        <v>162</v>
      </c>
    </row>
    <row r="612" spans="1:10" x14ac:dyDescent="0.35">
      <c r="A612" s="6">
        <v>81114347</v>
      </c>
      <c r="B612" s="6" t="s">
        <v>4</v>
      </c>
      <c r="C612" s="6" t="s">
        <v>9</v>
      </c>
      <c r="D612" s="6" t="s">
        <v>6</v>
      </c>
      <c r="E612" s="5" t="s">
        <v>50</v>
      </c>
      <c r="F612" s="5" t="s">
        <v>31</v>
      </c>
      <c r="G612" s="5" t="s">
        <v>162</v>
      </c>
      <c r="I612" s="5" t="s">
        <v>162</v>
      </c>
    </row>
    <row r="613" spans="1:10" x14ac:dyDescent="0.35">
      <c r="A613" s="6">
        <v>81116322</v>
      </c>
      <c r="B613" s="6" t="s">
        <v>4</v>
      </c>
      <c r="C613" s="6" t="s">
        <v>7</v>
      </c>
      <c r="D613" s="6" t="s">
        <v>12</v>
      </c>
      <c r="E613" s="5" t="s">
        <v>23</v>
      </c>
      <c r="F613" s="5" t="s">
        <v>23</v>
      </c>
      <c r="G613" s="5" t="s">
        <v>45</v>
      </c>
      <c r="H613" s="5" t="s">
        <v>45</v>
      </c>
      <c r="I613" s="5" t="s">
        <v>38</v>
      </c>
      <c r="J613" s="5" t="s">
        <v>362</v>
      </c>
    </row>
    <row r="614" spans="1:10" x14ac:dyDescent="0.35">
      <c r="A614" s="6">
        <v>81116831</v>
      </c>
      <c r="B614" s="6" t="s">
        <v>4</v>
      </c>
      <c r="C614" s="6" t="s">
        <v>14</v>
      </c>
      <c r="D614" s="6" t="s">
        <v>12</v>
      </c>
      <c r="E614" s="5" t="s">
        <v>49</v>
      </c>
      <c r="F614" s="5" t="s">
        <v>343</v>
      </c>
      <c r="G614" s="5" t="s">
        <v>68</v>
      </c>
      <c r="H614" s="5" t="s">
        <v>108</v>
      </c>
      <c r="I614" s="5" t="s">
        <v>42</v>
      </c>
      <c r="J614" s="5" t="s">
        <v>329</v>
      </c>
    </row>
    <row r="615" spans="1:10" x14ac:dyDescent="0.35">
      <c r="A615" s="6">
        <v>81107843</v>
      </c>
      <c r="B615" s="6" t="s">
        <v>4</v>
      </c>
      <c r="C615" s="6" t="s">
        <v>9</v>
      </c>
      <c r="D615" s="6" t="s">
        <v>6</v>
      </c>
      <c r="E615" s="5" t="s">
        <v>26</v>
      </c>
      <c r="F615" s="5" t="s">
        <v>26</v>
      </c>
      <c r="G615" s="5" t="s">
        <v>35</v>
      </c>
      <c r="H615" s="5" t="s">
        <v>299</v>
      </c>
      <c r="I615" s="5" t="s">
        <v>113</v>
      </c>
      <c r="J615" s="5" t="s">
        <v>405</v>
      </c>
    </row>
    <row r="616" spans="1:10" x14ac:dyDescent="0.35">
      <c r="A616" s="6">
        <v>81118469</v>
      </c>
      <c r="B616" s="6" t="s">
        <v>4</v>
      </c>
      <c r="C616" s="6" t="s">
        <v>9</v>
      </c>
      <c r="D616" s="6" t="s">
        <v>12</v>
      </c>
      <c r="E616" s="5" t="s">
        <v>23</v>
      </c>
      <c r="F616" s="5" t="s">
        <v>23</v>
      </c>
      <c r="G616" s="5" t="s">
        <v>23</v>
      </c>
      <c r="H616" s="5" t="s">
        <v>23</v>
      </c>
      <c r="I616" s="5" t="s">
        <v>247</v>
      </c>
      <c r="J616" s="5" t="s">
        <v>247</v>
      </c>
    </row>
    <row r="617" spans="1:10" x14ac:dyDescent="0.35">
      <c r="A617" s="6">
        <v>81120013</v>
      </c>
      <c r="B617" s="6" t="s">
        <v>4</v>
      </c>
      <c r="C617" s="6" t="s">
        <v>9</v>
      </c>
      <c r="D617" s="6" t="s">
        <v>6</v>
      </c>
      <c r="E617" s="5" t="s">
        <v>20</v>
      </c>
      <c r="F617" s="5" t="s">
        <v>325</v>
      </c>
      <c r="G617" s="5" t="s">
        <v>31</v>
      </c>
      <c r="H617" s="5" t="s">
        <v>31</v>
      </c>
      <c r="I617" s="5" t="s">
        <v>32</v>
      </c>
      <c r="J617" s="5" t="s">
        <v>32</v>
      </c>
    </row>
    <row r="618" spans="1:10" x14ac:dyDescent="0.35">
      <c r="A618" s="6">
        <v>81120800</v>
      </c>
      <c r="B618" s="6" t="s">
        <v>4</v>
      </c>
      <c r="C618" s="6" t="s">
        <v>10</v>
      </c>
      <c r="D618" s="6" t="s">
        <v>8</v>
      </c>
      <c r="E618" s="5" t="s">
        <v>117</v>
      </c>
      <c r="F618" s="5" t="s">
        <v>302</v>
      </c>
      <c r="G618" s="5" t="s">
        <v>46</v>
      </c>
      <c r="H618" s="5" t="s">
        <v>330</v>
      </c>
      <c r="I618" s="5" t="s">
        <v>82</v>
      </c>
      <c r="J618" s="5" t="s">
        <v>334</v>
      </c>
    </row>
    <row r="619" spans="1:10" x14ac:dyDescent="0.35">
      <c r="A619" s="6">
        <v>81123446</v>
      </c>
      <c r="B619" s="6" t="s">
        <v>4</v>
      </c>
      <c r="C619" s="6" t="s">
        <v>7</v>
      </c>
      <c r="D619" s="6" t="s">
        <v>12</v>
      </c>
      <c r="E619" s="5" t="s">
        <v>113</v>
      </c>
      <c r="F619" s="5" t="s">
        <v>405</v>
      </c>
      <c r="G619" s="5" t="s">
        <v>23</v>
      </c>
      <c r="H619" s="5" t="s">
        <v>23</v>
      </c>
      <c r="I619" s="5" t="s">
        <v>35</v>
      </c>
      <c r="J619" s="5" t="s">
        <v>299</v>
      </c>
    </row>
    <row r="620" spans="1:10" x14ac:dyDescent="0.35">
      <c r="A620" s="6">
        <v>81123931</v>
      </c>
      <c r="B620" s="6" t="s">
        <v>4</v>
      </c>
      <c r="C620" s="6" t="s">
        <v>9</v>
      </c>
      <c r="D620" s="6" t="s">
        <v>8</v>
      </c>
      <c r="E620" s="5" t="s">
        <v>52</v>
      </c>
      <c r="F620" s="5" t="s">
        <v>326</v>
      </c>
      <c r="G620" s="5" t="s">
        <v>36</v>
      </c>
      <c r="H620" s="5" t="s">
        <v>36</v>
      </c>
      <c r="I620" s="5" t="s">
        <v>33</v>
      </c>
      <c r="J620" s="5" t="s">
        <v>327</v>
      </c>
    </row>
    <row r="621" spans="1:10" x14ac:dyDescent="0.35">
      <c r="A621" s="6">
        <v>81126483</v>
      </c>
      <c r="B621" s="6" t="s">
        <v>4</v>
      </c>
      <c r="C621" s="6" t="s">
        <v>7</v>
      </c>
      <c r="D621" s="6" t="s">
        <v>6</v>
      </c>
      <c r="E621" s="5" t="s">
        <v>28</v>
      </c>
      <c r="F621" s="5" t="s">
        <v>28</v>
      </c>
      <c r="G621" s="5" t="s">
        <v>201</v>
      </c>
      <c r="H621" s="5" t="s">
        <v>372</v>
      </c>
      <c r="I621" s="5" t="s">
        <v>33</v>
      </c>
      <c r="J621" s="5" t="s">
        <v>327</v>
      </c>
    </row>
    <row r="622" spans="1:10" x14ac:dyDescent="0.35">
      <c r="A622" s="6">
        <v>81122860</v>
      </c>
      <c r="B622" s="6" t="s">
        <v>4</v>
      </c>
      <c r="C622" s="6" t="s">
        <v>9</v>
      </c>
      <c r="D622" s="6" t="s">
        <v>6</v>
      </c>
      <c r="E622" s="5" t="s">
        <v>20</v>
      </c>
      <c r="F622" s="5" t="s">
        <v>325</v>
      </c>
      <c r="G622" s="5" t="s">
        <v>35</v>
      </c>
      <c r="H622" s="5" t="s">
        <v>299</v>
      </c>
      <c r="I622" s="5" t="s">
        <v>33</v>
      </c>
      <c r="J622" s="5" t="s">
        <v>327</v>
      </c>
    </row>
    <row r="623" spans="1:10" x14ac:dyDescent="0.35">
      <c r="A623" s="6">
        <v>81128077</v>
      </c>
      <c r="B623" s="6" t="s">
        <v>4</v>
      </c>
      <c r="C623" s="6" t="s">
        <v>7</v>
      </c>
      <c r="D623" s="6" t="s">
        <v>8</v>
      </c>
      <c r="E623" s="5" t="s">
        <v>131</v>
      </c>
      <c r="F623" s="5" t="s">
        <v>358</v>
      </c>
      <c r="G623" s="5" t="s">
        <v>21</v>
      </c>
      <c r="H623" s="5" t="s">
        <v>21</v>
      </c>
      <c r="I623" s="5" t="s">
        <v>84</v>
      </c>
      <c r="J623" s="5" t="s">
        <v>370</v>
      </c>
    </row>
    <row r="624" spans="1:10" x14ac:dyDescent="0.35">
      <c r="A624" s="6">
        <v>81128688</v>
      </c>
      <c r="B624" s="6" t="s">
        <v>4</v>
      </c>
      <c r="C624" s="6" t="s">
        <v>9</v>
      </c>
      <c r="D624" s="6" t="s">
        <v>8</v>
      </c>
      <c r="E624" s="5" t="s">
        <v>79</v>
      </c>
      <c r="F624" s="5" t="s">
        <v>73</v>
      </c>
      <c r="G624" s="5" t="s">
        <v>86</v>
      </c>
      <c r="H624" s="5" t="s">
        <v>330</v>
      </c>
      <c r="I624" s="5" t="s">
        <v>41</v>
      </c>
      <c r="J624" s="5" t="s">
        <v>305</v>
      </c>
    </row>
    <row r="625" spans="1:10" x14ac:dyDescent="0.35">
      <c r="A625" s="6">
        <v>81131977</v>
      </c>
      <c r="B625" s="6" t="s">
        <v>4</v>
      </c>
      <c r="C625" s="6" t="s">
        <v>10</v>
      </c>
      <c r="D625" s="6" t="s">
        <v>12</v>
      </c>
      <c r="E625" s="5" t="s">
        <v>45</v>
      </c>
      <c r="F625" s="5" t="s">
        <v>45</v>
      </c>
      <c r="G625" s="5" t="s">
        <v>31</v>
      </c>
      <c r="H625" s="5" t="s">
        <v>31</v>
      </c>
      <c r="I625" s="5" t="s">
        <v>41</v>
      </c>
      <c r="J625" s="5" t="s">
        <v>305</v>
      </c>
    </row>
    <row r="626" spans="1:10" x14ac:dyDescent="0.35">
      <c r="A626" s="6">
        <v>81139376</v>
      </c>
      <c r="B626" s="6" t="s">
        <v>4</v>
      </c>
      <c r="C626" s="6" t="s">
        <v>9</v>
      </c>
      <c r="D626" s="6" t="s">
        <v>12</v>
      </c>
      <c r="E626" s="5" t="s">
        <v>132</v>
      </c>
      <c r="F626" s="5" t="s">
        <v>314</v>
      </c>
      <c r="G626" s="5" t="s">
        <v>41</v>
      </c>
      <c r="H626" s="5" t="s">
        <v>305</v>
      </c>
      <c r="I626" s="5" t="s">
        <v>105</v>
      </c>
      <c r="J626" s="5" t="s">
        <v>302</v>
      </c>
    </row>
    <row r="627" spans="1:10" x14ac:dyDescent="0.35">
      <c r="A627" s="6">
        <v>81141824</v>
      </c>
      <c r="B627" s="6" t="s">
        <v>4</v>
      </c>
      <c r="C627" s="6" t="s">
        <v>9</v>
      </c>
      <c r="D627" s="6" t="s">
        <v>11</v>
      </c>
      <c r="E627" s="5" t="s">
        <v>133</v>
      </c>
      <c r="F627" s="5" t="s">
        <v>340</v>
      </c>
      <c r="G627" s="5" t="s">
        <v>36</v>
      </c>
      <c r="H627" s="5" t="s">
        <v>36</v>
      </c>
      <c r="I627" s="5" t="s">
        <v>87</v>
      </c>
      <c r="J627" s="5" t="s">
        <v>329</v>
      </c>
    </row>
    <row r="628" spans="1:10" x14ac:dyDescent="0.35">
      <c r="A628" s="6">
        <v>81142717</v>
      </c>
      <c r="B628" s="6" t="s">
        <v>4</v>
      </c>
      <c r="C628" s="6" t="s">
        <v>9</v>
      </c>
      <c r="D628" s="6" t="s">
        <v>6</v>
      </c>
      <c r="E628" s="5" t="s">
        <v>23</v>
      </c>
      <c r="F628" s="5" t="s">
        <v>23</v>
      </c>
      <c r="G628" s="5" t="s">
        <v>41</v>
      </c>
      <c r="H628" s="5" t="s">
        <v>305</v>
      </c>
      <c r="I628" s="5" t="s">
        <v>52</v>
      </c>
      <c r="J628" s="5" t="s">
        <v>326</v>
      </c>
    </row>
    <row r="629" spans="1:10" x14ac:dyDescent="0.35">
      <c r="A629" s="6">
        <v>81143030</v>
      </c>
      <c r="B629" s="6" t="s">
        <v>4</v>
      </c>
      <c r="C629" s="6" t="s">
        <v>9</v>
      </c>
      <c r="D629" s="6" t="s">
        <v>6</v>
      </c>
      <c r="E629" s="5" t="s">
        <v>84</v>
      </c>
      <c r="F629" s="5" t="s">
        <v>370</v>
      </c>
      <c r="G629" s="5" t="s">
        <v>45</v>
      </c>
      <c r="H629" s="5" t="s">
        <v>45</v>
      </c>
      <c r="I629" s="5" t="s">
        <v>35</v>
      </c>
      <c r="J629" s="5" t="s">
        <v>299</v>
      </c>
    </row>
    <row r="630" spans="1:10" x14ac:dyDescent="0.35">
      <c r="A630" s="6">
        <v>81144409</v>
      </c>
      <c r="B630" s="6" t="s">
        <v>4</v>
      </c>
      <c r="C630" s="6" t="s">
        <v>7</v>
      </c>
      <c r="D630" s="6" t="s">
        <v>6</v>
      </c>
      <c r="E630" s="5" t="s">
        <v>29</v>
      </c>
      <c r="F630" s="5" t="s">
        <v>328</v>
      </c>
      <c r="G630" s="5" t="s">
        <v>32</v>
      </c>
      <c r="H630" s="5" t="s">
        <v>32</v>
      </c>
      <c r="I630" s="5" t="s">
        <v>78</v>
      </c>
      <c r="J630" s="5" t="s">
        <v>299</v>
      </c>
    </row>
    <row r="631" spans="1:10" x14ac:dyDescent="0.35">
      <c r="A631" s="6">
        <v>81147328</v>
      </c>
      <c r="B631" s="6" t="s">
        <v>4</v>
      </c>
      <c r="C631" s="6" t="s">
        <v>5</v>
      </c>
      <c r="D631" s="6" t="s">
        <v>8</v>
      </c>
      <c r="E631" s="5" t="s">
        <v>46</v>
      </c>
      <c r="F631" s="5" t="s">
        <v>330</v>
      </c>
      <c r="G631" s="5" t="s">
        <v>33</v>
      </c>
      <c r="H631" s="5" t="s">
        <v>327</v>
      </c>
      <c r="I631" s="5" t="s">
        <v>29</v>
      </c>
      <c r="J631" s="5" t="s">
        <v>328</v>
      </c>
    </row>
    <row r="632" spans="1:10" x14ac:dyDescent="0.35">
      <c r="A632" s="6">
        <v>81148906</v>
      </c>
      <c r="B632" s="6" t="s">
        <v>4</v>
      </c>
      <c r="C632" s="6" t="s">
        <v>7</v>
      </c>
      <c r="D632" s="6" t="s">
        <v>6</v>
      </c>
      <c r="E632" s="5" t="s">
        <v>134</v>
      </c>
      <c r="F632" s="5" t="s">
        <v>198</v>
      </c>
      <c r="G632" s="5" t="s">
        <v>113</v>
      </c>
      <c r="H632" s="5" t="s">
        <v>405</v>
      </c>
      <c r="I632" s="5" t="s">
        <v>244</v>
      </c>
      <c r="J632" s="5" t="s">
        <v>330</v>
      </c>
    </row>
    <row r="633" spans="1:10" x14ac:dyDescent="0.35">
      <c r="A633" s="6">
        <v>81163294</v>
      </c>
      <c r="B633" s="6" t="s">
        <v>4</v>
      </c>
      <c r="C633" s="6" t="s">
        <v>10</v>
      </c>
      <c r="D633" s="6" t="s">
        <v>11</v>
      </c>
      <c r="E633" s="5" t="s">
        <v>32</v>
      </c>
      <c r="F633" s="5" t="s">
        <v>32</v>
      </c>
      <c r="G633" s="5" t="s">
        <v>26</v>
      </c>
      <c r="H633" s="5" t="s">
        <v>26</v>
      </c>
      <c r="I633" s="5" t="s">
        <v>33</v>
      </c>
      <c r="J633" s="5" t="s">
        <v>327</v>
      </c>
    </row>
    <row r="634" spans="1:10" x14ac:dyDescent="0.35">
      <c r="A634" s="6">
        <v>81165003</v>
      </c>
      <c r="B634" s="6" t="s">
        <v>4</v>
      </c>
      <c r="C634" s="6" t="s">
        <v>9</v>
      </c>
      <c r="D634" s="6" t="s">
        <v>6</v>
      </c>
      <c r="E634" s="5" t="s">
        <v>35</v>
      </c>
      <c r="F634" s="5" t="s">
        <v>299</v>
      </c>
      <c r="G634" s="5" t="s">
        <v>202</v>
      </c>
      <c r="H634" s="5" t="s">
        <v>202</v>
      </c>
      <c r="I634" s="5" t="s">
        <v>58</v>
      </c>
      <c r="J634" s="5" t="s">
        <v>58</v>
      </c>
    </row>
    <row r="635" spans="1:10" x14ac:dyDescent="0.35">
      <c r="A635" s="6">
        <v>81167173</v>
      </c>
      <c r="B635" s="6" t="s">
        <v>4</v>
      </c>
      <c r="C635" s="6" t="s">
        <v>7</v>
      </c>
      <c r="D635" s="6" t="s">
        <v>6</v>
      </c>
      <c r="E635" s="5" t="s">
        <v>23</v>
      </c>
      <c r="F635" s="5" t="s">
        <v>23</v>
      </c>
      <c r="G635" s="5" t="s">
        <v>41</v>
      </c>
      <c r="H635" s="5" t="s">
        <v>305</v>
      </c>
      <c r="I635" s="5" t="s">
        <v>28</v>
      </c>
      <c r="J635" s="5" t="s">
        <v>28</v>
      </c>
    </row>
    <row r="636" spans="1:10" x14ac:dyDescent="0.35">
      <c r="A636" s="6">
        <v>81170058</v>
      </c>
      <c r="B636" s="6" t="s">
        <v>4</v>
      </c>
      <c r="C636" s="6" t="s">
        <v>7</v>
      </c>
      <c r="D636" s="6" t="s">
        <v>8</v>
      </c>
      <c r="E636" s="5" t="s">
        <v>20</v>
      </c>
      <c r="F636" s="5" t="s">
        <v>325</v>
      </c>
      <c r="G636" s="5" t="s">
        <v>35</v>
      </c>
      <c r="H636" s="5" t="s">
        <v>299</v>
      </c>
      <c r="I636" s="5" t="s">
        <v>42</v>
      </c>
      <c r="J636" s="5" t="s">
        <v>329</v>
      </c>
    </row>
    <row r="637" spans="1:10" x14ac:dyDescent="0.35">
      <c r="A637" s="6">
        <v>81173199</v>
      </c>
      <c r="B637" s="6" t="s">
        <v>4</v>
      </c>
      <c r="C637" s="6" t="s">
        <v>14</v>
      </c>
      <c r="D637" s="6" t="s">
        <v>8</v>
      </c>
      <c r="E637" s="5" t="s">
        <v>28</v>
      </c>
      <c r="F637" s="5" t="s">
        <v>28</v>
      </c>
      <c r="G637" s="5" t="s">
        <v>36</v>
      </c>
      <c r="H637" s="5" t="s">
        <v>36</v>
      </c>
      <c r="I637" s="5" t="s">
        <v>23</v>
      </c>
      <c r="J637" s="5" t="s">
        <v>23</v>
      </c>
    </row>
    <row r="638" spans="1:10" x14ac:dyDescent="0.35">
      <c r="A638" s="6">
        <v>81176832</v>
      </c>
      <c r="B638" s="6" t="s">
        <v>4</v>
      </c>
      <c r="C638" s="6" t="s">
        <v>7</v>
      </c>
      <c r="D638" s="6" t="s">
        <v>8</v>
      </c>
      <c r="E638" s="5" t="s">
        <v>50</v>
      </c>
      <c r="F638" s="5" t="s">
        <v>31</v>
      </c>
      <c r="G638" s="5" t="s">
        <v>33</v>
      </c>
      <c r="H638" s="5" t="s">
        <v>327</v>
      </c>
      <c r="I638" s="5" t="s">
        <v>21</v>
      </c>
      <c r="J638" s="5" t="s">
        <v>21</v>
      </c>
    </row>
    <row r="639" spans="1:10" x14ac:dyDescent="0.35">
      <c r="A639" s="6">
        <v>81176885</v>
      </c>
      <c r="B639" s="6" t="s">
        <v>4</v>
      </c>
      <c r="C639" s="6" t="s">
        <v>9</v>
      </c>
      <c r="D639" s="6" t="s">
        <v>8</v>
      </c>
      <c r="E639" s="5" t="s">
        <v>135</v>
      </c>
      <c r="F639" s="5" t="s">
        <v>337</v>
      </c>
      <c r="G639" s="5" t="s">
        <v>23</v>
      </c>
      <c r="H639" s="5" t="s">
        <v>23</v>
      </c>
      <c r="I639" s="5" t="s">
        <v>46</v>
      </c>
      <c r="J639" s="5" t="s">
        <v>330</v>
      </c>
    </row>
    <row r="640" spans="1:10" x14ac:dyDescent="0.35">
      <c r="A640" s="6">
        <v>81178199</v>
      </c>
      <c r="B640" s="6" t="s">
        <v>4</v>
      </c>
      <c r="C640" s="6" t="s">
        <v>9</v>
      </c>
      <c r="D640" s="6" t="s">
        <v>13</v>
      </c>
      <c r="E640" s="5" t="s">
        <v>19</v>
      </c>
      <c r="F640" s="5" t="s">
        <v>19</v>
      </c>
      <c r="G640" s="5" t="s">
        <v>162</v>
      </c>
      <c r="I640" s="5" t="s">
        <v>162</v>
      </c>
    </row>
    <row r="641" spans="1:10" x14ac:dyDescent="0.35">
      <c r="A641" s="6">
        <v>81182720</v>
      </c>
      <c r="B641" s="6" t="s">
        <v>4</v>
      </c>
      <c r="C641" s="6" t="s">
        <v>9</v>
      </c>
      <c r="D641" s="6" t="s">
        <v>8</v>
      </c>
      <c r="E641" s="5" t="s">
        <v>23</v>
      </c>
      <c r="F641" s="5" t="s">
        <v>23</v>
      </c>
      <c r="G641" s="5" t="s">
        <v>98</v>
      </c>
      <c r="H641" s="5" t="s">
        <v>312</v>
      </c>
      <c r="I641" s="5" t="s">
        <v>162</v>
      </c>
    </row>
    <row r="642" spans="1:10" x14ac:dyDescent="0.35">
      <c r="A642" s="6">
        <v>81191952</v>
      </c>
      <c r="B642" s="6" t="s">
        <v>4</v>
      </c>
      <c r="C642" s="6" t="s">
        <v>10</v>
      </c>
      <c r="D642" s="6" t="s">
        <v>12</v>
      </c>
      <c r="E642" s="5" t="s">
        <v>23</v>
      </c>
      <c r="F642" s="5" t="s">
        <v>23</v>
      </c>
      <c r="G642" s="5" t="s">
        <v>25</v>
      </c>
      <c r="H642" s="5" t="s">
        <v>25</v>
      </c>
      <c r="I642" s="5" t="s">
        <v>33</v>
      </c>
      <c r="J642" s="5" t="s">
        <v>327</v>
      </c>
    </row>
    <row r="643" spans="1:10" x14ac:dyDescent="0.35">
      <c r="A643" s="6">
        <v>81200424</v>
      </c>
      <c r="B643" s="6" t="s">
        <v>4</v>
      </c>
      <c r="C643" s="6" t="s">
        <v>9</v>
      </c>
      <c r="D643" s="6" t="s">
        <v>8</v>
      </c>
      <c r="E643" s="5" t="s">
        <v>23</v>
      </c>
      <c r="F643" s="5" t="s">
        <v>23</v>
      </c>
      <c r="G643" s="5" t="s">
        <v>66</v>
      </c>
      <c r="H643" s="5" t="s">
        <v>66</v>
      </c>
      <c r="I643" s="5" t="s">
        <v>30</v>
      </c>
      <c r="J643" s="5" t="s">
        <v>30</v>
      </c>
    </row>
    <row r="644" spans="1:10" x14ac:dyDescent="0.35">
      <c r="A644" s="6">
        <v>81200991</v>
      </c>
      <c r="B644" s="6" t="s">
        <v>4</v>
      </c>
      <c r="C644" s="6" t="s">
        <v>7</v>
      </c>
      <c r="D644" s="6" t="s">
        <v>6</v>
      </c>
      <c r="E644" s="5" t="s">
        <v>52</v>
      </c>
      <c r="F644" s="5" t="s">
        <v>326</v>
      </c>
      <c r="G644" s="5" t="s">
        <v>51</v>
      </c>
      <c r="H644" s="5" t="s">
        <v>326</v>
      </c>
      <c r="I644" s="5" t="s">
        <v>152</v>
      </c>
      <c r="J644" s="5" t="s">
        <v>152</v>
      </c>
    </row>
    <row r="645" spans="1:10" x14ac:dyDescent="0.35">
      <c r="A645" s="6">
        <v>81209881</v>
      </c>
      <c r="B645" s="6" t="s">
        <v>4</v>
      </c>
      <c r="C645" s="6" t="s">
        <v>7</v>
      </c>
      <c r="D645" s="6" t="s">
        <v>8</v>
      </c>
      <c r="E645" s="5" t="s">
        <v>28</v>
      </c>
      <c r="F645" s="5" t="s">
        <v>28</v>
      </c>
      <c r="G645" s="5" t="s">
        <v>52</v>
      </c>
      <c r="H645" s="5" t="s">
        <v>326</v>
      </c>
      <c r="I645" s="5" t="s">
        <v>23</v>
      </c>
      <c r="J645" s="5" t="s">
        <v>23</v>
      </c>
    </row>
    <row r="646" spans="1:10" x14ac:dyDescent="0.35">
      <c r="A646" s="6">
        <v>81231852</v>
      </c>
      <c r="B646" s="6" t="s">
        <v>4</v>
      </c>
      <c r="C646" s="6" t="s">
        <v>10</v>
      </c>
      <c r="D646" s="6" t="s">
        <v>8</v>
      </c>
      <c r="E646" s="5" t="s">
        <v>58</v>
      </c>
      <c r="F646" s="5" t="s">
        <v>58</v>
      </c>
      <c r="G646" s="5" t="s">
        <v>58</v>
      </c>
      <c r="H646" s="5" t="s">
        <v>58</v>
      </c>
      <c r="I646" s="5" t="s">
        <v>167</v>
      </c>
      <c r="J646" s="5" t="s">
        <v>334</v>
      </c>
    </row>
    <row r="647" spans="1:10" x14ac:dyDescent="0.35">
      <c r="A647" s="6">
        <v>81241133</v>
      </c>
      <c r="B647" s="6" t="s">
        <v>4</v>
      </c>
      <c r="C647" s="6" t="s">
        <v>9</v>
      </c>
      <c r="D647" s="6" t="s">
        <v>12</v>
      </c>
      <c r="E647" s="5" t="s">
        <v>50</v>
      </c>
      <c r="F647" s="5" t="s">
        <v>31</v>
      </c>
      <c r="G647" s="5" t="s">
        <v>29</v>
      </c>
      <c r="H647" s="5" t="s">
        <v>328</v>
      </c>
      <c r="I647" s="5" t="s">
        <v>67</v>
      </c>
      <c r="J647" s="5" t="s">
        <v>325</v>
      </c>
    </row>
    <row r="648" spans="1:10" x14ac:dyDescent="0.35">
      <c r="A648" s="6">
        <v>81251456</v>
      </c>
      <c r="B648" s="6" t="s">
        <v>4</v>
      </c>
      <c r="C648" s="6" t="s">
        <v>7</v>
      </c>
      <c r="D648" s="6" t="s">
        <v>11</v>
      </c>
      <c r="E648" s="5" t="s">
        <v>32</v>
      </c>
      <c r="F648" s="5" t="s">
        <v>32</v>
      </c>
      <c r="G648" s="5" t="s">
        <v>26</v>
      </c>
      <c r="H648" s="5" t="s">
        <v>26</v>
      </c>
      <c r="I648" s="5" t="s">
        <v>46</v>
      </c>
      <c r="J648" s="5" t="s">
        <v>330</v>
      </c>
    </row>
    <row r="649" spans="1:10" x14ac:dyDescent="0.35">
      <c r="A649" s="6">
        <v>81261871</v>
      </c>
      <c r="B649" s="6" t="s">
        <v>4</v>
      </c>
      <c r="C649" s="6" t="s">
        <v>9</v>
      </c>
      <c r="D649" s="6" t="s">
        <v>6</v>
      </c>
      <c r="E649" s="5" t="s">
        <v>32</v>
      </c>
      <c r="F649" s="5" t="s">
        <v>32</v>
      </c>
      <c r="G649" s="5" t="s">
        <v>203</v>
      </c>
      <c r="H649" s="5" t="s">
        <v>326</v>
      </c>
      <c r="I649" s="5" t="s">
        <v>61</v>
      </c>
      <c r="J649" s="5" t="s">
        <v>61</v>
      </c>
    </row>
    <row r="650" spans="1:10" x14ac:dyDescent="0.35">
      <c r="A650" s="6">
        <v>81276364</v>
      </c>
      <c r="B650" s="6" t="s">
        <v>4</v>
      </c>
      <c r="C650" s="6" t="s">
        <v>5</v>
      </c>
      <c r="D650" s="6" t="s">
        <v>6</v>
      </c>
      <c r="E650" s="5" t="s">
        <v>50</v>
      </c>
      <c r="F650" s="5" t="s">
        <v>31</v>
      </c>
      <c r="G650" s="5" t="s">
        <v>36</v>
      </c>
      <c r="H650" s="5" t="s">
        <v>36</v>
      </c>
      <c r="I650" s="5" t="s">
        <v>52</v>
      </c>
      <c r="J650" s="5" t="s">
        <v>326</v>
      </c>
    </row>
    <row r="651" spans="1:10" x14ac:dyDescent="0.35">
      <c r="A651" s="6">
        <v>81301874</v>
      </c>
      <c r="B651" s="6" t="s">
        <v>4</v>
      </c>
      <c r="C651" s="6" t="s">
        <v>10</v>
      </c>
      <c r="D651" s="6" t="s">
        <v>12</v>
      </c>
      <c r="E651" s="5" t="s">
        <v>58</v>
      </c>
      <c r="F651" s="5" t="s">
        <v>58</v>
      </c>
      <c r="G651" s="5" t="s">
        <v>58</v>
      </c>
      <c r="H651" s="5" t="s">
        <v>58</v>
      </c>
      <c r="I651" s="5" t="s">
        <v>29</v>
      </c>
      <c r="J651" s="5" t="s">
        <v>328</v>
      </c>
    </row>
    <row r="652" spans="1:10" x14ac:dyDescent="0.35">
      <c r="A652" s="6">
        <v>81306949</v>
      </c>
      <c r="B652" s="6" t="s">
        <v>4</v>
      </c>
      <c r="C652" s="6" t="s">
        <v>7</v>
      </c>
      <c r="D652" s="6" t="s">
        <v>12</v>
      </c>
      <c r="E652" s="5" t="s">
        <v>40</v>
      </c>
      <c r="F652" s="5" t="s">
        <v>40</v>
      </c>
      <c r="G652" s="5" t="s">
        <v>66</v>
      </c>
      <c r="H652" s="5" t="s">
        <v>66</v>
      </c>
      <c r="I652" s="5" t="s">
        <v>72</v>
      </c>
      <c r="J652" s="5" t="s">
        <v>307</v>
      </c>
    </row>
    <row r="653" spans="1:10" x14ac:dyDescent="0.35">
      <c r="A653" s="6">
        <v>81331168</v>
      </c>
      <c r="B653" s="6" t="s">
        <v>4</v>
      </c>
      <c r="C653" s="6" t="s">
        <v>7</v>
      </c>
      <c r="D653" s="6" t="s">
        <v>11</v>
      </c>
      <c r="E653" s="5" t="s">
        <v>50</v>
      </c>
      <c r="F653" s="5" t="s">
        <v>31</v>
      </c>
      <c r="G653" s="5" t="s">
        <v>162</v>
      </c>
      <c r="I653" s="5" t="s">
        <v>162</v>
      </c>
    </row>
    <row r="654" spans="1:10" x14ac:dyDescent="0.35">
      <c r="A654" s="6">
        <v>81372670</v>
      </c>
      <c r="B654" s="6" t="s">
        <v>4</v>
      </c>
      <c r="C654" s="6" t="s">
        <v>7</v>
      </c>
      <c r="D654" s="6" t="s">
        <v>6</v>
      </c>
      <c r="E654" s="5" t="s">
        <v>19</v>
      </c>
      <c r="F654" s="5" t="s">
        <v>19</v>
      </c>
      <c r="G654" s="5" t="s">
        <v>131</v>
      </c>
      <c r="H654" s="5" t="s">
        <v>358</v>
      </c>
      <c r="I654" s="5" t="s">
        <v>36</v>
      </c>
      <c r="J654" s="5" t="s">
        <v>36</v>
      </c>
    </row>
    <row r="655" spans="1:10" x14ac:dyDescent="0.35">
      <c r="A655" s="6">
        <v>81382328</v>
      </c>
      <c r="B655" s="6" t="s">
        <v>4</v>
      </c>
      <c r="C655" s="6" t="s">
        <v>9</v>
      </c>
      <c r="D655" s="6" t="s">
        <v>12</v>
      </c>
      <c r="E655" s="5" t="s">
        <v>137</v>
      </c>
      <c r="F655" s="5" t="s">
        <v>365</v>
      </c>
      <c r="G655" s="5" t="s">
        <v>41</v>
      </c>
      <c r="H655" s="5" t="s">
        <v>305</v>
      </c>
      <c r="I655" s="5" t="s">
        <v>19</v>
      </c>
      <c r="J655" s="5" t="s">
        <v>19</v>
      </c>
    </row>
    <row r="656" spans="1:10" x14ac:dyDescent="0.35">
      <c r="A656" s="6">
        <v>81385688</v>
      </c>
      <c r="B656" s="6" t="s">
        <v>4</v>
      </c>
      <c r="C656" s="6" t="s">
        <v>9</v>
      </c>
      <c r="D656" s="6" t="s">
        <v>11</v>
      </c>
      <c r="E656" s="5" t="s">
        <v>67</v>
      </c>
      <c r="F656" s="5" t="s">
        <v>325</v>
      </c>
      <c r="G656" s="5" t="s">
        <v>80</v>
      </c>
      <c r="H656" s="5" t="s">
        <v>326</v>
      </c>
      <c r="I656" s="5" t="s">
        <v>27</v>
      </c>
      <c r="J656" s="5" t="s">
        <v>326</v>
      </c>
    </row>
    <row r="657" spans="1:10" x14ac:dyDescent="0.35">
      <c r="A657" s="6">
        <v>81392160</v>
      </c>
      <c r="B657" s="6" t="s">
        <v>4</v>
      </c>
      <c r="C657" s="6" t="s">
        <v>9</v>
      </c>
      <c r="D657" s="6" t="s">
        <v>6</v>
      </c>
      <c r="E657" s="5" t="s">
        <v>19</v>
      </c>
      <c r="F657" s="5" t="s">
        <v>19</v>
      </c>
      <c r="G657" s="5" t="s">
        <v>49</v>
      </c>
      <c r="H657" s="5" t="s">
        <v>343</v>
      </c>
      <c r="I657" s="5" t="s">
        <v>36</v>
      </c>
      <c r="J657" s="5" t="s">
        <v>36</v>
      </c>
    </row>
    <row r="658" spans="1:10" x14ac:dyDescent="0.35">
      <c r="A658" s="6">
        <v>81400042</v>
      </c>
      <c r="B658" s="6" t="s">
        <v>4</v>
      </c>
      <c r="C658" s="6" t="s">
        <v>10</v>
      </c>
      <c r="D658" s="6" t="s">
        <v>8</v>
      </c>
      <c r="E658" s="5" t="s">
        <v>50</v>
      </c>
      <c r="F658" s="5" t="s">
        <v>31</v>
      </c>
      <c r="G658" s="5" t="s">
        <v>51</v>
      </c>
      <c r="H658" s="5" t="s">
        <v>326</v>
      </c>
      <c r="I658" s="5" t="s">
        <v>58</v>
      </c>
      <c r="J658" s="5" t="s">
        <v>58</v>
      </c>
    </row>
    <row r="659" spans="1:10" x14ac:dyDescent="0.35">
      <c r="A659" s="6">
        <v>81403100</v>
      </c>
      <c r="B659" s="6" t="s">
        <v>4</v>
      </c>
      <c r="C659" s="6" t="s">
        <v>9</v>
      </c>
      <c r="D659" s="6" t="s">
        <v>6</v>
      </c>
      <c r="E659" s="5" t="s">
        <v>19</v>
      </c>
      <c r="F659" s="5" t="s">
        <v>19</v>
      </c>
      <c r="G659" s="5" t="s">
        <v>45</v>
      </c>
      <c r="H659" s="5" t="s">
        <v>45</v>
      </c>
      <c r="I659" s="5" t="s">
        <v>46</v>
      </c>
      <c r="J659" s="5" t="s">
        <v>330</v>
      </c>
    </row>
    <row r="660" spans="1:10" x14ac:dyDescent="0.35">
      <c r="A660" s="6">
        <v>81416088</v>
      </c>
      <c r="B660" s="6" t="s">
        <v>4</v>
      </c>
      <c r="C660" s="6" t="s">
        <v>9</v>
      </c>
      <c r="D660" s="6" t="s">
        <v>6</v>
      </c>
      <c r="E660" s="5" t="s">
        <v>78</v>
      </c>
      <c r="F660" s="5" t="s">
        <v>299</v>
      </c>
      <c r="G660" s="5" t="s">
        <v>33</v>
      </c>
      <c r="H660" s="5" t="s">
        <v>327</v>
      </c>
      <c r="I660" s="5" t="s">
        <v>61</v>
      </c>
      <c r="J660" s="5" t="s">
        <v>61</v>
      </c>
    </row>
    <row r="661" spans="1:10" x14ac:dyDescent="0.35">
      <c r="A661" s="6">
        <v>81418961</v>
      </c>
      <c r="B661" s="6" t="s">
        <v>4</v>
      </c>
      <c r="C661" s="6" t="s">
        <v>7</v>
      </c>
      <c r="D661" s="6" t="s">
        <v>11</v>
      </c>
      <c r="E661" s="5" t="s">
        <v>21</v>
      </c>
      <c r="F661" s="5" t="s">
        <v>21</v>
      </c>
      <c r="G661" s="5" t="s">
        <v>33</v>
      </c>
      <c r="H661" s="5" t="s">
        <v>327</v>
      </c>
      <c r="I661" s="5" t="s">
        <v>52</v>
      </c>
      <c r="J661" s="5" t="s">
        <v>326</v>
      </c>
    </row>
    <row r="662" spans="1:10" x14ac:dyDescent="0.35">
      <c r="A662" s="6">
        <v>81443148</v>
      </c>
      <c r="B662" s="6" t="s">
        <v>4</v>
      </c>
      <c r="C662" s="6" t="s">
        <v>9</v>
      </c>
      <c r="D662" s="6" t="s">
        <v>11</v>
      </c>
      <c r="E662" s="5" t="s">
        <v>23</v>
      </c>
      <c r="F662" s="5" t="s">
        <v>23</v>
      </c>
      <c r="G662" s="5" t="s">
        <v>36</v>
      </c>
      <c r="H662" s="5" t="s">
        <v>36</v>
      </c>
      <c r="I662" s="5" t="s">
        <v>45</v>
      </c>
      <c r="J662" s="5" t="s">
        <v>45</v>
      </c>
    </row>
    <row r="663" spans="1:10" x14ac:dyDescent="0.35">
      <c r="A663" s="6">
        <v>81445977</v>
      </c>
      <c r="B663" s="6" t="s">
        <v>4</v>
      </c>
      <c r="C663" s="6" t="s">
        <v>9</v>
      </c>
      <c r="D663" s="6" t="s">
        <v>12</v>
      </c>
      <c r="E663" s="5" t="s">
        <v>23</v>
      </c>
      <c r="F663" s="5" t="s">
        <v>23</v>
      </c>
      <c r="G663" s="5" t="s">
        <v>35</v>
      </c>
      <c r="H663" s="5" t="s">
        <v>299</v>
      </c>
      <c r="I663" s="5" t="s">
        <v>20</v>
      </c>
      <c r="J663" s="5" t="s">
        <v>325</v>
      </c>
    </row>
    <row r="664" spans="1:10" x14ac:dyDescent="0.35">
      <c r="A664" s="6">
        <v>81451530</v>
      </c>
      <c r="B664" s="6" t="s">
        <v>4</v>
      </c>
      <c r="C664" s="6" t="s">
        <v>7</v>
      </c>
      <c r="D664" s="6" t="s">
        <v>6</v>
      </c>
      <c r="E664" s="5" t="s">
        <v>28</v>
      </c>
      <c r="F664" s="5" t="s">
        <v>28</v>
      </c>
      <c r="G664" s="5" t="s">
        <v>29</v>
      </c>
      <c r="H664" s="5" t="s">
        <v>328</v>
      </c>
      <c r="I664" s="5" t="s">
        <v>61</v>
      </c>
      <c r="J664" s="5" t="s">
        <v>61</v>
      </c>
    </row>
    <row r="665" spans="1:10" x14ac:dyDescent="0.35">
      <c r="A665" s="6">
        <v>81459595</v>
      </c>
      <c r="B665" s="6" t="s">
        <v>4</v>
      </c>
      <c r="C665" s="6" t="s">
        <v>9</v>
      </c>
      <c r="D665" s="6" t="s">
        <v>6</v>
      </c>
      <c r="E665" s="5" t="s">
        <v>25</v>
      </c>
      <c r="F665" s="5" t="s">
        <v>25</v>
      </c>
      <c r="G665" s="5" t="s">
        <v>45</v>
      </c>
      <c r="H665" s="5" t="s">
        <v>45</v>
      </c>
      <c r="I665" s="5" t="s">
        <v>35</v>
      </c>
      <c r="J665" s="5" t="s">
        <v>299</v>
      </c>
    </row>
    <row r="666" spans="1:10" x14ac:dyDescent="0.35">
      <c r="A666" s="6">
        <v>81465472</v>
      </c>
      <c r="B666" s="6" t="s">
        <v>4</v>
      </c>
      <c r="C666" s="6" t="s">
        <v>7</v>
      </c>
      <c r="D666" s="6" t="s">
        <v>12</v>
      </c>
      <c r="E666" s="5" t="s">
        <v>23</v>
      </c>
      <c r="F666" s="5" t="s">
        <v>23</v>
      </c>
      <c r="G666" s="5" t="s">
        <v>21</v>
      </c>
      <c r="H666" s="5" t="s">
        <v>21</v>
      </c>
      <c r="I666" s="5" t="s">
        <v>20</v>
      </c>
      <c r="J666" s="5" t="s">
        <v>325</v>
      </c>
    </row>
    <row r="667" spans="1:10" x14ac:dyDescent="0.35">
      <c r="A667" s="6">
        <v>81471351</v>
      </c>
      <c r="B667" s="6" t="s">
        <v>4</v>
      </c>
      <c r="C667" s="6" t="s">
        <v>9</v>
      </c>
      <c r="D667" s="6" t="s">
        <v>12</v>
      </c>
      <c r="E667" s="5" t="s">
        <v>21</v>
      </c>
      <c r="F667" s="5" t="s">
        <v>21</v>
      </c>
      <c r="G667" s="5" t="s">
        <v>80</v>
      </c>
      <c r="H667" s="5" t="s">
        <v>326</v>
      </c>
      <c r="I667" s="5" t="s">
        <v>20</v>
      </c>
      <c r="J667" s="5" t="s">
        <v>325</v>
      </c>
    </row>
    <row r="668" spans="1:10" x14ac:dyDescent="0.35">
      <c r="A668" s="6">
        <v>81487569</v>
      </c>
      <c r="B668" s="6" t="s">
        <v>4</v>
      </c>
      <c r="C668" s="6" t="s">
        <v>7</v>
      </c>
      <c r="D668" s="6" t="s">
        <v>11</v>
      </c>
      <c r="E668" s="5" t="s">
        <v>19</v>
      </c>
      <c r="F668" s="5" t="s">
        <v>19</v>
      </c>
      <c r="G668" s="5" t="s">
        <v>32</v>
      </c>
      <c r="H668" s="5" t="s">
        <v>32</v>
      </c>
      <c r="I668" s="5" t="s">
        <v>25</v>
      </c>
      <c r="J668" s="5" t="s">
        <v>25</v>
      </c>
    </row>
    <row r="669" spans="1:10" x14ac:dyDescent="0.35">
      <c r="A669" s="6">
        <v>81503317</v>
      </c>
      <c r="B669" s="6" t="s">
        <v>4</v>
      </c>
      <c r="C669" s="6" t="s">
        <v>9</v>
      </c>
      <c r="D669" s="6" t="s">
        <v>6</v>
      </c>
      <c r="E669" s="5" t="s">
        <v>138</v>
      </c>
      <c r="F669" s="5" t="s">
        <v>328</v>
      </c>
      <c r="G669" s="5" t="s">
        <v>22</v>
      </c>
      <c r="H669" s="5" t="s">
        <v>325</v>
      </c>
      <c r="I669" s="5" t="s">
        <v>186</v>
      </c>
      <c r="J669" s="5" t="s">
        <v>334</v>
      </c>
    </row>
    <row r="670" spans="1:10" x14ac:dyDescent="0.35">
      <c r="A670" s="6">
        <v>81505685</v>
      </c>
      <c r="B670" s="6" t="s">
        <v>4</v>
      </c>
      <c r="C670" s="6" t="s">
        <v>7</v>
      </c>
      <c r="D670" s="6" t="s">
        <v>6</v>
      </c>
      <c r="E670" s="5" t="s">
        <v>26</v>
      </c>
      <c r="F670" s="5" t="s">
        <v>26</v>
      </c>
      <c r="G670" s="5" t="s">
        <v>32</v>
      </c>
      <c r="H670" s="5" t="s">
        <v>32</v>
      </c>
      <c r="I670" s="5" t="s">
        <v>33</v>
      </c>
      <c r="J670" s="5" t="s">
        <v>327</v>
      </c>
    </row>
    <row r="671" spans="1:10" x14ac:dyDescent="0.35">
      <c r="A671" s="6">
        <v>81509816</v>
      </c>
      <c r="B671" s="6" t="s">
        <v>4</v>
      </c>
      <c r="C671" s="6" t="s">
        <v>9</v>
      </c>
      <c r="D671" s="6" t="s">
        <v>6</v>
      </c>
      <c r="E671" s="5" t="s">
        <v>23</v>
      </c>
      <c r="F671" s="5" t="s">
        <v>23</v>
      </c>
      <c r="G671" s="5" t="s">
        <v>87</v>
      </c>
      <c r="H671" s="5" t="s">
        <v>329</v>
      </c>
      <c r="I671" s="5" t="s">
        <v>162</v>
      </c>
    </row>
    <row r="672" spans="1:10" x14ac:dyDescent="0.35">
      <c r="A672" s="6">
        <v>81522174</v>
      </c>
      <c r="B672" s="6" t="s">
        <v>4</v>
      </c>
      <c r="C672" s="6" t="s">
        <v>9</v>
      </c>
      <c r="D672" s="6" t="s">
        <v>8</v>
      </c>
      <c r="E672" s="5" t="s">
        <v>35</v>
      </c>
      <c r="F672" s="5" t="s">
        <v>299</v>
      </c>
      <c r="G672" s="5" t="s">
        <v>21</v>
      </c>
      <c r="H672" s="5" t="s">
        <v>21</v>
      </c>
      <c r="I672" s="5" t="s">
        <v>41</v>
      </c>
      <c r="J672" s="5" t="s">
        <v>305</v>
      </c>
    </row>
    <row r="673" spans="1:10" x14ac:dyDescent="0.35">
      <c r="A673" s="6">
        <v>81525689</v>
      </c>
      <c r="B673" s="6" t="s">
        <v>4</v>
      </c>
      <c r="C673" s="6" t="s">
        <v>7</v>
      </c>
      <c r="D673" s="6" t="s">
        <v>12</v>
      </c>
      <c r="E673" s="5" t="s">
        <v>139</v>
      </c>
      <c r="F673" s="5" t="s">
        <v>326</v>
      </c>
      <c r="G673" s="5" t="s">
        <v>61</v>
      </c>
      <c r="H673" s="5" t="s">
        <v>61</v>
      </c>
      <c r="I673" s="5" t="s">
        <v>168</v>
      </c>
    </row>
    <row r="674" spans="1:10" x14ac:dyDescent="0.35">
      <c r="A674" s="6">
        <v>81569360</v>
      </c>
      <c r="B674" s="6" t="s">
        <v>4</v>
      </c>
      <c r="C674" s="6" t="s">
        <v>10</v>
      </c>
      <c r="D674" s="6" t="s">
        <v>11</v>
      </c>
      <c r="E674" s="5" t="s">
        <v>36</v>
      </c>
      <c r="F674" s="5" t="s">
        <v>36</v>
      </c>
      <c r="G674" s="5" t="s">
        <v>42</v>
      </c>
      <c r="H674" s="5" t="s">
        <v>329</v>
      </c>
      <c r="I674" s="5" t="s">
        <v>35</v>
      </c>
      <c r="J674" s="5" t="s">
        <v>299</v>
      </c>
    </row>
    <row r="675" spans="1:10" x14ac:dyDescent="0.35">
      <c r="A675" s="6">
        <v>81570872</v>
      </c>
      <c r="B675" s="6" t="s">
        <v>4</v>
      </c>
      <c r="C675" s="6" t="s">
        <v>7</v>
      </c>
      <c r="D675" s="6" t="s">
        <v>8</v>
      </c>
      <c r="E675" s="5" t="s">
        <v>140</v>
      </c>
      <c r="F675" s="5" t="s">
        <v>338</v>
      </c>
      <c r="G675" s="5" t="s">
        <v>162</v>
      </c>
      <c r="I675" s="5" t="s">
        <v>162</v>
      </c>
    </row>
    <row r="676" spans="1:10" x14ac:dyDescent="0.35">
      <c r="A676" s="6">
        <v>81565750</v>
      </c>
      <c r="B676" s="6" t="s">
        <v>4</v>
      </c>
      <c r="C676" s="6" t="s">
        <v>14</v>
      </c>
      <c r="D676" s="6" t="s">
        <v>6</v>
      </c>
      <c r="E676" s="5" t="s">
        <v>66</v>
      </c>
      <c r="F676" s="5" t="s">
        <v>66</v>
      </c>
      <c r="G676" s="5" t="s">
        <v>22</v>
      </c>
      <c r="H676" s="5" t="s">
        <v>325</v>
      </c>
      <c r="I676" s="5" t="s">
        <v>113</v>
      </c>
      <c r="J676" s="5" t="s">
        <v>405</v>
      </c>
    </row>
    <row r="677" spans="1:10" x14ac:dyDescent="0.35">
      <c r="A677" s="6">
        <v>81584220</v>
      </c>
      <c r="B677" s="6" t="s">
        <v>4</v>
      </c>
      <c r="C677" s="6" t="s">
        <v>10</v>
      </c>
      <c r="D677" s="6" t="s">
        <v>12</v>
      </c>
      <c r="E677" s="5" t="s">
        <v>21</v>
      </c>
      <c r="F677" s="5" t="s">
        <v>21</v>
      </c>
      <c r="G677" s="5" t="s">
        <v>46</v>
      </c>
      <c r="H677" s="5" t="s">
        <v>330</v>
      </c>
      <c r="I677" s="5" t="s">
        <v>162</v>
      </c>
    </row>
    <row r="678" spans="1:10" x14ac:dyDescent="0.35">
      <c r="A678" s="10">
        <v>81590928</v>
      </c>
      <c r="B678" s="6" t="s">
        <v>4</v>
      </c>
      <c r="C678" s="6" t="s">
        <v>7</v>
      </c>
      <c r="D678" s="6" t="s">
        <v>8</v>
      </c>
      <c r="E678" s="5" t="s">
        <v>88</v>
      </c>
      <c r="F678" s="5" t="s">
        <v>326</v>
      </c>
      <c r="G678" s="5" t="s">
        <v>21</v>
      </c>
      <c r="H678" s="5" t="s">
        <v>21</v>
      </c>
      <c r="I678" s="5" t="s">
        <v>395</v>
      </c>
      <c r="J678" s="5" t="s">
        <v>396</v>
      </c>
    </row>
    <row r="679" spans="1:10" x14ac:dyDescent="0.35">
      <c r="A679" s="6">
        <v>81607462</v>
      </c>
      <c r="B679" s="6" t="s">
        <v>4</v>
      </c>
      <c r="C679" s="6" t="s">
        <v>10</v>
      </c>
      <c r="D679" s="6" t="s">
        <v>12</v>
      </c>
      <c r="E679" s="5" t="s">
        <v>23</v>
      </c>
      <c r="F679" s="5" t="s">
        <v>23</v>
      </c>
      <c r="G679" s="5" t="s">
        <v>29</v>
      </c>
      <c r="H679" s="5" t="s">
        <v>328</v>
      </c>
      <c r="I679" s="5" t="s">
        <v>67</v>
      </c>
      <c r="J679" s="5" t="s">
        <v>325</v>
      </c>
    </row>
    <row r="680" spans="1:10" x14ac:dyDescent="0.35">
      <c r="A680" s="6">
        <v>79576144</v>
      </c>
      <c r="B680" s="6" t="s">
        <v>15</v>
      </c>
      <c r="C680" s="6" t="s">
        <v>9</v>
      </c>
      <c r="D680" s="6" t="s">
        <v>12</v>
      </c>
      <c r="E680" s="5" t="s">
        <v>35</v>
      </c>
      <c r="F680" s="5" t="s">
        <v>299</v>
      </c>
      <c r="G680" s="5" t="s">
        <v>31</v>
      </c>
      <c r="H680" s="5" t="s">
        <v>31</v>
      </c>
      <c r="I680" s="5" t="s">
        <v>46</v>
      </c>
      <c r="J680" s="5" t="s">
        <v>330</v>
      </c>
    </row>
    <row r="681" spans="1:10" x14ac:dyDescent="0.35">
      <c r="A681" s="6">
        <v>79576842</v>
      </c>
      <c r="B681" s="6" t="s">
        <v>15</v>
      </c>
      <c r="C681" s="6" t="s">
        <v>9</v>
      </c>
      <c r="D681" s="6" t="s">
        <v>13</v>
      </c>
      <c r="E681" s="5" t="s">
        <v>50</v>
      </c>
      <c r="F681" s="5" t="s">
        <v>31</v>
      </c>
      <c r="G681" s="5" t="s">
        <v>80</v>
      </c>
      <c r="H681" s="5" t="s">
        <v>326</v>
      </c>
      <c r="I681" s="5" t="s">
        <v>162</v>
      </c>
    </row>
    <row r="682" spans="1:10" x14ac:dyDescent="0.35">
      <c r="A682" s="6">
        <v>79577941</v>
      </c>
      <c r="B682" s="6" t="s">
        <v>15</v>
      </c>
      <c r="C682" s="6" t="s">
        <v>10</v>
      </c>
      <c r="D682" s="6" t="s">
        <v>8</v>
      </c>
      <c r="E682" s="5" t="s">
        <v>33</v>
      </c>
      <c r="F682" s="5" t="s">
        <v>327</v>
      </c>
      <c r="G682" s="5" t="s">
        <v>21</v>
      </c>
      <c r="H682" s="5" t="s">
        <v>21</v>
      </c>
      <c r="I682" s="5" t="s">
        <v>49</v>
      </c>
      <c r="J682" s="5" t="s">
        <v>343</v>
      </c>
    </row>
    <row r="683" spans="1:10" x14ac:dyDescent="0.35">
      <c r="A683" s="6">
        <v>79578153</v>
      </c>
      <c r="B683" s="6" t="s">
        <v>15</v>
      </c>
      <c r="C683" s="6" t="s">
        <v>9</v>
      </c>
      <c r="D683" s="6" t="s">
        <v>8</v>
      </c>
      <c r="E683" s="5" t="s">
        <v>46</v>
      </c>
      <c r="F683" s="5" t="s">
        <v>330</v>
      </c>
      <c r="G683" s="5" t="s">
        <v>168</v>
      </c>
      <c r="I683" s="5" t="s">
        <v>162</v>
      </c>
    </row>
    <row r="684" spans="1:10" x14ac:dyDescent="0.35">
      <c r="A684" s="6">
        <v>79578557</v>
      </c>
      <c r="B684" s="6" t="s">
        <v>15</v>
      </c>
      <c r="C684" s="6" t="s">
        <v>7</v>
      </c>
      <c r="D684" s="6" t="s">
        <v>11</v>
      </c>
      <c r="E684" s="5" t="s">
        <v>141</v>
      </c>
      <c r="F684" s="5" t="s">
        <v>329</v>
      </c>
      <c r="G684" s="5" t="s">
        <v>26</v>
      </c>
      <c r="H684" s="5" t="s">
        <v>26</v>
      </c>
      <c r="I684" s="5" t="s">
        <v>162</v>
      </c>
    </row>
    <row r="685" spans="1:10" x14ac:dyDescent="0.35">
      <c r="A685" s="6">
        <v>79579946</v>
      </c>
      <c r="B685" s="6" t="s">
        <v>15</v>
      </c>
      <c r="C685" s="6" t="s">
        <v>9</v>
      </c>
      <c r="D685" s="6" t="s">
        <v>6</v>
      </c>
      <c r="E685" s="5" t="s">
        <v>23</v>
      </c>
      <c r="F685" s="5" t="s">
        <v>23</v>
      </c>
      <c r="G685" s="5" t="s">
        <v>162</v>
      </c>
      <c r="I685" s="5" t="s">
        <v>162</v>
      </c>
    </row>
    <row r="686" spans="1:10" x14ac:dyDescent="0.35">
      <c r="A686" s="6">
        <v>79580188</v>
      </c>
      <c r="B686" s="6" t="s">
        <v>15</v>
      </c>
      <c r="C686" s="6" t="s">
        <v>7</v>
      </c>
      <c r="D686" s="6" t="s">
        <v>6</v>
      </c>
      <c r="E686" s="5" t="s">
        <v>50</v>
      </c>
      <c r="F686" s="5" t="s">
        <v>31</v>
      </c>
      <c r="G686" s="5" t="s">
        <v>162</v>
      </c>
      <c r="I686" s="5" t="s">
        <v>162</v>
      </c>
    </row>
    <row r="687" spans="1:10" x14ac:dyDescent="0.35">
      <c r="A687" s="6">
        <v>79583982</v>
      </c>
      <c r="B687" s="6" t="s">
        <v>15</v>
      </c>
      <c r="C687" s="6" t="s">
        <v>7</v>
      </c>
      <c r="D687" s="6" t="s">
        <v>6</v>
      </c>
      <c r="E687" s="5" t="s">
        <v>35</v>
      </c>
      <c r="F687" s="5" t="s">
        <v>299</v>
      </c>
      <c r="G687" s="5" t="s">
        <v>23</v>
      </c>
      <c r="H687" s="5" t="s">
        <v>23</v>
      </c>
      <c r="I687" s="5" t="s">
        <v>45</v>
      </c>
      <c r="J687" s="5" t="s">
        <v>45</v>
      </c>
    </row>
    <row r="688" spans="1:10" x14ac:dyDescent="0.35">
      <c r="A688" s="6">
        <v>79591574</v>
      </c>
      <c r="B688" s="6" t="s">
        <v>15</v>
      </c>
      <c r="C688" s="6" t="s">
        <v>14</v>
      </c>
      <c r="D688" s="6" t="s">
        <v>11</v>
      </c>
      <c r="E688" s="5" t="s">
        <v>21</v>
      </c>
      <c r="F688" s="5" t="s">
        <v>21</v>
      </c>
      <c r="G688" s="5" t="s">
        <v>23</v>
      </c>
      <c r="H688" s="5" t="s">
        <v>23</v>
      </c>
      <c r="I688" s="5" t="s">
        <v>142</v>
      </c>
      <c r="J688" s="5" t="s">
        <v>142</v>
      </c>
    </row>
    <row r="689" spans="1:10" x14ac:dyDescent="0.35">
      <c r="A689" s="6">
        <v>79592508</v>
      </c>
      <c r="B689" s="6" t="s">
        <v>15</v>
      </c>
      <c r="C689" s="6" t="s">
        <v>9</v>
      </c>
      <c r="D689" s="6" t="s">
        <v>11</v>
      </c>
      <c r="E689" s="5" t="s">
        <v>142</v>
      </c>
      <c r="F689" s="5" t="s">
        <v>142</v>
      </c>
      <c r="G689" s="5" t="s">
        <v>82</v>
      </c>
      <c r="H689" s="5" t="s">
        <v>334</v>
      </c>
      <c r="I689" s="5" t="s">
        <v>23</v>
      </c>
      <c r="J689" s="5" t="s">
        <v>23</v>
      </c>
    </row>
    <row r="690" spans="1:10" x14ac:dyDescent="0.35">
      <c r="A690" s="6">
        <v>79593610</v>
      </c>
      <c r="B690" s="6" t="s">
        <v>15</v>
      </c>
      <c r="C690" s="6" t="s">
        <v>9</v>
      </c>
      <c r="D690" s="6" t="s">
        <v>12</v>
      </c>
      <c r="E690" s="5" t="s">
        <v>50</v>
      </c>
      <c r="F690" s="5" t="s">
        <v>31</v>
      </c>
      <c r="G690" s="5" t="s">
        <v>48</v>
      </c>
      <c r="H690" s="5" t="s">
        <v>326</v>
      </c>
      <c r="I690" s="5" t="s">
        <v>48</v>
      </c>
      <c r="J690" s="5" t="s">
        <v>326</v>
      </c>
    </row>
    <row r="691" spans="1:10" x14ac:dyDescent="0.35">
      <c r="A691" s="6">
        <v>79594861</v>
      </c>
      <c r="B691" s="6" t="s">
        <v>15</v>
      </c>
      <c r="C691" s="6" t="s">
        <v>7</v>
      </c>
      <c r="D691" s="6" t="s">
        <v>13</v>
      </c>
      <c r="E691" s="5" t="s">
        <v>143</v>
      </c>
      <c r="F691" s="5" t="s">
        <v>143</v>
      </c>
      <c r="G691" s="5" t="s">
        <v>36</v>
      </c>
      <c r="H691" s="5" t="s">
        <v>36</v>
      </c>
      <c r="I691" s="5" t="s">
        <v>87</v>
      </c>
      <c r="J691" s="5" t="s">
        <v>329</v>
      </c>
    </row>
    <row r="692" spans="1:10" x14ac:dyDescent="0.35">
      <c r="A692" s="6">
        <v>79594896</v>
      </c>
      <c r="B692" s="6" t="s">
        <v>15</v>
      </c>
      <c r="C692" s="6" t="s">
        <v>7</v>
      </c>
      <c r="D692" s="6" t="s">
        <v>13</v>
      </c>
      <c r="E692" s="5" t="s">
        <v>50</v>
      </c>
      <c r="F692" s="5" t="s">
        <v>31</v>
      </c>
      <c r="G692" s="5" t="s">
        <v>36</v>
      </c>
      <c r="H692" s="5" t="s">
        <v>36</v>
      </c>
      <c r="I692" s="5" t="s">
        <v>87</v>
      </c>
      <c r="J692" s="5" t="s">
        <v>329</v>
      </c>
    </row>
    <row r="693" spans="1:10" x14ac:dyDescent="0.35">
      <c r="A693" s="6">
        <v>79601855</v>
      </c>
      <c r="B693" s="6" t="s">
        <v>15</v>
      </c>
      <c r="C693" s="6" t="s">
        <v>9</v>
      </c>
      <c r="D693" s="6" t="s">
        <v>8</v>
      </c>
      <c r="E693" s="5" t="s">
        <v>21</v>
      </c>
      <c r="F693" s="5" t="s">
        <v>21</v>
      </c>
      <c r="G693" s="5" t="s">
        <v>29</v>
      </c>
      <c r="H693" s="5" t="s">
        <v>328</v>
      </c>
      <c r="I693" s="5" t="s">
        <v>23</v>
      </c>
      <c r="J693" s="5" t="s">
        <v>23</v>
      </c>
    </row>
    <row r="694" spans="1:10" x14ac:dyDescent="0.35">
      <c r="A694" s="6">
        <v>79604579</v>
      </c>
      <c r="B694" s="6" t="s">
        <v>15</v>
      </c>
      <c r="C694" s="6" t="s">
        <v>7</v>
      </c>
      <c r="D694" s="6" t="s">
        <v>8</v>
      </c>
      <c r="E694" s="5" t="s">
        <v>144</v>
      </c>
      <c r="F694" s="5" t="s">
        <v>309</v>
      </c>
      <c r="G694" s="5" t="s">
        <v>162</v>
      </c>
      <c r="I694" s="5" t="s">
        <v>162</v>
      </c>
    </row>
    <row r="695" spans="1:10" x14ac:dyDescent="0.35">
      <c r="A695" s="6">
        <v>79606693</v>
      </c>
      <c r="B695" s="6" t="s">
        <v>15</v>
      </c>
      <c r="C695" s="6" t="s">
        <v>7</v>
      </c>
      <c r="D695" s="6" t="s">
        <v>13</v>
      </c>
      <c r="E695" s="5" t="s">
        <v>23</v>
      </c>
      <c r="F695" s="5" t="s">
        <v>23</v>
      </c>
      <c r="G695" s="5" t="s">
        <v>19</v>
      </c>
      <c r="H695" s="5" t="s">
        <v>19</v>
      </c>
      <c r="I695" s="5" t="s">
        <v>36</v>
      </c>
      <c r="J695" s="5" t="s">
        <v>36</v>
      </c>
    </row>
    <row r="696" spans="1:10" x14ac:dyDescent="0.35">
      <c r="A696" s="6">
        <v>79607240</v>
      </c>
      <c r="B696" s="6" t="s">
        <v>15</v>
      </c>
      <c r="C696" s="6" t="s">
        <v>7</v>
      </c>
      <c r="D696" s="6" t="s">
        <v>11</v>
      </c>
      <c r="E696" s="5" t="s">
        <v>23</v>
      </c>
      <c r="F696" s="5" t="s">
        <v>23</v>
      </c>
      <c r="G696" s="5" t="s">
        <v>32</v>
      </c>
      <c r="H696" s="5" t="s">
        <v>32</v>
      </c>
      <c r="I696" s="5" t="s">
        <v>21</v>
      </c>
      <c r="J696" s="5" t="s">
        <v>21</v>
      </c>
    </row>
    <row r="697" spans="1:10" x14ac:dyDescent="0.35">
      <c r="A697" s="6">
        <v>79619883</v>
      </c>
      <c r="B697" s="6" t="s">
        <v>15</v>
      </c>
      <c r="C697" s="6" t="s">
        <v>9</v>
      </c>
      <c r="D697" s="6" t="s">
        <v>13</v>
      </c>
      <c r="E697" s="5" t="s">
        <v>26</v>
      </c>
      <c r="F697" s="5" t="s">
        <v>26</v>
      </c>
      <c r="G697" s="5" t="s">
        <v>29</v>
      </c>
      <c r="H697" s="5" t="s">
        <v>328</v>
      </c>
      <c r="I697" s="5" t="s">
        <v>52</v>
      </c>
      <c r="J697" s="5" t="s">
        <v>326</v>
      </c>
    </row>
    <row r="698" spans="1:10" x14ac:dyDescent="0.35">
      <c r="A698" s="6">
        <v>79628721</v>
      </c>
      <c r="B698" s="6" t="s">
        <v>15</v>
      </c>
      <c r="C698" s="6" t="s">
        <v>7</v>
      </c>
      <c r="D698" s="6" t="s">
        <v>8</v>
      </c>
      <c r="E698" s="5" t="s">
        <v>23</v>
      </c>
      <c r="F698" s="5" t="s">
        <v>23</v>
      </c>
      <c r="G698" s="5" t="s">
        <v>33</v>
      </c>
      <c r="H698" s="5" t="s">
        <v>327</v>
      </c>
      <c r="I698" s="5" t="s">
        <v>61</v>
      </c>
      <c r="J698" s="5" t="s">
        <v>61</v>
      </c>
    </row>
    <row r="699" spans="1:10" x14ac:dyDescent="0.35">
      <c r="A699" s="6">
        <v>79643272</v>
      </c>
      <c r="B699" s="6" t="s">
        <v>15</v>
      </c>
      <c r="C699" s="6" t="s">
        <v>9</v>
      </c>
      <c r="D699" s="6" t="s">
        <v>8</v>
      </c>
      <c r="E699" s="5" t="s">
        <v>50</v>
      </c>
      <c r="F699" s="5" t="s">
        <v>31</v>
      </c>
      <c r="G699" s="5" t="s">
        <v>33</v>
      </c>
      <c r="H699" s="5" t="s">
        <v>327</v>
      </c>
      <c r="I699" s="5" t="s">
        <v>113</v>
      </c>
      <c r="J699" s="5" t="s">
        <v>405</v>
      </c>
    </row>
    <row r="700" spans="1:10" x14ac:dyDescent="0.35">
      <c r="A700" s="6">
        <v>79649242</v>
      </c>
      <c r="B700" s="6" t="s">
        <v>15</v>
      </c>
      <c r="C700" s="6" t="s">
        <v>10</v>
      </c>
      <c r="D700" s="6" t="s">
        <v>8</v>
      </c>
      <c r="E700" s="5" t="s">
        <v>28</v>
      </c>
      <c r="F700" s="5" t="s">
        <v>28</v>
      </c>
      <c r="G700" s="5" t="s">
        <v>66</v>
      </c>
      <c r="H700" s="5" t="s">
        <v>66</v>
      </c>
      <c r="I700" s="5" t="s">
        <v>23</v>
      </c>
      <c r="J700" s="5" t="s">
        <v>23</v>
      </c>
    </row>
    <row r="701" spans="1:10" x14ac:dyDescent="0.35">
      <c r="A701" s="6">
        <v>79657110</v>
      </c>
      <c r="B701" s="6" t="s">
        <v>15</v>
      </c>
      <c r="C701" s="6" t="s">
        <v>7</v>
      </c>
      <c r="D701" s="6" t="s">
        <v>6</v>
      </c>
      <c r="E701" s="5" t="s">
        <v>51</v>
      </c>
      <c r="F701" s="5" t="s">
        <v>326</v>
      </c>
      <c r="G701" s="5" t="s">
        <v>31</v>
      </c>
      <c r="H701" s="5" t="s">
        <v>31</v>
      </c>
      <c r="I701" s="5" t="s">
        <v>87</v>
      </c>
      <c r="J701" s="5" t="s">
        <v>329</v>
      </c>
    </row>
    <row r="702" spans="1:10" x14ac:dyDescent="0.35">
      <c r="A702" s="6">
        <v>79686776</v>
      </c>
      <c r="B702" s="6" t="s">
        <v>15</v>
      </c>
      <c r="C702" s="6" t="s">
        <v>7</v>
      </c>
      <c r="D702" s="6" t="s">
        <v>6</v>
      </c>
      <c r="E702" s="5" t="s">
        <v>29</v>
      </c>
      <c r="F702" s="5" t="s">
        <v>328</v>
      </c>
      <c r="G702" s="5" t="s">
        <v>33</v>
      </c>
      <c r="H702" s="5" t="s">
        <v>327</v>
      </c>
      <c r="I702" s="5" t="s">
        <v>58</v>
      </c>
      <c r="J702" s="5" t="s">
        <v>58</v>
      </c>
    </row>
    <row r="703" spans="1:10" x14ac:dyDescent="0.35">
      <c r="A703" s="6">
        <v>79695904</v>
      </c>
      <c r="B703" s="6" t="s">
        <v>15</v>
      </c>
      <c r="C703" s="6" t="s">
        <v>9</v>
      </c>
      <c r="D703" s="6" t="s">
        <v>6</v>
      </c>
      <c r="E703" s="5" t="s">
        <v>145</v>
      </c>
      <c r="F703" s="5" t="s">
        <v>360</v>
      </c>
      <c r="G703" s="5" t="s">
        <v>138</v>
      </c>
      <c r="H703" s="5" t="s">
        <v>328</v>
      </c>
      <c r="I703" s="5" t="s">
        <v>111</v>
      </c>
      <c r="J703" s="5" t="s">
        <v>325</v>
      </c>
    </row>
    <row r="704" spans="1:10" x14ac:dyDescent="0.35">
      <c r="A704" s="6">
        <v>79702918</v>
      </c>
      <c r="B704" s="6" t="s">
        <v>15</v>
      </c>
      <c r="C704" s="6" t="s">
        <v>7</v>
      </c>
      <c r="D704" s="6" t="s">
        <v>11</v>
      </c>
      <c r="E704" s="5" t="s">
        <v>36</v>
      </c>
      <c r="F704" s="5" t="s">
        <v>36</v>
      </c>
      <c r="G704" s="5" t="s">
        <v>22</v>
      </c>
      <c r="H704" s="5" t="s">
        <v>325</v>
      </c>
      <c r="I704" s="5" t="s">
        <v>19</v>
      </c>
      <c r="J704" s="5" t="s">
        <v>19</v>
      </c>
    </row>
    <row r="705" spans="1:10" x14ac:dyDescent="0.35">
      <c r="A705" s="6">
        <v>79717841</v>
      </c>
      <c r="B705" s="6" t="s">
        <v>15</v>
      </c>
      <c r="C705" s="6" t="s">
        <v>10</v>
      </c>
      <c r="D705" s="6" t="s">
        <v>13</v>
      </c>
      <c r="E705" s="5" t="s">
        <v>146</v>
      </c>
      <c r="F705" s="5" t="s">
        <v>402</v>
      </c>
      <c r="G705" s="5" t="s">
        <v>58</v>
      </c>
      <c r="H705" s="5" t="s">
        <v>58</v>
      </c>
      <c r="I705" s="5" t="s">
        <v>61</v>
      </c>
      <c r="J705" s="5" t="s">
        <v>61</v>
      </c>
    </row>
    <row r="706" spans="1:10" x14ac:dyDescent="0.35">
      <c r="A706" s="6">
        <v>79791598</v>
      </c>
      <c r="B706" s="6" t="s">
        <v>15</v>
      </c>
      <c r="C706" s="6" t="s">
        <v>9</v>
      </c>
      <c r="D706" s="6" t="s">
        <v>12</v>
      </c>
      <c r="E706" s="5" t="s">
        <v>42</v>
      </c>
      <c r="F706" s="5" t="s">
        <v>329</v>
      </c>
      <c r="G706" s="5" t="s">
        <v>42</v>
      </c>
      <c r="H706" s="5" t="s">
        <v>329</v>
      </c>
      <c r="I706" s="5" t="s">
        <v>249</v>
      </c>
      <c r="J706" s="5" t="s">
        <v>349</v>
      </c>
    </row>
    <row r="707" spans="1:10" x14ac:dyDescent="0.35">
      <c r="A707" s="6">
        <v>80919664</v>
      </c>
      <c r="B707" s="6" t="s">
        <v>15</v>
      </c>
      <c r="C707" s="6" t="s">
        <v>14</v>
      </c>
      <c r="D707" s="6" t="s">
        <v>8</v>
      </c>
      <c r="E707" s="5" t="s">
        <v>147</v>
      </c>
      <c r="F707" s="5" t="s">
        <v>319</v>
      </c>
      <c r="G707" s="5" t="s">
        <v>36</v>
      </c>
      <c r="H707" s="5" t="s">
        <v>36</v>
      </c>
      <c r="I707" s="5" t="s">
        <v>250</v>
      </c>
      <c r="J707" s="5" t="s">
        <v>380</v>
      </c>
    </row>
    <row r="708" spans="1:10" x14ac:dyDescent="0.35">
      <c r="A708" s="6">
        <v>80919920</v>
      </c>
      <c r="B708" s="6" t="s">
        <v>15</v>
      </c>
      <c r="C708" s="6" t="s">
        <v>7</v>
      </c>
      <c r="D708" s="6" t="s">
        <v>8</v>
      </c>
      <c r="E708" s="5" t="s">
        <v>36</v>
      </c>
      <c r="F708" s="5" t="s">
        <v>36</v>
      </c>
      <c r="G708" s="5" t="s">
        <v>41</v>
      </c>
      <c r="H708" s="5" t="s">
        <v>305</v>
      </c>
      <c r="I708" s="5" t="s">
        <v>95</v>
      </c>
      <c r="J708" s="5" t="s">
        <v>31</v>
      </c>
    </row>
    <row r="709" spans="1:10" x14ac:dyDescent="0.35">
      <c r="A709" s="6">
        <v>80919888</v>
      </c>
      <c r="B709" s="6" t="s">
        <v>15</v>
      </c>
      <c r="C709" s="6" t="s">
        <v>7</v>
      </c>
      <c r="D709" s="6" t="s">
        <v>8</v>
      </c>
      <c r="E709" s="5" t="s">
        <v>33</v>
      </c>
      <c r="F709" s="5" t="s">
        <v>327</v>
      </c>
      <c r="G709" s="5" t="s">
        <v>182</v>
      </c>
      <c r="H709" s="5" t="s">
        <v>327</v>
      </c>
      <c r="I709" s="5" t="s">
        <v>36</v>
      </c>
      <c r="J709" s="5" t="s">
        <v>36</v>
      </c>
    </row>
    <row r="710" spans="1:10" x14ac:dyDescent="0.35">
      <c r="A710" s="6">
        <v>80920429</v>
      </c>
      <c r="B710" s="6" t="s">
        <v>15</v>
      </c>
      <c r="C710" s="6" t="s">
        <v>9</v>
      </c>
      <c r="D710" s="6" t="s">
        <v>12</v>
      </c>
      <c r="E710" s="5" t="s">
        <v>33</v>
      </c>
      <c r="F710" s="5" t="s">
        <v>327</v>
      </c>
      <c r="G710" s="5" t="s">
        <v>23</v>
      </c>
      <c r="H710" s="5" t="s">
        <v>23</v>
      </c>
      <c r="I710" s="5" t="s">
        <v>113</v>
      </c>
      <c r="J710" s="5" t="s">
        <v>405</v>
      </c>
    </row>
    <row r="711" spans="1:10" x14ac:dyDescent="0.35">
      <c r="A711" s="6">
        <v>80920926</v>
      </c>
      <c r="B711" s="6" t="s">
        <v>15</v>
      </c>
      <c r="C711" s="6" t="s">
        <v>7</v>
      </c>
      <c r="D711" s="6" t="s">
        <v>6</v>
      </c>
      <c r="E711" s="5" t="s">
        <v>36</v>
      </c>
      <c r="F711" s="5" t="s">
        <v>36</v>
      </c>
      <c r="G711" s="5" t="s">
        <v>19</v>
      </c>
      <c r="H711" s="5" t="s">
        <v>19</v>
      </c>
      <c r="I711" s="5" t="s">
        <v>32</v>
      </c>
      <c r="J711" s="5" t="s">
        <v>32</v>
      </c>
    </row>
    <row r="712" spans="1:10" x14ac:dyDescent="0.35">
      <c r="A712" s="6">
        <v>80922488</v>
      </c>
      <c r="B712" s="6" t="s">
        <v>15</v>
      </c>
      <c r="C712" s="6" t="s">
        <v>10</v>
      </c>
      <c r="D712" s="6" t="s">
        <v>11</v>
      </c>
      <c r="E712" s="5" t="s">
        <v>36</v>
      </c>
      <c r="F712" s="5" t="s">
        <v>36</v>
      </c>
      <c r="G712" s="5" t="s">
        <v>23</v>
      </c>
      <c r="H712" s="5" t="s">
        <v>23</v>
      </c>
      <c r="I712" s="5" t="s">
        <v>35</v>
      </c>
      <c r="J712" s="5" t="s">
        <v>299</v>
      </c>
    </row>
    <row r="713" spans="1:10" x14ac:dyDescent="0.35">
      <c r="A713" s="6">
        <v>80923222</v>
      </c>
      <c r="B713" s="6" t="s">
        <v>15</v>
      </c>
      <c r="C713" s="6" t="s">
        <v>7</v>
      </c>
      <c r="D713" s="6" t="s">
        <v>6</v>
      </c>
      <c r="E713" s="5" t="s">
        <v>52</v>
      </c>
      <c r="F713" s="5" t="s">
        <v>326</v>
      </c>
      <c r="G713" s="5" t="s">
        <v>88</v>
      </c>
      <c r="H713" s="5" t="s">
        <v>326</v>
      </c>
      <c r="I713" s="5" t="s">
        <v>25</v>
      </c>
      <c r="J713" s="5" t="s">
        <v>25</v>
      </c>
    </row>
    <row r="714" spans="1:10" x14ac:dyDescent="0.35">
      <c r="A714" s="6">
        <v>80923583</v>
      </c>
      <c r="B714" s="6" t="s">
        <v>15</v>
      </c>
      <c r="C714" s="6" t="s">
        <v>9</v>
      </c>
      <c r="D714" s="6" t="s">
        <v>13</v>
      </c>
      <c r="E714" s="5" t="s">
        <v>29</v>
      </c>
      <c r="F714" s="5" t="s">
        <v>328</v>
      </c>
      <c r="G714" s="5" t="s">
        <v>23</v>
      </c>
      <c r="H714" s="5" t="s">
        <v>23</v>
      </c>
      <c r="I714" s="5" t="s">
        <v>78</v>
      </c>
      <c r="J714" s="5" t="s">
        <v>299</v>
      </c>
    </row>
    <row r="715" spans="1:10" x14ac:dyDescent="0.35">
      <c r="A715" s="6">
        <v>80926025</v>
      </c>
      <c r="B715" s="6" t="s">
        <v>15</v>
      </c>
      <c r="C715" s="6" t="s">
        <v>9</v>
      </c>
      <c r="D715" s="6" t="s">
        <v>8</v>
      </c>
      <c r="E715" s="5" t="s">
        <v>42</v>
      </c>
      <c r="F715" s="5" t="s">
        <v>329</v>
      </c>
      <c r="G715" s="5" t="s">
        <v>86</v>
      </c>
      <c r="H715" s="5" t="s">
        <v>330</v>
      </c>
      <c r="I715" s="5" t="s">
        <v>251</v>
      </c>
      <c r="J715" s="5" t="s">
        <v>251</v>
      </c>
    </row>
    <row r="716" spans="1:10" x14ac:dyDescent="0.35">
      <c r="A716" s="6">
        <v>80925744</v>
      </c>
      <c r="B716" s="6" t="s">
        <v>15</v>
      </c>
      <c r="C716" s="6" t="s">
        <v>9</v>
      </c>
      <c r="D716" s="6" t="s">
        <v>8</v>
      </c>
      <c r="E716" s="5" t="s">
        <v>45</v>
      </c>
      <c r="F716" s="5" t="s">
        <v>45</v>
      </c>
      <c r="G716" s="5" t="s">
        <v>67</v>
      </c>
      <c r="H716" s="5" t="s">
        <v>325</v>
      </c>
      <c r="I716" s="5" t="s">
        <v>185</v>
      </c>
      <c r="J716" s="5" t="s">
        <v>334</v>
      </c>
    </row>
    <row r="717" spans="1:10" x14ac:dyDescent="0.35">
      <c r="A717" s="6">
        <v>80927398</v>
      </c>
      <c r="B717" s="6" t="s">
        <v>15</v>
      </c>
      <c r="C717" s="6" t="s">
        <v>7</v>
      </c>
      <c r="D717" s="6" t="s">
        <v>6</v>
      </c>
      <c r="E717" s="5" t="s">
        <v>50</v>
      </c>
      <c r="F717" s="5" t="s">
        <v>31</v>
      </c>
      <c r="G717" s="5" t="s">
        <v>29</v>
      </c>
      <c r="H717" s="5" t="s">
        <v>328</v>
      </c>
      <c r="I717" s="5" t="s">
        <v>26</v>
      </c>
      <c r="J717" s="5" t="s">
        <v>26</v>
      </c>
    </row>
    <row r="718" spans="1:10" x14ac:dyDescent="0.35">
      <c r="A718" s="6">
        <v>80928372</v>
      </c>
      <c r="B718" s="6" t="s">
        <v>15</v>
      </c>
      <c r="C718" s="6" t="s">
        <v>7</v>
      </c>
      <c r="D718" s="6" t="s">
        <v>6</v>
      </c>
      <c r="E718" s="5" t="s">
        <v>26</v>
      </c>
      <c r="F718" s="5" t="s">
        <v>26</v>
      </c>
      <c r="G718" s="5" t="s">
        <v>45</v>
      </c>
      <c r="H718" s="5" t="s">
        <v>45</v>
      </c>
      <c r="I718" s="5" t="s">
        <v>35</v>
      </c>
      <c r="J718" s="5" t="s">
        <v>299</v>
      </c>
    </row>
    <row r="719" spans="1:10" x14ac:dyDescent="0.35">
      <c r="A719" s="6">
        <v>80928666</v>
      </c>
      <c r="B719" s="6" t="s">
        <v>15</v>
      </c>
      <c r="C719" s="6" t="s">
        <v>7</v>
      </c>
      <c r="D719" s="6" t="s">
        <v>12</v>
      </c>
      <c r="E719" s="5" t="s">
        <v>52</v>
      </c>
      <c r="F719" s="5" t="s">
        <v>326</v>
      </c>
      <c r="G719" s="5" t="s">
        <v>80</v>
      </c>
      <c r="H719" s="5" t="s">
        <v>326</v>
      </c>
      <c r="I719" s="5" t="s">
        <v>31</v>
      </c>
      <c r="J719" s="5" t="s">
        <v>31</v>
      </c>
    </row>
    <row r="720" spans="1:10" x14ac:dyDescent="0.35">
      <c r="A720" s="6">
        <v>80929107</v>
      </c>
      <c r="B720" s="6" t="s">
        <v>15</v>
      </c>
      <c r="C720" s="6" t="s">
        <v>9</v>
      </c>
      <c r="D720" s="6" t="s">
        <v>6</v>
      </c>
      <c r="E720" s="5" t="s">
        <v>23</v>
      </c>
      <c r="F720" s="5" t="s">
        <v>23</v>
      </c>
      <c r="G720" s="5" t="s">
        <v>36</v>
      </c>
      <c r="H720" s="5" t="s">
        <v>36</v>
      </c>
      <c r="I720" s="5" t="s">
        <v>28</v>
      </c>
      <c r="J720" s="5" t="s">
        <v>28</v>
      </c>
    </row>
    <row r="721" spans="1:10" x14ac:dyDescent="0.35">
      <c r="A721" s="6">
        <v>80920806</v>
      </c>
      <c r="B721" s="6" t="s">
        <v>15</v>
      </c>
      <c r="C721" s="6" t="s">
        <v>7</v>
      </c>
      <c r="D721" s="6" t="s">
        <v>8</v>
      </c>
      <c r="E721" s="5" t="s">
        <v>66</v>
      </c>
      <c r="F721" s="5" t="s">
        <v>66</v>
      </c>
      <c r="G721" s="5" t="s">
        <v>25</v>
      </c>
      <c r="H721" s="5" t="s">
        <v>25</v>
      </c>
      <c r="I721" s="5" t="s">
        <v>22</v>
      </c>
      <c r="J721" s="5" t="s">
        <v>325</v>
      </c>
    </row>
    <row r="722" spans="1:10" x14ac:dyDescent="0.35">
      <c r="A722" s="6">
        <v>80930614</v>
      </c>
      <c r="B722" s="6" t="s">
        <v>15</v>
      </c>
      <c r="C722" s="6" t="s">
        <v>7</v>
      </c>
      <c r="D722" s="6" t="s">
        <v>11</v>
      </c>
      <c r="E722" s="5" t="s">
        <v>61</v>
      </c>
      <c r="F722" s="5" t="s">
        <v>61</v>
      </c>
      <c r="G722" s="5" t="s">
        <v>33</v>
      </c>
      <c r="H722" s="5" t="s">
        <v>327</v>
      </c>
      <c r="I722" s="5" t="s">
        <v>61</v>
      </c>
      <c r="J722" s="5" t="s">
        <v>61</v>
      </c>
    </row>
    <row r="723" spans="1:10" x14ac:dyDescent="0.35">
      <c r="A723" s="6">
        <v>80929016</v>
      </c>
      <c r="B723" s="6" t="s">
        <v>15</v>
      </c>
      <c r="C723" s="6" t="s">
        <v>9</v>
      </c>
      <c r="D723" s="6" t="s">
        <v>13</v>
      </c>
      <c r="E723" s="5" t="s">
        <v>87</v>
      </c>
      <c r="F723" s="5" t="s">
        <v>329</v>
      </c>
      <c r="G723" s="5" t="s">
        <v>195</v>
      </c>
      <c r="H723" s="5" t="s">
        <v>171</v>
      </c>
      <c r="I723" s="5" t="s">
        <v>78</v>
      </c>
      <c r="J723" s="5" t="s">
        <v>299</v>
      </c>
    </row>
    <row r="724" spans="1:10" x14ac:dyDescent="0.35">
      <c r="A724" s="6">
        <v>80931292</v>
      </c>
      <c r="B724" s="6" t="s">
        <v>15</v>
      </c>
      <c r="C724" s="6" t="s">
        <v>9</v>
      </c>
      <c r="D724" s="6" t="s">
        <v>11</v>
      </c>
      <c r="E724" s="5" t="s">
        <v>148</v>
      </c>
      <c r="F724" s="5" t="s">
        <v>47</v>
      </c>
      <c r="G724" s="5" t="s">
        <v>66</v>
      </c>
      <c r="H724" s="5" t="s">
        <v>66</v>
      </c>
      <c r="I724" s="5" t="s">
        <v>23</v>
      </c>
      <c r="J724" s="5" t="s">
        <v>23</v>
      </c>
    </row>
    <row r="725" spans="1:10" x14ac:dyDescent="0.35">
      <c r="A725" s="6">
        <v>80932547</v>
      </c>
      <c r="B725" s="6" t="s">
        <v>15</v>
      </c>
      <c r="C725" s="6" t="s">
        <v>7</v>
      </c>
      <c r="D725" s="6" t="s">
        <v>12</v>
      </c>
      <c r="E725" s="5" t="s">
        <v>141</v>
      </c>
      <c r="F725" s="5" t="s">
        <v>329</v>
      </c>
      <c r="G725" s="5" t="s">
        <v>33</v>
      </c>
      <c r="H725" s="5" t="s">
        <v>327</v>
      </c>
      <c r="I725" s="5" t="s">
        <v>52</v>
      </c>
      <c r="J725" s="5" t="s">
        <v>326</v>
      </c>
    </row>
    <row r="726" spans="1:10" x14ac:dyDescent="0.35">
      <c r="A726" s="6">
        <v>80930474</v>
      </c>
      <c r="B726" s="6" t="s">
        <v>15</v>
      </c>
      <c r="C726" s="6" t="s">
        <v>9</v>
      </c>
      <c r="D726" s="6" t="s">
        <v>8</v>
      </c>
      <c r="E726" s="5" t="s">
        <v>42</v>
      </c>
      <c r="F726" s="5" t="s">
        <v>329</v>
      </c>
      <c r="G726" s="5" t="s">
        <v>32</v>
      </c>
      <c r="H726" s="5" t="s">
        <v>32</v>
      </c>
      <c r="I726" s="5" t="s">
        <v>52</v>
      </c>
      <c r="J726" s="5" t="s">
        <v>326</v>
      </c>
    </row>
    <row r="727" spans="1:10" x14ac:dyDescent="0.35">
      <c r="A727" s="6">
        <v>80931604</v>
      </c>
      <c r="B727" s="6" t="s">
        <v>15</v>
      </c>
      <c r="C727" s="6" t="s">
        <v>7</v>
      </c>
      <c r="D727" s="6" t="s">
        <v>12</v>
      </c>
      <c r="E727" s="5" t="s">
        <v>30</v>
      </c>
      <c r="F727" s="5" t="s">
        <v>30</v>
      </c>
      <c r="G727" s="5" t="s">
        <v>51</v>
      </c>
      <c r="H727" s="5" t="s">
        <v>326</v>
      </c>
      <c r="I727" s="5" t="s">
        <v>113</v>
      </c>
      <c r="J727" s="5" t="s">
        <v>405</v>
      </c>
    </row>
    <row r="728" spans="1:10" x14ac:dyDescent="0.35">
      <c r="A728" s="6">
        <v>80932933</v>
      </c>
      <c r="B728" s="6" t="s">
        <v>15</v>
      </c>
      <c r="C728" s="6" t="s">
        <v>9</v>
      </c>
      <c r="D728" s="6" t="s">
        <v>13</v>
      </c>
      <c r="E728" s="5" t="s">
        <v>78</v>
      </c>
      <c r="F728" s="5" t="s">
        <v>299</v>
      </c>
      <c r="G728" s="5" t="s">
        <v>93</v>
      </c>
      <c r="H728" s="5" t="s">
        <v>305</v>
      </c>
      <c r="I728" s="5" t="s">
        <v>33</v>
      </c>
      <c r="J728" s="5" t="s">
        <v>327</v>
      </c>
    </row>
    <row r="729" spans="1:10" x14ac:dyDescent="0.35">
      <c r="A729" s="6">
        <v>80937139</v>
      </c>
      <c r="B729" s="6" t="s">
        <v>15</v>
      </c>
      <c r="C729" s="6" t="s">
        <v>9</v>
      </c>
      <c r="D729" s="6" t="s">
        <v>8</v>
      </c>
      <c r="E729" s="5" t="s">
        <v>149</v>
      </c>
      <c r="F729" s="5" t="s">
        <v>149</v>
      </c>
      <c r="G729" s="5" t="s">
        <v>51</v>
      </c>
      <c r="H729" s="5" t="s">
        <v>326</v>
      </c>
      <c r="I729" s="5" t="s">
        <v>113</v>
      </c>
      <c r="J729" s="5" t="s">
        <v>405</v>
      </c>
    </row>
    <row r="730" spans="1:10" x14ac:dyDescent="0.35">
      <c r="A730" s="6">
        <v>80940133</v>
      </c>
      <c r="B730" s="6" t="s">
        <v>15</v>
      </c>
      <c r="C730" s="6" t="s">
        <v>14</v>
      </c>
      <c r="D730" s="6" t="s">
        <v>8</v>
      </c>
      <c r="E730" s="5" t="s">
        <v>150</v>
      </c>
      <c r="F730" s="5" t="s">
        <v>150</v>
      </c>
      <c r="G730" s="5" t="s">
        <v>46</v>
      </c>
      <c r="H730" s="5" t="s">
        <v>330</v>
      </c>
      <c r="I730" s="5" t="s">
        <v>252</v>
      </c>
      <c r="J730" s="5" t="s">
        <v>355</v>
      </c>
    </row>
    <row r="731" spans="1:10" x14ac:dyDescent="0.35">
      <c r="A731" s="6">
        <v>80938098</v>
      </c>
      <c r="B731" s="6" t="s">
        <v>15</v>
      </c>
      <c r="C731" s="6" t="s">
        <v>9</v>
      </c>
      <c r="D731" s="6" t="s">
        <v>6</v>
      </c>
      <c r="E731" s="5" t="s">
        <v>61</v>
      </c>
      <c r="F731" s="5" t="s">
        <v>61</v>
      </c>
      <c r="G731" s="5" t="s">
        <v>88</v>
      </c>
      <c r="H731" s="5" t="s">
        <v>326</v>
      </c>
      <c r="I731" s="5" t="s">
        <v>96</v>
      </c>
      <c r="J731" s="5" t="s">
        <v>96</v>
      </c>
    </row>
    <row r="732" spans="1:10" x14ac:dyDescent="0.35">
      <c r="A732" s="6">
        <v>80941955</v>
      </c>
      <c r="B732" s="6" t="s">
        <v>15</v>
      </c>
      <c r="C732" s="6" t="s">
        <v>9</v>
      </c>
      <c r="D732" s="6" t="s">
        <v>6</v>
      </c>
      <c r="E732" s="5" t="s">
        <v>67</v>
      </c>
      <c r="F732" s="5" t="s">
        <v>325</v>
      </c>
      <c r="G732" s="5" t="s">
        <v>31</v>
      </c>
      <c r="H732" s="5" t="s">
        <v>31</v>
      </c>
      <c r="I732" s="5" t="s">
        <v>28</v>
      </c>
      <c r="J732" s="5" t="s">
        <v>28</v>
      </c>
    </row>
    <row r="733" spans="1:10" x14ac:dyDescent="0.35">
      <c r="A733" s="6">
        <v>80941519</v>
      </c>
      <c r="B733" s="6" t="s">
        <v>15</v>
      </c>
      <c r="C733" s="6" t="s">
        <v>9</v>
      </c>
      <c r="D733" s="6" t="s">
        <v>11</v>
      </c>
      <c r="E733" s="5" t="s">
        <v>141</v>
      </c>
      <c r="F733" s="5" t="s">
        <v>329</v>
      </c>
      <c r="G733" s="5" t="s">
        <v>110</v>
      </c>
      <c r="H733" s="5" t="s">
        <v>47</v>
      </c>
      <c r="I733" s="5" t="s">
        <v>41</v>
      </c>
      <c r="J733" s="5" t="s">
        <v>305</v>
      </c>
    </row>
    <row r="734" spans="1:10" x14ac:dyDescent="0.35">
      <c r="A734" s="6">
        <v>80946273</v>
      </c>
      <c r="B734" s="6" t="s">
        <v>15</v>
      </c>
      <c r="C734" s="6" t="s">
        <v>9</v>
      </c>
      <c r="D734" s="6" t="s">
        <v>6</v>
      </c>
      <c r="E734" s="5" t="s">
        <v>19</v>
      </c>
      <c r="F734" s="5" t="s">
        <v>19</v>
      </c>
      <c r="G734" s="5" t="s">
        <v>45</v>
      </c>
      <c r="H734" s="5" t="s">
        <v>45</v>
      </c>
      <c r="I734" s="5" t="s">
        <v>88</v>
      </c>
      <c r="J734" s="5" t="s">
        <v>326</v>
      </c>
    </row>
    <row r="735" spans="1:10" x14ac:dyDescent="0.35">
      <c r="A735" s="6">
        <v>80950681</v>
      </c>
      <c r="B735" s="6" t="s">
        <v>15</v>
      </c>
      <c r="C735" s="6" t="s">
        <v>9</v>
      </c>
      <c r="D735" s="6" t="s">
        <v>11</v>
      </c>
      <c r="E735" s="5" t="s">
        <v>42</v>
      </c>
      <c r="F735" s="5" t="s">
        <v>329</v>
      </c>
      <c r="G735" s="5" t="s">
        <v>151</v>
      </c>
      <c r="H735" s="5" t="s">
        <v>326</v>
      </c>
      <c r="I735" s="5" t="s">
        <v>31</v>
      </c>
      <c r="J735" s="5" t="s">
        <v>31</v>
      </c>
    </row>
    <row r="736" spans="1:10" x14ac:dyDescent="0.35">
      <c r="A736" s="6">
        <v>80949948</v>
      </c>
      <c r="B736" s="6" t="s">
        <v>15</v>
      </c>
      <c r="C736" s="6" t="s">
        <v>7</v>
      </c>
      <c r="D736" s="6" t="s">
        <v>8</v>
      </c>
      <c r="E736" s="5" t="s">
        <v>33</v>
      </c>
      <c r="F736" s="5" t="s">
        <v>327</v>
      </c>
      <c r="G736" s="5" t="s">
        <v>204</v>
      </c>
      <c r="H736" s="5" t="s">
        <v>345</v>
      </c>
      <c r="I736" s="5" t="s">
        <v>162</v>
      </c>
    </row>
    <row r="737" spans="1:10" x14ac:dyDescent="0.35">
      <c r="A737" s="6">
        <v>80957927</v>
      </c>
      <c r="B737" s="6" t="s">
        <v>15</v>
      </c>
      <c r="C737" s="6" t="s">
        <v>7</v>
      </c>
      <c r="D737" s="6" t="s">
        <v>11</v>
      </c>
      <c r="E737" s="5" t="s">
        <v>19</v>
      </c>
      <c r="F737" s="5" t="s">
        <v>19</v>
      </c>
      <c r="G737" s="5" t="s">
        <v>80</v>
      </c>
      <c r="H737" s="5" t="s">
        <v>326</v>
      </c>
      <c r="I737" s="5" t="s">
        <v>78</v>
      </c>
      <c r="J737" s="5" t="s">
        <v>299</v>
      </c>
    </row>
    <row r="738" spans="1:10" x14ac:dyDescent="0.35">
      <c r="A738" s="6">
        <v>80959038</v>
      </c>
      <c r="B738" s="6" t="s">
        <v>15</v>
      </c>
      <c r="C738" s="6" t="s">
        <v>10</v>
      </c>
      <c r="D738" s="6" t="s">
        <v>6</v>
      </c>
      <c r="E738" s="5" t="s">
        <v>29</v>
      </c>
      <c r="F738" s="5" t="s">
        <v>328</v>
      </c>
      <c r="G738" s="5" t="s">
        <v>25</v>
      </c>
      <c r="H738" s="5" t="s">
        <v>25</v>
      </c>
      <c r="I738" s="5" t="s">
        <v>19</v>
      </c>
      <c r="J738" s="5" t="s">
        <v>19</v>
      </c>
    </row>
    <row r="739" spans="1:10" x14ac:dyDescent="0.35">
      <c r="A739" s="6">
        <v>80965471</v>
      </c>
      <c r="B739" s="6" t="s">
        <v>15</v>
      </c>
      <c r="C739" s="6" t="s">
        <v>9</v>
      </c>
      <c r="D739" s="6" t="s">
        <v>11</v>
      </c>
      <c r="E739" s="5" t="s">
        <v>36</v>
      </c>
      <c r="F739" s="5" t="s">
        <v>36</v>
      </c>
      <c r="G739" s="5" t="s">
        <v>41</v>
      </c>
      <c r="H739" s="5" t="s">
        <v>305</v>
      </c>
      <c r="I739" s="5" t="s">
        <v>61</v>
      </c>
      <c r="J739" s="5" t="s">
        <v>61</v>
      </c>
    </row>
    <row r="740" spans="1:10" x14ac:dyDescent="0.35">
      <c r="A740" s="6">
        <v>80970137</v>
      </c>
      <c r="B740" s="6" t="s">
        <v>15</v>
      </c>
      <c r="C740" s="6" t="s">
        <v>9</v>
      </c>
      <c r="D740" s="6" t="s">
        <v>6</v>
      </c>
      <c r="E740" s="5" t="s">
        <v>50</v>
      </c>
      <c r="F740" s="5" t="s">
        <v>31</v>
      </c>
      <c r="G740" s="5" t="s">
        <v>87</v>
      </c>
      <c r="H740" s="5" t="s">
        <v>329</v>
      </c>
      <c r="I740" s="5" t="s">
        <v>42</v>
      </c>
      <c r="J740" s="5" t="s">
        <v>329</v>
      </c>
    </row>
    <row r="741" spans="1:10" x14ac:dyDescent="0.35">
      <c r="A741" s="6">
        <v>80971807</v>
      </c>
      <c r="B741" s="6" t="s">
        <v>15</v>
      </c>
      <c r="C741" s="6" t="s">
        <v>9</v>
      </c>
      <c r="D741" s="6" t="s">
        <v>12</v>
      </c>
      <c r="E741" s="5" t="s">
        <v>50</v>
      </c>
      <c r="F741" s="5" t="s">
        <v>31</v>
      </c>
      <c r="G741" s="5" t="s">
        <v>41</v>
      </c>
      <c r="H741" s="5" t="s">
        <v>305</v>
      </c>
      <c r="I741" s="5" t="s">
        <v>162</v>
      </c>
    </row>
    <row r="742" spans="1:10" x14ac:dyDescent="0.35">
      <c r="A742" s="6">
        <v>80972855</v>
      </c>
      <c r="B742" s="6" t="s">
        <v>15</v>
      </c>
      <c r="C742" s="6" t="s">
        <v>7</v>
      </c>
      <c r="D742" s="6" t="s">
        <v>8</v>
      </c>
      <c r="E742" s="5" t="s">
        <v>66</v>
      </c>
      <c r="F742" s="5" t="s">
        <v>66</v>
      </c>
      <c r="G742" s="5" t="s">
        <v>20</v>
      </c>
      <c r="H742" s="5" t="s">
        <v>325</v>
      </c>
      <c r="I742" s="5" t="s">
        <v>58</v>
      </c>
      <c r="J742" s="5" t="s">
        <v>58</v>
      </c>
    </row>
    <row r="743" spans="1:10" x14ac:dyDescent="0.35">
      <c r="A743" s="6">
        <v>80983494</v>
      </c>
      <c r="B743" s="6" t="s">
        <v>15</v>
      </c>
      <c r="C743" s="6" t="s">
        <v>7</v>
      </c>
      <c r="D743" s="6" t="s">
        <v>6</v>
      </c>
      <c r="E743" s="5" t="s">
        <v>25</v>
      </c>
      <c r="F743" s="5" t="s">
        <v>25</v>
      </c>
      <c r="G743" s="5" t="s">
        <v>20</v>
      </c>
      <c r="H743" s="5" t="s">
        <v>325</v>
      </c>
      <c r="I743" s="5" t="s">
        <v>45</v>
      </c>
      <c r="J743" s="5" t="s">
        <v>45</v>
      </c>
    </row>
    <row r="744" spans="1:10" x14ac:dyDescent="0.35">
      <c r="A744" s="6">
        <v>80985860</v>
      </c>
      <c r="B744" s="6" t="s">
        <v>15</v>
      </c>
      <c r="C744" s="6" t="s">
        <v>9</v>
      </c>
      <c r="D744" s="6" t="s">
        <v>8</v>
      </c>
      <c r="E744" s="5" t="s">
        <v>42</v>
      </c>
      <c r="F744" s="5" t="s">
        <v>329</v>
      </c>
      <c r="G744" s="5" t="s">
        <v>78</v>
      </c>
      <c r="H744" s="5" t="s">
        <v>299</v>
      </c>
      <c r="I744" s="5" t="s">
        <v>253</v>
      </c>
      <c r="J744" s="5" t="s">
        <v>401</v>
      </c>
    </row>
    <row r="745" spans="1:10" x14ac:dyDescent="0.35">
      <c r="A745" s="6">
        <v>80988974</v>
      </c>
      <c r="B745" s="6" t="s">
        <v>15</v>
      </c>
      <c r="C745" s="6" t="s">
        <v>7</v>
      </c>
      <c r="D745" s="6" t="s">
        <v>11</v>
      </c>
      <c r="E745" s="5" t="s">
        <v>28</v>
      </c>
      <c r="F745" s="5" t="s">
        <v>28</v>
      </c>
      <c r="G745" s="5" t="s">
        <v>36</v>
      </c>
      <c r="H745" s="5" t="s">
        <v>36</v>
      </c>
      <c r="I745" s="5" t="s">
        <v>90</v>
      </c>
      <c r="J745" s="5" t="s">
        <v>334</v>
      </c>
    </row>
    <row r="746" spans="1:10" x14ac:dyDescent="0.35">
      <c r="A746" s="6">
        <v>80993056</v>
      </c>
      <c r="B746" s="6" t="s">
        <v>15</v>
      </c>
      <c r="C746" s="6" t="s">
        <v>9</v>
      </c>
      <c r="D746" s="6" t="s">
        <v>8</v>
      </c>
      <c r="E746" s="5" t="s">
        <v>31</v>
      </c>
      <c r="F746" s="5" t="s">
        <v>31</v>
      </c>
      <c r="G746" s="5" t="s">
        <v>60</v>
      </c>
      <c r="H746" s="5" t="s">
        <v>330</v>
      </c>
      <c r="I746" s="5" t="s">
        <v>48</v>
      </c>
      <c r="J746" s="5" t="s">
        <v>326</v>
      </c>
    </row>
    <row r="747" spans="1:10" x14ac:dyDescent="0.35">
      <c r="A747" s="6">
        <v>80994400</v>
      </c>
      <c r="B747" s="6" t="s">
        <v>15</v>
      </c>
      <c r="C747" s="6" t="s">
        <v>14</v>
      </c>
      <c r="D747" s="6" t="s">
        <v>8</v>
      </c>
      <c r="E747" s="5" t="s">
        <v>87</v>
      </c>
      <c r="F747" s="5" t="s">
        <v>329</v>
      </c>
      <c r="G747" s="5" t="s">
        <v>88</v>
      </c>
      <c r="H747" s="5" t="s">
        <v>326</v>
      </c>
      <c r="I747" s="5" t="s">
        <v>36</v>
      </c>
      <c r="J747" s="5" t="s">
        <v>36</v>
      </c>
    </row>
    <row r="748" spans="1:10" x14ac:dyDescent="0.35">
      <c r="A748" s="6">
        <v>81004371</v>
      </c>
      <c r="B748" s="6" t="s">
        <v>15</v>
      </c>
      <c r="C748" s="6" t="s">
        <v>7</v>
      </c>
      <c r="D748" s="6" t="s">
        <v>6</v>
      </c>
      <c r="E748" s="5" t="s">
        <v>42</v>
      </c>
      <c r="F748" s="5" t="s">
        <v>329</v>
      </c>
      <c r="G748" s="5" t="s">
        <v>95</v>
      </c>
      <c r="H748" s="5" t="s">
        <v>31</v>
      </c>
      <c r="I748" s="5" t="s">
        <v>28</v>
      </c>
      <c r="J748" s="5" t="s">
        <v>28</v>
      </c>
    </row>
    <row r="749" spans="1:10" x14ac:dyDescent="0.35">
      <c r="A749" s="6">
        <v>81011469</v>
      </c>
      <c r="B749" s="6" t="s">
        <v>15</v>
      </c>
      <c r="C749" s="6" t="s">
        <v>10</v>
      </c>
      <c r="D749" s="6" t="s">
        <v>8</v>
      </c>
      <c r="E749" s="5" t="s">
        <v>67</v>
      </c>
      <c r="F749" s="5" t="s">
        <v>325</v>
      </c>
      <c r="G749" s="5" t="s">
        <v>31</v>
      </c>
      <c r="H749" s="5" t="s">
        <v>31</v>
      </c>
      <c r="I749" s="5" t="s">
        <v>33</v>
      </c>
      <c r="J749" s="5" t="s">
        <v>327</v>
      </c>
    </row>
    <row r="750" spans="1:10" x14ac:dyDescent="0.35">
      <c r="A750" s="6">
        <v>81020869</v>
      </c>
      <c r="B750" s="6" t="s">
        <v>15</v>
      </c>
      <c r="C750" s="6" t="s">
        <v>9</v>
      </c>
      <c r="D750" s="6" t="s">
        <v>6</v>
      </c>
      <c r="E750" s="5" t="s">
        <v>151</v>
      </c>
      <c r="F750" s="5" t="s">
        <v>326</v>
      </c>
      <c r="G750" s="5" t="s">
        <v>52</v>
      </c>
      <c r="H750" s="5" t="s">
        <v>326</v>
      </c>
      <c r="I750" s="5" t="s">
        <v>36</v>
      </c>
      <c r="J750" s="5" t="s">
        <v>36</v>
      </c>
    </row>
    <row r="751" spans="1:10" x14ac:dyDescent="0.35">
      <c r="A751" s="6">
        <v>81023152</v>
      </c>
      <c r="B751" s="6" t="s">
        <v>15</v>
      </c>
      <c r="C751" s="6" t="s">
        <v>7</v>
      </c>
      <c r="D751" s="6" t="s">
        <v>8</v>
      </c>
      <c r="E751" s="5" t="s">
        <v>152</v>
      </c>
      <c r="F751" s="5" t="s">
        <v>152</v>
      </c>
      <c r="G751" s="5" t="s">
        <v>23</v>
      </c>
      <c r="H751" s="5" t="s">
        <v>23</v>
      </c>
      <c r="I751" s="5" t="s">
        <v>31</v>
      </c>
      <c r="J751" s="5" t="s">
        <v>31</v>
      </c>
    </row>
    <row r="752" spans="1:10" x14ac:dyDescent="0.35">
      <c r="A752" s="6">
        <v>81025146</v>
      </c>
      <c r="B752" s="6" t="s">
        <v>15</v>
      </c>
      <c r="C752" s="6" t="s">
        <v>9</v>
      </c>
      <c r="D752" s="6" t="s">
        <v>6</v>
      </c>
      <c r="E752" s="5" t="s">
        <v>20</v>
      </c>
      <c r="F752" s="5" t="s">
        <v>325</v>
      </c>
      <c r="G752" s="5" t="s">
        <v>162</v>
      </c>
      <c r="I752" s="5" t="s">
        <v>162</v>
      </c>
    </row>
    <row r="753" spans="1:10" x14ac:dyDescent="0.35">
      <c r="A753" s="6">
        <v>81023885</v>
      </c>
      <c r="B753" s="6" t="s">
        <v>15</v>
      </c>
      <c r="C753" s="6" t="s">
        <v>10</v>
      </c>
      <c r="D753" s="6" t="s">
        <v>11</v>
      </c>
      <c r="E753" s="5" t="s">
        <v>19</v>
      </c>
      <c r="F753" s="5" t="s">
        <v>19</v>
      </c>
      <c r="G753" s="5" t="s">
        <v>78</v>
      </c>
      <c r="H753" s="5" t="s">
        <v>299</v>
      </c>
      <c r="I753" s="5" t="s">
        <v>32</v>
      </c>
      <c r="J753" s="5" t="s">
        <v>32</v>
      </c>
    </row>
    <row r="754" spans="1:10" x14ac:dyDescent="0.35">
      <c r="A754" s="6">
        <v>81027615</v>
      </c>
      <c r="B754" s="6" t="s">
        <v>15</v>
      </c>
      <c r="C754" s="6" t="s">
        <v>7</v>
      </c>
      <c r="D754" s="6" t="s">
        <v>11</v>
      </c>
      <c r="E754" s="5" t="s">
        <v>36</v>
      </c>
      <c r="F754" s="5" t="s">
        <v>36</v>
      </c>
      <c r="G754" s="5" t="s">
        <v>31</v>
      </c>
      <c r="H754" s="5" t="s">
        <v>31</v>
      </c>
      <c r="I754" s="5" t="s">
        <v>53</v>
      </c>
      <c r="J754" s="5" t="s">
        <v>334</v>
      </c>
    </row>
    <row r="755" spans="1:10" x14ac:dyDescent="0.35">
      <c r="A755" s="6">
        <v>81026988</v>
      </c>
      <c r="B755" s="6" t="s">
        <v>15</v>
      </c>
      <c r="C755" s="6" t="s">
        <v>7</v>
      </c>
      <c r="D755" s="6" t="s">
        <v>11</v>
      </c>
      <c r="E755" s="5" t="s">
        <v>96</v>
      </c>
      <c r="F755" s="5" t="s">
        <v>96</v>
      </c>
      <c r="G755" s="5" t="s">
        <v>27</v>
      </c>
      <c r="H755" s="5" t="s">
        <v>326</v>
      </c>
      <c r="I755" s="5" t="s">
        <v>88</v>
      </c>
      <c r="J755" s="5" t="s">
        <v>326</v>
      </c>
    </row>
    <row r="756" spans="1:10" x14ac:dyDescent="0.35">
      <c r="A756" s="6">
        <v>81030487</v>
      </c>
      <c r="B756" s="6" t="s">
        <v>15</v>
      </c>
      <c r="C756" s="6" t="s">
        <v>14</v>
      </c>
      <c r="D756" s="6" t="s">
        <v>6</v>
      </c>
      <c r="E756" s="5" t="s">
        <v>41</v>
      </c>
      <c r="F756" s="5" t="s">
        <v>305</v>
      </c>
      <c r="G756" s="5" t="s">
        <v>150</v>
      </c>
      <c r="H756" s="5" t="s">
        <v>150</v>
      </c>
      <c r="I756" s="5" t="s">
        <v>32</v>
      </c>
      <c r="J756" s="5" t="s">
        <v>32</v>
      </c>
    </row>
    <row r="757" spans="1:10" x14ac:dyDescent="0.35">
      <c r="A757" s="6">
        <v>81030991</v>
      </c>
      <c r="B757" s="6" t="s">
        <v>15</v>
      </c>
      <c r="C757" s="6" t="s">
        <v>9</v>
      </c>
      <c r="D757" s="6" t="s">
        <v>8</v>
      </c>
      <c r="E757" s="5" t="s">
        <v>36</v>
      </c>
      <c r="F757" s="5" t="s">
        <v>36</v>
      </c>
      <c r="G757" s="5" t="s">
        <v>31</v>
      </c>
      <c r="H757" s="5" t="s">
        <v>31</v>
      </c>
      <c r="I757" s="5" t="s">
        <v>162</v>
      </c>
    </row>
    <row r="758" spans="1:10" x14ac:dyDescent="0.35">
      <c r="A758" s="6">
        <v>81029533</v>
      </c>
      <c r="B758" s="6" t="s">
        <v>15</v>
      </c>
      <c r="C758" s="6" t="s">
        <v>7</v>
      </c>
      <c r="D758" s="6" t="s">
        <v>11</v>
      </c>
      <c r="E758" s="5" t="s">
        <v>38</v>
      </c>
      <c r="F758" s="5" t="s">
        <v>362</v>
      </c>
      <c r="G758" s="5" t="s">
        <v>42</v>
      </c>
      <c r="H758" s="5" t="s">
        <v>329</v>
      </c>
      <c r="I758" s="5" t="s">
        <v>254</v>
      </c>
      <c r="J758" s="5" t="s">
        <v>369</v>
      </c>
    </row>
    <row r="759" spans="1:10" x14ac:dyDescent="0.35">
      <c r="A759" s="6">
        <v>81032029</v>
      </c>
      <c r="B759" s="6" t="s">
        <v>15</v>
      </c>
      <c r="C759" s="6" t="s">
        <v>9</v>
      </c>
      <c r="D759" s="6" t="s">
        <v>12</v>
      </c>
      <c r="E759" s="5" t="s">
        <v>19</v>
      </c>
      <c r="F759" s="5" t="s">
        <v>19</v>
      </c>
      <c r="G759" s="5" t="s">
        <v>205</v>
      </c>
      <c r="H759" s="5" t="s">
        <v>330</v>
      </c>
      <c r="I759" s="5" t="s">
        <v>35</v>
      </c>
      <c r="J759" s="5" t="s">
        <v>299</v>
      </c>
    </row>
    <row r="760" spans="1:10" x14ac:dyDescent="0.35">
      <c r="A760" s="6">
        <v>81034572</v>
      </c>
      <c r="B760" s="6" t="s">
        <v>15</v>
      </c>
      <c r="C760" s="6" t="s">
        <v>7</v>
      </c>
      <c r="D760" s="6" t="s">
        <v>6</v>
      </c>
      <c r="E760" s="5" t="s">
        <v>96</v>
      </c>
      <c r="F760" s="5" t="s">
        <v>96</v>
      </c>
      <c r="G760" s="5" t="s">
        <v>206</v>
      </c>
      <c r="H760" s="5" t="s">
        <v>375</v>
      </c>
      <c r="I760" s="5" t="s">
        <v>61</v>
      </c>
      <c r="J760" s="5" t="s">
        <v>61</v>
      </c>
    </row>
    <row r="761" spans="1:10" x14ac:dyDescent="0.35">
      <c r="A761" s="6">
        <v>81036505</v>
      </c>
      <c r="B761" s="6" t="s">
        <v>15</v>
      </c>
      <c r="C761" s="6" t="s">
        <v>9</v>
      </c>
      <c r="D761" s="6" t="s">
        <v>6</v>
      </c>
      <c r="E761" s="5" t="s">
        <v>42</v>
      </c>
      <c r="F761" s="5" t="s">
        <v>329</v>
      </c>
      <c r="G761" s="5" t="s">
        <v>45</v>
      </c>
      <c r="H761" s="5" t="s">
        <v>45</v>
      </c>
      <c r="I761" s="5" t="s">
        <v>23</v>
      </c>
      <c r="J761" s="5" t="s">
        <v>23</v>
      </c>
    </row>
    <row r="762" spans="1:10" x14ac:dyDescent="0.35">
      <c r="A762" s="6">
        <v>81043164</v>
      </c>
      <c r="B762" s="6" t="s">
        <v>15</v>
      </c>
      <c r="C762" s="6" t="s">
        <v>9</v>
      </c>
      <c r="D762" s="6" t="s">
        <v>6</v>
      </c>
      <c r="E762" s="5" t="s">
        <v>141</v>
      </c>
      <c r="F762" s="5" t="s">
        <v>329</v>
      </c>
      <c r="G762" s="5" t="s">
        <v>93</v>
      </c>
      <c r="H762" s="5" t="s">
        <v>305</v>
      </c>
      <c r="I762" s="5" t="s">
        <v>60</v>
      </c>
      <c r="J762" s="5" t="s">
        <v>330</v>
      </c>
    </row>
    <row r="763" spans="1:10" x14ac:dyDescent="0.35">
      <c r="A763" s="6">
        <v>81046357</v>
      </c>
      <c r="B763" s="6" t="s">
        <v>15</v>
      </c>
      <c r="C763" s="6" t="s">
        <v>9</v>
      </c>
      <c r="D763" s="6" t="s">
        <v>6</v>
      </c>
      <c r="E763" s="5" t="s">
        <v>23</v>
      </c>
      <c r="F763" s="5" t="s">
        <v>23</v>
      </c>
      <c r="G763" s="5" t="s">
        <v>162</v>
      </c>
      <c r="I763" s="5" t="s">
        <v>162</v>
      </c>
    </row>
    <row r="764" spans="1:10" x14ac:dyDescent="0.35">
      <c r="A764" s="6">
        <v>81058356</v>
      </c>
      <c r="B764" s="6" t="s">
        <v>15</v>
      </c>
      <c r="C764" s="6" t="s">
        <v>9</v>
      </c>
      <c r="D764" s="6" t="s">
        <v>6</v>
      </c>
      <c r="E764" s="5" t="s">
        <v>33</v>
      </c>
      <c r="F764" s="5" t="s">
        <v>327</v>
      </c>
      <c r="G764" s="5" t="s">
        <v>207</v>
      </c>
      <c r="H764" s="5" t="s">
        <v>207</v>
      </c>
      <c r="I764" s="5" t="s">
        <v>88</v>
      </c>
      <c r="J764" s="5" t="s">
        <v>326</v>
      </c>
    </row>
    <row r="765" spans="1:10" x14ac:dyDescent="0.35">
      <c r="A765" s="6">
        <v>81076665</v>
      </c>
      <c r="B765" s="6" t="s">
        <v>15</v>
      </c>
      <c r="C765" s="6" t="s">
        <v>14</v>
      </c>
      <c r="D765" s="6" t="s">
        <v>13</v>
      </c>
      <c r="E765" s="5" t="s">
        <v>28</v>
      </c>
      <c r="F765" s="5" t="s">
        <v>28</v>
      </c>
      <c r="G765" s="5" t="s">
        <v>35</v>
      </c>
      <c r="H765" s="5" t="s">
        <v>299</v>
      </c>
      <c r="I765" s="5" t="s">
        <v>90</v>
      </c>
      <c r="J765" s="5" t="s">
        <v>334</v>
      </c>
    </row>
    <row r="766" spans="1:10" x14ac:dyDescent="0.35">
      <c r="A766" s="6">
        <v>81100501</v>
      </c>
      <c r="B766" s="6" t="s">
        <v>15</v>
      </c>
      <c r="C766" s="6" t="s">
        <v>5</v>
      </c>
      <c r="D766" s="6" t="s">
        <v>6</v>
      </c>
      <c r="E766" s="5" t="s">
        <v>50</v>
      </c>
      <c r="F766" s="5" t="s">
        <v>31</v>
      </c>
      <c r="G766" s="5" t="s">
        <v>42</v>
      </c>
      <c r="H766" s="5" t="s">
        <v>329</v>
      </c>
      <c r="I766" s="5" t="s">
        <v>35</v>
      </c>
      <c r="J766" s="5" t="s">
        <v>299</v>
      </c>
    </row>
    <row r="767" spans="1:10" x14ac:dyDescent="0.35">
      <c r="A767" s="6">
        <v>81107144</v>
      </c>
      <c r="B767" s="6" t="s">
        <v>15</v>
      </c>
      <c r="C767" s="6" t="s">
        <v>9</v>
      </c>
      <c r="D767" s="6" t="s">
        <v>8</v>
      </c>
      <c r="E767" s="5" t="s">
        <v>106</v>
      </c>
      <c r="F767" s="5" t="s">
        <v>371</v>
      </c>
      <c r="G767" s="5" t="s">
        <v>208</v>
      </c>
      <c r="H767" s="5" t="s">
        <v>208</v>
      </c>
      <c r="I767" s="5" t="s">
        <v>20</v>
      </c>
      <c r="J767" s="5" t="s">
        <v>325</v>
      </c>
    </row>
    <row r="768" spans="1:10" x14ac:dyDescent="0.35">
      <c r="A768" s="6">
        <v>81115656</v>
      </c>
      <c r="B768" s="6" t="s">
        <v>15</v>
      </c>
      <c r="C768" s="6" t="s">
        <v>7</v>
      </c>
      <c r="D768" s="6" t="s">
        <v>11</v>
      </c>
      <c r="E768" s="5" t="s">
        <v>21</v>
      </c>
      <c r="F768" s="5" t="s">
        <v>21</v>
      </c>
      <c r="G768" s="5" t="s">
        <v>31</v>
      </c>
      <c r="H768" s="5" t="s">
        <v>31</v>
      </c>
      <c r="I768" s="5" t="s">
        <v>162</v>
      </c>
    </row>
    <row r="769" spans="1:10" x14ac:dyDescent="0.35">
      <c r="A769" s="6">
        <v>81117753</v>
      </c>
      <c r="B769" s="6" t="s">
        <v>15</v>
      </c>
      <c r="C769" s="6" t="s">
        <v>7</v>
      </c>
      <c r="D769" s="6" t="s">
        <v>6</v>
      </c>
      <c r="E769" s="5" t="s">
        <v>23</v>
      </c>
      <c r="F769" s="5" t="s">
        <v>23</v>
      </c>
      <c r="G769" s="5" t="s">
        <v>78</v>
      </c>
      <c r="H769" s="5" t="s">
        <v>299</v>
      </c>
      <c r="I769" s="5" t="s">
        <v>21</v>
      </c>
      <c r="J769" s="5" t="s">
        <v>21</v>
      </c>
    </row>
    <row r="770" spans="1:10" x14ac:dyDescent="0.35">
      <c r="A770" s="6">
        <v>81124116</v>
      </c>
      <c r="B770" s="6" t="s">
        <v>15</v>
      </c>
      <c r="C770" s="6" t="s">
        <v>10</v>
      </c>
      <c r="D770" s="6" t="s">
        <v>6</v>
      </c>
      <c r="E770" s="5" t="s">
        <v>36</v>
      </c>
      <c r="F770" s="5" t="s">
        <v>36</v>
      </c>
      <c r="G770" s="5" t="s">
        <v>48</v>
      </c>
      <c r="H770" s="5" t="s">
        <v>326</v>
      </c>
      <c r="I770" s="5" t="s">
        <v>31</v>
      </c>
      <c r="J770" s="5" t="s">
        <v>31</v>
      </c>
    </row>
    <row r="771" spans="1:10" x14ac:dyDescent="0.35">
      <c r="A771" s="6">
        <v>81128750</v>
      </c>
      <c r="B771" s="6" t="s">
        <v>15</v>
      </c>
      <c r="C771" s="6" t="s">
        <v>9</v>
      </c>
      <c r="D771" s="6" t="s">
        <v>8</v>
      </c>
      <c r="E771" s="5" t="s">
        <v>90</v>
      </c>
      <c r="F771" s="5" t="s">
        <v>334</v>
      </c>
      <c r="G771" s="5" t="s">
        <v>22</v>
      </c>
      <c r="H771" s="5" t="s">
        <v>325</v>
      </c>
      <c r="I771" s="5" t="s">
        <v>21</v>
      </c>
      <c r="J771" s="5" t="s">
        <v>21</v>
      </c>
    </row>
    <row r="772" spans="1:10" x14ac:dyDescent="0.35">
      <c r="A772" s="10">
        <v>81141557</v>
      </c>
      <c r="B772" s="6" t="s">
        <v>15</v>
      </c>
      <c r="C772" s="6" t="s">
        <v>7</v>
      </c>
      <c r="D772" s="6" t="s">
        <v>12</v>
      </c>
      <c r="E772" s="5" t="s">
        <v>24</v>
      </c>
      <c r="F772" s="5" t="s">
        <v>386</v>
      </c>
      <c r="G772" s="5" t="s">
        <v>111</v>
      </c>
      <c r="H772" s="5" t="s">
        <v>325</v>
      </c>
      <c r="I772" s="5" t="s">
        <v>41</v>
      </c>
      <c r="J772" s="5" t="s">
        <v>305</v>
      </c>
    </row>
    <row r="773" spans="1:10" x14ac:dyDescent="0.35">
      <c r="A773" s="6">
        <v>81142670</v>
      </c>
      <c r="B773" s="6" t="s">
        <v>15</v>
      </c>
      <c r="C773" s="6" t="s">
        <v>9</v>
      </c>
      <c r="D773" s="6" t="s">
        <v>11</v>
      </c>
      <c r="E773" s="5" t="s">
        <v>154</v>
      </c>
      <c r="F773" s="5" t="s">
        <v>341</v>
      </c>
      <c r="G773" s="5" t="s">
        <v>36</v>
      </c>
      <c r="H773" s="5" t="s">
        <v>36</v>
      </c>
      <c r="I773" s="5" t="s">
        <v>60</v>
      </c>
      <c r="J773" s="5" t="s">
        <v>330</v>
      </c>
    </row>
    <row r="774" spans="1:10" x14ac:dyDescent="0.35">
      <c r="A774" s="6">
        <v>81148467</v>
      </c>
      <c r="B774" s="6" t="s">
        <v>15</v>
      </c>
      <c r="C774" s="6" t="s">
        <v>9</v>
      </c>
      <c r="D774" s="6" t="s">
        <v>11</v>
      </c>
      <c r="E774" s="5" t="s">
        <v>48</v>
      </c>
      <c r="F774" s="5" t="s">
        <v>326</v>
      </c>
      <c r="G774" s="5" t="s">
        <v>209</v>
      </c>
      <c r="H774" s="5" t="s">
        <v>326</v>
      </c>
      <c r="I774" s="5" t="s">
        <v>20</v>
      </c>
      <c r="J774" s="5" t="s">
        <v>325</v>
      </c>
    </row>
    <row r="775" spans="1:10" x14ac:dyDescent="0.35">
      <c r="A775" s="6">
        <v>81158738</v>
      </c>
      <c r="B775" s="6" t="s">
        <v>15</v>
      </c>
      <c r="C775" s="6" t="s">
        <v>5</v>
      </c>
      <c r="D775" s="6" t="s">
        <v>8</v>
      </c>
      <c r="E775" s="5" t="s">
        <v>25</v>
      </c>
      <c r="F775" s="5" t="s">
        <v>25</v>
      </c>
      <c r="G775" s="5" t="s">
        <v>32</v>
      </c>
      <c r="H775" s="5" t="s">
        <v>32</v>
      </c>
      <c r="I775" s="5" t="s">
        <v>255</v>
      </c>
      <c r="J775" s="5" t="s">
        <v>326</v>
      </c>
    </row>
    <row r="776" spans="1:10" x14ac:dyDescent="0.35">
      <c r="A776" s="6">
        <v>81168332</v>
      </c>
      <c r="B776" s="6" t="s">
        <v>15</v>
      </c>
      <c r="C776" s="6" t="s">
        <v>9</v>
      </c>
      <c r="D776" s="6" t="s">
        <v>11</v>
      </c>
      <c r="E776" s="5" t="s">
        <v>58</v>
      </c>
      <c r="F776" s="5" t="s">
        <v>58</v>
      </c>
      <c r="G776" s="5" t="s">
        <v>96</v>
      </c>
      <c r="H776" s="5" t="s">
        <v>96</v>
      </c>
      <c r="I776" s="5" t="s">
        <v>113</v>
      </c>
      <c r="J776" s="5" t="s">
        <v>405</v>
      </c>
    </row>
    <row r="777" spans="1:10" x14ac:dyDescent="0.35">
      <c r="A777" s="6">
        <v>81187443</v>
      </c>
      <c r="B777" s="6" t="s">
        <v>15</v>
      </c>
      <c r="C777" s="6" t="s">
        <v>9</v>
      </c>
      <c r="D777" s="6" t="s">
        <v>6</v>
      </c>
      <c r="E777" s="5" t="s">
        <v>113</v>
      </c>
      <c r="F777" s="5" t="s">
        <v>405</v>
      </c>
      <c r="G777" s="5" t="s">
        <v>58</v>
      </c>
      <c r="H777" s="5" t="s">
        <v>58</v>
      </c>
      <c r="I777" s="5" t="s">
        <v>113</v>
      </c>
      <c r="J777" s="5" t="s">
        <v>405</v>
      </c>
    </row>
    <row r="778" spans="1:10" x14ac:dyDescent="0.35">
      <c r="A778" s="6">
        <v>81200621</v>
      </c>
      <c r="B778" s="6" t="s">
        <v>15</v>
      </c>
      <c r="C778" s="6" t="s">
        <v>9</v>
      </c>
      <c r="D778" s="6" t="s">
        <v>8</v>
      </c>
      <c r="E778" s="5" t="s">
        <v>141</v>
      </c>
      <c r="F778" s="5" t="s">
        <v>329</v>
      </c>
      <c r="G778" s="5" t="s">
        <v>90</v>
      </c>
      <c r="H778" s="5" t="s">
        <v>334</v>
      </c>
      <c r="I778" s="5" t="s">
        <v>36</v>
      </c>
      <c r="J778" s="5" t="s">
        <v>36</v>
      </c>
    </row>
    <row r="779" spans="1:10" x14ac:dyDescent="0.35">
      <c r="A779" s="6">
        <v>81266855</v>
      </c>
      <c r="B779" s="6" t="s">
        <v>15</v>
      </c>
      <c r="C779" s="6" t="s">
        <v>9</v>
      </c>
      <c r="D779" s="6" t="s">
        <v>8</v>
      </c>
      <c r="E779" s="5" t="s">
        <v>23</v>
      </c>
      <c r="F779" s="5" t="s">
        <v>23</v>
      </c>
      <c r="G779" s="5" t="s">
        <v>45</v>
      </c>
      <c r="H779" s="5" t="s">
        <v>45</v>
      </c>
      <c r="I779" s="5" t="s">
        <v>52</v>
      </c>
      <c r="J779" s="5" t="s">
        <v>326</v>
      </c>
    </row>
    <row r="780" spans="1:10" x14ac:dyDescent="0.35">
      <c r="A780" s="6">
        <v>81288868</v>
      </c>
      <c r="B780" s="6" t="s">
        <v>15</v>
      </c>
      <c r="C780" s="6" t="s">
        <v>7</v>
      </c>
      <c r="D780" s="6" t="s">
        <v>6</v>
      </c>
      <c r="E780" s="5" t="s">
        <v>87</v>
      </c>
      <c r="F780" s="5" t="s">
        <v>329</v>
      </c>
      <c r="G780" s="5" t="s">
        <v>210</v>
      </c>
      <c r="H780" s="5" t="s">
        <v>329</v>
      </c>
      <c r="I780" s="5" t="s">
        <v>31</v>
      </c>
      <c r="J780" s="5" t="s">
        <v>31</v>
      </c>
    </row>
    <row r="781" spans="1:10" x14ac:dyDescent="0.35">
      <c r="A781" s="6">
        <v>81343409</v>
      </c>
      <c r="B781" s="6" t="s">
        <v>15</v>
      </c>
      <c r="C781" s="6" t="s">
        <v>9</v>
      </c>
      <c r="D781" s="6" t="s">
        <v>8</v>
      </c>
      <c r="E781" s="5" t="s">
        <v>35</v>
      </c>
      <c r="F781" s="5" t="s">
        <v>299</v>
      </c>
      <c r="G781" s="5" t="s">
        <v>29</v>
      </c>
      <c r="H781" s="5" t="s">
        <v>328</v>
      </c>
      <c r="I781" s="5" t="s">
        <v>48</v>
      </c>
      <c r="J781" s="5" t="s">
        <v>326</v>
      </c>
    </row>
    <row r="782" spans="1:10" x14ac:dyDescent="0.35">
      <c r="A782" s="6">
        <v>81349502</v>
      </c>
      <c r="B782" s="6" t="s">
        <v>15</v>
      </c>
      <c r="C782" s="6" t="s">
        <v>9</v>
      </c>
      <c r="D782" s="6" t="s">
        <v>11</v>
      </c>
      <c r="E782" s="5" t="s">
        <v>50</v>
      </c>
      <c r="F782" s="5" t="s">
        <v>31</v>
      </c>
      <c r="G782" s="5" t="s">
        <v>210</v>
      </c>
      <c r="H782" s="5" t="s">
        <v>329</v>
      </c>
      <c r="I782" s="5" t="s">
        <v>86</v>
      </c>
      <c r="J782" s="5" t="s">
        <v>330</v>
      </c>
    </row>
    <row r="783" spans="1:10" x14ac:dyDescent="0.35">
      <c r="A783" s="6">
        <v>81358080</v>
      </c>
      <c r="B783" s="6" t="s">
        <v>15</v>
      </c>
      <c r="C783" s="6" t="s">
        <v>14</v>
      </c>
      <c r="D783" s="6" t="s">
        <v>6</v>
      </c>
      <c r="E783" s="5" t="s">
        <v>113</v>
      </c>
      <c r="F783" s="5" t="s">
        <v>405</v>
      </c>
      <c r="G783" s="5" t="s">
        <v>53</v>
      </c>
      <c r="H783" s="5" t="s">
        <v>334</v>
      </c>
      <c r="I783" s="5" t="s">
        <v>23</v>
      </c>
      <c r="J783" s="5" t="s">
        <v>23</v>
      </c>
    </row>
    <row r="784" spans="1:10" x14ac:dyDescent="0.35">
      <c r="A784" s="6">
        <v>79575447</v>
      </c>
      <c r="B784" s="6" t="s">
        <v>16</v>
      </c>
      <c r="C784" s="6" t="s">
        <v>17</v>
      </c>
      <c r="D784" s="6" t="s">
        <v>17</v>
      </c>
      <c r="E784" s="5" t="s">
        <v>61</v>
      </c>
      <c r="F784" s="5" t="s">
        <v>58</v>
      </c>
      <c r="G784" s="5" t="s">
        <v>78</v>
      </c>
      <c r="H784" s="5" t="s">
        <v>299</v>
      </c>
      <c r="I784" s="5" t="s">
        <v>256</v>
      </c>
      <c r="J784" s="5" t="s">
        <v>330</v>
      </c>
    </row>
    <row r="785" spans="1:10" x14ac:dyDescent="0.35">
      <c r="A785" s="6">
        <v>80921644</v>
      </c>
      <c r="B785" s="6" t="s">
        <v>16</v>
      </c>
      <c r="C785" s="6" t="s">
        <v>17</v>
      </c>
      <c r="D785" s="6" t="s">
        <v>17</v>
      </c>
      <c r="E785" s="5" t="s">
        <v>32</v>
      </c>
      <c r="F785" s="5" t="s">
        <v>32</v>
      </c>
      <c r="G785" s="5" t="s">
        <v>33</v>
      </c>
      <c r="H785" s="5" t="s">
        <v>327</v>
      </c>
      <c r="I785" s="5" t="s">
        <v>199</v>
      </c>
      <c r="J785" s="5" t="s">
        <v>326</v>
      </c>
    </row>
    <row r="786" spans="1:10" x14ac:dyDescent="0.35">
      <c r="A786" s="6">
        <v>80922577</v>
      </c>
      <c r="B786" s="6" t="s">
        <v>16</v>
      </c>
      <c r="C786" s="6" t="s">
        <v>17</v>
      </c>
      <c r="D786" s="6" t="s">
        <v>17</v>
      </c>
      <c r="E786" s="5" t="s">
        <v>87</v>
      </c>
      <c r="F786" s="5" t="s">
        <v>329</v>
      </c>
      <c r="G786" s="5" t="s">
        <v>58</v>
      </c>
      <c r="H786" s="5" t="s">
        <v>58</v>
      </c>
      <c r="I786" s="5" t="s">
        <v>31</v>
      </c>
      <c r="J786" s="5" t="s">
        <v>31</v>
      </c>
    </row>
    <row r="787" spans="1:10" x14ac:dyDescent="0.35">
      <c r="A787" s="6">
        <v>80931111</v>
      </c>
      <c r="B787" s="6" t="s">
        <v>16</v>
      </c>
      <c r="C787" s="6" t="s">
        <v>17</v>
      </c>
      <c r="D787" s="6" t="s">
        <v>17</v>
      </c>
      <c r="E787" s="5" t="s">
        <v>155</v>
      </c>
      <c r="F787" s="5" t="s">
        <v>378</v>
      </c>
      <c r="G787" s="5" t="s">
        <v>86</v>
      </c>
      <c r="H787" s="5" t="s">
        <v>330</v>
      </c>
      <c r="I787" s="5" t="s">
        <v>151</v>
      </c>
      <c r="J787" s="5" t="s">
        <v>326</v>
      </c>
    </row>
    <row r="788" spans="1:10" x14ac:dyDescent="0.35">
      <c r="A788" s="6">
        <v>80947037</v>
      </c>
      <c r="B788" s="6" t="s">
        <v>16</v>
      </c>
      <c r="C788" s="6" t="s">
        <v>17</v>
      </c>
      <c r="D788" s="6" t="s">
        <v>17</v>
      </c>
      <c r="E788" s="5" t="s">
        <v>156</v>
      </c>
      <c r="F788" s="5" t="s">
        <v>381</v>
      </c>
      <c r="G788" s="5" t="s">
        <v>117</v>
      </c>
      <c r="H788" s="5" t="s">
        <v>302</v>
      </c>
      <c r="I788" s="5" t="s">
        <v>257</v>
      </c>
      <c r="J788" s="5" t="s">
        <v>373</v>
      </c>
    </row>
    <row r="789" spans="1:10" x14ac:dyDescent="0.35">
      <c r="A789" s="6">
        <v>81028337</v>
      </c>
      <c r="B789" s="6" t="s">
        <v>16</v>
      </c>
      <c r="C789" s="6" t="s">
        <v>17</v>
      </c>
      <c r="D789" s="6" t="s">
        <v>17</v>
      </c>
      <c r="E789" s="5" t="s">
        <v>36</v>
      </c>
      <c r="F789" s="5" t="s">
        <v>36</v>
      </c>
      <c r="G789" s="5" t="s">
        <v>31</v>
      </c>
      <c r="H789" s="5" t="s">
        <v>31</v>
      </c>
      <c r="I789" s="5" t="s">
        <v>162</v>
      </c>
    </row>
    <row r="790" spans="1:10" x14ac:dyDescent="0.35">
      <c r="A790" s="6">
        <v>81131876</v>
      </c>
      <c r="B790" s="6" t="s">
        <v>16</v>
      </c>
      <c r="C790" s="6" t="s">
        <v>17</v>
      </c>
      <c r="D790" s="6" t="s">
        <v>17</v>
      </c>
      <c r="E790" s="5" t="s">
        <v>157</v>
      </c>
      <c r="F790" s="5" t="s">
        <v>157</v>
      </c>
      <c r="G790" s="5" t="s">
        <v>86</v>
      </c>
      <c r="H790" s="5" t="s">
        <v>330</v>
      </c>
      <c r="I790" s="5" t="s">
        <v>150</v>
      </c>
      <c r="J790" s="5" t="s">
        <v>150</v>
      </c>
    </row>
    <row r="791" spans="1:10" x14ac:dyDescent="0.35">
      <c r="A791" s="6">
        <v>81165356</v>
      </c>
      <c r="B791" s="6" t="s">
        <v>16</v>
      </c>
      <c r="C791" s="6" t="s">
        <v>17</v>
      </c>
      <c r="D791" s="6" t="s">
        <v>17</v>
      </c>
      <c r="E791" s="5" t="s">
        <v>50</v>
      </c>
      <c r="F791" s="5" t="s">
        <v>31</v>
      </c>
      <c r="G791" s="5" t="s">
        <v>150</v>
      </c>
      <c r="H791" s="5" t="s">
        <v>150</v>
      </c>
      <c r="I791" s="5" t="s">
        <v>36</v>
      </c>
      <c r="J791" s="5" t="s">
        <v>36</v>
      </c>
    </row>
  </sheetData>
  <autoFilter ref="A1:V791" xr:uid="{1801A79B-7320-48F3-94B9-823180997443}"/>
  <sortState ref="Q1:V30">
    <sortCondition descending="1" ref="Q30"/>
  </sortState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7E175-4C9E-44D7-ACDA-00BAC60AFC17}">
  <dimension ref="A1:X138"/>
  <sheetViews>
    <sheetView topLeftCell="A8" workbookViewId="0">
      <selection activeCell="G18" sqref="G18"/>
    </sheetView>
  </sheetViews>
  <sheetFormatPr defaultRowHeight="14.5" x14ac:dyDescent="0.35"/>
  <cols>
    <col min="1" max="9" width="8.7265625" customWidth="1"/>
  </cols>
  <sheetData>
    <row r="1" spans="1:24" x14ac:dyDescent="0.35">
      <c r="A1" s="6" t="s">
        <v>0</v>
      </c>
      <c r="B1" s="6" t="s">
        <v>1</v>
      </c>
      <c r="C1" s="6" t="s">
        <v>2</v>
      </c>
      <c r="D1" s="6" t="s">
        <v>3</v>
      </c>
      <c r="E1" s="5" t="s">
        <v>18</v>
      </c>
      <c r="F1" s="5" t="s">
        <v>158</v>
      </c>
      <c r="G1" s="5" t="s">
        <v>211</v>
      </c>
      <c r="J1" s="5"/>
      <c r="K1" t="s">
        <v>259</v>
      </c>
      <c r="L1" t="s">
        <v>260</v>
      </c>
      <c r="M1" s="8" t="s">
        <v>2</v>
      </c>
      <c r="N1" t="s">
        <v>269</v>
      </c>
    </row>
    <row r="2" spans="1:24" x14ac:dyDescent="0.35">
      <c r="A2" s="6">
        <v>79575340</v>
      </c>
      <c r="B2" s="6" t="s">
        <v>4</v>
      </c>
      <c r="C2" s="6" t="s">
        <v>5</v>
      </c>
      <c r="D2" s="6" t="s">
        <v>6</v>
      </c>
      <c r="E2" s="5" t="s">
        <v>19</v>
      </c>
      <c r="F2" s="5" t="s">
        <v>61</v>
      </c>
      <c r="G2" s="5" t="s">
        <v>95</v>
      </c>
      <c r="J2" t="s">
        <v>5</v>
      </c>
      <c r="K2">
        <f>COUNTIF(C:C,"*30*")</f>
        <v>4</v>
      </c>
      <c r="L2">
        <v>32</v>
      </c>
      <c r="M2" s="9">
        <f>K2/L2</f>
        <v>0.125</v>
      </c>
      <c r="N2">
        <f>L2-K2</f>
        <v>28</v>
      </c>
    </row>
    <row r="3" spans="1:24" x14ac:dyDescent="0.35">
      <c r="A3" s="6">
        <v>79576816</v>
      </c>
      <c r="B3" s="6" t="s">
        <v>4</v>
      </c>
      <c r="C3" s="6" t="s">
        <v>9</v>
      </c>
      <c r="D3" s="6" t="s">
        <v>13</v>
      </c>
      <c r="E3" s="5" t="s">
        <v>28</v>
      </c>
      <c r="F3" s="5" t="s">
        <v>19</v>
      </c>
      <c r="G3" s="5" t="s">
        <v>32</v>
      </c>
      <c r="J3" t="s">
        <v>10</v>
      </c>
      <c r="K3">
        <f>COUNTIF(C:C,"*50*")</f>
        <v>9</v>
      </c>
      <c r="L3">
        <v>117</v>
      </c>
      <c r="M3" s="9">
        <f t="shared" ref="M3:M6" si="0">K3/L3</f>
        <v>7.6923076923076927E-2</v>
      </c>
      <c r="N3">
        <f t="shared" ref="N3:N6" si="1">L3-K3</f>
        <v>108</v>
      </c>
    </row>
    <row r="4" spans="1:24" x14ac:dyDescent="0.35">
      <c r="A4" s="6">
        <v>79577800</v>
      </c>
      <c r="B4" s="6" t="s">
        <v>4</v>
      </c>
      <c r="C4" s="6" t="s">
        <v>10</v>
      </c>
      <c r="D4" s="6" t="s">
        <v>8</v>
      </c>
      <c r="E4" s="5" t="s">
        <v>28</v>
      </c>
      <c r="F4" s="5" t="s">
        <v>19</v>
      </c>
      <c r="G4" s="5" t="s">
        <v>29</v>
      </c>
      <c r="J4" t="s">
        <v>7</v>
      </c>
      <c r="K4">
        <f>COUNTIF(C:C,"*60*")</f>
        <v>18</v>
      </c>
      <c r="L4">
        <v>300</v>
      </c>
      <c r="M4" s="9">
        <f t="shared" si="0"/>
        <v>0.06</v>
      </c>
      <c r="N4">
        <f t="shared" si="1"/>
        <v>282</v>
      </c>
    </row>
    <row r="5" spans="1:24" x14ac:dyDescent="0.35">
      <c r="A5" s="6">
        <v>79579007</v>
      </c>
      <c r="B5" s="6" t="s">
        <v>4</v>
      </c>
      <c r="C5" s="6" t="s">
        <v>14</v>
      </c>
      <c r="D5" s="6" t="s">
        <v>8</v>
      </c>
      <c r="E5" s="5" t="s">
        <v>19</v>
      </c>
      <c r="F5" s="5" t="s">
        <v>41</v>
      </c>
      <c r="G5" s="5" t="s">
        <v>53</v>
      </c>
      <c r="J5" t="s">
        <v>9</v>
      </c>
      <c r="K5">
        <f>COUNTIF(C:C,"*70*")</f>
        <v>23</v>
      </c>
      <c r="L5">
        <v>281</v>
      </c>
      <c r="M5" s="9">
        <f t="shared" si="0"/>
        <v>8.1850533807829182E-2</v>
      </c>
      <c r="N5">
        <f t="shared" si="1"/>
        <v>258</v>
      </c>
    </row>
    <row r="6" spans="1:24" x14ac:dyDescent="0.35">
      <c r="A6" s="6">
        <v>79578306</v>
      </c>
      <c r="B6" s="6" t="s">
        <v>4</v>
      </c>
      <c r="C6" s="6" t="s">
        <v>7</v>
      </c>
      <c r="D6" s="6" t="s">
        <v>6</v>
      </c>
      <c r="E6" s="5" t="s">
        <v>39</v>
      </c>
      <c r="F6" s="5" t="s">
        <v>160</v>
      </c>
      <c r="G6" s="5" t="s">
        <v>61</v>
      </c>
      <c r="J6" t="s">
        <v>14</v>
      </c>
      <c r="K6">
        <f>COUNTIF(C:C,"*80*")</f>
        <v>8</v>
      </c>
      <c r="L6">
        <v>52</v>
      </c>
      <c r="M6" s="9">
        <f t="shared" si="0"/>
        <v>0.15384615384615385</v>
      </c>
      <c r="N6">
        <f t="shared" si="1"/>
        <v>44</v>
      </c>
      <c r="W6" t="s">
        <v>320</v>
      </c>
      <c r="X6">
        <v>3.7699999999999997E-2</v>
      </c>
    </row>
    <row r="7" spans="1:24" x14ac:dyDescent="0.35">
      <c r="A7" s="6">
        <v>79582687</v>
      </c>
      <c r="B7" s="6" t="s">
        <v>4</v>
      </c>
      <c r="C7" s="6" t="s">
        <v>7</v>
      </c>
      <c r="D7" s="6" t="s">
        <v>6</v>
      </c>
      <c r="E7" s="5" t="s">
        <v>19</v>
      </c>
      <c r="F7" s="5" t="s">
        <v>29</v>
      </c>
      <c r="G7" s="5" t="s">
        <v>66</v>
      </c>
      <c r="M7" s="9"/>
    </row>
    <row r="8" spans="1:24" x14ac:dyDescent="0.35">
      <c r="A8" s="6">
        <v>79584747</v>
      </c>
      <c r="B8" s="6" t="s">
        <v>4</v>
      </c>
      <c r="C8" s="6" t="s">
        <v>9</v>
      </c>
      <c r="D8" s="6" t="s">
        <v>8</v>
      </c>
      <c r="E8" s="5" t="s">
        <v>35</v>
      </c>
      <c r="F8" s="5" t="s">
        <v>19</v>
      </c>
      <c r="G8" s="5" t="s">
        <v>33</v>
      </c>
      <c r="K8" t="s">
        <v>259</v>
      </c>
      <c r="L8" t="s">
        <v>260</v>
      </c>
      <c r="M8" s="8" t="s">
        <v>3</v>
      </c>
      <c r="N8" t="s">
        <v>269</v>
      </c>
    </row>
    <row r="9" spans="1:24" x14ac:dyDescent="0.35">
      <c r="A9" s="6">
        <v>79590836</v>
      </c>
      <c r="B9" s="6" t="s">
        <v>4</v>
      </c>
      <c r="C9" s="6" t="s">
        <v>10</v>
      </c>
      <c r="D9" s="6" t="s">
        <v>12</v>
      </c>
      <c r="E9" s="5" t="s">
        <v>37</v>
      </c>
      <c r="F9" s="5" t="s">
        <v>19</v>
      </c>
      <c r="G9" s="5" t="s">
        <v>21</v>
      </c>
      <c r="J9" s="6" t="s">
        <v>12</v>
      </c>
      <c r="K9">
        <f>COUNTIF(D:D,"*Less*")</f>
        <v>4</v>
      </c>
      <c r="L9">
        <v>134</v>
      </c>
      <c r="M9" s="9">
        <f>K9/L9</f>
        <v>2.9850746268656716E-2</v>
      </c>
      <c r="N9">
        <f>L9-K9</f>
        <v>130</v>
      </c>
    </row>
    <row r="10" spans="1:24" x14ac:dyDescent="0.35">
      <c r="A10" s="6">
        <v>79612983</v>
      </c>
      <c r="B10" s="6" t="s">
        <v>4</v>
      </c>
      <c r="C10" s="6" t="s">
        <v>9</v>
      </c>
      <c r="D10" s="6" t="s">
        <v>6</v>
      </c>
      <c r="E10" s="5" t="s">
        <v>19</v>
      </c>
      <c r="F10" s="5" t="s">
        <v>162</v>
      </c>
      <c r="G10" s="5" t="s">
        <v>162</v>
      </c>
      <c r="J10" s="6" t="s">
        <v>8</v>
      </c>
      <c r="K10">
        <f>COUNTIF(D:D,"*5*")</f>
        <v>16</v>
      </c>
      <c r="L10">
        <v>313</v>
      </c>
      <c r="M10" s="9">
        <f t="shared" ref="M10:M13" si="2">K10/L10</f>
        <v>5.1118210862619806E-2</v>
      </c>
      <c r="N10">
        <f t="shared" ref="N10:N13" si="3">L10-K10</f>
        <v>297</v>
      </c>
    </row>
    <row r="11" spans="1:24" x14ac:dyDescent="0.35">
      <c r="A11" s="6">
        <v>79634730</v>
      </c>
      <c r="B11" s="6" t="s">
        <v>4</v>
      </c>
      <c r="C11" s="6" t="s">
        <v>7</v>
      </c>
      <c r="D11" s="6" t="s">
        <v>11</v>
      </c>
      <c r="E11" s="5" t="s">
        <v>71</v>
      </c>
      <c r="F11" s="5" t="s">
        <v>44</v>
      </c>
      <c r="G11" s="5" t="s">
        <v>162</v>
      </c>
      <c r="J11" s="6" t="s">
        <v>6</v>
      </c>
      <c r="K11">
        <f>COUNTIF(D:D,"*10*")</f>
        <v>23</v>
      </c>
      <c r="L11">
        <v>209</v>
      </c>
      <c r="M11" s="9">
        <f t="shared" si="2"/>
        <v>0.11004784688995216</v>
      </c>
      <c r="N11">
        <f t="shared" si="3"/>
        <v>186</v>
      </c>
    </row>
    <row r="12" spans="1:24" x14ac:dyDescent="0.35">
      <c r="A12" s="6">
        <v>79644747</v>
      </c>
      <c r="B12" s="6" t="s">
        <v>4</v>
      </c>
      <c r="C12" s="6" t="s">
        <v>9</v>
      </c>
      <c r="D12" s="6" t="s">
        <v>11</v>
      </c>
      <c r="E12" s="5" t="s">
        <v>73</v>
      </c>
      <c r="F12" s="5" t="s">
        <v>78</v>
      </c>
      <c r="G12" s="5" t="s">
        <v>107</v>
      </c>
      <c r="J12" s="6" t="s">
        <v>11</v>
      </c>
      <c r="K12">
        <f>COUNTIF(D:D,"*11*")</f>
        <v>15</v>
      </c>
      <c r="L12">
        <v>98</v>
      </c>
      <c r="M12" s="9">
        <f t="shared" si="2"/>
        <v>0.15306122448979592</v>
      </c>
      <c r="N12">
        <f t="shared" si="3"/>
        <v>83</v>
      </c>
    </row>
    <row r="13" spans="1:24" x14ac:dyDescent="0.35">
      <c r="A13" s="6">
        <v>79645840</v>
      </c>
      <c r="B13" s="6" t="s">
        <v>4</v>
      </c>
      <c r="C13" s="6" t="s">
        <v>7</v>
      </c>
      <c r="D13" s="6" t="s">
        <v>6</v>
      </c>
      <c r="E13" s="5" t="s">
        <v>74</v>
      </c>
      <c r="F13" s="5" t="s">
        <v>130</v>
      </c>
      <c r="G13" s="5" t="s">
        <v>42</v>
      </c>
      <c r="J13" s="6" t="s">
        <v>13</v>
      </c>
      <c r="K13">
        <f>COUNTIF(D:D,"*More*")</f>
        <v>4</v>
      </c>
      <c r="L13">
        <v>28</v>
      </c>
      <c r="M13" s="9">
        <f t="shared" si="2"/>
        <v>0.14285714285714285</v>
      </c>
      <c r="N13">
        <f t="shared" si="3"/>
        <v>24</v>
      </c>
    </row>
    <row r="14" spans="1:24" x14ac:dyDescent="0.35">
      <c r="A14" s="6">
        <v>79660944</v>
      </c>
      <c r="B14" s="6" t="s">
        <v>4</v>
      </c>
      <c r="C14" s="6" t="s">
        <v>9</v>
      </c>
      <c r="D14" s="6" t="s">
        <v>6</v>
      </c>
      <c r="E14" s="5" t="s">
        <v>76</v>
      </c>
      <c r="F14" s="5" t="s">
        <v>86</v>
      </c>
      <c r="G14" s="5" t="s">
        <v>26</v>
      </c>
      <c r="M14" s="9"/>
    </row>
    <row r="15" spans="1:24" x14ac:dyDescent="0.35">
      <c r="A15" s="6">
        <v>79697469</v>
      </c>
      <c r="B15" s="6" t="s">
        <v>4</v>
      </c>
      <c r="C15" s="6" t="s">
        <v>9</v>
      </c>
      <c r="D15" s="6" t="s">
        <v>6</v>
      </c>
      <c r="E15" s="5" t="s">
        <v>79</v>
      </c>
      <c r="F15" s="5" t="s">
        <v>173</v>
      </c>
      <c r="G15" s="5" t="s">
        <v>45</v>
      </c>
      <c r="K15" t="s">
        <v>263</v>
      </c>
      <c r="L15" t="s">
        <v>264</v>
      </c>
      <c r="M15" t="s">
        <v>265</v>
      </c>
    </row>
    <row r="16" spans="1:24" x14ac:dyDescent="0.35">
      <c r="A16" s="6">
        <v>79734542</v>
      </c>
      <c r="B16" s="6" t="s">
        <v>4</v>
      </c>
      <c r="C16" s="6" t="s">
        <v>9</v>
      </c>
      <c r="D16" s="6" t="s">
        <v>11</v>
      </c>
      <c r="E16" s="5" t="s">
        <v>19</v>
      </c>
      <c r="F16" s="5" t="s">
        <v>21</v>
      </c>
      <c r="G16" s="5" t="s">
        <v>220</v>
      </c>
      <c r="J16" s="5" t="s">
        <v>19</v>
      </c>
      <c r="K16">
        <v>41</v>
      </c>
      <c r="L16">
        <v>16</v>
      </c>
      <c r="M16">
        <v>7</v>
      </c>
    </row>
    <row r="17" spans="1:24" x14ac:dyDescent="0.35">
      <c r="A17" s="6">
        <v>80920420</v>
      </c>
      <c r="B17" s="6" t="s">
        <v>4</v>
      </c>
      <c r="C17" s="6" t="s">
        <v>9</v>
      </c>
      <c r="D17" s="6" t="s">
        <v>8</v>
      </c>
      <c r="E17" s="5" t="s">
        <v>88</v>
      </c>
      <c r="F17" s="5" t="s">
        <v>19</v>
      </c>
      <c r="G17" s="5" t="s">
        <v>162</v>
      </c>
      <c r="J17" s="5"/>
    </row>
    <row r="18" spans="1:24" x14ac:dyDescent="0.35">
      <c r="A18" s="6">
        <v>80920956</v>
      </c>
      <c r="B18" s="6" t="s">
        <v>4</v>
      </c>
      <c r="C18" s="6" t="s">
        <v>9</v>
      </c>
      <c r="D18" s="6" t="s">
        <v>11</v>
      </c>
      <c r="E18" s="5" t="s">
        <v>79</v>
      </c>
      <c r="F18" s="5" t="s">
        <v>123</v>
      </c>
      <c r="G18" s="5" t="s">
        <v>162</v>
      </c>
      <c r="J18" s="5"/>
    </row>
    <row r="19" spans="1:24" x14ac:dyDescent="0.35">
      <c r="A19" s="6">
        <v>80923646</v>
      </c>
      <c r="B19" s="6" t="s">
        <v>4</v>
      </c>
      <c r="C19" s="6" t="s">
        <v>5</v>
      </c>
      <c r="D19" s="6" t="s">
        <v>8</v>
      </c>
      <c r="E19" s="5" t="s">
        <v>31</v>
      </c>
      <c r="F19" s="5" t="s">
        <v>19</v>
      </c>
      <c r="G19" s="5" t="s">
        <v>33</v>
      </c>
    </row>
    <row r="20" spans="1:24" x14ac:dyDescent="0.35">
      <c r="A20" s="6">
        <v>80923708</v>
      </c>
      <c r="B20" s="6" t="s">
        <v>4</v>
      </c>
      <c r="C20" s="6" t="s">
        <v>14</v>
      </c>
      <c r="D20" s="6" t="s">
        <v>8</v>
      </c>
      <c r="E20" s="5" t="s">
        <v>35</v>
      </c>
      <c r="F20" s="5" t="s">
        <v>19</v>
      </c>
      <c r="G20" s="5" t="s">
        <v>67</v>
      </c>
    </row>
    <row r="21" spans="1:24" x14ac:dyDescent="0.35">
      <c r="A21" s="6">
        <v>80923647</v>
      </c>
      <c r="B21" s="6" t="s">
        <v>4</v>
      </c>
      <c r="C21" s="6" t="s">
        <v>9</v>
      </c>
      <c r="D21" s="6" t="s">
        <v>6</v>
      </c>
      <c r="E21" s="5" t="s">
        <v>317</v>
      </c>
      <c r="F21" s="5" t="s">
        <v>82</v>
      </c>
      <c r="G21" s="5" t="s">
        <v>36</v>
      </c>
      <c r="W21" t="s">
        <v>321</v>
      </c>
      <c r="X21">
        <v>1.1000000000000001E-3</v>
      </c>
    </row>
    <row r="22" spans="1:24" x14ac:dyDescent="0.35">
      <c r="A22" s="6">
        <v>80924974</v>
      </c>
      <c r="B22" s="6" t="s">
        <v>4</v>
      </c>
      <c r="C22" s="6" t="s">
        <v>10</v>
      </c>
      <c r="D22" s="6" t="s">
        <v>12</v>
      </c>
      <c r="E22" s="5" t="s">
        <v>19</v>
      </c>
      <c r="F22" s="5" t="s">
        <v>52</v>
      </c>
      <c r="G22" s="5" t="s">
        <v>22</v>
      </c>
      <c r="W22" t="s">
        <v>287</v>
      </c>
      <c r="X22">
        <v>1.8E-3</v>
      </c>
    </row>
    <row r="23" spans="1:24" x14ac:dyDescent="0.35">
      <c r="A23" s="6">
        <v>80924488</v>
      </c>
      <c r="B23" s="6" t="s">
        <v>4</v>
      </c>
      <c r="C23" s="6" t="s">
        <v>14</v>
      </c>
      <c r="D23" s="6" t="s">
        <v>8</v>
      </c>
      <c r="E23" s="5" t="s">
        <v>19</v>
      </c>
      <c r="F23" s="5" t="s">
        <v>68</v>
      </c>
      <c r="G23" s="5" t="s">
        <v>19</v>
      </c>
      <c r="W23" t="s">
        <v>283</v>
      </c>
      <c r="X23">
        <v>3.0099999999999998E-2</v>
      </c>
    </row>
    <row r="24" spans="1:24" x14ac:dyDescent="0.35">
      <c r="A24" s="6">
        <v>80929483</v>
      </c>
      <c r="B24" s="6" t="s">
        <v>4</v>
      </c>
      <c r="C24" s="6" t="s">
        <v>7</v>
      </c>
      <c r="D24" s="6" t="s">
        <v>6</v>
      </c>
      <c r="E24" s="5" t="s">
        <v>101</v>
      </c>
      <c r="F24" s="5" t="s">
        <v>32</v>
      </c>
      <c r="G24" s="5" t="s">
        <v>44</v>
      </c>
    </row>
    <row r="25" spans="1:24" x14ac:dyDescent="0.35">
      <c r="A25" s="6">
        <v>80935434</v>
      </c>
      <c r="B25" s="6" t="s">
        <v>4</v>
      </c>
      <c r="C25" s="6" t="s">
        <v>10</v>
      </c>
      <c r="D25" s="6" t="s">
        <v>8</v>
      </c>
      <c r="E25" s="5" t="s">
        <v>19</v>
      </c>
      <c r="F25" s="5" t="s">
        <v>87</v>
      </c>
      <c r="G25" s="5" t="s">
        <v>23</v>
      </c>
    </row>
    <row r="26" spans="1:24" x14ac:dyDescent="0.35">
      <c r="A26" s="6">
        <v>80935557</v>
      </c>
      <c r="B26" s="6" t="s">
        <v>4</v>
      </c>
      <c r="C26" s="6" t="s">
        <v>14</v>
      </c>
      <c r="D26" s="6" t="s">
        <v>11</v>
      </c>
      <c r="E26" s="5" t="s">
        <v>73</v>
      </c>
      <c r="F26" s="5" t="s">
        <v>153</v>
      </c>
      <c r="G26" s="5" t="s">
        <v>33</v>
      </c>
    </row>
    <row r="27" spans="1:24" x14ac:dyDescent="0.35">
      <c r="A27" s="6">
        <v>80936724</v>
      </c>
      <c r="B27" s="6" t="s">
        <v>4</v>
      </c>
      <c r="C27" s="6" t="s">
        <v>9</v>
      </c>
      <c r="D27" s="6" t="s">
        <v>6</v>
      </c>
      <c r="E27" s="5" t="s">
        <v>26</v>
      </c>
      <c r="F27" s="5" t="s">
        <v>19</v>
      </c>
      <c r="G27" s="5" t="s">
        <v>33</v>
      </c>
    </row>
    <row r="28" spans="1:24" x14ac:dyDescent="0.35">
      <c r="A28" s="6">
        <v>80936412</v>
      </c>
      <c r="B28" s="6" t="s">
        <v>4</v>
      </c>
      <c r="C28" s="6" t="s">
        <v>7</v>
      </c>
      <c r="D28" s="6" t="s">
        <v>6</v>
      </c>
      <c r="E28" s="5" t="s">
        <v>19</v>
      </c>
      <c r="F28" s="5" t="s">
        <v>26</v>
      </c>
      <c r="G28" s="5" t="s">
        <v>32</v>
      </c>
    </row>
    <row r="29" spans="1:24" x14ac:dyDescent="0.35">
      <c r="A29" s="6">
        <v>80939462</v>
      </c>
      <c r="B29" s="6" t="s">
        <v>4</v>
      </c>
      <c r="C29" s="6" t="s">
        <v>9</v>
      </c>
      <c r="D29" s="6" t="s">
        <v>11</v>
      </c>
      <c r="E29" s="5" t="s">
        <v>109</v>
      </c>
      <c r="F29" s="5" t="s">
        <v>61</v>
      </c>
      <c r="G29" s="5" t="s">
        <v>33</v>
      </c>
    </row>
    <row r="30" spans="1:24" x14ac:dyDescent="0.35">
      <c r="A30" s="6">
        <v>80942617</v>
      </c>
      <c r="B30" s="6" t="s">
        <v>4</v>
      </c>
      <c r="C30" s="6" t="s">
        <v>5</v>
      </c>
      <c r="D30" s="6" t="s">
        <v>6</v>
      </c>
      <c r="E30" s="5" t="s">
        <v>19</v>
      </c>
      <c r="F30" s="5" t="s">
        <v>45</v>
      </c>
      <c r="G30" s="5" t="s">
        <v>26</v>
      </c>
    </row>
    <row r="31" spans="1:24" x14ac:dyDescent="0.35">
      <c r="A31" s="6">
        <v>80954520</v>
      </c>
      <c r="B31" s="6" t="s">
        <v>4</v>
      </c>
      <c r="C31" s="6" t="s">
        <v>7</v>
      </c>
      <c r="D31" s="6" t="s">
        <v>6</v>
      </c>
      <c r="E31" s="5" t="s">
        <v>19</v>
      </c>
      <c r="F31" s="5" t="s">
        <v>35</v>
      </c>
      <c r="G31" s="5" t="s">
        <v>33</v>
      </c>
    </row>
    <row r="32" spans="1:24" x14ac:dyDescent="0.35">
      <c r="A32" s="6">
        <v>80976104</v>
      </c>
      <c r="B32" s="6" t="s">
        <v>4</v>
      </c>
      <c r="C32" s="6" t="s">
        <v>7</v>
      </c>
      <c r="D32" s="6" t="s">
        <v>8</v>
      </c>
      <c r="E32" s="5" t="s">
        <v>19</v>
      </c>
      <c r="F32" s="5" t="s">
        <v>21</v>
      </c>
      <c r="G32" s="5" t="s">
        <v>22</v>
      </c>
    </row>
    <row r="33" spans="1:7" x14ac:dyDescent="0.35">
      <c r="A33" s="6">
        <v>80986680</v>
      </c>
      <c r="B33" s="6" t="s">
        <v>4</v>
      </c>
      <c r="C33" s="6" t="s">
        <v>14</v>
      </c>
      <c r="D33" s="6" t="s">
        <v>13</v>
      </c>
      <c r="E33" s="5" t="s">
        <v>19</v>
      </c>
      <c r="F33" s="5" t="s">
        <v>32</v>
      </c>
      <c r="G33" s="5" t="s">
        <v>105</v>
      </c>
    </row>
    <row r="34" spans="1:7" x14ac:dyDescent="0.35">
      <c r="A34" s="6">
        <v>80997709</v>
      </c>
      <c r="B34" s="6" t="s">
        <v>4</v>
      </c>
      <c r="C34" s="6" t="s">
        <v>7</v>
      </c>
      <c r="D34" s="6" t="s">
        <v>8</v>
      </c>
      <c r="E34" s="5" t="s">
        <v>40</v>
      </c>
      <c r="F34" s="5" t="s">
        <v>19</v>
      </c>
      <c r="G34" s="5" t="s">
        <v>35</v>
      </c>
    </row>
    <row r="35" spans="1:7" x14ac:dyDescent="0.35">
      <c r="A35" s="6">
        <v>81000236</v>
      </c>
      <c r="B35" s="6" t="s">
        <v>4</v>
      </c>
      <c r="C35" s="6" t="s">
        <v>7</v>
      </c>
      <c r="D35" s="6" t="s">
        <v>8</v>
      </c>
      <c r="E35" s="5" t="s">
        <v>28</v>
      </c>
      <c r="F35" s="5" t="s">
        <v>32</v>
      </c>
      <c r="G35" s="5" t="s">
        <v>19</v>
      </c>
    </row>
    <row r="36" spans="1:7" x14ac:dyDescent="0.35">
      <c r="A36" s="6">
        <v>81008151</v>
      </c>
      <c r="B36" s="6" t="s">
        <v>4</v>
      </c>
      <c r="C36" s="6" t="s">
        <v>7</v>
      </c>
      <c r="D36" s="6" t="s">
        <v>11</v>
      </c>
      <c r="E36" s="5" t="s">
        <v>19</v>
      </c>
      <c r="F36" s="5" t="s">
        <v>78</v>
      </c>
      <c r="G36" s="5" t="s">
        <v>42</v>
      </c>
    </row>
    <row r="37" spans="1:7" x14ac:dyDescent="0.35">
      <c r="A37" s="6">
        <v>81016702</v>
      </c>
      <c r="B37" s="6" t="s">
        <v>4</v>
      </c>
      <c r="C37" s="6" t="s">
        <v>5</v>
      </c>
      <c r="D37" s="6" t="s">
        <v>8</v>
      </c>
      <c r="E37" s="5" t="s">
        <v>35</v>
      </c>
      <c r="F37" s="5" t="s">
        <v>28</v>
      </c>
      <c r="G37" s="5" t="s">
        <v>19</v>
      </c>
    </row>
    <row r="38" spans="1:7" x14ac:dyDescent="0.35">
      <c r="A38" s="6">
        <v>81019303</v>
      </c>
      <c r="B38" s="6" t="s">
        <v>4</v>
      </c>
      <c r="C38" s="6" t="s">
        <v>9</v>
      </c>
      <c r="D38" s="6" t="s">
        <v>6</v>
      </c>
      <c r="E38" s="5" t="s">
        <v>50</v>
      </c>
      <c r="F38" s="5" t="s">
        <v>19</v>
      </c>
      <c r="G38" s="5" t="s">
        <v>67</v>
      </c>
    </row>
    <row r="39" spans="1:7" x14ac:dyDescent="0.35">
      <c r="A39" s="6">
        <v>81027913</v>
      </c>
      <c r="B39" s="6" t="s">
        <v>4</v>
      </c>
      <c r="C39" s="6" t="s">
        <v>9</v>
      </c>
      <c r="D39" s="6" t="s">
        <v>8</v>
      </c>
      <c r="E39" s="5" t="s">
        <v>19</v>
      </c>
      <c r="F39" s="5" t="s">
        <v>23</v>
      </c>
      <c r="G39" s="5" t="s">
        <v>80</v>
      </c>
    </row>
    <row r="40" spans="1:7" x14ac:dyDescent="0.35">
      <c r="A40" s="6">
        <v>81030555</v>
      </c>
      <c r="B40" s="6" t="s">
        <v>4</v>
      </c>
      <c r="C40" s="6" t="s">
        <v>7</v>
      </c>
      <c r="D40" s="6" t="s">
        <v>6</v>
      </c>
      <c r="E40" s="5" t="s">
        <v>19</v>
      </c>
      <c r="F40" s="5" t="s">
        <v>29</v>
      </c>
      <c r="G40" s="5" t="s">
        <v>22</v>
      </c>
    </row>
    <row r="41" spans="1:7" x14ac:dyDescent="0.35">
      <c r="A41" s="6">
        <v>81041375</v>
      </c>
      <c r="B41" s="6" t="s">
        <v>4</v>
      </c>
      <c r="C41" s="6" t="s">
        <v>14</v>
      </c>
      <c r="D41" s="6" t="s">
        <v>8</v>
      </c>
      <c r="E41" s="5" t="s">
        <v>36</v>
      </c>
      <c r="F41" s="5" t="s">
        <v>196</v>
      </c>
      <c r="G41" s="5" t="s">
        <v>19</v>
      </c>
    </row>
    <row r="42" spans="1:7" x14ac:dyDescent="0.35">
      <c r="A42" s="6">
        <v>81076293</v>
      </c>
      <c r="B42" s="6" t="s">
        <v>4</v>
      </c>
      <c r="C42" s="6" t="s">
        <v>9</v>
      </c>
      <c r="D42" s="6" t="s">
        <v>6</v>
      </c>
      <c r="E42" s="5" t="s">
        <v>19</v>
      </c>
      <c r="F42" s="5" t="s">
        <v>199</v>
      </c>
      <c r="G42" s="5" t="s">
        <v>22</v>
      </c>
    </row>
    <row r="43" spans="1:7" x14ac:dyDescent="0.35">
      <c r="A43" s="6">
        <v>81080622</v>
      </c>
      <c r="B43" s="6" t="s">
        <v>4</v>
      </c>
      <c r="C43" s="6" t="s">
        <v>10</v>
      </c>
      <c r="D43" s="6" t="s">
        <v>11</v>
      </c>
      <c r="E43" s="5" t="s">
        <v>127</v>
      </c>
      <c r="F43" s="5" t="s">
        <v>33</v>
      </c>
      <c r="G43" s="5" t="s">
        <v>246</v>
      </c>
    </row>
    <row r="44" spans="1:7" x14ac:dyDescent="0.35">
      <c r="A44" s="6">
        <v>81083944</v>
      </c>
      <c r="B44" s="6" t="s">
        <v>4</v>
      </c>
      <c r="C44" s="6" t="s">
        <v>14</v>
      </c>
      <c r="D44" s="6" t="s">
        <v>11</v>
      </c>
      <c r="E44" s="5" t="s">
        <v>128</v>
      </c>
      <c r="F44" s="5" t="s">
        <v>23</v>
      </c>
      <c r="G44" s="5" t="s">
        <v>52</v>
      </c>
    </row>
    <row r="45" spans="1:7" x14ac:dyDescent="0.35">
      <c r="A45" s="6">
        <v>81097222</v>
      </c>
      <c r="B45" s="6" t="s">
        <v>4</v>
      </c>
      <c r="C45" s="6" t="s">
        <v>10</v>
      </c>
      <c r="D45" s="6" t="s">
        <v>11</v>
      </c>
      <c r="E45" s="5" t="s">
        <v>40</v>
      </c>
      <c r="F45" s="5" t="s">
        <v>19</v>
      </c>
      <c r="G45" s="5" t="s">
        <v>23</v>
      </c>
    </row>
    <row r="46" spans="1:7" x14ac:dyDescent="0.35">
      <c r="A46" s="6">
        <v>81101042</v>
      </c>
      <c r="B46" s="6" t="s">
        <v>4</v>
      </c>
      <c r="C46" s="6" t="s">
        <v>10</v>
      </c>
      <c r="D46" s="6" t="s">
        <v>11</v>
      </c>
      <c r="E46" s="5" t="s">
        <v>130</v>
      </c>
      <c r="F46" s="5" t="s">
        <v>35</v>
      </c>
      <c r="G46" s="5" t="s">
        <v>41</v>
      </c>
    </row>
    <row r="47" spans="1:7" x14ac:dyDescent="0.35">
      <c r="A47" s="6">
        <v>81128688</v>
      </c>
      <c r="B47" s="6" t="s">
        <v>4</v>
      </c>
      <c r="C47" s="6" t="s">
        <v>9</v>
      </c>
      <c r="D47" s="6" t="s">
        <v>8</v>
      </c>
      <c r="E47" s="5" t="s">
        <v>79</v>
      </c>
      <c r="F47" s="5" t="s">
        <v>86</v>
      </c>
      <c r="G47" s="5" t="s">
        <v>41</v>
      </c>
    </row>
    <row r="48" spans="1:7" x14ac:dyDescent="0.35">
      <c r="A48" s="6">
        <v>81165003</v>
      </c>
      <c r="B48" s="6" t="s">
        <v>4</v>
      </c>
      <c r="C48" s="6" t="s">
        <v>9</v>
      </c>
      <c r="D48" s="6" t="s">
        <v>6</v>
      </c>
      <c r="E48" s="5" t="s">
        <v>35</v>
      </c>
      <c r="F48" s="5" t="s">
        <v>202</v>
      </c>
      <c r="G48" s="5" t="s">
        <v>136</v>
      </c>
    </row>
    <row r="49" spans="1:7" x14ac:dyDescent="0.35">
      <c r="A49" s="6">
        <v>81178199</v>
      </c>
      <c r="B49" s="6" t="s">
        <v>4</v>
      </c>
      <c r="C49" s="6" t="s">
        <v>9</v>
      </c>
      <c r="D49" s="6" t="s">
        <v>13</v>
      </c>
      <c r="E49" s="5" t="s">
        <v>19</v>
      </c>
      <c r="F49" s="5" t="s">
        <v>162</v>
      </c>
      <c r="G49" s="5" t="s">
        <v>162</v>
      </c>
    </row>
    <row r="50" spans="1:7" x14ac:dyDescent="0.35">
      <c r="A50" s="6">
        <v>81372670</v>
      </c>
      <c r="B50" s="6" t="s">
        <v>4</v>
      </c>
      <c r="C50" s="6" t="s">
        <v>7</v>
      </c>
      <c r="D50" s="6" t="s">
        <v>6</v>
      </c>
      <c r="E50" s="5" t="s">
        <v>19</v>
      </c>
      <c r="F50" s="5" t="s">
        <v>131</v>
      </c>
      <c r="G50" s="5" t="s">
        <v>36</v>
      </c>
    </row>
    <row r="51" spans="1:7" x14ac:dyDescent="0.35">
      <c r="A51" s="6">
        <v>81382328</v>
      </c>
      <c r="B51" s="6" t="s">
        <v>4</v>
      </c>
      <c r="C51" s="6" t="s">
        <v>9</v>
      </c>
      <c r="D51" s="6" t="s">
        <v>12</v>
      </c>
      <c r="E51" s="5" t="s">
        <v>137</v>
      </c>
      <c r="F51" s="5" t="s">
        <v>41</v>
      </c>
      <c r="G51" s="5" t="s">
        <v>19</v>
      </c>
    </row>
    <row r="52" spans="1:7" x14ac:dyDescent="0.35">
      <c r="A52" s="6">
        <v>81392160</v>
      </c>
      <c r="B52" s="6" t="s">
        <v>4</v>
      </c>
      <c r="C52" s="6" t="s">
        <v>9</v>
      </c>
      <c r="D52" s="6" t="s">
        <v>6</v>
      </c>
      <c r="E52" s="5" t="s">
        <v>19</v>
      </c>
      <c r="F52" s="5" t="s">
        <v>49</v>
      </c>
      <c r="G52" s="5" t="s">
        <v>36</v>
      </c>
    </row>
    <row r="53" spans="1:7" x14ac:dyDescent="0.35">
      <c r="A53" s="6">
        <v>81403100</v>
      </c>
      <c r="B53" s="6" t="s">
        <v>4</v>
      </c>
      <c r="C53" s="6" t="s">
        <v>9</v>
      </c>
      <c r="D53" s="6" t="s">
        <v>6</v>
      </c>
      <c r="E53" s="5" t="s">
        <v>19</v>
      </c>
      <c r="F53" s="5" t="s">
        <v>45</v>
      </c>
      <c r="G53" s="5" t="s">
        <v>46</v>
      </c>
    </row>
    <row r="54" spans="1:7" x14ac:dyDescent="0.35">
      <c r="A54" s="6">
        <v>81487569</v>
      </c>
      <c r="B54" s="6" t="s">
        <v>4</v>
      </c>
      <c r="C54" s="6" t="s">
        <v>7</v>
      </c>
      <c r="D54" s="6" t="s">
        <v>11</v>
      </c>
      <c r="E54" s="5" t="s">
        <v>19</v>
      </c>
      <c r="F54" s="5" t="s">
        <v>32</v>
      </c>
      <c r="G54" s="5" t="s">
        <v>25</v>
      </c>
    </row>
    <row r="55" spans="1:7" x14ac:dyDescent="0.35">
      <c r="A55" s="6">
        <v>79606693</v>
      </c>
      <c r="B55" s="6" t="s">
        <v>15</v>
      </c>
      <c r="C55" s="6" t="s">
        <v>7</v>
      </c>
      <c r="D55" s="6" t="s">
        <v>13</v>
      </c>
      <c r="E55" s="5" t="s">
        <v>23</v>
      </c>
      <c r="F55" s="5" t="s">
        <v>19</v>
      </c>
      <c r="G55" s="5" t="s">
        <v>36</v>
      </c>
    </row>
    <row r="56" spans="1:7" x14ac:dyDescent="0.35">
      <c r="A56" s="6">
        <v>79702918</v>
      </c>
      <c r="B56" s="6" t="s">
        <v>15</v>
      </c>
      <c r="C56" s="6" t="s">
        <v>7</v>
      </c>
      <c r="D56" s="6" t="s">
        <v>11</v>
      </c>
      <c r="E56" s="5" t="s">
        <v>36</v>
      </c>
      <c r="F56" s="5" t="s">
        <v>22</v>
      </c>
      <c r="G56" s="5" t="s">
        <v>19</v>
      </c>
    </row>
    <row r="57" spans="1:7" x14ac:dyDescent="0.35">
      <c r="A57" s="6">
        <v>80919664</v>
      </c>
      <c r="B57" s="6" t="s">
        <v>15</v>
      </c>
      <c r="C57" s="6" t="s">
        <v>14</v>
      </c>
      <c r="D57" s="6" t="s">
        <v>8</v>
      </c>
      <c r="E57" s="5" t="s">
        <v>147</v>
      </c>
      <c r="F57" s="5" t="s">
        <v>36</v>
      </c>
      <c r="G57" s="5" t="s">
        <v>250</v>
      </c>
    </row>
    <row r="58" spans="1:7" x14ac:dyDescent="0.35">
      <c r="A58" s="6">
        <v>80920926</v>
      </c>
      <c r="B58" s="6" t="s">
        <v>15</v>
      </c>
      <c r="C58" s="6" t="s">
        <v>7</v>
      </c>
      <c r="D58" s="6" t="s">
        <v>6</v>
      </c>
      <c r="E58" s="5" t="s">
        <v>36</v>
      </c>
      <c r="F58" s="5" t="s">
        <v>19</v>
      </c>
      <c r="G58" s="5" t="s">
        <v>32</v>
      </c>
    </row>
    <row r="59" spans="1:7" x14ac:dyDescent="0.35">
      <c r="A59" s="6">
        <v>80946273</v>
      </c>
      <c r="B59" s="6" t="s">
        <v>15</v>
      </c>
      <c r="C59" s="6" t="s">
        <v>9</v>
      </c>
      <c r="D59" s="6" t="s">
        <v>6</v>
      </c>
      <c r="E59" s="5" t="s">
        <v>19</v>
      </c>
      <c r="F59" s="5" t="s">
        <v>45</v>
      </c>
      <c r="G59" s="5" t="s">
        <v>88</v>
      </c>
    </row>
    <row r="60" spans="1:7" x14ac:dyDescent="0.35">
      <c r="A60" s="6">
        <v>80957927</v>
      </c>
      <c r="B60" s="6" t="s">
        <v>15</v>
      </c>
      <c r="C60" s="6" t="s">
        <v>7</v>
      </c>
      <c r="D60" s="6" t="s">
        <v>11</v>
      </c>
      <c r="E60" s="5" t="s">
        <v>19</v>
      </c>
      <c r="F60" s="5" t="s">
        <v>80</v>
      </c>
      <c r="G60" s="5" t="s">
        <v>78</v>
      </c>
    </row>
    <row r="61" spans="1:7" x14ac:dyDescent="0.35">
      <c r="A61" s="6">
        <v>80959038</v>
      </c>
      <c r="B61" s="6" t="s">
        <v>15</v>
      </c>
      <c r="C61" s="6" t="s">
        <v>10</v>
      </c>
      <c r="D61" s="6" t="s">
        <v>6</v>
      </c>
      <c r="E61" s="5" t="s">
        <v>29</v>
      </c>
      <c r="F61" s="5" t="s">
        <v>25</v>
      </c>
      <c r="G61" s="5" t="s">
        <v>19</v>
      </c>
    </row>
    <row r="62" spans="1:7" x14ac:dyDescent="0.35">
      <c r="A62" s="6">
        <v>81023885</v>
      </c>
      <c r="B62" s="6" t="s">
        <v>15</v>
      </c>
      <c r="C62" s="6" t="s">
        <v>10</v>
      </c>
      <c r="D62" s="6" t="s">
        <v>11</v>
      </c>
      <c r="E62" s="5" t="s">
        <v>19</v>
      </c>
      <c r="F62" s="5" t="s">
        <v>78</v>
      </c>
      <c r="G62" s="5" t="s">
        <v>32</v>
      </c>
    </row>
    <row r="63" spans="1:7" x14ac:dyDescent="0.35">
      <c r="A63" s="6">
        <v>81032029</v>
      </c>
      <c r="B63" s="6" t="s">
        <v>15</v>
      </c>
      <c r="C63" s="6" t="s">
        <v>9</v>
      </c>
      <c r="D63" s="6" t="s">
        <v>12</v>
      </c>
      <c r="E63" s="5" t="s">
        <v>19</v>
      </c>
      <c r="F63" s="5" t="s">
        <v>205</v>
      </c>
      <c r="G63" s="5" t="s">
        <v>35</v>
      </c>
    </row>
    <row r="64" spans="1:7" x14ac:dyDescent="0.35">
      <c r="A64" s="6">
        <v>81131876</v>
      </c>
      <c r="B64" s="6" t="s">
        <v>16</v>
      </c>
      <c r="C64" s="6" t="s">
        <v>17</v>
      </c>
      <c r="D64" s="6" t="s">
        <v>17</v>
      </c>
      <c r="E64" s="5" t="s">
        <v>157</v>
      </c>
      <c r="F64" s="5" t="s">
        <v>86</v>
      </c>
      <c r="G64" s="5" t="s">
        <v>150</v>
      </c>
    </row>
    <row r="65" spans="1:7" x14ac:dyDescent="0.35">
      <c r="A65" s="6"/>
      <c r="B65" s="6"/>
      <c r="C65" s="6"/>
      <c r="D65" s="6"/>
      <c r="E65" s="5"/>
      <c r="F65" s="5"/>
      <c r="G65" s="5"/>
    </row>
    <row r="66" spans="1:7" x14ac:dyDescent="0.35">
      <c r="A66" s="6"/>
      <c r="B66" s="6"/>
      <c r="C66" s="6"/>
      <c r="D66" s="6"/>
      <c r="E66" s="5"/>
      <c r="F66" s="5"/>
      <c r="G66" s="5"/>
    </row>
    <row r="67" spans="1:7" x14ac:dyDescent="0.35">
      <c r="A67" s="6"/>
      <c r="B67" s="6"/>
      <c r="C67" s="6"/>
      <c r="D67" s="6"/>
      <c r="E67" s="5"/>
      <c r="F67" s="5"/>
      <c r="G67" s="5"/>
    </row>
    <row r="68" spans="1:7" x14ac:dyDescent="0.35">
      <c r="A68" s="6"/>
      <c r="B68" s="6"/>
      <c r="C68" s="6"/>
      <c r="D68" s="6"/>
      <c r="E68" s="5"/>
      <c r="F68" s="5"/>
      <c r="G68" s="5"/>
    </row>
    <row r="69" spans="1:7" x14ac:dyDescent="0.35">
      <c r="A69" s="6"/>
      <c r="B69" s="6"/>
      <c r="C69" s="6"/>
      <c r="D69" s="6"/>
      <c r="E69" s="5"/>
      <c r="F69" s="5"/>
      <c r="G69" s="5"/>
    </row>
    <row r="70" spans="1:7" x14ac:dyDescent="0.35">
      <c r="A70" s="6"/>
      <c r="B70" s="6"/>
      <c r="C70" s="6"/>
      <c r="D70" s="6"/>
      <c r="E70" s="5"/>
      <c r="F70" s="5"/>
      <c r="G70" s="5"/>
    </row>
    <row r="71" spans="1:7" x14ac:dyDescent="0.35">
      <c r="A71" s="6"/>
      <c r="B71" s="6"/>
      <c r="C71" s="6"/>
      <c r="D71" s="6"/>
      <c r="E71" s="5"/>
      <c r="F71" s="5"/>
      <c r="G71" s="5"/>
    </row>
    <row r="72" spans="1:7" x14ac:dyDescent="0.35">
      <c r="A72" s="6"/>
      <c r="B72" s="6"/>
      <c r="C72" s="6"/>
      <c r="D72" s="6"/>
      <c r="E72" s="5"/>
      <c r="F72" s="5"/>
      <c r="G72" s="5"/>
    </row>
    <row r="73" spans="1:7" x14ac:dyDescent="0.35">
      <c r="A73" s="6"/>
      <c r="B73" s="6"/>
      <c r="C73" s="6"/>
      <c r="D73" s="6"/>
      <c r="E73" s="5"/>
      <c r="F73" s="5"/>
      <c r="G73" s="5"/>
    </row>
    <row r="74" spans="1:7" x14ac:dyDescent="0.35">
      <c r="A74" s="6"/>
      <c r="B74" s="6"/>
      <c r="C74" s="6"/>
      <c r="D74" s="6"/>
      <c r="E74" s="5"/>
      <c r="F74" s="5"/>
      <c r="G74" s="5"/>
    </row>
    <row r="75" spans="1:7" x14ac:dyDescent="0.35">
      <c r="A75" s="6"/>
      <c r="B75" s="6"/>
      <c r="C75" s="6"/>
      <c r="D75" s="6"/>
      <c r="E75" s="5"/>
      <c r="F75" s="5"/>
      <c r="G75" s="5"/>
    </row>
    <row r="76" spans="1:7" x14ac:dyDescent="0.35">
      <c r="A76" s="6"/>
      <c r="B76" s="6"/>
      <c r="C76" s="6"/>
      <c r="D76" s="6"/>
      <c r="E76" s="5"/>
      <c r="F76" s="5"/>
      <c r="G76" s="5"/>
    </row>
    <row r="77" spans="1:7" x14ac:dyDescent="0.35">
      <c r="A77" s="6"/>
      <c r="B77" s="6"/>
      <c r="C77" s="6"/>
      <c r="D77" s="6"/>
      <c r="E77" s="5"/>
      <c r="F77" s="5"/>
      <c r="G77" s="5"/>
    </row>
    <row r="78" spans="1:7" x14ac:dyDescent="0.35">
      <c r="A78" s="6"/>
      <c r="B78" s="6"/>
      <c r="C78" s="6"/>
      <c r="D78" s="6"/>
      <c r="E78" s="5"/>
      <c r="F78" s="5"/>
      <c r="G78" s="5"/>
    </row>
    <row r="79" spans="1:7" x14ac:dyDescent="0.35">
      <c r="A79" s="6"/>
      <c r="B79" s="6"/>
      <c r="C79" s="6"/>
      <c r="D79" s="6"/>
      <c r="E79" s="5"/>
      <c r="F79" s="5"/>
      <c r="G79" s="5"/>
    </row>
    <row r="80" spans="1:7" x14ac:dyDescent="0.35">
      <c r="A80" s="6"/>
      <c r="B80" s="6"/>
      <c r="C80" s="6"/>
      <c r="D80" s="6"/>
      <c r="E80" s="5"/>
      <c r="F80" s="5"/>
      <c r="G80" s="5"/>
    </row>
    <row r="81" spans="1:7" x14ac:dyDescent="0.35">
      <c r="A81" s="6"/>
      <c r="B81" s="6"/>
      <c r="C81" s="6"/>
      <c r="D81" s="6"/>
      <c r="E81" s="5"/>
      <c r="F81" s="5"/>
      <c r="G81" s="5"/>
    </row>
    <row r="82" spans="1:7" x14ac:dyDescent="0.35">
      <c r="A82" s="6"/>
      <c r="B82" s="6"/>
      <c r="C82" s="6"/>
      <c r="D82" s="6"/>
      <c r="E82" s="5"/>
      <c r="F82" s="5"/>
      <c r="G82" s="5"/>
    </row>
    <row r="83" spans="1:7" x14ac:dyDescent="0.35">
      <c r="A83" s="6"/>
      <c r="B83" s="6"/>
      <c r="C83" s="6"/>
      <c r="D83" s="6"/>
      <c r="E83" s="5"/>
      <c r="F83" s="5"/>
      <c r="G83" s="5"/>
    </row>
    <row r="84" spans="1:7" x14ac:dyDescent="0.35">
      <c r="A84" s="6"/>
      <c r="B84" s="6"/>
      <c r="C84" s="6"/>
      <c r="D84" s="6"/>
      <c r="E84" s="5"/>
      <c r="F84" s="5"/>
      <c r="G84" s="5"/>
    </row>
    <row r="85" spans="1:7" x14ac:dyDescent="0.35">
      <c r="A85" s="6"/>
      <c r="B85" s="6"/>
      <c r="C85" s="6"/>
      <c r="D85" s="6"/>
      <c r="E85" s="5"/>
      <c r="F85" s="5"/>
      <c r="G85" s="5"/>
    </row>
    <row r="86" spans="1:7" x14ac:dyDescent="0.35">
      <c r="A86" s="6"/>
      <c r="B86" s="6"/>
      <c r="C86" s="6"/>
      <c r="D86" s="6"/>
      <c r="E86" s="5"/>
      <c r="F86" s="5"/>
      <c r="G86" s="5"/>
    </row>
    <row r="87" spans="1:7" x14ac:dyDescent="0.35">
      <c r="A87" s="6"/>
      <c r="B87" s="6"/>
      <c r="C87" s="6"/>
      <c r="D87" s="6"/>
      <c r="E87" s="5"/>
      <c r="F87" s="5"/>
      <c r="G87" s="5"/>
    </row>
    <row r="88" spans="1:7" x14ac:dyDescent="0.35">
      <c r="A88" s="6"/>
      <c r="B88" s="6"/>
      <c r="C88" s="6"/>
      <c r="D88" s="6"/>
      <c r="E88" s="5"/>
      <c r="F88" s="5"/>
      <c r="G88" s="5"/>
    </row>
    <row r="89" spans="1:7" x14ac:dyDescent="0.35">
      <c r="A89" s="6"/>
      <c r="B89" s="6"/>
      <c r="C89" s="6"/>
      <c r="D89" s="6"/>
      <c r="E89" s="5"/>
      <c r="F89" s="5"/>
      <c r="G89" s="5"/>
    </row>
    <row r="90" spans="1:7" x14ac:dyDescent="0.35">
      <c r="A90" s="6"/>
      <c r="B90" s="6"/>
      <c r="C90" s="6"/>
      <c r="D90" s="6"/>
      <c r="E90" s="5"/>
      <c r="F90" s="5"/>
      <c r="G90" s="5"/>
    </row>
    <row r="91" spans="1:7" x14ac:dyDescent="0.35">
      <c r="A91" s="6"/>
      <c r="B91" s="6"/>
      <c r="C91" s="6"/>
      <c r="D91" s="6"/>
      <c r="E91" s="5"/>
      <c r="F91" s="5"/>
      <c r="G91" s="5"/>
    </row>
    <row r="92" spans="1:7" x14ac:dyDescent="0.35">
      <c r="A92" s="6"/>
      <c r="B92" s="6"/>
      <c r="C92" s="6"/>
      <c r="D92" s="6"/>
      <c r="E92" s="5"/>
      <c r="F92" s="5"/>
      <c r="G92" s="5"/>
    </row>
    <row r="93" spans="1:7" x14ac:dyDescent="0.35">
      <c r="A93" s="6"/>
      <c r="B93" s="6"/>
      <c r="C93" s="6"/>
      <c r="D93" s="6"/>
      <c r="E93" s="5"/>
      <c r="F93" s="5"/>
      <c r="G93" s="5"/>
    </row>
    <row r="94" spans="1:7" x14ac:dyDescent="0.35">
      <c r="A94" s="6"/>
      <c r="B94" s="6"/>
      <c r="C94" s="6"/>
      <c r="D94" s="6"/>
      <c r="E94" s="5"/>
      <c r="F94" s="5"/>
      <c r="G94" s="5"/>
    </row>
    <row r="95" spans="1:7" x14ac:dyDescent="0.35">
      <c r="A95" s="6"/>
      <c r="B95" s="6"/>
      <c r="C95" s="6"/>
      <c r="D95" s="6"/>
      <c r="E95" s="5"/>
      <c r="F95" s="5"/>
      <c r="G95" s="5"/>
    </row>
    <row r="96" spans="1:7" x14ac:dyDescent="0.35">
      <c r="A96" s="6"/>
      <c r="B96" s="6"/>
      <c r="C96" s="6"/>
      <c r="D96" s="6"/>
      <c r="E96" s="5"/>
      <c r="F96" s="5"/>
      <c r="G96" s="5"/>
    </row>
    <row r="97" spans="1:7" x14ac:dyDescent="0.35">
      <c r="A97" s="6"/>
      <c r="B97" s="6"/>
      <c r="C97" s="6"/>
      <c r="D97" s="6"/>
      <c r="E97" s="5"/>
      <c r="F97" s="5"/>
      <c r="G97" s="5"/>
    </row>
    <row r="98" spans="1:7" x14ac:dyDescent="0.35">
      <c r="A98" s="6"/>
      <c r="B98" s="6"/>
      <c r="C98" s="6"/>
      <c r="D98" s="6"/>
      <c r="E98" s="5"/>
      <c r="F98" s="5"/>
      <c r="G98" s="5"/>
    </row>
    <row r="99" spans="1:7" x14ac:dyDescent="0.35">
      <c r="A99" s="6"/>
      <c r="B99" s="6"/>
      <c r="C99" s="6"/>
      <c r="D99" s="6"/>
      <c r="E99" s="5"/>
      <c r="F99" s="5"/>
      <c r="G99" s="5"/>
    </row>
    <row r="100" spans="1:7" x14ac:dyDescent="0.35">
      <c r="A100" s="6"/>
      <c r="B100" s="6"/>
      <c r="C100" s="6"/>
      <c r="D100" s="6"/>
      <c r="E100" s="5"/>
      <c r="F100" s="5"/>
      <c r="G100" s="5"/>
    </row>
    <row r="101" spans="1:7" x14ac:dyDescent="0.35">
      <c r="A101" s="6"/>
      <c r="B101" s="6"/>
      <c r="C101" s="6"/>
      <c r="D101" s="6"/>
      <c r="E101" s="5"/>
      <c r="F101" s="5"/>
      <c r="G101" s="5"/>
    </row>
    <row r="102" spans="1:7" x14ac:dyDescent="0.35">
      <c r="A102" s="6"/>
      <c r="B102" s="6"/>
      <c r="C102" s="6"/>
      <c r="D102" s="6"/>
      <c r="E102" s="5"/>
      <c r="F102" s="5"/>
      <c r="G102" s="5"/>
    </row>
    <row r="103" spans="1:7" x14ac:dyDescent="0.35">
      <c r="A103" s="6"/>
      <c r="B103" s="6"/>
      <c r="C103" s="6"/>
      <c r="D103" s="6"/>
      <c r="E103" s="5"/>
      <c r="F103" s="5"/>
      <c r="G103" s="5"/>
    </row>
    <row r="104" spans="1:7" x14ac:dyDescent="0.35">
      <c r="A104" s="6"/>
      <c r="B104" s="6"/>
      <c r="C104" s="6"/>
      <c r="D104" s="6"/>
      <c r="E104" s="5"/>
      <c r="F104" s="5"/>
      <c r="G104" s="5"/>
    </row>
    <row r="105" spans="1:7" x14ac:dyDescent="0.35">
      <c r="A105" s="6"/>
      <c r="B105" s="6"/>
      <c r="C105" s="6"/>
      <c r="D105" s="6"/>
      <c r="E105" s="5"/>
      <c r="F105" s="5"/>
      <c r="G105" s="5"/>
    </row>
    <row r="106" spans="1:7" x14ac:dyDescent="0.35">
      <c r="A106" s="6"/>
      <c r="B106" s="6"/>
      <c r="C106" s="6"/>
      <c r="D106" s="6"/>
      <c r="E106" s="5"/>
      <c r="F106" s="5"/>
      <c r="G106" s="5"/>
    </row>
    <row r="107" spans="1:7" x14ac:dyDescent="0.35">
      <c r="A107" s="6"/>
      <c r="B107" s="6"/>
      <c r="C107" s="6"/>
      <c r="D107" s="6"/>
      <c r="E107" s="5"/>
      <c r="F107" s="5"/>
      <c r="G107" s="5"/>
    </row>
    <row r="108" spans="1:7" x14ac:dyDescent="0.35">
      <c r="A108" s="6"/>
      <c r="B108" s="6"/>
      <c r="C108" s="6"/>
      <c r="D108" s="6"/>
      <c r="E108" s="5"/>
      <c r="F108" s="5"/>
      <c r="G108" s="5"/>
    </row>
    <row r="109" spans="1:7" x14ac:dyDescent="0.35">
      <c r="A109" s="6"/>
      <c r="B109" s="6"/>
      <c r="C109" s="6"/>
      <c r="D109" s="6"/>
      <c r="E109" s="5"/>
      <c r="F109" s="5"/>
      <c r="G109" s="5"/>
    </row>
    <row r="110" spans="1:7" x14ac:dyDescent="0.35">
      <c r="A110" s="6"/>
      <c r="B110" s="6"/>
      <c r="C110" s="6"/>
      <c r="D110" s="6"/>
      <c r="E110" s="5"/>
      <c r="F110" s="5"/>
      <c r="G110" s="5"/>
    </row>
    <row r="111" spans="1:7" x14ac:dyDescent="0.35">
      <c r="A111" s="6"/>
      <c r="B111" s="6"/>
      <c r="C111" s="6"/>
      <c r="D111" s="6"/>
      <c r="E111" s="5"/>
      <c r="F111" s="5"/>
      <c r="G111" s="5"/>
    </row>
    <row r="112" spans="1:7" x14ac:dyDescent="0.35">
      <c r="A112" s="6"/>
      <c r="B112" s="6"/>
      <c r="C112" s="6"/>
      <c r="D112" s="6"/>
      <c r="E112" s="5"/>
      <c r="F112" s="5"/>
      <c r="G112" s="5"/>
    </row>
    <row r="113" spans="1:7" x14ac:dyDescent="0.35">
      <c r="A113" s="6"/>
      <c r="B113" s="6"/>
      <c r="C113" s="6"/>
      <c r="D113" s="6"/>
      <c r="E113" s="5"/>
      <c r="F113" s="5"/>
      <c r="G113" s="5"/>
    </row>
    <row r="114" spans="1:7" x14ac:dyDescent="0.35">
      <c r="A114" s="6"/>
      <c r="B114" s="6"/>
      <c r="C114" s="6"/>
      <c r="D114" s="6"/>
      <c r="E114" s="5"/>
      <c r="F114" s="5"/>
      <c r="G114" s="5"/>
    </row>
    <row r="115" spans="1:7" x14ac:dyDescent="0.35">
      <c r="A115" s="6"/>
      <c r="B115" s="6"/>
      <c r="C115" s="6"/>
      <c r="D115" s="6"/>
      <c r="E115" s="5"/>
      <c r="F115" s="5"/>
      <c r="G115" s="5"/>
    </row>
    <row r="116" spans="1:7" x14ac:dyDescent="0.35">
      <c r="A116" s="6"/>
      <c r="B116" s="6"/>
      <c r="C116" s="6"/>
      <c r="D116" s="6"/>
      <c r="E116" s="5"/>
      <c r="F116" s="5"/>
      <c r="G116" s="5"/>
    </row>
    <row r="117" spans="1:7" x14ac:dyDescent="0.35">
      <c r="A117" s="6"/>
      <c r="B117" s="6"/>
      <c r="C117" s="6"/>
      <c r="D117" s="6"/>
      <c r="E117" s="5"/>
      <c r="F117" s="5"/>
      <c r="G117" s="5"/>
    </row>
    <row r="118" spans="1:7" x14ac:dyDescent="0.35">
      <c r="A118" s="6"/>
      <c r="B118" s="6"/>
      <c r="C118" s="6"/>
      <c r="D118" s="6"/>
      <c r="E118" s="5"/>
      <c r="F118" s="5"/>
      <c r="G118" s="5"/>
    </row>
    <row r="119" spans="1:7" x14ac:dyDescent="0.35">
      <c r="A119" s="6"/>
      <c r="B119" s="6"/>
      <c r="C119" s="6"/>
      <c r="D119" s="6"/>
      <c r="E119" s="5"/>
      <c r="F119" s="5"/>
      <c r="G119" s="5"/>
    </row>
    <row r="120" spans="1:7" x14ac:dyDescent="0.35">
      <c r="A120" s="6"/>
      <c r="B120" s="6"/>
      <c r="C120" s="6"/>
      <c r="D120" s="6"/>
      <c r="E120" s="5"/>
      <c r="F120" s="5"/>
      <c r="G120" s="5"/>
    </row>
    <row r="121" spans="1:7" x14ac:dyDescent="0.35">
      <c r="A121" s="6"/>
      <c r="B121" s="6"/>
      <c r="C121" s="6"/>
      <c r="D121" s="6"/>
      <c r="E121" s="5"/>
      <c r="F121" s="5"/>
      <c r="G121" s="5"/>
    </row>
    <row r="122" spans="1:7" x14ac:dyDescent="0.35">
      <c r="A122" s="6"/>
      <c r="B122" s="6"/>
      <c r="C122" s="6"/>
      <c r="D122" s="6"/>
      <c r="E122" s="5"/>
      <c r="F122" s="5"/>
      <c r="G122" s="5"/>
    </row>
    <row r="123" spans="1:7" x14ac:dyDescent="0.35">
      <c r="A123" s="6"/>
      <c r="B123" s="6"/>
      <c r="C123" s="6"/>
      <c r="D123" s="6"/>
      <c r="E123" s="5"/>
      <c r="F123" s="5"/>
      <c r="G123" s="5"/>
    </row>
    <row r="124" spans="1:7" x14ac:dyDescent="0.35">
      <c r="A124" s="6"/>
      <c r="B124" s="6"/>
      <c r="C124" s="6"/>
      <c r="D124" s="6"/>
      <c r="E124" s="5"/>
      <c r="F124" s="5"/>
      <c r="G124" s="5"/>
    </row>
    <row r="125" spans="1:7" x14ac:dyDescent="0.35">
      <c r="A125" s="6"/>
      <c r="B125" s="6"/>
      <c r="C125" s="6"/>
      <c r="D125" s="6"/>
      <c r="E125" s="5"/>
      <c r="F125" s="5"/>
      <c r="G125" s="5"/>
    </row>
    <row r="126" spans="1:7" x14ac:dyDescent="0.35">
      <c r="A126" s="6"/>
      <c r="B126" s="6"/>
      <c r="C126" s="6"/>
      <c r="D126" s="6"/>
      <c r="E126" s="5"/>
      <c r="F126" s="5"/>
      <c r="G126" s="5"/>
    </row>
    <row r="127" spans="1:7" x14ac:dyDescent="0.35">
      <c r="A127" s="6"/>
      <c r="B127" s="6"/>
      <c r="C127" s="6"/>
      <c r="D127" s="6"/>
      <c r="E127" s="5"/>
      <c r="F127" s="5"/>
      <c r="G127" s="5"/>
    </row>
    <row r="128" spans="1:7" x14ac:dyDescent="0.35">
      <c r="A128" s="6"/>
      <c r="B128" s="6"/>
      <c r="C128" s="6"/>
      <c r="D128" s="6"/>
      <c r="E128" s="5"/>
      <c r="F128" s="5"/>
      <c r="G128" s="5"/>
    </row>
    <row r="129" spans="1:7" x14ac:dyDescent="0.35">
      <c r="A129" s="6"/>
      <c r="B129" s="6"/>
      <c r="C129" s="6"/>
      <c r="D129" s="6"/>
      <c r="E129" s="5"/>
      <c r="F129" s="5"/>
      <c r="G129" s="5"/>
    </row>
    <row r="130" spans="1:7" x14ac:dyDescent="0.35">
      <c r="A130" s="6"/>
      <c r="B130" s="6"/>
      <c r="C130" s="6"/>
      <c r="D130" s="6"/>
      <c r="E130" s="5"/>
      <c r="F130" s="5"/>
      <c r="G130" s="5"/>
    </row>
    <row r="131" spans="1:7" x14ac:dyDescent="0.35">
      <c r="A131" s="6"/>
      <c r="B131" s="6"/>
      <c r="C131" s="6"/>
      <c r="D131" s="6"/>
      <c r="E131" s="5"/>
      <c r="F131" s="5"/>
      <c r="G131" s="5"/>
    </row>
    <row r="132" spans="1:7" x14ac:dyDescent="0.35">
      <c r="A132" s="6"/>
      <c r="B132" s="6"/>
      <c r="C132" s="6"/>
      <c r="D132" s="6"/>
      <c r="E132" s="5"/>
      <c r="F132" s="5"/>
      <c r="G132" s="5"/>
    </row>
    <row r="133" spans="1:7" x14ac:dyDescent="0.35">
      <c r="A133" s="6"/>
      <c r="B133" s="6"/>
      <c r="C133" s="6"/>
      <c r="D133" s="6"/>
      <c r="E133" s="5"/>
      <c r="F133" s="5"/>
      <c r="G133" s="5"/>
    </row>
    <row r="134" spans="1:7" x14ac:dyDescent="0.35">
      <c r="A134" s="6"/>
      <c r="B134" s="6"/>
      <c r="C134" s="6"/>
      <c r="D134" s="6"/>
      <c r="E134" s="5"/>
      <c r="F134" s="5"/>
      <c r="G134" s="5"/>
    </row>
    <row r="135" spans="1:7" x14ac:dyDescent="0.35">
      <c r="A135" s="6"/>
      <c r="B135" s="6"/>
      <c r="C135" s="6"/>
      <c r="D135" s="6"/>
      <c r="E135" s="5"/>
      <c r="F135" s="5"/>
      <c r="G135" s="5"/>
    </row>
    <row r="136" spans="1:7" x14ac:dyDescent="0.35">
      <c r="A136" s="6"/>
      <c r="B136" s="6"/>
      <c r="C136" s="6"/>
      <c r="D136" s="6"/>
      <c r="E136" s="5"/>
      <c r="F136" s="5"/>
      <c r="G136" s="5"/>
    </row>
    <row r="137" spans="1:7" x14ac:dyDescent="0.35">
      <c r="A137" s="6"/>
      <c r="B137" s="6"/>
      <c r="C137" s="6"/>
      <c r="D137" s="6"/>
      <c r="E137" s="5"/>
      <c r="F137" s="5"/>
      <c r="G137" s="5"/>
    </row>
    <row r="138" spans="1:7" x14ac:dyDescent="0.35">
      <c r="A138" s="6"/>
      <c r="B138" s="6"/>
      <c r="C138" s="6"/>
      <c r="D138" s="6"/>
      <c r="E138" s="5"/>
      <c r="F138" s="5"/>
      <c r="G138" s="5"/>
    </row>
  </sheetData>
  <autoFilter ref="A1:M64" xr:uid="{3BE78C3A-BEC9-4049-8B8C-AEC5E3A092F2}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7F0F3-F7B6-4BAA-A4E0-A8EF936ECB64}">
  <dimension ref="A1:X234"/>
  <sheetViews>
    <sheetView topLeftCell="F1" workbookViewId="0">
      <selection activeCell="N1" sqref="N1:N1048576"/>
    </sheetView>
  </sheetViews>
  <sheetFormatPr defaultRowHeight="14.5" x14ac:dyDescent="0.35"/>
  <sheetData>
    <row r="1" spans="1:23" x14ac:dyDescent="0.35">
      <c r="A1" s="6" t="s">
        <v>0</v>
      </c>
      <c r="B1" s="6" t="s">
        <v>1</v>
      </c>
      <c r="C1" s="6" t="s">
        <v>2</v>
      </c>
      <c r="D1" s="6" t="s">
        <v>3</v>
      </c>
      <c r="E1" s="5" t="s">
        <v>18</v>
      </c>
      <c r="F1" s="5" t="s">
        <v>158</v>
      </c>
      <c r="G1" s="5" t="s">
        <v>211</v>
      </c>
      <c r="J1" s="5"/>
      <c r="K1" t="s">
        <v>259</v>
      </c>
      <c r="L1" t="s">
        <v>260</v>
      </c>
      <c r="M1" s="8" t="s">
        <v>2</v>
      </c>
      <c r="N1" t="s">
        <v>269</v>
      </c>
    </row>
    <row r="2" spans="1:23" x14ac:dyDescent="0.35">
      <c r="A2" s="6">
        <v>79575735</v>
      </c>
      <c r="B2" s="6" t="s">
        <v>4</v>
      </c>
      <c r="C2" s="6" t="s">
        <v>10</v>
      </c>
      <c r="D2" s="6" t="s">
        <v>6</v>
      </c>
      <c r="E2" s="5" t="s">
        <v>32</v>
      </c>
      <c r="F2" s="5" t="s">
        <v>22</v>
      </c>
      <c r="G2" s="5" t="s">
        <v>41</v>
      </c>
      <c r="J2" t="s">
        <v>5</v>
      </c>
      <c r="K2">
        <f>COUNTIF(C:C,"*30*")</f>
        <v>2</v>
      </c>
      <c r="L2">
        <v>32</v>
      </c>
      <c r="M2" s="9">
        <f>K2/L2</f>
        <v>6.25E-2</v>
      </c>
      <c r="N2">
        <f>L2-K2</f>
        <v>30</v>
      </c>
    </row>
    <row r="3" spans="1:23" x14ac:dyDescent="0.35">
      <c r="A3" s="6">
        <v>79576816</v>
      </c>
      <c r="B3" s="6" t="s">
        <v>4</v>
      </c>
      <c r="C3" s="6" t="s">
        <v>9</v>
      </c>
      <c r="D3" s="6" t="s">
        <v>13</v>
      </c>
      <c r="E3" s="5" t="s">
        <v>28</v>
      </c>
      <c r="F3" s="5" t="s">
        <v>19</v>
      </c>
      <c r="G3" s="5" t="s">
        <v>32</v>
      </c>
      <c r="J3" t="s">
        <v>10</v>
      </c>
      <c r="K3">
        <f>COUNTIF(C:C,"*50*")</f>
        <v>5</v>
      </c>
      <c r="L3">
        <v>117</v>
      </c>
      <c r="M3" s="9">
        <f t="shared" ref="M3:M6" si="0">K3/L3</f>
        <v>4.2735042735042736E-2</v>
      </c>
      <c r="N3">
        <f t="shared" ref="N3:N6" si="1">L3-K3</f>
        <v>112</v>
      </c>
    </row>
    <row r="4" spans="1:23" x14ac:dyDescent="0.35">
      <c r="A4" s="6">
        <v>79577377</v>
      </c>
      <c r="B4" s="6" t="s">
        <v>4</v>
      </c>
      <c r="C4" s="6" t="s">
        <v>9</v>
      </c>
      <c r="D4" s="6" t="s">
        <v>13</v>
      </c>
      <c r="E4" s="5" t="s">
        <v>28</v>
      </c>
      <c r="F4" s="5" t="s">
        <v>36</v>
      </c>
      <c r="G4" s="5" t="s">
        <v>32</v>
      </c>
      <c r="J4" t="s">
        <v>7</v>
      </c>
      <c r="K4">
        <f>COUNTIF(C:C,"*60*")</f>
        <v>24</v>
      </c>
      <c r="L4">
        <v>300</v>
      </c>
      <c r="M4" s="9">
        <f t="shared" si="0"/>
        <v>0.08</v>
      </c>
      <c r="N4">
        <f t="shared" si="1"/>
        <v>276</v>
      </c>
      <c r="W4" t="s">
        <v>292</v>
      </c>
    </row>
    <row r="5" spans="1:23" x14ac:dyDescent="0.35">
      <c r="A5" s="6">
        <v>79579689</v>
      </c>
      <c r="B5" s="6" t="s">
        <v>4</v>
      </c>
      <c r="C5" s="6" t="s">
        <v>7</v>
      </c>
      <c r="D5" s="6" t="s">
        <v>8</v>
      </c>
      <c r="E5" s="5" t="s">
        <v>32</v>
      </c>
      <c r="F5" s="5" t="s">
        <v>61</v>
      </c>
      <c r="G5" s="5" t="s">
        <v>96</v>
      </c>
      <c r="J5" t="s">
        <v>9</v>
      </c>
      <c r="K5">
        <f>COUNTIF(C:C,"*70*")</f>
        <v>13</v>
      </c>
      <c r="L5">
        <v>281</v>
      </c>
      <c r="M5" s="9">
        <f t="shared" si="0"/>
        <v>4.6263345195729534E-2</v>
      </c>
      <c r="N5">
        <f t="shared" si="1"/>
        <v>268</v>
      </c>
    </row>
    <row r="6" spans="1:23" x14ac:dyDescent="0.35">
      <c r="A6" s="6">
        <v>79584128</v>
      </c>
      <c r="B6" s="6" t="s">
        <v>4</v>
      </c>
      <c r="C6" s="6" t="s">
        <v>5</v>
      </c>
      <c r="D6" s="6" t="s">
        <v>8</v>
      </c>
      <c r="E6" s="5" t="s">
        <v>32</v>
      </c>
      <c r="F6" s="5" t="s">
        <v>61</v>
      </c>
      <c r="G6" s="5" t="s">
        <v>29</v>
      </c>
      <c r="J6" t="s">
        <v>14</v>
      </c>
      <c r="K6">
        <f>COUNTIF(C:C,"*80*")</f>
        <v>2</v>
      </c>
      <c r="L6">
        <v>52</v>
      </c>
      <c r="M6" s="9">
        <f t="shared" si="0"/>
        <v>3.8461538461538464E-2</v>
      </c>
      <c r="N6">
        <f t="shared" si="1"/>
        <v>50</v>
      </c>
    </row>
    <row r="7" spans="1:23" x14ac:dyDescent="0.35">
      <c r="A7" s="6">
        <v>79592730</v>
      </c>
      <c r="B7" s="6" t="s">
        <v>4</v>
      </c>
      <c r="C7" s="6" t="s">
        <v>7</v>
      </c>
      <c r="D7" s="6" t="s">
        <v>6</v>
      </c>
      <c r="E7" s="5" t="s">
        <v>32</v>
      </c>
      <c r="F7" s="5" t="s">
        <v>28</v>
      </c>
      <c r="G7" s="5" t="s">
        <v>35</v>
      </c>
      <c r="M7" s="9"/>
    </row>
    <row r="8" spans="1:23" x14ac:dyDescent="0.35">
      <c r="A8" s="6">
        <v>79779024</v>
      </c>
      <c r="B8" s="6" t="s">
        <v>4</v>
      </c>
      <c r="C8" s="6" t="s">
        <v>9</v>
      </c>
      <c r="D8" s="6" t="s">
        <v>6</v>
      </c>
      <c r="E8" s="5" t="s">
        <v>32</v>
      </c>
      <c r="F8" s="5" t="s">
        <v>46</v>
      </c>
      <c r="G8" s="5"/>
      <c r="K8" t="s">
        <v>259</v>
      </c>
      <c r="L8" t="s">
        <v>260</v>
      </c>
      <c r="M8" s="8" t="s">
        <v>3</v>
      </c>
      <c r="N8" t="s">
        <v>269</v>
      </c>
    </row>
    <row r="9" spans="1:23" x14ac:dyDescent="0.35">
      <c r="A9" s="6">
        <v>79893124</v>
      </c>
      <c r="B9" s="6" t="s">
        <v>4</v>
      </c>
      <c r="C9" s="6" t="s">
        <v>7</v>
      </c>
      <c r="D9" s="6" t="s">
        <v>8</v>
      </c>
      <c r="E9" s="5" t="s">
        <v>67</v>
      </c>
      <c r="F9" s="5" t="s">
        <v>31</v>
      </c>
      <c r="G9" s="5" t="s">
        <v>32</v>
      </c>
      <c r="J9" s="6" t="s">
        <v>12</v>
      </c>
      <c r="K9">
        <f>COUNTIF(D:D,"*Less*")</f>
        <v>0</v>
      </c>
      <c r="L9">
        <v>134</v>
      </c>
      <c r="M9" s="9">
        <f>K9/L9</f>
        <v>0</v>
      </c>
      <c r="N9">
        <f>L9-K9</f>
        <v>134</v>
      </c>
    </row>
    <row r="10" spans="1:23" x14ac:dyDescent="0.35">
      <c r="A10" s="6">
        <v>79904529</v>
      </c>
      <c r="B10" s="6" t="s">
        <v>4</v>
      </c>
      <c r="C10" s="6" t="s">
        <v>9</v>
      </c>
      <c r="D10" s="6" t="s">
        <v>13</v>
      </c>
      <c r="E10" s="5" t="s">
        <v>28</v>
      </c>
      <c r="F10" s="5" t="s">
        <v>41</v>
      </c>
      <c r="G10" s="5" t="s">
        <v>32</v>
      </c>
      <c r="J10" s="6" t="s">
        <v>8</v>
      </c>
      <c r="K10">
        <f>COUNTIF(D:D,"*5*")</f>
        <v>10</v>
      </c>
      <c r="L10">
        <v>313</v>
      </c>
      <c r="M10" s="9">
        <f t="shared" ref="M10:M13" si="2">K10/L10</f>
        <v>3.1948881789137379E-2</v>
      </c>
      <c r="N10">
        <f t="shared" ref="N10:N13" si="3">L10-K10</f>
        <v>303</v>
      </c>
    </row>
    <row r="11" spans="1:23" x14ac:dyDescent="0.35">
      <c r="A11" s="6">
        <v>80922485</v>
      </c>
      <c r="B11" s="6" t="s">
        <v>4</v>
      </c>
      <c r="C11" s="6" t="s">
        <v>9</v>
      </c>
      <c r="D11" s="6" t="s">
        <v>13</v>
      </c>
      <c r="E11" s="5" t="s">
        <v>29</v>
      </c>
      <c r="F11" s="5" t="s">
        <v>32</v>
      </c>
      <c r="G11" s="5" t="s">
        <v>162</v>
      </c>
      <c r="J11" s="6" t="s">
        <v>6</v>
      </c>
      <c r="K11">
        <f>COUNTIF(D:D,"*10*")</f>
        <v>17</v>
      </c>
      <c r="L11">
        <v>209</v>
      </c>
      <c r="M11" s="9">
        <f t="shared" si="2"/>
        <v>8.1339712918660281E-2</v>
      </c>
      <c r="N11">
        <f t="shared" si="3"/>
        <v>192</v>
      </c>
    </row>
    <row r="12" spans="1:23" x14ac:dyDescent="0.35">
      <c r="A12" s="6">
        <v>80926388</v>
      </c>
      <c r="B12" s="6" t="s">
        <v>4</v>
      </c>
      <c r="C12" s="6" t="s">
        <v>9</v>
      </c>
      <c r="D12" s="6" t="s">
        <v>8</v>
      </c>
      <c r="E12" s="5" t="s">
        <v>32</v>
      </c>
      <c r="F12" s="5" t="s">
        <v>41</v>
      </c>
      <c r="G12" s="5" t="s">
        <v>53</v>
      </c>
      <c r="J12" s="6" t="s">
        <v>11</v>
      </c>
      <c r="K12">
        <f>COUNTIF(D:D,"*11*")</f>
        <v>13</v>
      </c>
      <c r="L12">
        <v>98</v>
      </c>
      <c r="M12" s="9">
        <f t="shared" si="2"/>
        <v>0.1326530612244898</v>
      </c>
      <c r="N12">
        <f t="shared" si="3"/>
        <v>85</v>
      </c>
    </row>
    <row r="13" spans="1:23" x14ac:dyDescent="0.35">
      <c r="A13" s="6">
        <v>80926583</v>
      </c>
      <c r="B13" s="6" t="s">
        <v>4</v>
      </c>
      <c r="C13" s="6" t="s">
        <v>7</v>
      </c>
      <c r="D13" s="6" t="s">
        <v>13</v>
      </c>
      <c r="E13" s="5" t="s">
        <v>58</v>
      </c>
      <c r="F13" s="5" t="s">
        <v>113</v>
      </c>
      <c r="G13" s="5" t="s">
        <v>32</v>
      </c>
      <c r="J13" s="6" t="s">
        <v>13</v>
      </c>
      <c r="K13">
        <f>COUNTIF(D:D,"*More*")</f>
        <v>6</v>
      </c>
      <c r="L13">
        <v>28</v>
      </c>
      <c r="M13" s="9">
        <f t="shared" si="2"/>
        <v>0.21428571428571427</v>
      </c>
      <c r="N13">
        <f t="shared" si="3"/>
        <v>22</v>
      </c>
    </row>
    <row r="14" spans="1:23" x14ac:dyDescent="0.35">
      <c r="A14" s="6">
        <v>80926894</v>
      </c>
      <c r="B14" s="6" t="s">
        <v>4</v>
      </c>
      <c r="C14" s="6" t="s">
        <v>7</v>
      </c>
      <c r="D14" s="6" t="s">
        <v>6</v>
      </c>
      <c r="E14" s="5" t="s">
        <v>32</v>
      </c>
      <c r="F14" s="5" t="s">
        <v>45</v>
      </c>
      <c r="G14" s="5" t="s">
        <v>162</v>
      </c>
      <c r="M14" s="9"/>
    </row>
    <row r="15" spans="1:23" x14ac:dyDescent="0.35">
      <c r="A15" s="6">
        <v>80929483</v>
      </c>
      <c r="B15" s="6" t="s">
        <v>4</v>
      </c>
      <c r="C15" s="6" t="s">
        <v>7</v>
      </c>
      <c r="D15" s="6" t="s">
        <v>6</v>
      </c>
      <c r="E15" s="5" t="s">
        <v>101</v>
      </c>
      <c r="F15" s="5" t="s">
        <v>32</v>
      </c>
      <c r="G15" s="5" t="s">
        <v>44</v>
      </c>
      <c r="K15" t="s">
        <v>263</v>
      </c>
      <c r="L15" t="s">
        <v>264</v>
      </c>
      <c r="M15" t="s">
        <v>265</v>
      </c>
    </row>
    <row r="16" spans="1:23" x14ac:dyDescent="0.35">
      <c r="A16" s="6">
        <v>80934836</v>
      </c>
      <c r="B16" s="6" t="s">
        <v>4</v>
      </c>
      <c r="C16" s="6" t="s">
        <v>7</v>
      </c>
      <c r="D16" s="6" t="s">
        <v>8</v>
      </c>
      <c r="E16" s="5" t="s">
        <v>32</v>
      </c>
      <c r="F16" s="5" t="s">
        <v>52</v>
      </c>
      <c r="G16" s="5" t="s">
        <v>162</v>
      </c>
      <c r="J16" s="5" t="s">
        <v>32</v>
      </c>
      <c r="K16">
        <v>22</v>
      </c>
      <c r="L16">
        <v>11</v>
      </c>
      <c r="M16">
        <v>14</v>
      </c>
    </row>
    <row r="17" spans="1:24" x14ac:dyDescent="0.35">
      <c r="A17" s="6">
        <v>80934633</v>
      </c>
      <c r="B17" s="6" t="s">
        <v>4</v>
      </c>
      <c r="C17" s="6" t="s">
        <v>9</v>
      </c>
      <c r="D17" s="6" t="s">
        <v>11</v>
      </c>
      <c r="E17" s="5" t="s">
        <v>105</v>
      </c>
      <c r="F17" s="5" t="s">
        <v>32</v>
      </c>
      <c r="G17" s="5" t="s">
        <v>29</v>
      </c>
      <c r="J17" s="5"/>
    </row>
    <row r="18" spans="1:24" x14ac:dyDescent="0.35">
      <c r="A18" s="6">
        <v>80935720</v>
      </c>
      <c r="B18" s="6" t="s">
        <v>4</v>
      </c>
      <c r="C18" s="6" t="s">
        <v>7</v>
      </c>
      <c r="D18" s="6" t="s">
        <v>8</v>
      </c>
      <c r="E18" s="5" t="s">
        <v>32</v>
      </c>
      <c r="F18" s="5" t="s">
        <v>29</v>
      </c>
      <c r="G18" s="5" t="s">
        <v>46</v>
      </c>
      <c r="J18" s="5"/>
      <c r="W18" t="s">
        <v>283</v>
      </c>
      <c r="X18">
        <v>1E-4</v>
      </c>
    </row>
    <row r="19" spans="1:24" x14ac:dyDescent="0.35">
      <c r="A19" s="6">
        <v>80937194</v>
      </c>
      <c r="B19" s="6" t="s">
        <v>4</v>
      </c>
      <c r="C19" s="6" t="s">
        <v>7</v>
      </c>
      <c r="D19" s="6" t="s">
        <v>6</v>
      </c>
      <c r="E19" s="5" t="s">
        <v>106</v>
      </c>
      <c r="F19" s="5" t="s">
        <v>23</v>
      </c>
      <c r="G19" s="5" t="s">
        <v>32</v>
      </c>
      <c r="W19" t="s">
        <v>284</v>
      </c>
      <c r="X19">
        <v>8.0000000000000004E-4</v>
      </c>
    </row>
    <row r="20" spans="1:24" x14ac:dyDescent="0.35">
      <c r="A20" s="6">
        <v>80936412</v>
      </c>
      <c r="B20" s="6" t="s">
        <v>4</v>
      </c>
      <c r="C20" s="6" t="s">
        <v>7</v>
      </c>
      <c r="D20" s="6" t="s">
        <v>6</v>
      </c>
      <c r="E20" s="5" t="s">
        <v>19</v>
      </c>
      <c r="F20" s="5" t="s">
        <v>26</v>
      </c>
      <c r="G20" s="5" t="s">
        <v>32</v>
      </c>
      <c r="W20" t="s">
        <v>285</v>
      </c>
      <c r="X20">
        <v>3.7999999999999999E-2</v>
      </c>
    </row>
    <row r="21" spans="1:24" x14ac:dyDescent="0.35">
      <c r="A21" s="6">
        <v>80944099</v>
      </c>
      <c r="B21" s="6" t="s">
        <v>4</v>
      </c>
      <c r="C21" s="6" t="s">
        <v>7</v>
      </c>
      <c r="D21" s="6" t="s">
        <v>11</v>
      </c>
      <c r="E21" s="5" t="s">
        <v>32</v>
      </c>
      <c r="F21" s="5" t="s">
        <v>25</v>
      </c>
      <c r="G21" s="5" t="s">
        <v>67</v>
      </c>
    </row>
    <row r="22" spans="1:24" x14ac:dyDescent="0.35">
      <c r="A22" s="6">
        <v>80952936</v>
      </c>
      <c r="B22" s="6" t="s">
        <v>4</v>
      </c>
      <c r="C22" s="6" t="s">
        <v>7</v>
      </c>
      <c r="D22" s="6" t="s">
        <v>6</v>
      </c>
      <c r="E22" s="5" t="s">
        <v>32</v>
      </c>
      <c r="F22" s="5" t="s">
        <v>41</v>
      </c>
      <c r="G22" s="5" t="s">
        <v>162</v>
      </c>
    </row>
    <row r="23" spans="1:24" x14ac:dyDescent="0.35">
      <c r="A23" s="6">
        <v>80963743</v>
      </c>
      <c r="B23" s="6" t="s">
        <v>4</v>
      </c>
      <c r="C23" s="6" t="s">
        <v>7</v>
      </c>
      <c r="D23" s="6" t="s">
        <v>6</v>
      </c>
      <c r="E23" s="5" t="s">
        <v>28</v>
      </c>
      <c r="F23" s="5" t="s">
        <v>35</v>
      </c>
      <c r="G23" s="5" t="s">
        <v>32</v>
      </c>
    </row>
    <row r="24" spans="1:24" x14ac:dyDescent="0.35">
      <c r="A24" s="6">
        <v>80980887</v>
      </c>
      <c r="B24" s="6" t="s">
        <v>4</v>
      </c>
      <c r="C24" s="6" t="s">
        <v>9</v>
      </c>
      <c r="D24" s="6" t="s">
        <v>11</v>
      </c>
      <c r="E24" s="5" t="s">
        <v>32</v>
      </c>
      <c r="F24" s="5" t="s">
        <v>99</v>
      </c>
      <c r="G24" s="5" t="s">
        <v>41</v>
      </c>
    </row>
    <row r="25" spans="1:24" x14ac:dyDescent="0.35">
      <c r="A25" s="6">
        <v>80981425</v>
      </c>
      <c r="B25" s="6" t="s">
        <v>4</v>
      </c>
      <c r="C25" s="6" t="s">
        <v>7</v>
      </c>
      <c r="D25" s="6" t="s">
        <v>6</v>
      </c>
      <c r="E25" s="5" t="s">
        <v>32</v>
      </c>
      <c r="F25" s="5" t="s">
        <v>35</v>
      </c>
      <c r="G25" s="5" t="s">
        <v>36</v>
      </c>
    </row>
    <row r="26" spans="1:24" x14ac:dyDescent="0.35">
      <c r="A26" s="6">
        <v>80986680</v>
      </c>
      <c r="B26" s="6" t="s">
        <v>4</v>
      </c>
      <c r="C26" s="6" t="s">
        <v>14</v>
      </c>
      <c r="D26" s="6" t="s">
        <v>13</v>
      </c>
      <c r="E26" s="5" t="s">
        <v>19</v>
      </c>
      <c r="F26" s="5" t="s">
        <v>32</v>
      </c>
      <c r="G26" s="5" t="s">
        <v>105</v>
      </c>
    </row>
    <row r="27" spans="1:24" x14ac:dyDescent="0.35">
      <c r="A27" s="6">
        <v>81000236</v>
      </c>
      <c r="B27" s="6" t="s">
        <v>4</v>
      </c>
      <c r="C27" s="6" t="s">
        <v>7</v>
      </c>
      <c r="D27" s="6" t="s">
        <v>8</v>
      </c>
      <c r="E27" s="5" t="s">
        <v>28</v>
      </c>
      <c r="F27" s="5" t="s">
        <v>32</v>
      </c>
      <c r="G27" s="5" t="s">
        <v>19</v>
      </c>
    </row>
    <row r="28" spans="1:24" x14ac:dyDescent="0.35">
      <c r="A28" s="6">
        <v>81010019</v>
      </c>
      <c r="B28" s="6" t="s">
        <v>4</v>
      </c>
      <c r="C28" s="6" t="s">
        <v>10</v>
      </c>
      <c r="D28" s="6" t="s">
        <v>11</v>
      </c>
      <c r="E28" s="5" t="s">
        <v>32</v>
      </c>
      <c r="F28" s="5" t="s">
        <v>26</v>
      </c>
      <c r="G28" s="5" t="s">
        <v>49</v>
      </c>
    </row>
    <row r="29" spans="1:24" x14ac:dyDescent="0.35">
      <c r="A29" s="6">
        <v>81017882</v>
      </c>
      <c r="B29" s="6" t="s">
        <v>4</v>
      </c>
      <c r="C29" s="6" t="s">
        <v>9</v>
      </c>
      <c r="D29" s="6" t="s">
        <v>11</v>
      </c>
      <c r="E29" s="5" t="s">
        <v>23</v>
      </c>
      <c r="F29" s="5" t="s">
        <v>25</v>
      </c>
      <c r="G29" s="5" t="s">
        <v>32</v>
      </c>
    </row>
    <row r="30" spans="1:24" x14ac:dyDescent="0.35">
      <c r="A30" s="6">
        <v>81019059</v>
      </c>
      <c r="B30" s="6" t="s">
        <v>4</v>
      </c>
      <c r="C30" s="6" t="s">
        <v>7</v>
      </c>
      <c r="D30" s="6" t="s">
        <v>11</v>
      </c>
      <c r="E30" s="5" t="s">
        <v>32</v>
      </c>
      <c r="F30" s="5" t="s">
        <v>54</v>
      </c>
      <c r="G30" s="5" t="s">
        <v>162</v>
      </c>
    </row>
    <row r="31" spans="1:24" x14ac:dyDescent="0.35">
      <c r="A31" s="6">
        <v>81050522</v>
      </c>
      <c r="B31" s="6" t="s">
        <v>4</v>
      </c>
      <c r="C31" s="6" t="s">
        <v>7</v>
      </c>
      <c r="D31" s="6" t="s">
        <v>8</v>
      </c>
      <c r="E31" s="5" t="s">
        <v>29</v>
      </c>
      <c r="F31" s="5" t="s">
        <v>22</v>
      </c>
      <c r="G31" s="5" t="s">
        <v>32</v>
      </c>
    </row>
    <row r="32" spans="1:24" x14ac:dyDescent="0.35">
      <c r="A32" s="6">
        <v>81056651</v>
      </c>
      <c r="B32" s="6" t="s">
        <v>4</v>
      </c>
      <c r="C32" s="6" t="s">
        <v>9</v>
      </c>
      <c r="D32" s="6" t="s">
        <v>11</v>
      </c>
      <c r="E32" s="5" t="s">
        <v>126</v>
      </c>
      <c r="F32" s="5" t="s">
        <v>35</v>
      </c>
      <c r="G32" s="5" t="s">
        <v>244</v>
      </c>
    </row>
    <row r="33" spans="1:7" x14ac:dyDescent="0.35">
      <c r="A33" s="6">
        <v>81105962</v>
      </c>
      <c r="B33" s="6" t="s">
        <v>4</v>
      </c>
      <c r="C33" s="6" t="s">
        <v>10</v>
      </c>
      <c r="D33" s="6" t="s">
        <v>11</v>
      </c>
      <c r="E33" s="5" t="s">
        <v>32</v>
      </c>
      <c r="F33" s="5" t="s">
        <v>60</v>
      </c>
      <c r="G33" s="5" t="s">
        <v>35</v>
      </c>
    </row>
    <row r="34" spans="1:7" x14ac:dyDescent="0.35">
      <c r="A34" s="6">
        <v>81109494</v>
      </c>
      <c r="B34" s="6" t="s">
        <v>4</v>
      </c>
      <c r="C34" s="6" t="s">
        <v>7</v>
      </c>
      <c r="D34" s="6" t="s">
        <v>6</v>
      </c>
      <c r="E34" s="5" t="s">
        <v>32</v>
      </c>
      <c r="F34" s="5" t="s">
        <v>31</v>
      </c>
      <c r="G34" s="5" t="s">
        <v>162</v>
      </c>
    </row>
    <row r="35" spans="1:7" x14ac:dyDescent="0.35">
      <c r="A35" s="6">
        <v>81120013</v>
      </c>
      <c r="B35" s="6" t="s">
        <v>4</v>
      </c>
      <c r="C35" s="6" t="s">
        <v>9</v>
      </c>
      <c r="D35" s="6" t="s">
        <v>6</v>
      </c>
      <c r="E35" s="5" t="s">
        <v>20</v>
      </c>
      <c r="F35" s="5" t="s">
        <v>31</v>
      </c>
      <c r="G35" s="5" t="s">
        <v>32</v>
      </c>
    </row>
    <row r="36" spans="1:7" x14ac:dyDescent="0.35">
      <c r="A36" s="6">
        <v>81144409</v>
      </c>
      <c r="B36" s="6" t="s">
        <v>4</v>
      </c>
      <c r="C36" s="6" t="s">
        <v>7</v>
      </c>
      <c r="D36" s="6" t="s">
        <v>6</v>
      </c>
      <c r="E36" s="5" t="s">
        <v>29</v>
      </c>
      <c r="F36" s="5" t="s">
        <v>32</v>
      </c>
      <c r="G36" s="5" t="s">
        <v>78</v>
      </c>
    </row>
    <row r="37" spans="1:7" x14ac:dyDescent="0.35">
      <c r="A37" s="6">
        <v>81163294</v>
      </c>
      <c r="B37" s="6" t="s">
        <v>4</v>
      </c>
      <c r="C37" s="6" t="s">
        <v>10</v>
      </c>
      <c r="D37" s="6" t="s">
        <v>11</v>
      </c>
      <c r="E37" s="5" t="s">
        <v>32</v>
      </c>
      <c r="F37" s="5" t="s">
        <v>26</v>
      </c>
      <c r="G37" s="5" t="s">
        <v>33</v>
      </c>
    </row>
    <row r="38" spans="1:7" x14ac:dyDescent="0.35">
      <c r="A38" s="6">
        <v>81251456</v>
      </c>
      <c r="B38" s="6" t="s">
        <v>4</v>
      </c>
      <c r="C38" s="6" t="s">
        <v>7</v>
      </c>
      <c r="D38" s="6" t="s">
        <v>11</v>
      </c>
      <c r="E38" s="5" t="s">
        <v>32</v>
      </c>
      <c r="F38" s="5" t="s">
        <v>26</v>
      </c>
      <c r="G38" s="5" t="s">
        <v>46</v>
      </c>
    </row>
    <row r="39" spans="1:7" x14ac:dyDescent="0.35">
      <c r="A39" s="6">
        <v>81261871</v>
      </c>
      <c r="B39" s="6" t="s">
        <v>4</v>
      </c>
      <c r="C39" s="6" t="s">
        <v>9</v>
      </c>
      <c r="D39" s="6" t="s">
        <v>6</v>
      </c>
      <c r="E39" s="5" t="s">
        <v>32</v>
      </c>
      <c r="F39" s="5" t="s">
        <v>203</v>
      </c>
      <c r="G39" s="5" t="s">
        <v>61</v>
      </c>
    </row>
    <row r="40" spans="1:7" x14ac:dyDescent="0.35">
      <c r="A40" s="6">
        <v>81487569</v>
      </c>
      <c r="B40" s="6" t="s">
        <v>4</v>
      </c>
      <c r="C40" s="6" t="s">
        <v>7</v>
      </c>
      <c r="D40" s="6" t="s">
        <v>11</v>
      </c>
      <c r="E40" s="5" t="s">
        <v>19</v>
      </c>
      <c r="F40" s="5" t="s">
        <v>32</v>
      </c>
      <c r="G40" s="5" t="s">
        <v>25</v>
      </c>
    </row>
    <row r="41" spans="1:7" x14ac:dyDescent="0.35">
      <c r="A41" s="6">
        <v>81505685</v>
      </c>
      <c r="B41" s="6" t="s">
        <v>4</v>
      </c>
      <c r="C41" s="6" t="s">
        <v>7</v>
      </c>
      <c r="D41" s="6" t="s">
        <v>6</v>
      </c>
      <c r="E41" s="5" t="s">
        <v>26</v>
      </c>
      <c r="F41" s="5" t="s">
        <v>32</v>
      </c>
      <c r="G41" s="5" t="s">
        <v>33</v>
      </c>
    </row>
    <row r="42" spans="1:7" x14ac:dyDescent="0.35">
      <c r="A42" s="6">
        <v>79607240</v>
      </c>
      <c r="B42" s="6" t="s">
        <v>15</v>
      </c>
      <c r="C42" s="6" t="s">
        <v>7</v>
      </c>
      <c r="D42" s="6" t="s">
        <v>11</v>
      </c>
      <c r="E42" s="5" t="s">
        <v>23</v>
      </c>
      <c r="F42" s="5" t="s">
        <v>32</v>
      </c>
      <c r="G42" s="5" t="s">
        <v>21</v>
      </c>
    </row>
    <row r="43" spans="1:7" x14ac:dyDescent="0.35">
      <c r="A43" s="6">
        <v>80920926</v>
      </c>
      <c r="B43" s="6" t="s">
        <v>15</v>
      </c>
      <c r="C43" s="6" t="s">
        <v>7</v>
      </c>
      <c r="D43" s="6" t="s">
        <v>6</v>
      </c>
      <c r="E43" s="5" t="s">
        <v>36</v>
      </c>
      <c r="F43" s="5" t="s">
        <v>19</v>
      </c>
      <c r="G43" s="5" t="s">
        <v>32</v>
      </c>
    </row>
    <row r="44" spans="1:7" x14ac:dyDescent="0.35">
      <c r="A44" s="6">
        <v>80930474</v>
      </c>
      <c r="B44" s="6" t="s">
        <v>15</v>
      </c>
      <c r="C44" s="6" t="s">
        <v>9</v>
      </c>
      <c r="D44" s="6" t="s">
        <v>8</v>
      </c>
      <c r="E44" s="5" t="s">
        <v>42</v>
      </c>
      <c r="F44" s="5" t="s">
        <v>32</v>
      </c>
      <c r="G44" s="5" t="s">
        <v>52</v>
      </c>
    </row>
    <row r="45" spans="1:7" x14ac:dyDescent="0.35">
      <c r="A45" s="6">
        <v>81023885</v>
      </c>
      <c r="B45" s="6" t="s">
        <v>15</v>
      </c>
      <c r="C45" s="6" t="s">
        <v>10</v>
      </c>
      <c r="D45" s="6" t="s">
        <v>11</v>
      </c>
      <c r="E45" s="5" t="s">
        <v>19</v>
      </c>
      <c r="F45" s="5" t="s">
        <v>78</v>
      </c>
      <c r="G45" s="5" t="s">
        <v>32</v>
      </c>
    </row>
    <row r="46" spans="1:7" x14ac:dyDescent="0.35">
      <c r="A46" s="6">
        <v>81030487</v>
      </c>
      <c r="B46" s="6" t="s">
        <v>15</v>
      </c>
      <c r="C46" s="6" t="s">
        <v>14</v>
      </c>
      <c r="D46" s="6" t="s">
        <v>6</v>
      </c>
      <c r="E46" s="5" t="s">
        <v>41</v>
      </c>
      <c r="F46" s="5" t="s">
        <v>150</v>
      </c>
      <c r="G46" s="5" t="s">
        <v>32</v>
      </c>
    </row>
    <row r="47" spans="1:7" x14ac:dyDescent="0.35">
      <c r="A47" s="6">
        <v>81158738</v>
      </c>
      <c r="B47" s="6" t="s">
        <v>15</v>
      </c>
      <c r="C47" s="6" t="s">
        <v>5</v>
      </c>
      <c r="D47" s="6" t="s">
        <v>8</v>
      </c>
      <c r="E47" s="5" t="s">
        <v>25</v>
      </c>
      <c r="F47" s="5" t="s">
        <v>32</v>
      </c>
      <c r="G47" s="5" t="s">
        <v>255</v>
      </c>
    </row>
    <row r="48" spans="1:7" x14ac:dyDescent="0.35">
      <c r="A48" s="6">
        <v>80921644</v>
      </c>
      <c r="B48" s="6" t="s">
        <v>16</v>
      </c>
      <c r="C48" s="6" t="s">
        <v>17</v>
      </c>
      <c r="D48" s="6" t="s">
        <v>17</v>
      </c>
      <c r="E48" s="5" t="s">
        <v>32</v>
      </c>
      <c r="F48" s="5" t="s">
        <v>33</v>
      </c>
      <c r="G48" s="5" t="s">
        <v>199</v>
      </c>
    </row>
    <row r="49" spans="1:7" x14ac:dyDescent="0.35">
      <c r="A49" s="6"/>
      <c r="B49" s="6"/>
      <c r="C49" s="6"/>
      <c r="D49" s="6"/>
      <c r="E49" s="5"/>
      <c r="F49" s="5"/>
      <c r="G49" s="5"/>
    </row>
    <row r="50" spans="1:7" x14ac:dyDescent="0.35">
      <c r="A50" s="6"/>
      <c r="B50" s="6"/>
      <c r="C50" s="6"/>
      <c r="D50" s="6"/>
      <c r="E50" s="5"/>
      <c r="F50" s="5"/>
      <c r="G50" s="5"/>
    </row>
    <row r="51" spans="1:7" x14ac:dyDescent="0.35">
      <c r="A51" s="6"/>
      <c r="B51" s="6"/>
      <c r="C51" s="6"/>
      <c r="D51" s="6"/>
      <c r="E51" s="5"/>
      <c r="F51" s="5"/>
      <c r="G51" s="5"/>
    </row>
    <row r="52" spans="1:7" x14ac:dyDescent="0.35">
      <c r="A52" s="6"/>
      <c r="B52" s="6"/>
      <c r="C52" s="6"/>
      <c r="D52" s="6"/>
      <c r="E52" s="5"/>
      <c r="F52" s="5"/>
      <c r="G52" s="5"/>
    </row>
    <row r="53" spans="1:7" x14ac:dyDescent="0.35">
      <c r="A53" s="6"/>
      <c r="B53" s="6"/>
      <c r="C53" s="6"/>
      <c r="D53" s="6"/>
      <c r="E53" s="5"/>
      <c r="F53" s="5"/>
      <c r="G53" s="5"/>
    </row>
    <row r="54" spans="1:7" x14ac:dyDescent="0.35">
      <c r="A54" s="6"/>
      <c r="B54" s="6"/>
      <c r="C54" s="6"/>
      <c r="D54" s="6"/>
      <c r="E54" s="5"/>
      <c r="F54" s="5"/>
      <c r="G54" s="5"/>
    </row>
    <row r="55" spans="1:7" x14ac:dyDescent="0.35">
      <c r="A55" s="6"/>
      <c r="B55" s="6"/>
      <c r="C55" s="6"/>
      <c r="D55" s="6"/>
      <c r="E55" s="5"/>
      <c r="F55" s="5"/>
      <c r="G55" s="5"/>
    </row>
    <row r="56" spans="1:7" x14ac:dyDescent="0.35">
      <c r="A56" s="6"/>
      <c r="B56" s="6"/>
      <c r="C56" s="6"/>
      <c r="D56" s="6"/>
      <c r="E56" s="5"/>
      <c r="F56" s="5"/>
      <c r="G56" s="5"/>
    </row>
    <row r="57" spans="1:7" x14ac:dyDescent="0.35">
      <c r="A57" s="6"/>
      <c r="B57" s="6"/>
      <c r="C57" s="6"/>
      <c r="D57" s="6"/>
      <c r="E57" s="5"/>
      <c r="F57" s="5"/>
      <c r="G57" s="5"/>
    </row>
    <row r="58" spans="1:7" x14ac:dyDescent="0.35">
      <c r="A58" s="6"/>
      <c r="B58" s="6"/>
      <c r="C58" s="6"/>
      <c r="D58" s="6"/>
      <c r="E58" s="5"/>
      <c r="F58" s="5"/>
      <c r="G58" s="5"/>
    </row>
    <row r="59" spans="1:7" x14ac:dyDescent="0.35">
      <c r="A59" s="6"/>
      <c r="B59" s="6"/>
      <c r="C59" s="6"/>
      <c r="D59" s="6"/>
      <c r="E59" s="5"/>
      <c r="F59" s="5"/>
      <c r="G59" s="5"/>
    </row>
    <row r="60" spans="1:7" x14ac:dyDescent="0.35">
      <c r="A60" s="6"/>
      <c r="B60" s="6"/>
      <c r="C60" s="6"/>
      <c r="D60" s="6"/>
      <c r="E60" s="5"/>
      <c r="F60" s="5"/>
      <c r="G60" s="5"/>
    </row>
    <row r="61" spans="1:7" x14ac:dyDescent="0.35">
      <c r="A61" s="6"/>
      <c r="B61" s="6"/>
      <c r="C61" s="6"/>
      <c r="D61" s="6"/>
      <c r="E61" s="5"/>
      <c r="F61" s="5"/>
      <c r="G61" s="5"/>
    </row>
    <row r="62" spans="1:7" x14ac:dyDescent="0.35">
      <c r="A62" s="6"/>
      <c r="B62" s="6"/>
      <c r="C62" s="6"/>
      <c r="D62" s="6"/>
      <c r="E62" s="5"/>
      <c r="F62" s="5"/>
      <c r="G62" s="5"/>
    </row>
    <row r="63" spans="1:7" x14ac:dyDescent="0.35">
      <c r="A63" s="6"/>
      <c r="B63" s="6"/>
      <c r="C63" s="6"/>
      <c r="D63" s="6"/>
      <c r="E63" s="5"/>
      <c r="F63" s="5"/>
      <c r="G63" s="5"/>
    </row>
    <row r="64" spans="1:7" x14ac:dyDescent="0.35">
      <c r="A64" s="6"/>
      <c r="B64" s="6"/>
      <c r="C64" s="6"/>
      <c r="D64" s="6"/>
      <c r="E64" s="5"/>
      <c r="F64" s="5"/>
      <c r="G64" s="5"/>
    </row>
    <row r="65" spans="1:7" x14ac:dyDescent="0.35">
      <c r="A65" s="6"/>
      <c r="B65" s="6"/>
      <c r="C65" s="6"/>
      <c r="D65" s="6"/>
      <c r="E65" s="5"/>
      <c r="F65" s="5"/>
      <c r="G65" s="5"/>
    </row>
    <row r="66" spans="1:7" x14ac:dyDescent="0.35">
      <c r="A66" s="6"/>
      <c r="B66" s="6"/>
      <c r="C66" s="6"/>
      <c r="D66" s="6"/>
      <c r="E66" s="5"/>
      <c r="F66" s="5"/>
      <c r="G66" s="5"/>
    </row>
    <row r="67" spans="1:7" x14ac:dyDescent="0.35">
      <c r="A67" s="6"/>
      <c r="B67" s="6"/>
      <c r="C67" s="6"/>
      <c r="D67" s="6"/>
      <c r="E67" s="5"/>
      <c r="F67" s="5"/>
      <c r="G67" s="5"/>
    </row>
    <row r="68" spans="1:7" x14ac:dyDescent="0.35">
      <c r="A68" s="6"/>
      <c r="B68" s="6"/>
      <c r="C68" s="6"/>
      <c r="D68" s="6"/>
      <c r="E68" s="5"/>
      <c r="F68" s="5"/>
      <c r="G68" s="5"/>
    </row>
    <row r="69" spans="1:7" x14ac:dyDescent="0.35">
      <c r="A69" s="6"/>
      <c r="B69" s="6"/>
      <c r="C69" s="6"/>
      <c r="D69" s="6"/>
      <c r="E69" s="5"/>
      <c r="F69" s="5"/>
      <c r="G69" s="5"/>
    </row>
    <row r="70" spans="1:7" x14ac:dyDescent="0.35">
      <c r="A70" s="6"/>
      <c r="B70" s="6"/>
      <c r="C70" s="6"/>
      <c r="D70" s="6"/>
      <c r="E70" s="5"/>
      <c r="F70" s="5"/>
      <c r="G70" s="5"/>
    </row>
    <row r="71" spans="1:7" x14ac:dyDescent="0.35">
      <c r="A71" s="6"/>
      <c r="B71" s="6"/>
      <c r="C71" s="6"/>
      <c r="D71" s="6"/>
      <c r="E71" s="5"/>
      <c r="F71" s="5"/>
      <c r="G71" s="5"/>
    </row>
    <row r="72" spans="1:7" x14ac:dyDescent="0.35">
      <c r="A72" s="6"/>
      <c r="B72" s="6"/>
      <c r="C72" s="6"/>
      <c r="D72" s="6"/>
      <c r="E72" s="5"/>
      <c r="F72" s="5"/>
      <c r="G72" s="5"/>
    </row>
    <row r="73" spans="1:7" x14ac:dyDescent="0.35">
      <c r="A73" s="6"/>
      <c r="B73" s="6"/>
      <c r="C73" s="6"/>
      <c r="D73" s="6"/>
      <c r="E73" s="5"/>
      <c r="F73" s="5"/>
      <c r="G73" s="5"/>
    </row>
    <row r="74" spans="1:7" x14ac:dyDescent="0.35">
      <c r="A74" s="6"/>
      <c r="B74" s="6"/>
      <c r="C74" s="6"/>
      <c r="D74" s="6"/>
      <c r="E74" s="5"/>
      <c r="F74" s="5"/>
      <c r="G74" s="5"/>
    </row>
    <row r="75" spans="1:7" x14ac:dyDescent="0.35">
      <c r="A75" s="6"/>
      <c r="B75" s="6"/>
      <c r="C75" s="6"/>
      <c r="D75" s="6"/>
      <c r="E75" s="5"/>
      <c r="F75" s="5"/>
      <c r="G75" s="5"/>
    </row>
    <row r="76" spans="1:7" x14ac:dyDescent="0.35">
      <c r="A76" s="6"/>
      <c r="B76" s="6"/>
      <c r="C76" s="6"/>
      <c r="D76" s="6"/>
      <c r="E76" s="5"/>
      <c r="F76" s="5"/>
      <c r="G76" s="5"/>
    </row>
    <row r="77" spans="1:7" x14ac:dyDescent="0.35">
      <c r="A77" s="6"/>
      <c r="B77" s="6"/>
      <c r="C77" s="6"/>
      <c r="D77" s="6"/>
      <c r="E77" s="5"/>
      <c r="F77" s="5"/>
      <c r="G77" s="5"/>
    </row>
    <row r="78" spans="1:7" x14ac:dyDescent="0.35">
      <c r="A78" s="6"/>
      <c r="B78" s="6"/>
      <c r="C78" s="6"/>
      <c r="D78" s="6"/>
      <c r="E78" s="5"/>
      <c r="F78" s="5"/>
      <c r="G78" s="5"/>
    </row>
    <row r="79" spans="1:7" x14ac:dyDescent="0.35">
      <c r="A79" s="6"/>
      <c r="B79" s="6"/>
      <c r="C79" s="6"/>
      <c r="D79" s="6"/>
      <c r="E79" s="5"/>
      <c r="F79" s="5"/>
      <c r="G79" s="5"/>
    </row>
    <row r="80" spans="1:7" x14ac:dyDescent="0.35">
      <c r="A80" s="6"/>
      <c r="B80" s="6"/>
      <c r="C80" s="6"/>
      <c r="D80" s="6"/>
      <c r="E80" s="5"/>
      <c r="F80" s="5"/>
      <c r="G80" s="5"/>
    </row>
    <row r="81" spans="1:7" x14ac:dyDescent="0.35">
      <c r="A81" s="6"/>
      <c r="B81" s="6"/>
      <c r="C81" s="6"/>
      <c r="D81" s="6"/>
      <c r="E81" s="5"/>
      <c r="F81" s="5"/>
      <c r="G81" s="5"/>
    </row>
    <row r="82" spans="1:7" x14ac:dyDescent="0.35">
      <c r="A82" s="6"/>
      <c r="B82" s="6"/>
      <c r="C82" s="6"/>
      <c r="D82" s="6"/>
      <c r="E82" s="5"/>
      <c r="F82" s="5"/>
      <c r="G82" s="5"/>
    </row>
    <row r="83" spans="1:7" x14ac:dyDescent="0.35">
      <c r="A83" s="6"/>
      <c r="B83" s="6"/>
      <c r="C83" s="6"/>
      <c r="D83" s="6"/>
      <c r="E83" s="5"/>
      <c r="F83" s="5"/>
      <c r="G83" s="5"/>
    </row>
    <row r="84" spans="1:7" x14ac:dyDescent="0.35">
      <c r="A84" s="6"/>
      <c r="B84" s="6"/>
      <c r="C84" s="6"/>
      <c r="D84" s="6"/>
      <c r="E84" s="5"/>
      <c r="F84" s="5"/>
      <c r="G84" s="5"/>
    </row>
    <row r="85" spans="1:7" x14ac:dyDescent="0.35">
      <c r="A85" s="6"/>
      <c r="B85" s="6"/>
      <c r="C85" s="6"/>
      <c r="D85" s="6"/>
      <c r="E85" s="5"/>
      <c r="F85" s="5"/>
      <c r="G85" s="5"/>
    </row>
    <row r="86" spans="1:7" x14ac:dyDescent="0.35">
      <c r="A86" s="6"/>
      <c r="B86" s="6"/>
      <c r="C86" s="6"/>
      <c r="D86" s="6"/>
      <c r="E86" s="5"/>
      <c r="F86" s="5"/>
      <c r="G86" s="5"/>
    </row>
    <row r="87" spans="1:7" x14ac:dyDescent="0.35">
      <c r="A87" s="6"/>
      <c r="B87" s="6"/>
      <c r="C87" s="6"/>
      <c r="D87" s="6"/>
      <c r="E87" s="5"/>
      <c r="F87" s="5"/>
      <c r="G87" s="5"/>
    </row>
    <row r="88" spans="1:7" x14ac:dyDescent="0.35">
      <c r="A88" s="6"/>
      <c r="B88" s="6"/>
      <c r="C88" s="6"/>
      <c r="D88" s="6"/>
      <c r="E88" s="5"/>
      <c r="F88" s="5"/>
      <c r="G88" s="5"/>
    </row>
    <row r="89" spans="1:7" x14ac:dyDescent="0.35">
      <c r="A89" s="6"/>
      <c r="B89" s="6"/>
      <c r="C89" s="6"/>
      <c r="D89" s="6"/>
      <c r="E89" s="5"/>
      <c r="F89" s="5"/>
      <c r="G89" s="5"/>
    </row>
    <row r="90" spans="1:7" x14ac:dyDescent="0.35">
      <c r="A90" s="6"/>
      <c r="B90" s="6"/>
      <c r="C90" s="6"/>
      <c r="D90" s="6"/>
      <c r="E90" s="5"/>
      <c r="F90" s="5"/>
      <c r="G90" s="5"/>
    </row>
    <row r="91" spans="1:7" x14ac:dyDescent="0.35">
      <c r="A91" s="6"/>
      <c r="B91" s="6"/>
      <c r="C91" s="6"/>
      <c r="D91" s="6"/>
      <c r="E91" s="5"/>
      <c r="F91" s="5"/>
      <c r="G91" s="5"/>
    </row>
    <row r="92" spans="1:7" x14ac:dyDescent="0.35">
      <c r="A92" s="6"/>
      <c r="B92" s="6"/>
      <c r="C92" s="6"/>
      <c r="D92" s="6"/>
      <c r="E92" s="5"/>
      <c r="F92" s="5"/>
      <c r="G92" s="5"/>
    </row>
    <row r="93" spans="1:7" x14ac:dyDescent="0.35">
      <c r="A93" s="6"/>
      <c r="B93" s="6"/>
      <c r="C93" s="6"/>
      <c r="D93" s="6"/>
      <c r="E93" s="5"/>
      <c r="F93" s="5"/>
      <c r="G93" s="5"/>
    </row>
    <row r="94" spans="1:7" x14ac:dyDescent="0.35">
      <c r="A94" s="6"/>
      <c r="B94" s="6"/>
      <c r="C94" s="6"/>
      <c r="D94" s="6"/>
      <c r="E94" s="5"/>
      <c r="F94" s="5"/>
      <c r="G94" s="5"/>
    </row>
    <row r="95" spans="1:7" x14ac:dyDescent="0.35">
      <c r="A95" s="6"/>
      <c r="B95" s="6"/>
      <c r="C95" s="6"/>
      <c r="D95" s="6"/>
      <c r="E95" s="5"/>
      <c r="F95" s="5"/>
      <c r="G95" s="5"/>
    </row>
    <row r="96" spans="1:7" x14ac:dyDescent="0.35">
      <c r="A96" s="6"/>
      <c r="B96" s="6"/>
      <c r="C96" s="6"/>
      <c r="D96" s="6"/>
      <c r="E96" s="5"/>
      <c r="F96" s="5"/>
      <c r="G96" s="5"/>
    </row>
    <row r="97" spans="1:7" x14ac:dyDescent="0.35">
      <c r="A97" s="6"/>
      <c r="B97" s="6"/>
      <c r="C97" s="6"/>
      <c r="D97" s="6"/>
      <c r="E97" s="5"/>
      <c r="F97" s="5"/>
      <c r="G97" s="5"/>
    </row>
    <row r="98" spans="1:7" x14ac:dyDescent="0.35">
      <c r="A98" s="6"/>
      <c r="B98" s="6"/>
      <c r="C98" s="6"/>
      <c r="D98" s="6"/>
      <c r="E98" s="5"/>
      <c r="F98" s="5"/>
      <c r="G98" s="5"/>
    </row>
    <row r="99" spans="1:7" x14ac:dyDescent="0.35">
      <c r="A99" s="6"/>
      <c r="B99" s="6"/>
      <c r="C99" s="6"/>
      <c r="D99" s="6"/>
      <c r="E99" s="5"/>
      <c r="F99" s="5"/>
      <c r="G99" s="5"/>
    </row>
    <row r="100" spans="1:7" x14ac:dyDescent="0.35">
      <c r="A100" s="6"/>
      <c r="B100" s="6"/>
      <c r="C100" s="6"/>
      <c r="D100" s="6"/>
      <c r="E100" s="5"/>
      <c r="F100" s="5"/>
      <c r="G100" s="5"/>
    </row>
    <row r="101" spans="1:7" x14ac:dyDescent="0.35">
      <c r="A101" s="6"/>
      <c r="B101" s="6"/>
      <c r="C101" s="6"/>
      <c r="D101" s="6"/>
      <c r="E101" s="5"/>
      <c r="F101" s="5"/>
      <c r="G101" s="5"/>
    </row>
    <row r="102" spans="1:7" x14ac:dyDescent="0.35">
      <c r="A102" s="6"/>
      <c r="B102" s="6"/>
      <c r="C102" s="6"/>
      <c r="D102" s="6"/>
      <c r="E102" s="5"/>
      <c r="F102" s="5"/>
      <c r="G102" s="5"/>
    </row>
    <row r="103" spans="1:7" x14ac:dyDescent="0.35">
      <c r="A103" s="6"/>
      <c r="B103" s="6"/>
      <c r="C103" s="6"/>
      <c r="D103" s="6"/>
      <c r="E103" s="5"/>
      <c r="F103" s="5"/>
      <c r="G103" s="5"/>
    </row>
    <row r="104" spans="1:7" x14ac:dyDescent="0.35">
      <c r="A104" s="6"/>
      <c r="B104" s="6"/>
      <c r="C104" s="6"/>
      <c r="D104" s="6"/>
      <c r="E104" s="5"/>
      <c r="F104" s="5"/>
      <c r="G104" s="5"/>
    </row>
    <row r="105" spans="1:7" x14ac:dyDescent="0.35">
      <c r="A105" s="6"/>
      <c r="B105" s="6"/>
      <c r="C105" s="6"/>
      <c r="D105" s="6"/>
      <c r="E105" s="5"/>
      <c r="F105" s="5"/>
      <c r="G105" s="5"/>
    </row>
    <row r="106" spans="1:7" x14ac:dyDescent="0.35">
      <c r="A106" s="6"/>
      <c r="B106" s="6"/>
      <c r="C106" s="6"/>
      <c r="D106" s="6"/>
      <c r="E106" s="5"/>
      <c r="F106" s="5"/>
      <c r="G106" s="5"/>
    </row>
    <row r="107" spans="1:7" x14ac:dyDescent="0.35">
      <c r="A107" s="6"/>
      <c r="B107" s="6"/>
      <c r="C107" s="6"/>
      <c r="D107" s="6"/>
      <c r="E107" s="5"/>
      <c r="F107" s="5"/>
      <c r="G107" s="5"/>
    </row>
    <row r="108" spans="1:7" x14ac:dyDescent="0.35">
      <c r="A108" s="6"/>
      <c r="B108" s="6"/>
      <c r="C108" s="6"/>
      <c r="D108" s="6"/>
      <c r="E108" s="5"/>
      <c r="F108" s="5"/>
      <c r="G108" s="5"/>
    </row>
    <row r="109" spans="1:7" x14ac:dyDescent="0.35">
      <c r="A109" s="6"/>
      <c r="B109" s="6"/>
      <c r="C109" s="6"/>
      <c r="D109" s="6"/>
      <c r="E109" s="5"/>
      <c r="F109" s="5"/>
      <c r="G109" s="5"/>
    </row>
    <row r="110" spans="1:7" x14ac:dyDescent="0.35">
      <c r="A110" s="6"/>
      <c r="B110" s="6"/>
      <c r="C110" s="6"/>
      <c r="D110" s="6"/>
      <c r="E110" s="5"/>
      <c r="F110" s="5"/>
      <c r="G110" s="5"/>
    </row>
    <row r="111" spans="1:7" x14ac:dyDescent="0.35">
      <c r="A111" s="6"/>
      <c r="B111" s="6"/>
      <c r="C111" s="6"/>
      <c r="D111" s="6"/>
      <c r="E111" s="5"/>
      <c r="F111" s="5"/>
      <c r="G111" s="5"/>
    </row>
    <row r="112" spans="1:7" x14ac:dyDescent="0.35">
      <c r="A112" s="6"/>
      <c r="B112" s="6"/>
      <c r="C112" s="6"/>
      <c r="D112" s="6"/>
      <c r="E112" s="5"/>
      <c r="F112" s="5"/>
      <c r="G112" s="5"/>
    </row>
    <row r="113" spans="1:7" x14ac:dyDescent="0.35">
      <c r="A113" s="6"/>
      <c r="B113" s="6"/>
      <c r="C113" s="6"/>
      <c r="D113" s="6"/>
      <c r="E113" s="5"/>
      <c r="F113" s="5"/>
      <c r="G113" s="5"/>
    </row>
    <row r="114" spans="1:7" x14ac:dyDescent="0.35">
      <c r="A114" s="6"/>
      <c r="B114" s="6"/>
      <c r="C114" s="6"/>
      <c r="D114" s="6"/>
      <c r="E114" s="5"/>
      <c r="F114" s="5"/>
      <c r="G114" s="5"/>
    </row>
    <row r="115" spans="1:7" x14ac:dyDescent="0.35">
      <c r="A115" s="6"/>
      <c r="B115" s="6"/>
      <c r="C115" s="6"/>
      <c r="D115" s="6"/>
      <c r="E115" s="5"/>
      <c r="F115" s="5"/>
      <c r="G115" s="5"/>
    </row>
    <row r="116" spans="1:7" x14ac:dyDescent="0.35">
      <c r="A116" s="6"/>
      <c r="B116" s="6"/>
      <c r="C116" s="6"/>
      <c r="D116" s="6"/>
      <c r="E116" s="5"/>
      <c r="F116" s="5"/>
      <c r="G116" s="5"/>
    </row>
    <row r="117" spans="1:7" x14ac:dyDescent="0.35">
      <c r="A117" s="6"/>
      <c r="B117" s="6"/>
      <c r="C117" s="6"/>
      <c r="D117" s="6"/>
      <c r="E117" s="5"/>
      <c r="F117" s="5"/>
      <c r="G117" s="5"/>
    </row>
    <row r="118" spans="1:7" x14ac:dyDescent="0.35">
      <c r="A118" s="6"/>
      <c r="B118" s="6"/>
      <c r="C118" s="6"/>
      <c r="D118" s="6"/>
      <c r="E118" s="5"/>
      <c r="F118" s="5"/>
      <c r="G118" s="5"/>
    </row>
    <row r="119" spans="1:7" x14ac:dyDescent="0.35">
      <c r="A119" s="6"/>
      <c r="B119" s="6"/>
      <c r="C119" s="6"/>
      <c r="D119" s="6"/>
      <c r="E119" s="5"/>
      <c r="F119" s="5"/>
      <c r="G119" s="5"/>
    </row>
    <row r="120" spans="1:7" x14ac:dyDescent="0.35">
      <c r="A120" s="6"/>
      <c r="B120" s="6"/>
      <c r="C120" s="6"/>
      <c r="D120" s="6"/>
      <c r="E120" s="5"/>
      <c r="F120" s="5"/>
      <c r="G120" s="5"/>
    </row>
    <row r="121" spans="1:7" x14ac:dyDescent="0.35">
      <c r="A121" s="6"/>
      <c r="B121" s="6"/>
      <c r="C121" s="6"/>
      <c r="D121" s="6"/>
      <c r="E121" s="5"/>
      <c r="F121" s="5"/>
      <c r="G121" s="5"/>
    </row>
    <row r="122" spans="1:7" x14ac:dyDescent="0.35">
      <c r="A122" s="6"/>
      <c r="B122" s="6"/>
      <c r="C122" s="6"/>
      <c r="D122" s="6"/>
      <c r="E122" s="5"/>
      <c r="F122" s="5"/>
      <c r="G122" s="5"/>
    </row>
    <row r="123" spans="1:7" x14ac:dyDescent="0.35">
      <c r="A123" s="6"/>
      <c r="B123" s="6"/>
      <c r="C123" s="6"/>
      <c r="D123" s="6"/>
      <c r="E123" s="5"/>
      <c r="F123" s="5"/>
      <c r="G123" s="5"/>
    </row>
    <row r="124" spans="1:7" x14ac:dyDescent="0.35">
      <c r="A124" s="6"/>
      <c r="B124" s="6"/>
      <c r="C124" s="6"/>
      <c r="D124" s="6"/>
      <c r="E124" s="5"/>
      <c r="F124" s="5"/>
      <c r="G124" s="5"/>
    </row>
    <row r="125" spans="1:7" x14ac:dyDescent="0.35">
      <c r="A125" s="6"/>
      <c r="B125" s="6"/>
      <c r="C125" s="6"/>
      <c r="D125" s="6"/>
      <c r="E125" s="5"/>
      <c r="F125" s="5"/>
      <c r="G125" s="5"/>
    </row>
    <row r="126" spans="1:7" x14ac:dyDescent="0.35">
      <c r="A126" s="6"/>
      <c r="B126" s="6"/>
      <c r="C126" s="6"/>
      <c r="D126" s="6"/>
      <c r="E126" s="5"/>
      <c r="F126" s="5"/>
      <c r="G126" s="5"/>
    </row>
    <row r="127" spans="1:7" x14ac:dyDescent="0.35">
      <c r="A127" s="6"/>
      <c r="B127" s="6"/>
      <c r="C127" s="6"/>
      <c r="D127" s="6"/>
      <c r="E127" s="5"/>
      <c r="F127" s="5"/>
      <c r="G127" s="5"/>
    </row>
    <row r="128" spans="1:7" x14ac:dyDescent="0.35">
      <c r="A128" s="6"/>
      <c r="B128" s="6"/>
      <c r="C128" s="6"/>
      <c r="D128" s="6"/>
      <c r="E128" s="5"/>
      <c r="F128" s="5"/>
      <c r="G128" s="5"/>
    </row>
    <row r="129" spans="1:7" x14ac:dyDescent="0.35">
      <c r="A129" s="6"/>
      <c r="B129" s="6"/>
      <c r="C129" s="6"/>
      <c r="D129" s="6"/>
      <c r="E129" s="5"/>
      <c r="F129" s="5"/>
      <c r="G129" s="5"/>
    </row>
    <row r="130" spans="1:7" x14ac:dyDescent="0.35">
      <c r="A130" s="6"/>
      <c r="B130" s="6"/>
      <c r="C130" s="6"/>
      <c r="D130" s="6"/>
      <c r="E130" s="5"/>
      <c r="F130" s="5"/>
      <c r="G130" s="5"/>
    </row>
    <row r="131" spans="1:7" x14ac:dyDescent="0.35">
      <c r="A131" s="6"/>
      <c r="B131" s="6"/>
      <c r="C131" s="6"/>
      <c r="D131" s="6"/>
      <c r="E131" s="5"/>
      <c r="F131" s="5"/>
      <c r="G131" s="5"/>
    </row>
    <row r="132" spans="1:7" x14ac:dyDescent="0.35">
      <c r="A132" s="6"/>
      <c r="B132" s="6"/>
      <c r="C132" s="6"/>
      <c r="D132" s="6"/>
      <c r="E132" s="5"/>
      <c r="F132" s="5"/>
      <c r="G132" s="5"/>
    </row>
    <row r="133" spans="1:7" x14ac:dyDescent="0.35">
      <c r="A133" s="6"/>
      <c r="B133" s="6"/>
      <c r="C133" s="6"/>
      <c r="D133" s="6"/>
      <c r="E133" s="5"/>
      <c r="F133" s="5"/>
      <c r="G133" s="5"/>
    </row>
    <row r="134" spans="1:7" x14ac:dyDescent="0.35">
      <c r="A134" s="6"/>
      <c r="B134" s="6"/>
      <c r="C134" s="6"/>
      <c r="D134" s="6"/>
      <c r="E134" s="5"/>
      <c r="F134" s="5"/>
      <c r="G134" s="5"/>
    </row>
    <row r="135" spans="1:7" x14ac:dyDescent="0.35">
      <c r="A135" s="6"/>
      <c r="B135" s="6"/>
      <c r="C135" s="6"/>
      <c r="D135" s="6"/>
      <c r="E135" s="5"/>
      <c r="F135" s="5"/>
      <c r="G135" s="5"/>
    </row>
    <row r="136" spans="1:7" x14ac:dyDescent="0.35">
      <c r="A136" s="6"/>
      <c r="B136" s="6"/>
      <c r="C136" s="6"/>
      <c r="D136" s="6"/>
      <c r="E136" s="5"/>
      <c r="F136" s="5"/>
      <c r="G136" s="5"/>
    </row>
    <row r="137" spans="1:7" x14ac:dyDescent="0.35">
      <c r="A137" s="6"/>
      <c r="B137" s="6"/>
      <c r="C137" s="6"/>
      <c r="D137" s="6"/>
      <c r="E137" s="5"/>
      <c r="F137" s="5"/>
      <c r="G137" s="5"/>
    </row>
    <row r="138" spans="1:7" x14ac:dyDescent="0.35">
      <c r="A138" s="6"/>
      <c r="B138" s="6"/>
      <c r="C138" s="6"/>
      <c r="D138" s="6"/>
      <c r="E138" s="5"/>
      <c r="F138" s="5"/>
      <c r="G138" s="5"/>
    </row>
    <row r="139" spans="1:7" x14ac:dyDescent="0.35">
      <c r="A139" s="6"/>
      <c r="B139" s="6"/>
      <c r="C139" s="6"/>
      <c r="D139" s="6"/>
      <c r="E139" s="5"/>
      <c r="F139" s="5"/>
      <c r="G139" s="5"/>
    </row>
    <row r="140" spans="1:7" x14ac:dyDescent="0.35">
      <c r="A140" s="6"/>
      <c r="B140" s="6"/>
      <c r="C140" s="6"/>
      <c r="D140" s="6"/>
      <c r="E140" s="5"/>
      <c r="F140" s="5"/>
      <c r="G140" s="5"/>
    </row>
    <row r="141" spans="1:7" x14ac:dyDescent="0.35">
      <c r="A141" s="6"/>
      <c r="B141" s="6"/>
      <c r="C141" s="6"/>
      <c r="D141" s="6"/>
      <c r="E141" s="5"/>
      <c r="F141" s="5"/>
      <c r="G141" s="5"/>
    </row>
    <row r="142" spans="1:7" x14ac:dyDescent="0.35">
      <c r="A142" s="6"/>
      <c r="B142" s="6"/>
      <c r="C142" s="6"/>
      <c r="D142" s="6"/>
      <c r="E142" s="5"/>
      <c r="F142" s="5"/>
      <c r="G142" s="5"/>
    </row>
    <row r="143" spans="1:7" x14ac:dyDescent="0.35">
      <c r="A143" s="6"/>
      <c r="B143" s="6"/>
      <c r="C143" s="6"/>
      <c r="D143" s="6"/>
      <c r="E143" s="5"/>
      <c r="F143" s="5"/>
      <c r="G143" s="5"/>
    </row>
    <row r="144" spans="1:7" x14ac:dyDescent="0.35">
      <c r="A144" s="6"/>
      <c r="B144" s="6"/>
      <c r="C144" s="6"/>
      <c r="D144" s="6"/>
      <c r="E144" s="5"/>
      <c r="F144" s="5"/>
      <c r="G144" s="5"/>
    </row>
    <row r="145" spans="1:7" x14ac:dyDescent="0.35">
      <c r="A145" s="6"/>
      <c r="B145" s="6"/>
      <c r="C145" s="6"/>
      <c r="D145" s="6"/>
      <c r="E145" s="5"/>
      <c r="F145" s="5"/>
      <c r="G145" s="5"/>
    </row>
    <row r="146" spans="1:7" x14ac:dyDescent="0.35">
      <c r="A146" s="6"/>
      <c r="B146" s="6"/>
      <c r="C146" s="6"/>
      <c r="D146" s="6"/>
      <c r="E146" s="5"/>
      <c r="F146" s="5"/>
      <c r="G146" s="5"/>
    </row>
    <row r="147" spans="1:7" x14ac:dyDescent="0.35">
      <c r="A147" s="6"/>
      <c r="B147" s="6"/>
      <c r="C147" s="6"/>
      <c r="D147" s="6"/>
      <c r="E147" s="5"/>
      <c r="F147" s="5"/>
      <c r="G147" s="5"/>
    </row>
    <row r="148" spans="1:7" x14ac:dyDescent="0.35">
      <c r="A148" s="6"/>
      <c r="B148" s="6"/>
      <c r="C148" s="6"/>
      <c r="D148" s="6"/>
      <c r="E148" s="5"/>
      <c r="F148" s="5"/>
      <c r="G148" s="5"/>
    </row>
    <row r="149" spans="1:7" x14ac:dyDescent="0.35">
      <c r="A149" s="6"/>
      <c r="B149" s="6"/>
      <c r="C149" s="6"/>
      <c r="D149" s="6"/>
      <c r="E149" s="5"/>
      <c r="F149" s="5"/>
      <c r="G149" s="5"/>
    </row>
    <row r="150" spans="1:7" x14ac:dyDescent="0.35">
      <c r="A150" s="6"/>
      <c r="B150" s="6"/>
      <c r="C150" s="6"/>
      <c r="D150" s="6"/>
      <c r="E150" s="5"/>
      <c r="F150" s="5"/>
      <c r="G150" s="5"/>
    </row>
    <row r="151" spans="1:7" x14ac:dyDescent="0.35">
      <c r="A151" s="6"/>
      <c r="B151" s="6"/>
      <c r="C151" s="6"/>
      <c r="D151" s="6"/>
      <c r="E151" s="5"/>
      <c r="F151" s="5"/>
      <c r="G151" s="5"/>
    </row>
    <row r="152" spans="1:7" x14ac:dyDescent="0.35">
      <c r="A152" s="6"/>
      <c r="B152" s="6"/>
      <c r="C152" s="6"/>
      <c r="D152" s="6"/>
      <c r="E152" s="5"/>
      <c r="F152" s="5"/>
      <c r="G152" s="5"/>
    </row>
    <row r="153" spans="1:7" x14ac:dyDescent="0.35">
      <c r="A153" s="6"/>
      <c r="B153" s="6"/>
      <c r="C153" s="6"/>
      <c r="D153" s="6"/>
      <c r="E153" s="5"/>
      <c r="F153" s="5"/>
      <c r="G153" s="5"/>
    </row>
    <row r="154" spans="1:7" x14ac:dyDescent="0.35">
      <c r="A154" s="6"/>
      <c r="B154" s="6"/>
      <c r="C154" s="6"/>
      <c r="D154" s="6"/>
      <c r="E154" s="5"/>
      <c r="F154" s="5"/>
      <c r="G154" s="5"/>
    </row>
    <row r="155" spans="1:7" x14ac:dyDescent="0.35">
      <c r="A155" s="6"/>
      <c r="B155" s="6"/>
      <c r="C155" s="6"/>
      <c r="D155" s="6"/>
      <c r="E155" s="5"/>
      <c r="F155" s="5"/>
      <c r="G155" s="5"/>
    </row>
    <row r="156" spans="1:7" x14ac:dyDescent="0.35">
      <c r="A156" s="6"/>
      <c r="B156" s="6"/>
      <c r="C156" s="6"/>
      <c r="D156" s="6"/>
      <c r="E156" s="5"/>
      <c r="F156" s="5"/>
      <c r="G156" s="5"/>
    </row>
    <row r="157" spans="1:7" x14ac:dyDescent="0.35">
      <c r="A157" s="6"/>
      <c r="B157" s="6"/>
      <c r="C157" s="6"/>
      <c r="D157" s="6"/>
      <c r="E157" s="5"/>
      <c r="F157" s="5"/>
      <c r="G157" s="5"/>
    </row>
    <row r="158" spans="1:7" x14ac:dyDescent="0.35">
      <c r="A158" s="6"/>
      <c r="B158" s="6"/>
      <c r="C158" s="6"/>
      <c r="D158" s="6"/>
      <c r="E158" s="5"/>
      <c r="F158" s="5"/>
      <c r="G158" s="5"/>
    </row>
    <row r="159" spans="1:7" x14ac:dyDescent="0.35">
      <c r="A159" s="6"/>
      <c r="B159" s="6"/>
      <c r="C159" s="6"/>
      <c r="D159" s="6"/>
      <c r="E159" s="5"/>
      <c r="F159" s="5"/>
      <c r="G159" s="5"/>
    </row>
    <row r="160" spans="1:7" x14ac:dyDescent="0.35">
      <c r="A160" s="6"/>
      <c r="B160" s="6"/>
      <c r="C160" s="6"/>
      <c r="D160" s="6"/>
      <c r="E160" s="5"/>
      <c r="F160" s="5"/>
      <c r="G160" s="5"/>
    </row>
    <row r="161" spans="1:7" x14ac:dyDescent="0.35">
      <c r="A161" s="6"/>
      <c r="B161" s="6"/>
      <c r="C161" s="6"/>
      <c r="D161" s="6"/>
      <c r="E161" s="5"/>
      <c r="F161" s="5"/>
      <c r="G161" s="5"/>
    </row>
    <row r="162" spans="1:7" x14ac:dyDescent="0.35">
      <c r="A162" s="6"/>
      <c r="B162" s="6"/>
      <c r="C162" s="6"/>
      <c r="D162" s="6"/>
      <c r="E162" s="5"/>
      <c r="F162" s="5"/>
      <c r="G162" s="5"/>
    </row>
    <row r="163" spans="1:7" x14ac:dyDescent="0.35">
      <c r="A163" s="6"/>
      <c r="B163" s="6"/>
      <c r="C163" s="6"/>
      <c r="D163" s="6"/>
      <c r="E163" s="5"/>
      <c r="F163" s="5"/>
      <c r="G163" s="5"/>
    </row>
    <row r="164" spans="1:7" x14ac:dyDescent="0.35">
      <c r="A164" s="6"/>
      <c r="B164" s="6"/>
      <c r="C164" s="6"/>
      <c r="D164" s="6"/>
      <c r="E164" s="5"/>
      <c r="F164" s="5"/>
      <c r="G164" s="5"/>
    </row>
    <row r="165" spans="1:7" x14ac:dyDescent="0.35">
      <c r="A165" s="6"/>
      <c r="B165" s="6"/>
      <c r="C165" s="6"/>
      <c r="D165" s="6"/>
      <c r="E165" s="5"/>
      <c r="F165" s="5"/>
      <c r="G165" s="5"/>
    </row>
    <row r="166" spans="1:7" x14ac:dyDescent="0.35">
      <c r="A166" s="6"/>
      <c r="B166" s="6"/>
      <c r="C166" s="6"/>
      <c r="D166" s="6"/>
      <c r="E166" s="5"/>
      <c r="F166" s="5"/>
      <c r="G166" s="5"/>
    </row>
    <row r="167" spans="1:7" x14ac:dyDescent="0.35">
      <c r="A167" s="6"/>
      <c r="B167" s="6"/>
      <c r="C167" s="6"/>
      <c r="D167" s="6"/>
      <c r="E167" s="5"/>
      <c r="F167" s="5"/>
      <c r="G167" s="5"/>
    </row>
    <row r="168" spans="1:7" x14ac:dyDescent="0.35">
      <c r="A168" s="6"/>
      <c r="B168" s="6"/>
      <c r="C168" s="6"/>
      <c r="D168" s="6"/>
      <c r="E168" s="5"/>
      <c r="F168" s="5"/>
      <c r="G168" s="5"/>
    </row>
    <row r="169" spans="1:7" x14ac:dyDescent="0.35">
      <c r="A169" s="6"/>
      <c r="B169" s="6"/>
      <c r="C169" s="6"/>
      <c r="D169" s="6"/>
      <c r="E169" s="5"/>
      <c r="F169" s="5"/>
      <c r="G169" s="5"/>
    </row>
    <row r="170" spans="1:7" x14ac:dyDescent="0.35">
      <c r="A170" s="6"/>
      <c r="B170" s="6"/>
      <c r="C170" s="6"/>
      <c r="D170" s="6"/>
      <c r="E170" s="5"/>
      <c r="F170" s="5"/>
      <c r="G170" s="5"/>
    </row>
    <row r="171" spans="1:7" x14ac:dyDescent="0.35">
      <c r="A171" s="6"/>
      <c r="B171" s="6"/>
      <c r="C171" s="6"/>
      <c r="D171" s="6"/>
      <c r="E171" s="5"/>
      <c r="F171" s="5"/>
      <c r="G171" s="5"/>
    </row>
    <row r="172" spans="1:7" x14ac:dyDescent="0.35">
      <c r="A172" s="6"/>
      <c r="B172" s="6"/>
      <c r="C172" s="6"/>
      <c r="D172" s="6"/>
      <c r="E172" s="5"/>
      <c r="F172" s="5"/>
      <c r="G172" s="5"/>
    </row>
    <row r="173" spans="1:7" x14ac:dyDescent="0.35">
      <c r="A173" s="6"/>
      <c r="B173" s="6"/>
      <c r="C173" s="6"/>
      <c r="D173" s="6"/>
      <c r="E173" s="5"/>
      <c r="F173" s="5"/>
      <c r="G173" s="5"/>
    </row>
    <row r="174" spans="1:7" x14ac:dyDescent="0.35">
      <c r="A174" s="6"/>
      <c r="B174" s="6"/>
      <c r="C174" s="6"/>
      <c r="D174" s="6"/>
      <c r="E174" s="5"/>
      <c r="F174" s="5"/>
      <c r="G174" s="5"/>
    </row>
    <row r="175" spans="1:7" x14ac:dyDescent="0.35">
      <c r="A175" s="6"/>
      <c r="B175" s="6"/>
      <c r="C175" s="6"/>
      <c r="D175" s="6"/>
      <c r="E175" s="5"/>
      <c r="F175" s="5"/>
      <c r="G175" s="5"/>
    </row>
    <row r="176" spans="1:7" x14ac:dyDescent="0.35">
      <c r="A176" s="6"/>
      <c r="B176" s="6"/>
      <c r="C176" s="6"/>
      <c r="D176" s="6"/>
      <c r="E176" s="5"/>
      <c r="F176" s="5"/>
      <c r="G176" s="5"/>
    </row>
    <row r="177" spans="1:7" x14ac:dyDescent="0.35">
      <c r="A177" s="6"/>
      <c r="B177" s="6"/>
      <c r="C177" s="6"/>
      <c r="D177" s="6"/>
      <c r="E177" s="5"/>
      <c r="F177" s="5"/>
      <c r="G177" s="5"/>
    </row>
    <row r="178" spans="1:7" x14ac:dyDescent="0.35">
      <c r="A178" s="6"/>
      <c r="B178" s="6"/>
      <c r="C178" s="6"/>
      <c r="D178" s="6"/>
      <c r="E178" s="5"/>
      <c r="F178" s="5"/>
      <c r="G178" s="5"/>
    </row>
    <row r="179" spans="1:7" x14ac:dyDescent="0.35">
      <c r="A179" s="6"/>
      <c r="B179" s="6"/>
      <c r="C179" s="6"/>
      <c r="D179" s="6"/>
      <c r="E179" s="5"/>
      <c r="F179" s="5"/>
      <c r="G179" s="5"/>
    </row>
    <row r="180" spans="1:7" x14ac:dyDescent="0.35">
      <c r="A180" s="6"/>
      <c r="B180" s="6"/>
      <c r="C180" s="6"/>
      <c r="D180" s="6"/>
      <c r="E180" s="5"/>
      <c r="F180" s="5"/>
      <c r="G180" s="5"/>
    </row>
    <row r="181" spans="1:7" x14ac:dyDescent="0.35">
      <c r="A181" s="6"/>
      <c r="B181" s="6"/>
      <c r="C181" s="6"/>
      <c r="D181" s="6"/>
      <c r="E181" s="5"/>
      <c r="F181" s="5"/>
      <c r="G181" s="5"/>
    </row>
    <row r="182" spans="1:7" x14ac:dyDescent="0.35">
      <c r="A182" s="6"/>
      <c r="B182" s="6"/>
      <c r="C182" s="6"/>
      <c r="D182" s="6"/>
      <c r="E182" s="5"/>
      <c r="F182" s="5"/>
      <c r="G182" s="5"/>
    </row>
    <row r="183" spans="1:7" x14ac:dyDescent="0.35">
      <c r="A183" s="6"/>
      <c r="B183" s="6"/>
      <c r="C183" s="6"/>
      <c r="D183" s="6"/>
      <c r="E183" s="5"/>
      <c r="F183" s="5"/>
      <c r="G183" s="5"/>
    </row>
    <row r="184" spans="1:7" x14ac:dyDescent="0.35">
      <c r="A184" s="6"/>
      <c r="B184" s="6"/>
      <c r="C184" s="6"/>
      <c r="D184" s="6"/>
      <c r="E184" s="5"/>
      <c r="F184" s="5"/>
      <c r="G184" s="5"/>
    </row>
    <row r="185" spans="1:7" x14ac:dyDescent="0.35">
      <c r="A185" s="6"/>
      <c r="B185" s="6"/>
      <c r="C185" s="6"/>
      <c r="D185" s="6"/>
      <c r="E185" s="5"/>
      <c r="F185" s="5"/>
      <c r="G185" s="5"/>
    </row>
    <row r="186" spans="1:7" x14ac:dyDescent="0.35">
      <c r="A186" s="6"/>
      <c r="B186" s="6"/>
      <c r="C186" s="6"/>
      <c r="D186" s="6"/>
      <c r="E186" s="5"/>
      <c r="F186" s="5"/>
      <c r="G186" s="5"/>
    </row>
    <row r="187" spans="1:7" x14ac:dyDescent="0.35">
      <c r="A187" s="6"/>
      <c r="B187" s="6"/>
      <c r="C187" s="6"/>
      <c r="D187" s="6"/>
      <c r="E187" s="5"/>
      <c r="F187" s="5"/>
      <c r="G187" s="5"/>
    </row>
    <row r="188" spans="1:7" x14ac:dyDescent="0.35">
      <c r="A188" s="6"/>
      <c r="B188" s="6"/>
      <c r="C188" s="6"/>
      <c r="D188" s="6"/>
      <c r="E188" s="5"/>
      <c r="F188" s="5"/>
      <c r="G188" s="5"/>
    </row>
    <row r="189" spans="1:7" x14ac:dyDescent="0.35">
      <c r="A189" s="6"/>
      <c r="B189" s="6"/>
      <c r="C189" s="6"/>
      <c r="D189" s="6"/>
      <c r="E189" s="5"/>
      <c r="F189" s="5"/>
      <c r="G189" s="5"/>
    </row>
    <row r="190" spans="1:7" x14ac:dyDescent="0.35">
      <c r="A190" s="6"/>
      <c r="B190" s="6"/>
      <c r="C190" s="6"/>
      <c r="D190" s="6"/>
      <c r="E190" s="5"/>
      <c r="F190" s="5"/>
      <c r="G190" s="5"/>
    </row>
    <row r="191" spans="1:7" x14ac:dyDescent="0.35">
      <c r="A191" s="6"/>
      <c r="B191" s="6"/>
      <c r="C191" s="6"/>
      <c r="D191" s="6"/>
      <c r="E191" s="5"/>
      <c r="F191" s="5"/>
      <c r="G191" s="5"/>
    </row>
    <row r="192" spans="1:7" x14ac:dyDescent="0.35">
      <c r="A192" s="6"/>
      <c r="B192" s="6"/>
      <c r="C192" s="6"/>
      <c r="D192" s="6"/>
      <c r="E192" s="5"/>
      <c r="F192" s="5"/>
      <c r="G192" s="5"/>
    </row>
    <row r="193" spans="1:7" x14ac:dyDescent="0.35">
      <c r="A193" s="6"/>
      <c r="B193" s="6"/>
      <c r="C193" s="6"/>
      <c r="D193" s="6"/>
      <c r="E193" s="5"/>
      <c r="F193" s="5"/>
      <c r="G193" s="5"/>
    </row>
    <row r="194" spans="1:7" x14ac:dyDescent="0.35">
      <c r="A194" s="6"/>
      <c r="B194" s="6"/>
      <c r="C194" s="6"/>
      <c r="D194" s="6"/>
      <c r="E194" s="5"/>
      <c r="F194" s="5"/>
      <c r="G194" s="5"/>
    </row>
    <row r="195" spans="1:7" x14ac:dyDescent="0.35">
      <c r="A195" s="6"/>
      <c r="B195" s="6"/>
      <c r="C195" s="6"/>
      <c r="D195" s="6"/>
      <c r="E195" s="5"/>
      <c r="F195" s="5"/>
      <c r="G195" s="5"/>
    </row>
    <row r="196" spans="1:7" x14ac:dyDescent="0.35">
      <c r="A196" s="6"/>
      <c r="B196" s="6"/>
      <c r="C196" s="6"/>
      <c r="D196" s="6"/>
      <c r="E196" s="5"/>
      <c r="F196" s="5"/>
      <c r="G196" s="5"/>
    </row>
    <row r="197" spans="1:7" x14ac:dyDescent="0.35">
      <c r="A197" s="6"/>
      <c r="B197" s="6"/>
      <c r="C197" s="6"/>
      <c r="D197" s="6"/>
      <c r="E197" s="5"/>
      <c r="F197" s="5"/>
      <c r="G197" s="5"/>
    </row>
    <row r="198" spans="1:7" x14ac:dyDescent="0.35">
      <c r="A198" s="6"/>
      <c r="B198" s="6"/>
      <c r="C198" s="6"/>
      <c r="D198" s="6"/>
      <c r="E198" s="5"/>
      <c r="F198" s="5"/>
      <c r="G198" s="5"/>
    </row>
    <row r="199" spans="1:7" x14ac:dyDescent="0.35">
      <c r="A199" s="6"/>
      <c r="B199" s="6"/>
      <c r="C199" s="6"/>
      <c r="D199" s="6"/>
      <c r="E199" s="5"/>
      <c r="F199" s="5"/>
      <c r="G199" s="5"/>
    </row>
    <row r="200" spans="1:7" x14ac:dyDescent="0.35">
      <c r="A200" s="6"/>
      <c r="B200" s="6"/>
      <c r="C200" s="6"/>
      <c r="D200" s="6"/>
      <c r="E200" s="5"/>
      <c r="F200" s="5"/>
      <c r="G200" s="5"/>
    </row>
    <row r="201" spans="1:7" x14ac:dyDescent="0.35">
      <c r="A201" s="6"/>
      <c r="B201" s="6"/>
      <c r="C201" s="6"/>
      <c r="D201" s="6"/>
      <c r="E201" s="5"/>
      <c r="F201" s="5"/>
      <c r="G201" s="5"/>
    </row>
    <row r="202" spans="1:7" x14ac:dyDescent="0.35">
      <c r="A202" s="6"/>
      <c r="B202" s="6"/>
      <c r="C202" s="6"/>
      <c r="D202" s="6"/>
      <c r="E202" s="5"/>
      <c r="F202" s="5"/>
      <c r="G202" s="5"/>
    </row>
    <row r="203" spans="1:7" x14ac:dyDescent="0.35">
      <c r="A203" s="6"/>
      <c r="B203" s="6"/>
      <c r="C203" s="6"/>
      <c r="D203" s="6"/>
      <c r="E203" s="5"/>
      <c r="F203" s="5"/>
      <c r="G203" s="5"/>
    </row>
    <row r="204" spans="1:7" x14ac:dyDescent="0.35">
      <c r="A204" s="6"/>
      <c r="B204" s="6"/>
      <c r="C204" s="6"/>
      <c r="D204" s="6"/>
      <c r="E204" s="5"/>
      <c r="F204" s="5"/>
      <c r="G204" s="5"/>
    </row>
    <row r="205" spans="1:7" x14ac:dyDescent="0.35">
      <c r="A205" s="6"/>
      <c r="B205" s="6"/>
      <c r="C205" s="6"/>
      <c r="D205" s="6"/>
      <c r="E205" s="5"/>
      <c r="F205" s="5"/>
      <c r="G205" s="5"/>
    </row>
    <row r="206" spans="1:7" x14ac:dyDescent="0.35">
      <c r="A206" s="6"/>
      <c r="B206" s="6"/>
      <c r="C206" s="6"/>
      <c r="D206" s="6"/>
      <c r="E206" s="5"/>
      <c r="F206" s="5"/>
      <c r="G206" s="5"/>
    </row>
    <row r="207" spans="1:7" x14ac:dyDescent="0.35">
      <c r="A207" s="6"/>
      <c r="B207" s="6"/>
      <c r="C207" s="6"/>
      <c r="D207" s="6"/>
      <c r="E207" s="5"/>
      <c r="F207" s="5"/>
      <c r="G207" s="5"/>
    </row>
    <row r="208" spans="1:7" x14ac:dyDescent="0.35">
      <c r="A208" s="6"/>
      <c r="B208" s="6"/>
      <c r="C208" s="6"/>
      <c r="D208" s="6"/>
      <c r="E208" s="5"/>
      <c r="F208" s="5"/>
      <c r="G208" s="5"/>
    </row>
    <row r="209" spans="1:7" x14ac:dyDescent="0.35">
      <c r="A209" s="6"/>
      <c r="B209" s="6"/>
      <c r="C209" s="6"/>
      <c r="D209" s="6"/>
      <c r="E209" s="5"/>
      <c r="F209" s="5"/>
      <c r="G209" s="5"/>
    </row>
    <row r="210" spans="1:7" x14ac:dyDescent="0.35">
      <c r="A210" s="6"/>
      <c r="B210" s="6"/>
      <c r="C210" s="6"/>
      <c r="D210" s="6"/>
      <c r="E210" s="5"/>
      <c r="F210" s="5"/>
      <c r="G210" s="5"/>
    </row>
    <row r="211" spans="1:7" x14ac:dyDescent="0.35">
      <c r="A211" s="6"/>
      <c r="B211" s="6"/>
      <c r="C211" s="6"/>
      <c r="D211" s="6"/>
      <c r="E211" s="5"/>
      <c r="F211" s="5"/>
      <c r="G211" s="5"/>
    </row>
    <row r="212" spans="1:7" x14ac:dyDescent="0.35">
      <c r="A212" s="6"/>
      <c r="B212" s="6"/>
      <c r="C212" s="6"/>
      <c r="D212" s="6"/>
      <c r="E212" s="5"/>
      <c r="F212" s="5"/>
      <c r="G212" s="5"/>
    </row>
    <row r="213" spans="1:7" x14ac:dyDescent="0.35">
      <c r="A213" s="6"/>
      <c r="B213" s="6"/>
      <c r="C213" s="6"/>
      <c r="D213" s="6"/>
      <c r="E213" s="5"/>
      <c r="F213" s="5"/>
      <c r="G213" s="5"/>
    </row>
    <row r="214" spans="1:7" x14ac:dyDescent="0.35">
      <c r="A214" s="6"/>
      <c r="B214" s="6"/>
      <c r="C214" s="6"/>
      <c r="D214" s="6"/>
      <c r="E214" s="5"/>
      <c r="F214" s="5"/>
      <c r="G214" s="5"/>
    </row>
    <row r="215" spans="1:7" x14ac:dyDescent="0.35">
      <c r="A215" s="6"/>
      <c r="B215" s="6"/>
      <c r="C215" s="6"/>
      <c r="D215" s="6"/>
      <c r="E215" s="5"/>
      <c r="F215" s="5"/>
      <c r="G215" s="5"/>
    </row>
    <row r="216" spans="1:7" x14ac:dyDescent="0.35">
      <c r="A216" s="6"/>
      <c r="B216" s="6"/>
      <c r="C216" s="6"/>
      <c r="D216" s="6"/>
      <c r="E216" s="5"/>
      <c r="F216" s="5"/>
      <c r="G216" s="5"/>
    </row>
    <row r="217" spans="1:7" x14ac:dyDescent="0.35">
      <c r="A217" s="6"/>
      <c r="B217" s="6"/>
      <c r="C217" s="6"/>
      <c r="D217" s="6"/>
      <c r="E217" s="5"/>
      <c r="F217" s="5"/>
      <c r="G217" s="5"/>
    </row>
    <row r="218" spans="1:7" x14ac:dyDescent="0.35">
      <c r="A218" s="6"/>
      <c r="B218" s="6"/>
      <c r="C218" s="6"/>
      <c r="D218" s="6"/>
      <c r="E218" s="5"/>
      <c r="F218" s="5"/>
      <c r="G218" s="5"/>
    </row>
    <row r="219" spans="1:7" x14ac:dyDescent="0.35">
      <c r="A219" s="6"/>
      <c r="B219" s="6"/>
      <c r="C219" s="6"/>
      <c r="D219" s="6"/>
      <c r="E219" s="5"/>
      <c r="F219" s="5"/>
      <c r="G219" s="5"/>
    </row>
    <row r="220" spans="1:7" x14ac:dyDescent="0.35">
      <c r="A220" s="6"/>
      <c r="B220" s="6"/>
      <c r="C220" s="6"/>
      <c r="D220" s="6"/>
      <c r="E220" s="5"/>
      <c r="F220" s="5"/>
      <c r="G220" s="5"/>
    </row>
    <row r="221" spans="1:7" x14ac:dyDescent="0.35">
      <c r="A221" s="6"/>
      <c r="B221" s="6"/>
      <c r="C221" s="6"/>
      <c r="D221" s="6"/>
      <c r="E221" s="5"/>
      <c r="F221" s="5"/>
      <c r="G221" s="5"/>
    </row>
    <row r="222" spans="1:7" x14ac:dyDescent="0.35">
      <c r="A222" s="6"/>
      <c r="B222" s="6"/>
      <c r="C222" s="6"/>
      <c r="D222" s="6"/>
      <c r="E222" s="5"/>
      <c r="F222" s="5"/>
      <c r="G222" s="5"/>
    </row>
    <row r="223" spans="1:7" x14ac:dyDescent="0.35">
      <c r="A223" s="6"/>
      <c r="B223" s="6"/>
      <c r="C223" s="6"/>
      <c r="D223" s="6"/>
      <c r="E223" s="5"/>
      <c r="F223" s="5"/>
      <c r="G223" s="5"/>
    </row>
    <row r="224" spans="1:7" x14ac:dyDescent="0.35">
      <c r="A224" s="6"/>
      <c r="B224" s="6"/>
      <c r="C224" s="6"/>
      <c r="D224" s="6"/>
      <c r="E224" s="5"/>
      <c r="F224" s="5"/>
      <c r="G224" s="5"/>
    </row>
    <row r="225" spans="1:7" x14ac:dyDescent="0.35">
      <c r="A225" s="6"/>
      <c r="B225" s="6"/>
      <c r="C225" s="6"/>
      <c r="D225" s="6"/>
      <c r="E225" s="5"/>
      <c r="F225" s="5"/>
      <c r="G225" s="5"/>
    </row>
    <row r="226" spans="1:7" x14ac:dyDescent="0.35">
      <c r="A226" s="6"/>
      <c r="B226" s="6"/>
      <c r="C226" s="6"/>
      <c r="D226" s="6"/>
      <c r="E226" s="5"/>
      <c r="F226" s="5"/>
      <c r="G226" s="5"/>
    </row>
    <row r="227" spans="1:7" x14ac:dyDescent="0.35">
      <c r="A227" s="6"/>
      <c r="B227" s="6"/>
      <c r="C227" s="6"/>
      <c r="D227" s="6"/>
      <c r="E227" s="5"/>
      <c r="F227" s="5"/>
      <c r="G227" s="5"/>
    </row>
    <row r="228" spans="1:7" x14ac:dyDescent="0.35">
      <c r="A228" s="6"/>
      <c r="B228" s="6"/>
      <c r="C228" s="6"/>
      <c r="D228" s="6"/>
      <c r="E228" s="5"/>
      <c r="F228" s="5"/>
      <c r="G228" s="5"/>
    </row>
    <row r="229" spans="1:7" x14ac:dyDescent="0.35">
      <c r="A229" s="6"/>
      <c r="B229" s="6"/>
      <c r="C229" s="6"/>
      <c r="D229" s="6"/>
      <c r="E229" s="5"/>
      <c r="F229" s="5"/>
      <c r="G229" s="5"/>
    </row>
    <row r="230" spans="1:7" x14ac:dyDescent="0.35">
      <c r="A230" s="6"/>
      <c r="B230" s="6"/>
      <c r="C230" s="6"/>
      <c r="D230" s="6"/>
      <c r="E230" s="5"/>
      <c r="F230" s="5"/>
      <c r="G230" s="5"/>
    </row>
    <row r="231" spans="1:7" x14ac:dyDescent="0.35">
      <c r="A231" s="6"/>
      <c r="B231" s="6"/>
      <c r="C231" s="6"/>
      <c r="D231" s="6"/>
      <c r="E231" s="5"/>
      <c r="F231" s="5"/>
      <c r="G231" s="5"/>
    </row>
    <row r="232" spans="1:7" x14ac:dyDescent="0.35">
      <c r="A232" s="6"/>
      <c r="B232" s="6"/>
      <c r="C232" s="6"/>
      <c r="D232" s="6"/>
      <c r="E232" s="5"/>
      <c r="F232" s="5"/>
      <c r="G232" s="5"/>
    </row>
    <row r="233" spans="1:7" x14ac:dyDescent="0.35">
      <c r="A233" s="6"/>
      <c r="B233" s="6"/>
      <c r="C233" s="6"/>
      <c r="D233" s="6"/>
      <c r="E233" s="5"/>
      <c r="F233" s="5"/>
      <c r="G233" s="5"/>
    </row>
    <row r="234" spans="1:7" x14ac:dyDescent="0.35">
      <c r="A234" s="6"/>
      <c r="B234" s="6"/>
      <c r="C234" s="6"/>
      <c r="D234" s="6"/>
      <c r="E234" s="5"/>
      <c r="F234" s="5"/>
      <c r="G234" s="5"/>
    </row>
  </sheetData>
  <autoFilter ref="A1:M48" xr:uid="{9A976ED7-E483-4177-99D3-3A59969DC101}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EF2C7-6CC6-405D-BDC2-A49B05E36808}">
  <dimension ref="A1:X234"/>
  <sheetViews>
    <sheetView topLeftCell="J1" workbookViewId="0">
      <selection activeCell="K16" sqref="K16"/>
    </sheetView>
  </sheetViews>
  <sheetFormatPr defaultRowHeight="14.5" x14ac:dyDescent="0.35"/>
  <cols>
    <col min="1" max="9" width="0" hidden="1" customWidth="1"/>
  </cols>
  <sheetData>
    <row r="1" spans="1:24" x14ac:dyDescent="0.35">
      <c r="A1" s="6" t="s">
        <v>0</v>
      </c>
      <c r="B1" s="6" t="s">
        <v>1</v>
      </c>
      <c r="C1" s="6" t="s">
        <v>2</v>
      </c>
      <c r="D1" s="6" t="s">
        <v>3</v>
      </c>
      <c r="E1" s="5" t="s">
        <v>18</v>
      </c>
      <c r="F1" s="5" t="s">
        <v>158</v>
      </c>
      <c r="G1" s="5" t="s">
        <v>211</v>
      </c>
      <c r="J1" s="5"/>
      <c r="K1" t="s">
        <v>259</v>
      </c>
      <c r="L1" t="s">
        <v>260</v>
      </c>
      <c r="M1" s="8" t="s">
        <v>2</v>
      </c>
      <c r="N1" t="s">
        <v>269</v>
      </c>
    </row>
    <row r="2" spans="1:24" x14ac:dyDescent="0.35">
      <c r="A2" s="6">
        <v>79575710</v>
      </c>
      <c r="B2" s="6" t="s">
        <v>4</v>
      </c>
      <c r="C2" s="6" t="s">
        <v>7</v>
      </c>
      <c r="D2" s="6" t="s">
        <v>8</v>
      </c>
      <c r="E2" s="5" t="s">
        <v>23</v>
      </c>
      <c r="F2" s="5" t="s">
        <v>25</v>
      </c>
      <c r="G2" s="5" t="s">
        <v>162</v>
      </c>
      <c r="J2" t="s">
        <v>5</v>
      </c>
      <c r="K2">
        <f>COUNTIF(C:C,"*30*")</f>
        <v>6</v>
      </c>
      <c r="L2">
        <v>32</v>
      </c>
      <c r="M2" s="9">
        <f>K2/L2</f>
        <v>0.1875</v>
      </c>
      <c r="N2">
        <f>L2-K2</f>
        <v>26</v>
      </c>
    </row>
    <row r="3" spans="1:24" x14ac:dyDescent="0.35">
      <c r="A3" s="6">
        <v>79576062</v>
      </c>
      <c r="B3" s="6" t="s">
        <v>4</v>
      </c>
      <c r="C3" s="6" t="s">
        <v>5</v>
      </c>
      <c r="D3" s="6" t="s">
        <v>8</v>
      </c>
      <c r="E3" s="5" t="s">
        <v>25</v>
      </c>
      <c r="F3" s="5" t="s">
        <v>23</v>
      </c>
      <c r="G3" s="5" t="s">
        <v>86</v>
      </c>
      <c r="J3" t="s">
        <v>10</v>
      </c>
      <c r="K3">
        <f>COUNTIF(C:C,"*50*")</f>
        <v>11</v>
      </c>
      <c r="L3">
        <v>117</v>
      </c>
      <c r="M3" s="9">
        <f t="shared" ref="M3:M6" si="0">K3/L3</f>
        <v>9.4017094017094016E-2</v>
      </c>
      <c r="N3">
        <f t="shared" ref="N3:N6" si="1">L3-K3</f>
        <v>106</v>
      </c>
      <c r="W3" t="s">
        <v>282</v>
      </c>
      <c r="X3">
        <v>4.7699999999999999E-2</v>
      </c>
    </row>
    <row r="4" spans="1:24" x14ac:dyDescent="0.35">
      <c r="A4" s="6">
        <v>79575507</v>
      </c>
      <c r="B4" s="6" t="s">
        <v>4</v>
      </c>
      <c r="C4" s="6" t="s">
        <v>9</v>
      </c>
      <c r="D4" s="6" t="s">
        <v>6</v>
      </c>
      <c r="E4" s="5" t="s">
        <v>25</v>
      </c>
      <c r="F4" s="5" t="s">
        <v>33</v>
      </c>
      <c r="G4" s="5" t="s">
        <v>87</v>
      </c>
      <c r="J4" t="s">
        <v>7</v>
      </c>
      <c r="K4">
        <f>COUNTIF(C:C,"*60*")</f>
        <v>17</v>
      </c>
      <c r="L4">
        <v>300</v>
      </c>
      <c r="M4" s="9">
        <f t="shared" si="0"/>
        <v>5.6666666666666664E-2</v>
      </c>
      <c r="N4">
        <f t="shared" si="1"/>
        <v>283</v>
      </c>
      <c r="W4" t="s">
        <v>293</v>
      </c>
      <c r="X4">
        <v>4.0000000000000002E-4</v>
      </c>
    </row>
    <row r="5" spans="1:24" x14ac:dyDescent="0.35">
      <c r="A5" s="6">
        <v>79578231</v>
      </c>
      <c r="B5" s="6" t="s">
        <v>4</v>
      </c>
      <c r="C5" s="6" t="s">
        <v>10</v>
      </c>
      <c r="D5" s="6" t="s">
        <v>12</v>
      </c>
      <c r="E5" s="5" t="s">
        <v>29</v>
      </c>
      <c r="F5" s="5" t="s">
        <v>25</v>
      </c>
      <c r="G5" s="5" t="s">
        <v>181</v>
      </c>
      <c r="J5" t="s">
        <v>9</v>
      </c>
      <c r="K5">
        <f>COUNTIF(C:C,"*70*")</f>
        <v>6</v>
      </c>
      <c r="L5">
        <v>281</v>
      </c>
      <c r="M5" s="9">
        <f t="shared" si="0"/>
        <v>2.1352313167259787E-2</v>
      </c>
      <c r="N5">
        <f t="shared" si="1"/>
        <v>275</v>
      </c>
      <c r="W5" t="s">
        <v>295</v>
      </c>
      <c r="X5">
        <v>1.5299999999999999E-2</v>
      </c>
    </row>
    <row r="6" spans="1:24" x14ac:dyDescent="0.35">
      <c r="A6" s="6">
        <v>79577951</v>
      </c>
      <c r="B6" s="6" t="s">
        <v>4</v>
      </c>
      <c r="C6" s="6" t="s">
        <v>7</v>
      </c>
      <c r="D6" s="6" t="s">
        <v>8</v>
      </c>
      <c r="E6" s="5" t="s">
        <v>38</v>
      </c>
      <c r="F6" s="5" t="s">
        <v>23</v>
      </c>
      <c r="G6" s="5" t="s">
        <v>25</v>
      </c>
      <c r="J6" t="s">
        <v>14</v>
      </c>
      <c r="K6">
        <f>COUNTIF(C:C,"*80*")</f>
        <v>2</v>
      </c>
      <c r="L6">
        <v>52</v>
      </c>
      <c r="M6" s="9">
        <f t="shared" si="0"/>
        <v>3.8461538461538464E-2</v>
      </c>
      <c r="N6">
        <f t="shared" si="1"/>
        <v>50</v>
      </c>
    </row>
    <row r="7" spans="1:24" x14ac:dyDescent="0.35">
      <c r="A7" s="6">
        <v>79592607</v>
      </c>
      <c r="B7" s="6" t="s">
        <v>4</v>
      </c>
      <c r="C7" s="6" t="s">
        <v>7</v>
      </c>
      <c r="D7" s="6" t="s">
        <v>12</v>
      </c>
      <c r="E7" s="5" t="s">
        <v>41</v>
      </c>
      <c r="F7" s="5" t="s">
        <v>164</v>
      </c>
      <c r="G7" s="5" t="s">
        <v>185</v>
      </c>
      <c r="M7" s="9"/>
    </row>
    <row r="8" spans="1:24" x14ac:dyDescent="0.35">
      <c r="A8" s="6">
        <v>79593053</v>
      </c>
      <c r="B8" s="6" t="s">
        <v>4</v>
      </c>
      <c r="C8" s="6" t="s">
        <v>9</v>
      </c>
      <c r="D8" s="6" t="s">
        <v>11</v>
      </c>
      <c r="E8" s="5" t="s">
        <v>57</v>
      </c>
      <c r="F8" s="5" t="s">
        <v>25</v>
      </c>
      <c r="G8" s="5" t="s">
        <v>30</v>
      </c>
      <c r="K8" t="s">
        <v>259</v>
      </c>
      <c r="L8" t="s">
        <v>260</v>
      </c>
      <c r="M8" s="8" t="s">
        <v>3</v>
      </c>
      <c r="N8" t="s">
        <v>269</v>
      </c>
    </row>
    <row r="9" spans="1:24" x14ac:dyDescent="0.35">
      <c r="A9" s="6">
        <v>79596781</v>
      </c>
      <c r="B9" s="6" t="s">
        <v>4</v>
      </c>
      <c r="C9" s="6" t="s">
        <v>10</v>
      </c>
      <c r="D9" s="6" t="s">
        <v>8</v>
      </c>
      <c r="E9" s="5" t="s">
        <v>33</v>
      </c>
      <c r="F9" s="5" t="s">
        <v>25</v>
      </c>
      <c r="G9" s="5" t="s">
        <v>26</v>
      </c>
      <c r="J9" s="6" t="s">
        <v>12</v>
      </c>
      <c r="K9">
        <f>COUNTIF(D:D,"*Less*")</f>
        <v>6</v>
      </c>
      <c r="L9">
        <v>134</v>
      </c>
      <c r="M9" s="9">
        <f>K9/L9</f>
        <v>4.4776119402985072E-2</v>
      </c>
      <c r="N9">
        <f>L9-K9</f>
        <v>128</v>
      </c>
    </row>
    <row r="10" spans="1:24" x14ac:dyDescent="0.35">
      <c r="A10" s="6">
        <v>79600490</v>
      </c>
      <c r="B10" s="6" t="s">
        <v>4</v>
      </c>
      <c r="C10" s="6" t="s">
        <v>10</v>
      </c>
      <c r="D10" s="6" t="s">
        <v>6</v>
      </c>
      <c r="E10" s="5" t="s">
        <v>29</v>
      </c>
      <c r="F10" s="5" t="s">
        <v>25</v>
      </c>
      <c r="G10" s="5" t="s">
        <v>61</v>
      </c>
      <c r="J10" s="6" t="s">
        <v>8</v>
      </c>
      <c r="K10">
        <f>COUNTIF(D:D,"*5*")</f>
        <v>16</v>
      </c>
      <c r="L10">
        <v>313</v>
      </c>
      <c r="M10" s="9">
        <f t="shared" ref="M10:M13" si="2">K10/L10</f>
        <v>5.1118210862619806E-2</v>
      </c>
      <c r="N10">
        <f t="shared" ref="N10:N13" si="3">L10-K10</f>
        <v>297</v>
      </c>
    </row>
    <row r="11" spans="1:24" x14ac:dyDescent="0.35">
      <c r="A11" s="6">
        <v>79600754</v>
      </c>
      <c r="B11" s="6" t="s">
        <v>4</v>
      </c>
      <c r="C11" s="6" t="s">
        <v>10</v>
      </c>
      <c r="D11" s="6" t="s">
        <v>12</v>
      </c>
      <c r="E11" s="5" t="s">
        <v>23</v>
      </c>
      <c r="F11" s="5" t="s">
        <v>25</v>
      </c>
      <c r="G11" s="5" t="s">
        <v>42</v>
      </c>
      <c r="J11" s="6" t="s">
        <v>6</v>
      </c>
      <c r="K11">
        <f>COUNTIF(D:D,"*10*")</f>
        <v>14</v>
      </c>
      <c r="L11">
        <v>209</v>
      </c>
      <c r="M11" s="9">
        <f t="shared" si="2"/>
        <v>6.6985645933014357E-2</v>
      </c>
      <c r="N11">
        <f t="shared" si="3"/>
        <v>195</v>
      </c>
    </row>
    <row r="12" spans="1:24" x14ac:dyDescent="0.35">
      <c r="A12" s="6">
        <v>79607912</v>
      </c>
      <c r="B12" s="6" t="s">
        <v>4</v>
      </c>
      <c r="C12" s="6" t="s">
        <v>7</v>
      </c>
      <c r="D12" s="6" t="s">
        <v>6</v>
      </c>
      <c r="E12" s="5" t="s">
        <v>25</v>
      </c>
      <c r="F12" s="5" t="s">
        <v>46</v>
      </c>
      <c r="G12" s="5" t="s">
        <v>162</v>
      </c>
      <c r="J12" s="6" t="s">
        <v>11</v>
      </c>
      <c r="K12">
        <f>COUNTIF(D:D,"*11*")</f>
        <v>6</v>
      </c>
      <c r="L12">
        <v>98</v>
      </c>
      <c r="M12" s="9">
        <f t="shared" si="2"/>
        <v>6.1224489795918366E-2</v>
      </c>
      <c r="N12">
        <f t="shared" si="3"/>
        <v>92</v>
      </c>
    </row>
    <row r="13" spans="1:24" x14ac:dyDescent="0.35">
      <c r="A13" s="6">
        <v>79658179</v>
      </c>
      <c r="B13" s="6" t="s">
        <v>4</v>
      </c>
      <c r="C13" s="6" t="s">
        <v>5</v>
      </c>
      <c r="D13" s="6" t="s">
        <v>8</v>
      </c>
      <c r="E13" s="5" t="s">
        <v>23</v>
      </c>
      <c r="F13" s="5" t="s">
        <v>33</v>
      </c>
      <c r="G13" s="5" t="s">
        <v>25</v>
      </c>
      <c r="J13" s="6" t="s">
        <v>13</v>
      </c>
      <c r="K13">
        <f>COUNTIF(D:D,"*More*")</f>
        <v>0</v>
      </c>
      <c r="L13">
        <v>28</v>
      </c>
      <c r="M13" s="9">
        <f t="shared" si="2"/>
        <v>0</v>
      </c>
      <c r="N13">
        <f t="shared" si="3"/>
        <v>28</v>
      </c>
    </row>
    <row r="14" spans="1:24" x14ac:dyDescent="0.35">
      <c r="A14" s="6">
        <v>80920589</v>
      </c>
      <c r="B14" s="6" t="s">
        <v>4</v>
      </c>
      <c r="C14" s="6" t="s">
        <v>10</v>
      </c>
      <c r="D14" s="6" t="s">
        <v>6</v>
      </c>
      <c r="E14" s="5" t="s">
        <v>23</v>
      </c>
      <c r="F14" s="5" t="s">
        <v>25</v>
      </c>
      <c r="G14" s="5" t="s">
        <v>223</v>
      </c>
      <c r="M14" s="9"/>
    </row>
    <row r="15" spans="1:24" x14ac:dyDescent="0.35">
      <c r="A15" s="6">
        <v>80921675</v>
      </c>
      <c r="B15" s="6" t="s">
        <v>4</v>
      </c>
      <c r="C15" s="6" t="s">
        <v>10</v>
      </c>
      <c r="D15" s="6" t="s">
        <v>12</v>
      </c>
      <c r="E15" s="5" t="s">
        <v>23</v>
      </c>
      <c r="F15" s="5" t="s">
        <v>25</v>
      </c>
      <c r="G15" s="5" t="s">
        <v>87</v>
      </c>
      <c r="K15" t="s">
        <v>263</v>
      </c>
      <c r="L15" t="s">
        <v>264</v>
      </c>
      <c r="M15" t="s">
        <v>265</v>
      </c>
    </row>
    <row r="16" spans="1:24" x14ac:dyDescent="0.35">
      <c r="A16" s="6">
        <v>80921989</v>
      </c>
      <c r="B16" s="6" t="s">
        <v>4</v>
      </c>
      <c r="C16" s="6" t="s">
        <v>10</v>
      </c>
      <c r="D16" s="6" t="s">
        <v>8</v>
      </c>
      <c r="E16" s="5" t="s">
        <v>23</v>
      </c>
      <c r="F16" s="5" t="s">
        <v>25</v>
      </c>
      <c r="G16" s="5" t="s">
        <v>29</v>
      </c>
      <c r="J16" s="5" t="s">
        <v>25</v>
      </c>
      <c r="K16">
        <v>13</v>
      </c>
      <c r="L16">
        <v>21</v>
      </c>
      <c r="M16">
        <v>9</v>
      </c>
    </row>
    <row r="17" spans="1:23" x14ac:dyDescent="0.35">
      <c r="A17" s="6">
        <v>80922633</v>
      </c>
      <c r="B17" s="6" t="s">
        <v>4</v>
      </c>
      <c r="C17" s="6" t="s">
        <v>7</v>
      </c>
      <c r="D17" s="6" t="s">
        <v>6</v>
      </c>
      <c r="E17" s="5" t="s">
        <v>23</v>
      </c>
      <c r="F17" s="5" t="s">
        <v>25</v>
      </c>
      <c r="G17" s="5" t="s">
        <v>61</v>
      </c>
      <c r="J17" s="5"/>
    </row>
    <row r="18" spans="1:23" x14ac:dyDescent="0.35">
      <c r="A18" s="6">
        <v>80923321</v>
      </c>
      <c r="B18" s="6" t="s">
        <v>4</v>
      </c>
      <c r="C18" s="6" t="s">
        <v>7</v>
      </c>
      <c r="D18" s="6" t="s">
        <v>11</v>
      </c>
      <c r="E18" s="5" t="s">
        <v>95</v>
      </c>
      <c r="F18" s="5" t="s">
        <v>178</v>
      </c>
      <c r="G18" s="5" t="s">
        <v>45</v>
      </c>
      <c r="J18" s="5"/>
    </row>
    <row r="19" spans="1:23" x14ac:dyDescent="0.35">
      <c r="A19" s="6">
        <v>80924071</v>
      </c>
      <c r="B19" s="6" t="s">
        <v>4</v>
      </c>
      <c r="C19" s="6" t="s">
        <v>10</v>
      </c>
      <c r="D19" s="6" t="s">
        <v>6</v>
      </c>
      <c r="E19" s="5" t="s">
        <v>52</v>
      </c>
      <c r="F19" s="5" t="s">
        <v>80</v>
      </c>
      <c r="G19" s="5" t="s">
        <v>25</v>
      </c>
    </row>
    <row r="20" spans="1:23" x14ac:dyDescent="0.35">
      <c r="A20" s="6">
        <v>80924608</v>
      </c>
      <c r="B20" s="6" t="s">
        <v>4</v>
      </c>
      <c r="C20" s="6" t="s">
        <v>7</v>
      </c>
      <c r="D20" s="6" t="s">
        <v>6</v>
      </c>
      <c r="E20" s="5" t="s">
        <v>33</v>
      </c>
      <c r="F20" s="5" t="s">
        <v>31</v>
      </c>
      <c r="G20" s="5" t="s">
        <v>225</v>
      </c>
    </row>
    <row r="21" spans="1:23" x14ac:dyDescent="0.35">
      <c r="A21" s="6">
        <v>80920322</v>
      </c>
      <c r="B21" s="6" t="s">
        <v>4</v>
      </c>
      <c r="C21" s="6" t="s">
        <v>9</v>
      </c>
      <c r="D21" s="6" t="s">
        <v>8</v>
      </c>
      <c r="E21" s="5" t="s">
        <v>25</v>
      </c>
      <c r="F21" s="5" t="s">
        <v>46</v>
      </c>
      <c r="G21" s="5" t="s">
        <v>33</v>
      </c>
      <c r="W21" t="s">
        <v>292</v>
      </c>
    </row>
    <row r="22" spans="1:23" x14ac:dyDescent="0.35">
      <c r="A22" s="6">
        <v>80927070</v>
      </c>
      <c r="B22" s="6" t="s">
        <v>4</v>
      </c>
      <c r="C22" s="6" t="s">
        <v>5</v>
      </c>
      <c r="D22" s="6" t="s">
        <v>12</v>
      </c>
      <c r="E22" s="5" t="s">
        <v>25</v>
      </c>
      <c r="F22" s="5" t="s">
        <v>45</v>
      </c>
      <c r="G22" s="5" t="s">
        <v>228</v>
      </c>
    </row>
    <row r="23" spans="1:23" x14ac:dyDescent="0.35">
      <c r="A23" s="6">
        <v>80927555</v>
      </c>
      <c r="B23" s="6" t="s">
        <v>4</v>
      </c>
      <c r="C23" s="6" t="s">
        <v>7</v>
      </c>
      <c r="D23" s="6" t="s">
        <v>8</v>
      </c>
      <c r="E23" s="5" t="s">
        <v>29</v>
      </c>
      <c r="F23" s="5" t="s">
        <v>25</v>
      </c>
      <c r="G23" s="5" t="s">
        <v>22</v>
      </c>
    </row>
    <row r="24" spans="1:23" x14ac:dyDescent="0.35">
      <c r="A24" s="6">
        <v>80930364</v>
      </c>
      <c r="B24" s="6" t="s">
        <v>4</v>
      </c>
      <c r="C24" s="6" t="s">
        <v>10</v>
      </c>
      <c r="D24" s="6" t="s">
        <v>11</v>
      </c>
      <c r="E24" s="5" t="s">
        <v>25</v>
      </c>
      <c r="F24" s="5" t="s">
        <v>22</v>
      </c>
      <c r="G24" s="5" t="s">
        <v>33</v>
      </c>
    </row>
    <row r="25" spans="1:23" x14ac:dyDescent="0.35">
      <c r="A25" s="6">
        <v>80933622</v>
      </c>
      <c r="B25" s="6" t="s">
        <v>4</v>
      </c>
      <c r="C25" s="6" t="s">
        <v>14</v>
      </c>
      <c r="D25" s="6" t="s">
        <v>8</v>
      </c>
      <c r="E25" s="5" t="s">
        <v>36</v>
      </c>
      <c r="F25" s="5" t="s">
        <v>21</v>
      </c>
      <c r="G25" s="5" t="s">
        <v>232</v>
      </c>
    </row>
    <row r="26" spans="1:23" x14ac:dyDescent="0.35">
      <c r="A26" s="6">
        <v>80937440</v>
      </c>
      <c r="B26" s="6" t="s">
        <v>4</v>
      </c>
      <c r="C26" s="6" t="s">
        <v>7</v>
      </c>
      <c r="D26" s="6" t="s">
        <v>8</v>
      </c>
      <c r="E26" s="5" t="s">
        <v>25</v>
      </c>
      <c r="F26" s="5" t="s">
        <v>25</v>
      </c>
      <c r="G26" s="5" t="s">
        <v>33</v>
      </c>
    </row>
    <row r="27" spans="1:23" x14ac:dyDescent="0.35">
      <c r="A27" s="6">
        <v>80941001</v>
      </c>
      <c r="B27" s="6" t="s">
        <v>4</v>
      </c>
      <c r="C27" s="6" t="s">
        <v>9</v>
      </c>
      <c r="D27" s="6" t="s">
        <v>6</v>
      </c>
      <c r="E27" s="5" t="s">
        <v>110</v>
      </c>
      <c r="F27" s="5" t="s">
        <v>25</v>
      </c>
      <c r="G27" s="5" t="s">
        <v>236</v>
      </c>
    </row>
    <row r="28" spans="1:23" x14ac:dyDescent="0.35">
      <c r="A28" s="6">
        <v>80944099</v>
      </c>
      <c r="B28" s="6" t="s">
        <v>4</v>
      </c>
      <c r="C28" s="6" t="s">
        <v>7</v>
      </c>
      <c r="D28" s="6" t="s">
        <v>11</v>
      </c>
      <c r="E28" s="5" t="s">
        <v>32</v>
      </c>
      <c r="F28" s="5" t="s">
        <v>25</v>
      </c>
      <c r="G28" s="5" t="s">
        <v>67</v>
      </c>
    </row>
    <row r="29" spans="1:23" x14ac:dyDescent="0.35">
      <c r="A29" s="6">
        <v>80956660</v>
      </c>
      <c r="B29" s="6" t="s">
        <v>4</v>
      </c>
      <c r="C29" s="6" t="s">
        <v>7</v>
      </c>
      <c r="D29" s="6" t="s">
        <v>8</v>
      </c>
      <c r="E29" s="5" t="s">
        <v>115</v>
      </c>
      <c r="F29" s="5" t="s">
        <v>187</v>
      </c>
      <c r="G29" s="5" t="s">
        <v>176</v>
      </c>
    </row>
    <row r="30" spans="1:23" x14ac:dyDescent="0.35">
      <c r="A30" s="6">
        <v>80981253</v>
      </c>
      <c r="B30" s="6" t="s">
        <v>4</v>
      </c>
      <c r="C30" s="6" t="s">
        <v>14</v>
      </c>
      <c r="D30" s="6" t="s">
        <v>8</v>
      </c>
      <c r="E30" s="5" t="s">
        <v>22</v>
      </c>
      <c r="F30" s="5" t="s">
        <v>20</v>
      </c>
      <c r="G30" s="5" t="s">
        <v>25</v>
      </c>
    </row>
    <row r="31" spans="1:23" x14ac:dyDescent="0.35">
      <c r="A31" s="6">
        <v>81007275</v>
      </c>
      <c r="B31" s="6" t="s">
        <v>4</v>
      </c>
      <c r="C31" s="6" t="s">
        <v>5</v>
      </c>
      <c r="D31" s="6" t="s">
        <v>6</v>
      </c>
      <c r="E31" s="5" t="s">
        <v>26</v>
      </c>
      <c r="F31" s="5" t="s">
        <v>194</v>
      </c>
      <c r="G31" s="5" t="s">
        <v>241</v>
      </c>
    </row>
    <row r="32" spans="1:23" x14ac:dyDescent="0.35">
      <c r="A32" s="6">
        <v>81009101</v>
      </c>
      <c r="B32" s="6" t="s">
        <v>4</v>
      </c>
      <c r="C32" s="6" t="s">
        <v>7</v>
      </c>
      <c r="D32" s="6" t="s">
        <v>8</v>
      </c>
      <c r="E32" s="5" t="s">
        <v>25</v>
      </c>
      <c r="F32" s="5" t="s">
        <v>20</v>
      </c>
      <c r="G32" s="5" t="s">
        <v>33</v>
      </c>
    </row>
    <row r="33" spans="1:7" x14ac:dyDescent="0.35">
      <c r="A33" s="6">
        <v>81016568</v>
      </c>
      <c r="B33" s="6" t="s">
        <v>4</v>
      </c>
      <c r="C33" s="6" t="s">
        <v>5</v>
      </c>
      <c r="D33" s="6" t="s">
        <v>8</v>
      </c>
      <c r="E33" s="5" t="s">
        <v>25</v>
      </c>
      <c r="F33" s="5" t="s">
        <v>138</v>
      </c>
      <c r="G33" s="5" t="s">
        <v>52</v>
      </c>
    </row>
    <row r="34" spans="1:7" x14ac:dyDescent="0.35">
      <c r="A34" s="6">
        <v>81017882</v>
      </c>
      <c r="B34" s="6" t="s">
        <v>4</v>
      </c>
      <c r="C34" s="6" t="s">
        <v>9</v>
      </c>
      <c r="D34" s="6" t="s">
        <v>11</v>
      </c>
      <c r="E34" s="5" t="s">
        <v>23</v>
      </c>
      <c r="F34" s="5" t="s">
        <v>25</v>
      </c>
      <c r="G34" s="5" t="s">
        <v>32</v>
      </c>
    </row>
    <row r="35" spans="1:7" x14ac:dyDescent="0.35">
      <c r="A35" s="6">
        <v>81045315</v>
      </c>
      <c r="B35" s="6" t="s">
        <v>4</v>
      </c>
      <c r="C35" s="6" t="s">
        <v>7</v>
      </c>
      <c r="D35" s="6" t="s">
        <v>6</v>
      </c>
      <c r="E35" s="5" t="s">
        <v>38</v>
      </c>
      <c r="F35" s="5" t="s">
        <v>25</v>
      </c>
      <c r="G35" s="5" t="s">
        <v>21</v>
      </c>
    </row>
    <row r="36" spans="1:7" x14ac:dyDescent="0.35">
      <c r="A36" s="6">
        <v>81191952</v>
      </c>
      <c r="B36" s="6" t="s">
        <v>4</v>
      </c>
      <c r="C36" s="6" t="s">
        <v>10</v>
      </c>
      <c r="D36" s="6" t="s">
        <v>12</v>
      </c>
      <c r="E36" s="5" t="s">
        <v>23</v>
      </c>
      <c r="F36" s="5" t="s">
        <v>25</v>
      </c>
      <c r="G36" s="5" t="s">
        <v>33</v>
      </c>
    </row>
    <row r="37" spans="1:7" x14ac:dyDescent="0.35">
      <c r="A37" s="6">
        <v>81459595</v>
      </c>
      <c r="B37" s="6" t="s">
        <v>4</v>
      </c>
      <c r="C37" s="6" t="s">
        <v>9</v>
      </c>
      <c r="D37" s="6" t="s">
        <v>6</v>
      </c>
      <c r="E37" s="5" t="s">
        <v>25</v>
      </c>
      <c r="F37" s="5" t="s">
        <v>45</v>
      </c>
      <c r="G37" s="5" t="s">
        <v>35</v>
      </c>
    </row>
    <row r="38" spans="1:7" x14ac:dyDescent="0.35">
      <c r="A38" s="6">
        <v>81487569</v>
      </c>
      <c r="B38" s="6" t="s">
        <v>4</v>
      </c>
      <c r="C38" s="6" t="s">
        <v>7</v>
      </c>
      <c r="D38" s="6" t="s">
        <v>11</v>
      </c>
      <c r="E38" s="5" t="s">
        <v>19</v>
      </c>
      <c r="F38" s="5" t="s">
        <v>32</v>
      </c>
      <c r="G38" s="5" t="s">
        <v>25</v>
      </c>
    </row>
    <row r="39" spans="1:7" x14ac:dyDescent="0.35">
      <c r="A39" s="6">
        <v>80923222</v>
      </c>
      <c r="B39" s="6" t="s">
        <v>15</v>
      </c>
      <c r="C39" s="6" t="s">
        <v>7</v>
      </c>
      <c r="D39" s="6" t="s">
        <v>6</v>
      </c>
      <c r="E39" s="5" t="s">
        <v>52</v>
      </c>
      <c r="F39" s="5" t="s">
        <v>88</v>
      </c>
      <c r="G39" s="5" t="s">
        <v>25</v>
      </c>
    </row>
    <row r="40" spans="1:7" x14ac:dyDescent="0.35">
      <c r="A40" s="6">
        <v>80920806</v>
      </c>
      <c r="B40" s="6" t="s">
        <v>15</v>
      </c>
      <c r="C40" s="6" t="s">
        <v>7</v>
      </c>
      <c r="D40" s="6" t="s">
        <v>8</v>
      </c>
      <c r="E40" s="5" t="s">
        <v>66</v>
      </c>
      <c r="F40" s="5" t="s">
        <v>25</v>
      </c>
      <c r="G40" s="5" t="s">
        <v>22</v>
      </c>
    </row>
    <row r="41" spans="1:7" x14ac:dyDescent="0.35">
      <c r="A41" s="6">
        <v>80959038</v>
      </c>
      <c r="B41" s="6" t="s">
        <v>15</v>
      </c>
      <c r="C41" s="6" t="s">
        <v>10</v>
      </c>
      <c r="D41" s="6" t="s">
        <v>6</v>
      </c>
      <c r="E41" s="5" t="s">
        <v>29</v>
      </c>
      <c r="F41" s="5" t="s">
        <v>25</v>
      </c>
      <c r="G41" s="5" t="s">
        <v>19</v>
      </c>
    </row>
    <row r="42" spans="1:7" x14ac:dyDescent="0.35">
      <c r="A42" s="6">
        <v>80983494</v>
      </c>
      <c r="B42" s="6" t="s">
        <v>15</v>
      </c>
      <c r="C42" s="6" t="s">
        <v>7</v>
      </c>
      <c r="D42" s="6" t="s">
        <v>6</v>
      </c>
      <c r="E42" s="5" t="s">
        <v>25</v>
      </c>
      <c r="F42" s="5" t="s">
        <v>20</v>
      </c>
      <c r="G42" s="5" t="s">
        <v>45</v>
      </c>
    </row>
    <row r="43" spans="1:7" x14ac:dyDescent="0.35">
      <c r="A43" s="6">
        <v>81158738</v>
      </c>
      <c r="B43" s="6" t="s">
        <v>15</v>
      </c>
      <c r="C43" s="6" t="s">
        <v>5</v>
      </c>
      <c r="D43" s="6" t="s">
        <v>8</v>
      </c>
      <c r="E43" s="5" t="s">
        <v>25</v>
      </c>
      <c r="F43" s="5" t="s">
        <v>32</v>
      </c>
      <c r="G43" s="5" t="s">
        <v>255</v>
      </c>
    </row>
    <row r="44" spans="1:7" x14ac:dyDescent="0.35">
      <c r="A44" s="6"/>
      <c r="B44" s="6"/>
      <c r="C44" s="6"/>
      <c r="D44" s="6"/>
      <c r="E44" s="5"/>
      <c r="F44" s="5"/>
      <c r="G44" s="5"/>
    </row>
    <row r="45" spans="1:7" x14ac:dyDescent="0.35">
      <c r="A45" s="6"/>
      <c r="B45" s="6"/>
      <c r="C45" s="6"/>
      <c r="D45" s="6"/>
      <c r="E45" s="5"/>
      <c r="F45" s="5"/>
      <c r="G45" s="5"/>
    </row>
    <row r="46" spans="1:7" x14ac:dyDescent="0.35">
      <c r="A46" s="6"/>
      <c r="B46" s="6"/>
      <c r="C46" s="6"/>
      <c r="D46" s="6"/>
      <c r="E46" s="5"/>
      <c r="F46" s="5"/>
      <c r="G46" s="5"/>
    </row>
    <row r="47" spans="1:7" x14ac:dyDescent="0.35">
      <c r="A47" s="6"/>
      <c r="B47" s="6"/>
      <c r="C47" s="6"/>
      <c r="D47" s="6"/>
      <c r="E47" s="5"/>
      <c r="F47" s="5"/>
      <c r="G47" s="5"/>
    </row>
    <row r="48" spans="1:7" x14ac:dyDescent="0.35">
      <c r="A48" s="6"/>
      <c r="B48" s="6"/>
      <c r="C48" s="6"/>
      <c r="D48" s="6"/>
      <c r="E48" s="5"/>
      <c r="F48" s="5"/>
      <c r="G48" s="5"/>
    </row>
    <row r="49" spans="1:7" x14ac:dyDescent="0.35">
      <c r="A49" s="6"/>
      <c r="B49" s="6"/>
      <c r="C49" s="6"/>
      <c r="D49" s="6"/>
      <c r="E49" s="5"/>
      <c r="F49" s="5"/>
      <c r="G49" s="5"/>
    </row>
    <row r="50" spans="1:7" x14ac:dyDescent="0.35">
      <c r="A50" s="6"/>
      <c r="B50" s="6"/>
      <c r="C50" s="6"/>
      <c r="D50" s="6"/>
      <c r="E50" s="5"/>
      <c r="F50" s="5"/>
      <c r="G50" s="5"/>
    </row>
    <row r="51" spans="1:7" x14ac:dyDescent="0.35">
      <c r="A51" s="6"/>
      <c r="B51" s="6"/>
      <c r="C51" s="6"/>
      <c r="D51" s="6"/>
      <c r="E51" s="5"/>
      <c r="F51" s="5"/>
      <c r="G51" s="5"/>
    </row>
    <row r="52" spans="1:7" x14ac:dyDescent="0.35">
      <c r="A52" s="6"/>
      <c r="B52" s="6"/>
      <c r="C52" s="6"/>
      <c r="D52" s="6"/>
      <c r="E52" s="5"/>
      <c r="F52" s="5"/>
      <c r="G52" s="5"/>
    </row>
    <row r="53" spans="1:7" x14ac:dyDescent="0.35">
      <c r="A53" s="6"/>
      <c r="B53" s="6"/>
      <c r="C53" s="6"/>
      <c r="D53" s="6"/>
      <c r="E53" s="5"/>
      <c r="F53" s="5"/>
      <c r="G53" s="5"/>
    </row>
    <row r="54" spans="1:7" x14ac:dyDescent="0.35">
      <c r="A54" s="6"/>
      <c r="B54" s="6"/>
      <c r="C54" s="6"/>
      <c r="D54" s="6"/>
      <c r="E54" s="5"/>
      <c r="F54" s="5"/>
      <c r="G54" s="5"/>
    </row>
    <row r="55" spans="1:7" x14ac:dyDescent="0.35">
      <c r="A55" s="6"/>
      <c r="B55" s="6"/>
      <c r="C55" s="6"/>
      <c r="D55" s="6"/>
      <c r="E55" s="5"/>
      <c r="F55" s="5"/>
      <c r="G55" s="5"/>
    </row>
    <row r="56" spans="1:7" x14ac:dyDescent="0.35">
      <c r="A56" s="6"/>
      <c r="B56" s="6"/>
      <c r="C56" s="6"/>
      <c r="D56" s="6"/>
      <c r="E56" s="5"/>
      <c r="F56" s="5"/>
      <c r="G56" s="5"/>
    </row>
    <row r="57" spans="1:7" x14ac:dyDescent="0.35">
      <c r="A57" s="6"/>
      <c r="B57" s="6"/>
      <c r="C57" s="6"/>
      <c r="D57" s="6"/>
      <c r="E57" s="5"/>
      <c r="F57" s="5"/>
      <c r="G57" s="5"/>
    </row>
    <row r="58" spans="1:7" x14ac:dyDescent="0.35">
      <c r="A58" s="6"/>
      <c r="B58" s="6"/>
      <c r="C58" s="6"/>
      <c r="D58" s="6"/>
      <c r="E58" s="5"/>
      <c r="F58" s="5"/>
      <c r="G58" s="5"/>
    </row>
    <row r="59" spans="1:7" x14ac:dyDescent="0.35">
      <c r="A59" s="6"/>
      <c r="B59" s="6"/>
      <c r="C59" s="6"/>
      <c r="D59" s="6"/>
      <c r="E59" s="5"/>
      <c r="F59" s="5"/>
      <c r="G59" s="5"/>
    </row>
    <row r="60" spans="1:7" x14ac:dyDescent="0.35">
      <c r="A60" s="6"/>
      <c r="B60" s="6"/>
      <c r="C60" s="6"/>
      <c r="D60" s="6"/>
      <c r="E60" s="5"/>
      <c r="F60" s="5"/>
      <c r="G60" s="5"/>
    </row>
    <row r="61" spans="1:7" x14ac:dyDescent="0.35">
      <c r="A61" s="6"/>
      <c r="B61" s="6"/>
      <c r="C61" s="6"/>
      <c r="D61" s="6"/>
      <c r="E61" s="5"/>
      <c r="F61" s="5"/>
      <c r="G61" s="5"/>
    </row>
    <row r="62" spans="1:7" x14ac:dyDescent="0.35">
      <c r="A62" s="6"/>
      <c r="B62" s="6"/>
      <c r="C62" s="6"/>
      <c r="D62" s="6"/>
      <c r="E62" s="5"/>
      <c r="F62" s="5"/>
      <c r="G62" s="5"/>
    </row>
    <row r="63" spans="1:7" x14ac:dyDescent="0.35">
      <c r="A63" s="6"/>
      <c r="B63" s="6"/>
      <c r="C63" s="6"/>
      <c r="D63" s="6"/>
      <c r="E63" s="5"/>
      <c r="F63" s="5"/>
      <c r="G63" s="5"/>
    </row>
    <row r="64" spans="1:7" x14ac:dyDescent="0.35">
      <c r="A64" s="6"/>
      <c r="B64" s="6"/>
      <c r="C64" s="6"/>
      <c r="D64" s="6"/>
      <c r="E64" s="5"/>
      <c r="F64" s="5"/>
      <c r="G64" s="5"/>
    </row>
    <row r="65" spans="1:7" x14ac:dyDescent="0.35">
      <c r="A65" s="6"/>
      <c r="B65" s="6"/>
      <c r="C65" s="6"/>
      <c r="D65" s="6"/>
      <c r="E65" s="5"/>
      <c r="F65" s="5"/>
      <c r="G65" s="5"/>
    </row>
    <row r="66" spans="1:7" x14ac:dyDescent="0.35">
      <c r="A66" s="6"/>
      <c r="B66" s="6"/>
      <c r="C66" s="6"/>
      <c r="D66" s="6"/>
      <c r="E66" s="5"/>
      <c r="F66" s="5"/>
      <c r="G66" s="5"/>
    </row>
    <row r="67" spans="1:7" x14ac:dyDescent="0.35">
      <c r="A67" s="6"/>
      <c r="B67" s="6"/>
      <c r="C67" s="6"/>
      <c r="D67" s="6"/>
      <c r="E67" s="5"/>
      <c r="F67" s="5"/>
      <c r="G67" s="5"/>
    </row>
    <row r="68" spans="1:7" x14ac:dyDescent="0.35">
      <c r="A68" s="6"/>
      <c r="B68" s="6"/>
      <c r="C68" s="6"/>
      <c r="D68" s="6"/>
      <c r="E68" s="5"/>
      <c r="F68" s="5"/>
      <c r="G68" s="5"/>
    </row>
    <row r="69" spans="1:7" x14ac:dyDescent="0.35">
      <c r="A69" s="6"/>
      <c r="B69" s="6"/>
      <c r="C69" s="6"/>
      <c r="D69" s="6"/>
      <c r="E69" s="5"/>
      <c r="F69" s="5"/>
      <c r="G69" s="5"/>
    </row>
    <row r="70" spans="1:7" x14ac:dyDescent="0.35">
      <c r="A70" s="6"/>
      <c r="B70" s="6"/>
      <c r="C70" s="6"/>
      <c r="D70" s="6"/>
      <c r="E70" s="5"/>
      <c r="F70" s="5"/>
      <c r="G70" s="5"/>
    </row>
    <row r="71" spans="1:7" x14ac:dyDescent="0.35">
      <c r="A71" s="6"/>
      <c r="B71" s="6"/>
      <c r="C71" s="6"/>
      <c r="D71" s="6"/>
      <c r="E71" s="5"/>
      <c r="F71" s="5"/>
      <c r="G71" s="5"/>
    </row>
    <row r="72" spans="1:7" x14ac:dyDescent="0.35">
      <c r="A72" s="6"/>
      <c r="B72" s="6"/>
      <c r="C72" s="6"/>
      <c r="D72" s="6"/>
      <c r="E72" s="5"/>
      <c r="F72" s="5"/>
      <c r="G72" s="5"/>
    </row>
    <row r="73" spans="1:7" x14ac:dyDescent="0.35">
      <c r="A73" s="6"/>
      <c r="B73" s="6"/>
      <c r="C73" s="6"/>
      <c r="D73" s="6"/>
      <c r="E73" s="5"/>
      <c r="F73" s="5"/>
      <c r="G73" s="5"/>
    </row>
    <row r="74" spans="1:7" x14ac:dyDescent="0.35">
      <c r="A74" s="6"/>
      <c r="B74" s="6"/>
      <c r="C74" s="6"/>
      <c r="D74" s="6"/>
      <c r="E74" s="5"/>
      <c r="F74" s="5"/>
      <c r="G74" s="5"/>
    </row>
    <row r="75" spans="1:7" x14ac:dyDescent="0.35">
      <c r="A75" s="6"/>
      <c r="B75" s="6"/>
      <c r="C75" s="6"/>
      <c r="D75" s="6"/>
      <c r="E75" s="5"/>
      <c r="F75" s="5"/>
      <c r="G75" s="5"/>
    </row>
    <row r="76" spans="1:7" x14ac:dyDescent="0.35">
      <c r="A76" s="6"/>
      <c r="B76" s="6"/>
      <c r="C76" s="6"/>
      <c r="D76" s="6"/>
      <c r="E76" s="5"/>
      <c r="F76" s="5"/>
      <c r="G76" s="5"/>
    </row>
    <row r="77" spans="1:7" x14ac:dyDescent="0.35">
      <c r="A77" s="6"/>
      <c r="B77" s="6"/>
      <c r="C77" s="6"/>
      <c r="D77" s="6"/>
      <c r="E77" s="5"/>
      <c r="F77" s="5"/>
      <c r="G77" s="5"/>
    </row>
    <row r="78" spans="1:7" x14ac:dyDescent="0.35">
      <c r="A78" s="6"/>
      <c r="B78" s="6"/>
      <c r="C78" s="6"/>
      <c r="D78" s="6"/>
      <c r="E78" s="5"/>
      <c r="F78" s="5"/>
      <c r="G78" s="5"/>
    </row>
    <row r="79" spans="1:7" x14ac:dyDescent="0.35">
      <c r="A79" s="6"/>
      <c r="B79" s="6"/>
      <c r="C79" s="6"/>
      <c r="D79" s="6"/>
      <c r="E79" s="5"/>
      <c r="F79" s="5"/>
      <c r="G79" s="5"/>
    </row>
    <row r="80" spans="1:7" x14ac:dyDescent="0.35">
      <c r="A80" s="6"/>
      <c r="B80" s="6"/>
      <c r="C80" s="6"/>
      <c r="D80" s="6"/>
      <c r="E80" s="5"/>
      <c r="F80" s="5"/>
      <c r="G80" s="5"/>
    </row>
    <row r="81" spans="1:7" x14ac:dyDescent="0.35">
      <c r="A81" s="6"/>
      <c r="B81" s="6"/>
      <c r="C81" s="6"/>
      <c r="D81" s="6"/>
      <c r="E81" s="5"/>
      <c r="F81" s="5"/>
      <c r="G81" s="5"/>
    </row>
    <row r="82" spans="1:7" x14ac:dyDescent="0.35">
      <c r="A82" s="6"/>
      <c r="B82" s="6"/>
      <c r="C82" s="6"/>
      <c r="D82" s="6"/>
      <c r="E82" s="5"/>
      <c r="F82" s="5"/>
      <c r="G82" s="5"/>
    </row>
    <row r="83" spans="1:7" x14ac:dyDescent="0.35">
      <c r="A83" s="6"/>
      <c r="B83" s="6"/>
      <c r="C83" s="6"/>
      <c r="D83" s="6"/>
      <c r="E83" s="5"/>
      <c r="F83" s="5"/>
      <c r="G83" s="5"/>
    </row>
    <row r="84" spans="1:7" x14ac:dyDescent="0.35">
      <c r="A84" s="6"/>
      <c r="B84" s="6"/>
      <c r="C84" s="6"/>
      <c r="D84" s="6"/>
      <c r="E84" s="5"/>
      <c r="F84" s="5"/>
      <c r="G84" s="5"/>
    </row>
    <row r="85" spans="1:7" x14ac:dyDescent="0.35">
      <c r="A85" s="6"/>
      <c r="B85" s="6"/>
      <c r="C85" s="6"/>
      <c r="D85" s="6"/>
      <c r="E85" s="5"/>
      <c r="F85" s="5"/>
      <c r="G85" s="5"/>
    </row>
    <row r="86" spans="1:7" x14ac:dyDescent="0.35">
      <c r="A86" s="6"/>
      <c r="B86" s="6"/>
      <c r="C86" s="6"/>
      <c r="D86" s="6"/>
      <c r="E86" s="5"/>
      <c r="F86" s="5"/>
      <c r="G86" s="5"/>
    </row>
    <row r="87" spans="1:7" x14ac:dyDescent="0.35">
      <c r="A87" s="6"/>
      <c r="B87" s="6"/>
      <c r="C87" s="6"/>
      <c r="D87" s="6"/>
      <c r="E87" s="5"/>
      <c r="F87" s="5"/>
      <c r="G87" s="5"/>
    </row>
    <row r="88" spans="1:7" x14ac:dyDescent="0.35">
      <c r="A88" s="6"/>
      <c r="B88" s="6"/>
      <c r="C88" s="6"/>
      <c r="D88" s="6"/>
      <c r="E88" s="5"/>
      <c r="F88" s="5"/>
      <c r="G88" s="5"/>
    </row>
    <row r="89" spans="1:7" x14ac:dyDescent="0.35">
      <c r="A89" s="6"/>
      <c r="B89" s="6"/>
      <c r="C89" s="6"/>
      <c r="D89" s="6"/>
      <c r="E89" s="5"/>
      <c r="F89" s="5"/>
      <c r="G89" s="5"/>
    </row>
    <row r="90" spans="1:7" x14ac:dyDescent="0.35">
      <c r="A90" s="6"/>
      <c r="B90" s="6"/>
      <c r="C90" s="6"/>
      <c r="D90" s="6"/>
      <c r="E90" s="5"/>
      <c r="F90" s="5"/>
      <c r="G90" s="5"/>
    </row>
    <row r="91" spans="1:7" x14ac:dyDescent="0.35">
      <c r="A91" s="6"/>
      <c r="B91" s="6"/>
      <c r="C91" s="6"/>
      <c r="D91" s="6"/>
      <c r="E91" s="5"/>
      <c r="F91" s="5"/>
      <c r="G91" s="5"/>
    </row>
    <row r="92" spans="1:7" x14ac:dyDescent="0.35">
      <c r="A92" s="6"/>
      <c r="B92" s="6"/>
      <c r="C92" s="6"/>
      <c r="D92" s="6"/>
      <c r="E92" s="5"/>
      <c r="F92" s="5"/>
      <c r="G92" s="5"/>
    </row>
    <row r="93" spans="1:7" x14ac:dyDescent="0.35">
      <c r="A93" s="6"/>
      <c r="B93" s="6"/>
      <c r="C93" s="6"/>
      <c r="D93" s="6"/>
      <c r="E93" s="5"/>
      <c r="F93" s="5"/>
      <c r="G93" s="5"/>
    </row>
    <row r="94" spans="1:7" x14ac:dyDescent="0.35">
      <c r="A94" s="6"/>
      <c r="B94" s="6"/>
      <c r="C94" s="6"/>
      <c r="D94" s="6"/>
      <c r="E94" s="5"/>
      <c r="F94" s="5"/>
      <c r="G94" s="5"/>
    </row>
    <row r="95" spans="1:7" x14ac:dyDescent="0.35">
      <c r="A95" s="6"/>
      <c r="B95" s="6"/>
      <c r="C95" s="6"/>
      <c r="D95" s="6"/>
      <c r="E95" s="5"/>
      <c r="F95" s="5"/>
      <c r="G95" s="5"/>
    </row>
    <row r="96" spans="1:7" x14ac:dyDescent="0.35">
      <c r="A96" s="6"/>
      <c r="B96" s="6"/>
      <c r="C96" s="6"/>
      <c r="D96" s="6"/>
      <c r="E96" s="5"/>
      <c r="F96" s="5"/>
      <c r="G96" s="5"/>
    </row>
    <row r="97" spans="1:7" x14ac:dyDescent="0.35">
      <c r="A97" s="6"/>
      <c r="B97" s="6"/>
      <c r="C97" s="6"/>
      <c r="D97" s="6"/>
      <c r="E97" s="5"/>
      <c r="F97" s="5"/>
      <c r="G97" s="5"/>
    </row>
    <row r="98" spans="1:7" x14ac:dyDescent="0.35">
      <c r="A98" s="6"/>
      <c r="B98" s="6"/>
      <c r="C98" s="6"/>
      <c r="D98" s="6"/>
      <c r="E98" s="5"/>
      <c r="F98" s="5"/>
      <c r="G98" s="5"/>
    </row>
    <row r="99" spans="1:7" x14ac:dyDescent="0.35">
      <c r="A99" s="6"/>
      <c r="B99" s="6"/>
      <c r="C99" s="6"/>
      <c r="D99" s="6"/>
      <c r="E99" s="5"/>
      <c r="F99" s="5"/>
      <c r="G99" s="5"/>
    </row>
    <row r="100" spans="1:7" x14ac:dyDescent="0.35">
      <c r="A100" s="6"/>
      <c r="B100" s="6"/>
      <c r="C100" s="6"/>
      <c r="D100" s="6"/>
      <c r="E100" s="5"/>
      <c r="F100" s="5"/>
      <c r="G100" s="5"/>
    </row>
    <row r="101" spans="1:7" x14ac:dyDescent="0.35">
      <c r="A101" s="6"/>
      <c r="B101" s="6"/>
      <c r="C101" s="6"/>
      <c r="D101" s="6"/>
      <c r="E101" s="5"/>
      <c r="F101" s="5"/>
      <c r="G101" s="5"/>
    </row>
    <row r="102" spans="1:7" x14ac:dyDescent="0.35">
      <c r="A102" s="6"/>
      <c r="B102" s="6"/>
      <c r="C102" s="6"/>
      <c r="D102" s="6"/>
      <c r="E102" s="5"/>
      <c r="F102" s="5"/>
      <c r="G102" s="5"/>
    </row>
    <row r="103" spans="1:7" x14ac:dyDescent="0.35">
      <c r="A103" s="6"/>
      <c r="B103" s="6"/>
      <c r="C103" s="6"/>
      <c r="D103" s="6"/>
      <c r="E103" s="5"/>
      <c r="F103" s="5"/>
      <c r="G103" s="5"/>
    </row>
    <row r="104" spans="1:7" x14ac:dyDescent="0.35">
      <c r="A104" s="6"/>
      <c r="B104" s="6"/>
      <c r="C104" s="6"/>
      <c r="D104" s="6"/>
      <c r="E104" s="5"/>
      <c r="F104" s="5"/>
      <c r="G104" s="5"/>
    </row>
    <row r="105" spans="1:7" x14ac:dyDescent="0.35">
      <c r="A105" s="6"/>
      <c r="B105" s="6"/>
      <c r="C105" s="6"/>
      <c r="D105" s="6"/>
      <c r="E105" s="5"/>
      <c r="F105" s="5"/>
      <c r="G105" s="5"/>
    </row>
    <row r="106" spans="1:7" x14ac:dyDescent="0.35">
      <c r="A106" s="6"/>
      <c r="B106" s="6"/>
      <c r="C106" s="6"/>
      <c r="D106" s="6"/>
      <c r="E106" s="5"/>
      <c r="F106" s="5"/>
      <c r="G106" s="5"/>
    </row>
    <row r="107" spans="1:7" x14ac:dyDescent="0.35">
      <c r="A107" s="6"/>
      <c r="B107" s="6"/>
      <c r="C107" s="6"/>
      <c r="D107" s="6"/>
      <c r="E107" s="5"/>
      <c r="F107" s="5"/>
      <c r="G107" s="5"/>
    </row>
    <row r="108" spans="1:7" x14ac:dyDescent="0.35">
      <c r="A108" s="6"/>
      <c r="B108" s="6"/>
      <c r="C108" s="6"/>
      <c r="D108" s="6"/>
      <c r="E108" s="5"/>
      <c r="F108" s="5"/>
      <c r="G108" s="5"/>
    </row>
    <row r="109" spans="1:7" x14ac:dyDescent="0.35">
      <c r="A109" s="6"/>
      <c r="B109" s="6"/>
      <c r="C109" s="6"/>
      <c r="D109" s="6"/>
      <c r="E109" s="5"/>
      <c r="F109" s="5"/>
      <c r="G109" s="5"/>
    </row>
    <row r="110" spans="1:7" x14ac:dyDescent="0.35">
      <c r="A110" s="6"/>
      <c r="B110" s="6"/>
      <c r="C110" s="6"/>
      <c r="D110" s="6"/>
      <c r="E110" s="5"/>
      <c r="F110" s="5"/>
      <c r="G110" s="5"/>
    </row>
    <row r="111" spans="1:7" x14ac:dyDescent="0.35">
      <c r="A111" s="6"/>
      <c r="B111" s="6"/>
      <c r="C111" s="6"/>
      <c r="D111" s="6"/>
      <c r="E111" s="5"/>
      <c r="F111" s="5"/>
      <c r="G111" s="5"/>
    </row>
    <row r="112" spans="1:7" x14ac:dyDescent="0.35">
      <c r="A112" s="6"/>
      <c r="B112" s="6"/>
      <c r="C112" s="6"/>
      <c r="D112" s="6"/>
      <c r="E112" s="5"/>
      <c r="F112" s="5"/>
      <c r="G112" s="5"/>
    </row>
    <row r="113" spans="1:7" x14ac:dyDescent="0.35">
      <c r="A113" s="6"/>
      <c r="B113" s="6"/>
      <c r="C113" s="6"/>
      <c r="D113" s="6"/>
      <c r="E113" s="5"/>
      <c r="F113" s="5"/>
      <c r="G113" s="5"/>
    </row>
    <row r="114" spans="1:7" x14ac:dyDescent="0.35">
      <c r="A114" s="6"/>
      <c r="B114" s="6"/>
      <c r="C114" s="6"/>
      <c r="D114" s="6"/>
      <c r="E114" s="5"/>
      <c r="F114" s="5"/>
      <c r="G114" s="5"/>
    </row>
    <row r="115" spans="1:7" x14ac:dyDescent="0.35">
      <c r="A115" s="6"/>
      <c r="B115" s="6"/>
      <c r="C115" s="6"/>
      <c r="D115" s="6"/>
      <c r="E115" s="5"/>
      <c r="F115" s="5"/>
      <c r="G115" s="5"/>
    </row>
    <row r="116" spans="1:7" x14ac:dyDescent="0.35">
      <c r="A116" s="6"/>
      <c r="B116" s="6"/>
      <c r="C116" s="6"/>
      <c r="D116" s="6"/>
      <c r="E116" s="5"/>
      <c r="F116" s="5"/>
      <c r="G116" s="5"/>
    </row>
    <row r="117" spans="1:7" x14ac:dyDescent="0.35">
      <c r="A117" s="6"/>
      <c r="B117" s="6"/>
      <c r="C117" s="6"/>
      <c r="D117" s="6"/>
      <c r="E117" s="5"/>
      <c r="F117" s="5"/>
      <c r="G117" s="5"/>
    </row>
    <row r="118" spans="1:7" x14ac:dyDescent="0.35">
      <c r="A118" s="6"/>
      <c r="B118" s="6"/>
      <c r="C118" s="6"/>
      <c r="D118" s="6"/>
      <c r="E118" s="5"/>
      <c r="F118" s="5"/>
      <c r="G118" s="5"/>
    </row>
    <row r="119" spans="1:7" x14ac:dyDescent="0.35">
      <c r="A119" s="6"/>
      <c r="B119" s="6"/>
      <c r="C119" s="6"/>
      <c r="D119" s="6"/>
      <c r="E119" s="5"/>
      <c r="F119" s="5"/>
      <c r="G119" s="5"/>
    </row>
    <row r="120" spans="1:7" x14ac:dyDescent="0.35">
      <c r="A120" s="6"/>
      <c r="B120" s="6"/>
      <c r="C120" s="6"/>
      <c r="D120" s="6"/>
      <c r="E120" s="5"/>
      <c r="F120" s="5"/>
      <c r="G120" s="5"/>
    </row>
    <row r="121" spans="1:7" x14ac:dyDescent="0.35">
      <c r="A121" s="6"/>
      <c r="B121" s="6"/>
      <c r="C121" s="6"/>
      <c r="D121" s="6"/>
      <c r="E121" s="5"/>
      <c r="F121" s="5"/>
      <c r="G121" s="5"/>
    </row>
    <row r="122" spans="1:7" x14ac:dyDescent="0.35">
      <c r="A122" s="6"/>
      <c r="B122" s="6"/>
      <c r="C122" s="6"/>
      <c r="D122" s="6"/>
      <c r="E122" s="5"/>
      <c r="F122" s="5"/>
      <c r="G122" s="5"/>
    </row>
    <row r="123" spans="1:7" x14ac:dyDescent="0.35">
      <c r="A123" s="6"/>
      <c r="B123" s="6"/>
      <c r="C123" s="6"/>
      <c r="D123" s="6"/>
      <c r="E123" s="5"/>
      <c r="F123" s="5"/>
      <c r="G123" s="5"/>
    </row>
    <row r="124" spans="1:7" x14ac:dyDescent="0.35">
      <c r="A124" s="6"/>
      <c r="B124" s="6"/>
      <c r="C124" s="6"/>
      <c r="D124" s="6"/>
      <c r="E124" s="5"/>
      <c r="F124" s="5"/>
      <c r="G124" s="5"/>
    </row>
    <row r="125" spans="1:7" x14ac:dyDescent="0.35">
      <c r="A125" s="6"/>
      <c r="B125" s="6"/>
      <c r="C125" s="6"/>
      <c r="D125" s="6"/>
      <c r="E125" s="5"/>
      <c r="F125" s="5"/>
      <c r="G125" s="5"/>
    </row>
    <row r="126" spans="1:7" x14ac:dyDescent="0.35">
      <c r="A126" s="6"/>
      <c r="B126" s="6"/>
      <c r="C126" s="6"/>
      <c r="D126" s="6"/>
      <c r="E126" s="5"/>
      <c r="F126" s="5"/>
      <c r="G126" s="5"/>
    </row>
    <row r="127" spans="1:7" x14ac:dyDescent="0.35">
      <c r="A127" s="6"/>
      <c r="B127" s="6"/>
      <c r="C127" s="6"/>
      <c r="D127" s="6"/>
      <c r="E127" s="5"/>
      <c r="F127" s="5"/>
      <c r="G127" s="5"/>
    </row>
    <row r="128" spans="1:7" x14ac:dyDescent="0.35">
      <c r="A128" s="6"/>
      <c r="B128" s="6"/>
      <c r="C128" s="6"/>
      <c r="D128" s="6"/>
      <c r="E128" s="5"/>
      <c r="F128" s="5"/>
      <c r="G128" s="5"/>
    </row>
    <row r="129" spans="1:7" x14ac:dyDescent="0.35">
      <c r="A129" s="6"/>
      <c r="B129" s="6"/>
      <c r="C129" s="6"/>
      <c r="D129" s="6"/>
      <c r="E129" s="5"/>
      <c r="F129" s="5"/>
      <c r="G129" s="5"/>
    </row>
    <row r="130" spans="1:7" x14ac:dyDescent="0.35">
      <c r="A130" s="6"/>
      <c r="B130" s="6"/>
      <c r="C130" s="6"/>
      <c r="D130" s="6"/>
      <c r="E130" s="5"/>
      <c r="F130" s="5"/>
      <c r="G130" s="5"/>
    </row>
    <row r="131" spans="1:7" x14ac:dyDescent="0.35">
      <c r="A131" s="6"/>
      <c r="B131" s="6"/>
      <c r="C131" s="6"/>
      <c r="D131" s="6"/>
      <c r="E131" s="5"/>
      <c r="F131" s="5"/>
      <c r="G131" s="5"/>
    </row>
    <row r="132" spans="1:7" x14ac:dyDescent="0.35">
      <c r="A132" s="6"/>
      <c r="B132" s="6"/>
      <c r="C132" s="6"/>
      <c r="D132" s="6"/>
      <c r="E132" s="5"/>
      <c r="F132" s="5"/>
      <c r="G132" s="5"/>
    </row>
    <row r="133" spans="1:7" x14ac:dyDescent="0.35">
      <c r="A133" s="6"/>
      <c r="B133" s="6"/>
      <c r="C133" s="6"/>
      <c r="D133" s="6"/>
      <c r="E133" s="5"/>
      <c r="F133" s="5"/>
      <c r="G133" s="5"/>
    </row>
    <row r="134" spans="1:7" x14ac:dyDescent="0.35">
      <c r="A134" s="6"/>
      <c r="B134" s="6"/>
      <c r="C134" s="6"/>
      <c r="D134" s="6"/>
      <c r="E134" s="5"/>
      <c r="F134" s="5"/>
      <c r="G134" s="5"/>
    </row>
    <row r="135" spans="1:7" x14ac:dyDescent="0.35">
      <c r="A135" s="6"/>
      <c r="B135" s="6"/>
      <c r="C135" s="6"/>
      <c r="D135" s="6"/>
      <c r="E135" s="5"/>
      <c r="F135" s="5"/>
      <c r="G135" s="5"/>
    </row>
    <row r="136" spans="1:7" x14ac:dyDescent="0.35">
      <c r="A136" s="6"/>
      <c r="B136" s="6"/>
      <c r="C136" s="6"/>
      <c r="D136" s="6"/>
      <c r="E136" s="5"/>
      <c r="F136" s="5"/>
      <c r="G136" s="5"/>
    </row>
    <row r="137" spans="1:7" x14ac:dyDescent="0.35">
      <c r="A137" s="6"/>
      <c r="B137" s="6"/>
      <c r="C137" s="6"/>
      <c r="D137" s="6"/>
      <c r="E137" s="5"/>
      <c r="F137" s="5"/>
      <c r="G137" s="5"/>
    </row>
    <row r="138" spans="1:7" x14ac:dyDescent="0.35">
      <c r="A138" s="6"/>
      <c r="B138" s="6"/>
      <c r="C138" s="6"/>
      <c r="D138" s="6"/>
      <c r="E138" s="5"/>
      <c r="F138" s="5"/>
      <c r="G138" s="5"/>
    </row>
    <row r="139" spans="1:7" x14ac:dyDescent="0.35">
      <c r="A139" s="6"/>
      <c r="B139" s="6"/>
      <c r="C139" s="6"/>
      <c r="D139" s="6"/>
      <c r="E139" s="5"/>
      <c r="F139" s="5"/>
      <c r="G139" s="5"/>
    </row>
    <row r="140" spans="1:7" x14ac:dyDescent="0.35">
      <c r="A140" s="6"/>
      <c r="B140" s="6"/>
      <c r="C140" s="6"/>
      <c r="D140" s="6"/>
      <c r="E140" s="5"/>
      <c r="F140" s="5"/>
      <c r="G140" s="5"/>
    </row>
    <row r="141" spans="1:7" x14ac:dyDescent="0.35">
      <c r="A141" s="6"/>
      <c r="B141" s="6"/>
      <c r="C141" s="6"/>
      <c r="D141" s="6"/>
      <c r="E141" s="5"/>
      <c r="F141" s="5"/>
      <c r="G141" s="5"/>
    </row>
    <row r="142" spans="1:7" x14ac:dyDescent="0.35">
      <c r="A142" s="6"/>
      <c r="B142" s="6"/>
      <c r="C142" s="6"/>
      <c r="D142" s="6"/>
      <c r="E142" s="5"/>
      <c r="F142" s="5"/>
      <c r="G142" s="5"/>
    </row>
    <row r="143" spans="1:7" x14ac:dyDescent="0.35">
      <c r="A143" s="6"/>
      <c r="B143" s="6"/>
      <c r="C143" s="6"/>
      <c r="D143" s="6"/>
      <c r="E143" s="5"/>
      <c r="F143" s="5"/>
      <c r="G143" s="5"/>
    </row>
    <row r="144" spans="1:7" x14ac:dyDescent="0.35">
      <c r="A144" s="6"/>
      <c r="B144" s="6"/>
      <c r="C144" s="6"/>
      <c r="D144" s="6"/>
      <c r="E144" s="5"/>
      <c r="F144" s="5"/>
      <c r="G144" s="5"/>
    </row>
    <row r="145" spans="1:7" x14ac:dyDescent="0.35">
      <c r="A145" s="6"/>
      <c r="B145" s="6"/>
      <c r="C145" s="6"/>
      <c r="D145" s="6"/>
      <c r="E145" s="5"/>
      <c r="F145" s="5"/>
      <c r="G145" s="5"/>
    </row>
    <row r="146" spans="1:7" x14ac:dyDescent="0.35">
      <c r="A146" s="6"/>
      <c r="B146" s="6"/>
      <c r="C146" s="6"/>
      <c r="D146" s="6"/>
      <c r="E146" s="5"/>
      <c r="F146" s="5"/>
      <c r="G146" s="5"/>
    </row>
    <row r="147" spans="1:7" x14ac:dyDescent="0.35">
      <c r="A147" s="6"/>
      <c r="B147" s="6"/>
      <c r="C147" s="6"/>
      <c r="D147" s="6"/>
      <c r="E147" s="5"/>
      <c r="F147" s="5"/>
      <c r="G147" s="5"/>
    </row>
    <row r="148" spans="1:7" x14ac:dyDescent="0.35">
      <c r="A148" s="6"/>
      <c r="B148" s="6"/>
      <c r="C148" s="6"/>
      <c r="D148" s="6"/>
      <c r="E148" s="5"/>
      <c r="F148" s="5"/>
      <c r="G148" s="5"/>
    </row>
    <row r="149" spans="1:7" x14ac:dyDescent="0.35">
      <c r="A149" s="6"/>
      <c r="B149" s="6"/>
      <c r="C149" s="6"/>
      <c r="D149" s="6"/>
      <c r="E149" s="5"/>
      <c r="F149" s="5"/>
      <c r="G149" s="5"/>
    </row>
    <row r="150" spans="1:7" x14ac:dyDescent="0.35">
      <c r="A150" s="6"/>
      <c r="B150" s="6"/>
      <c r="C150" s="6"/>
      <c r="D150" s="6"/>
      <c r="E150" s="5"/>
      <c r="F150" s="5"/>
      <c r="G150" s="5"/>
    </row>
    <row r="151" spans="1:7" x14ac:dyDescent="0.35">
      <c r="A151" s="6"/>
      <c r="B151" s="6"/>
      <c r="C151" s="6"/>
      <c r="D151" s="6"/>
      <c r="E151" s="5"/>
      <c r="F151" s="5"/>
      <c r="G151" s="5"/>
    </row>
    <row r="152" spans="1:7" x14ac:dyDescent="0.35">
      <c r="A152" s="6"/>
      <c r="B152" s="6"/>
      <c r="C152" s="6"/>
      <c r="D152" s="6"/>
      <c r="E152" s="5"/>
      <c r="F152" s="5"/>
      <c r="G152" s="5"/>
    </row>
    <row r="153" spans="1:7" x14ac:dyDescent="0.35">
      <c r="A153" s="6"/>
      <c r="B153" s="6"/>
      <c r="C153" s="6"/>
      <c r="D153" s="6"/>
      <c r="E153" s="5"/>
      <c r="F153" s="5"/>
      <c r="G153" s="5"/>
    </row>
    <row r="154" spans="1:7" x14ac:dyDescent="0.35">
      <c r="A154" s="6"/>
      <c r="B154" s="6"/>
      <c r="C154" s="6"/>
      <c r="D154" s="6"/>
      <c r="E154" s="5"/>
      <c r="F154" s="5"/>
      <c r="G154" s="5"/>
    </row>
    <row r="155" spans="1:7" x14ac:dyDescent="0.35">
      <c r="A155" s="6"/>
      <c r="B155" s="6"/>
      <c r="C155" s="6"/>
      <c r="D155" s="6"/>
      <c r="E155" s="5"/>
      <c r="F155" s="5"/>
      <c r="G155" s="5"/>
    </row>
    <row r="156" spans="1:7" x14ac:dyDescent="0.35">
      <c r="A156" s="6"/>
      <c r="B156" s="6"/>
      <c r="C156" s="6"/>
      <c r="D156" s="6"/>
      <c r="E156" s="5"/>
      <c r="F156" s="5"/>
      <c r="G156" s="5"/>
    </row>
    <row r="157" spans="1:7" x14ac:dyDescent="0.35">
      <c r="A157" s="6"/>
      <c r="B157" s="6"/>
      <c r="C157" s="6"/>
      <c r="D157" s="6"/>
      <c r="E157" s="5"/>
      <c r="F157" s="5"/>
      <c r="G157" s="5"/>
    </row>
    <row r="158" spans="1:7" x14ac:dyDescent="0.35">
      <c r="A158" s="6"/>
      <c r="B158" s="6"/>
      <c r="C158" s="6"/>
      <c r="D158" s="6"/>
      <c r="E158" s="5"/>
      <c r="F158" s="5"/>
      <c r="G158" s="5"/>
    </row>
    <row r="159" spans="1:7" x14ac:dyDescent="0.35">
      <c r="A159" s="6"/>
      <c r="B159" s="6"/>
      <c r="C159" s="6"/>
      <c r="D159" s="6"/>
      <c r="E159" s="5"/>
      <c r="F159" s="5"/>
      <c r="G159" s="5"/>
    </row>
    <row r="160" spans="1:7" x14ac:dyDescent="0.35">
      <c r="A160" s="6"/>
      <c r="B160" s="6"/>
      <c r="C160" s="6"/>
      <c r="D160" s="6"/>
      <c r="E160" s="5"/>
      <c r="F160" s="5"/>
      <c r="G160" s="5"/>
    </row>
    <row r="161" spans="1:7" x14ac:dyDescent="0.35">
      <c r="A161" s="6"/>
      <c r="B161" s="6"/>
      <c r="C161" s="6"/>
      <c r="D161" s="6"/>
      <c r="E161" s="5"/>
      <c r="F161" s="5"/>
      <c r="G161" s="5"/>
    </row>
    <row r="162" spans="1:7" x14ac:dyDescent="0.35">
      <c r="A162" s="6"/>
      <c r="B162" s="6"/>
      <c r="C162" s="6"/>
      <c r="D162" s="6"/>
      <c r="E162" s="5"/>
      <c r="F162" s="5"/>
      <c r="G162" s="5"/>
    </row>
    <row r="163" spans="1:7" x14ac:dyDescent="0.35">
      <c r="A163" s="6"/>
      <c r="B163" s="6"/>
      <c r="C163" s="6"/>
      <c r="D163" s="6"/>
      <c r="E163" s="5"/>
      <c r="F163" s="5"/>
      <c r="G163" s="5"/>
    </row>
    <row r="164" spans="1:7" x14ac:dyDescent="0.35">
      <c r="A164" s="6"/>
      <c r="B164" s="6"/>
      <c r="C164" s="6"/>
      <c r="D164" s="6"/>
      <c r="E164" s="5"/>
      <c r="F164" s="5"/>
      <c r="G164" s="5"/>
    </row>
    <row r="165" spans="1:7" x14ac:dyDescent="0.35">
      <c r="A165" s="6"/>
      <c r="B165" s="6"/>
      <c r="C165" s="6"/>
      <c r="D165" s="6"/>
      <c r="E165" s="5"/>
      <c r="F165" s="5"/>
      <c r="G165" s="5"/>
    </row>
    <row r="166" spans="1:7" x14ac:dyDescent="0.35">
      <c r="A166" s="6"/>
      <c r="B166" s="6"/>
      <c r="C166" s="6"/>
      <c r="D166" s="6"/>
      <c r="E166" s="5"/>
      <c r="F166" s="5"/>
      <c r="G166" s="5"/>
    </row>
    <row r="167" spans="1:7" x14ac:dyDescent="0.35">
      <c r="A167" s="6"/>
      <c r="B167" s="6"/>
      <c r="C167" s="6"/>
      <c r="D167" s="6"/>
      <c r="E167" s="5"/>
      <c r="F167" s="5"/>
      <c r="G167" s="5"/>
    </row>
    <row r="168" spans="1:7" x14ac:dyDescent="0.35">
      <c r="A168" s="6"/>
      <c r="B168" s="6"/>
      <c r="C168" s="6"/>
      <c r="D168" s="6"/>
      <c r="E168" s="5"/>
      <c r="F168" s="5"/>
      <c r="G168" s="5"/>
    </row>
    <row r="169" spans="1:7" x14ac:dyDescent="0.35">
      <c r="A169" s="6"/>
      <c r="B169" s="6"/>
      <c r="C169" s="6"/>
      <c r="D169" s="6"/>
      <c r="E169" s="5"/>
      <c r="F169" s="5"/>
      <c r="G169" s="5"/>
    </row>
    <row r="170" spans="1:7" x14ac:dyDescent="0.35">
      <c r="A170" s="6"/>
      <c r="B170" s="6"/>
      <c r="C170" s="6"/>
      <c r="D170" s="6"/>
      <c r="E170" s="5"/>
      <c r="F170" s="5"/>
      <c r="G170" s="5"/>
    </row>
    <row r="171" spans="1:7" x14ac:dyDescent="0.35">
      <c r="A171" s="6"/>
      <c r="B171" s="6"/>
      <c r="C171" s="6"/>
      <c r="D171" s="6"/>
      <c r="E171" s="5"/>
      <c r="F171" s="5"/>
      <c r="G171" s="5"/>
    </row>
    <row r="172" spans="1:7" x14ac:dyDescent="0.35">
      <c r="A172" s="6"/>
      <c r="B172" s="6"/>
      <c r="C172" s="6"/>
      <c r="D172" s="6"/>
      <c r="E172" s="5"/>
      <c r="F172" s="5"/>
      <c r="G172" s="5"/>
    </row>
    <row r="173" spans="1:7" x14ac:dyDescent="0.35">
      <c r="A173" s="6"/>
      <c r="B173" s="6"/>
      <c r="C173" s="6"/>
      <c r="D173" s="6"/>
      <c r="E173" s="5"/>
      <c r="F173" s="5"/>
      <c r="G173" s="5"/>
    </row>
    <row r="174" spans="1:7" x14ac:dyDescent="0.35">
      <c r="A174" s="6"/>
      <c r="B174" s="6"/>
      <c r="C174" s="6"/>
      <c r="D174" s="6"/>
      <c r="E174" s="5"/>
      <c r="F174" s="5"/>
      <c r="G174" s="5"/>
    </row>
    <row r="175" spans="1:7" x14ac:dyDescent="0.35">
      <c r="A175" s="6"/>
      <c r="B175" s="6"/>
      <c r="C175" s="6"/>
      <c r="D175" s="6"/>
      <c r="E175" s="5"/>
      <c r="F175" s="5"/>
      <c r="G175" s="5"/>
    </row>
    <row r="176" spans="1:7" x14ac:dyDescent="0.35">
      <c r="A176" s="6"/>
      <c r="B176" s="6"/>
      <c r="C176" s="6"/>
      <c r="D176" s="6"/>
      <c r="E176" s="5"/>
      <c r="F176" s="5"/>
      <c r="G176" s="5"/>
    </row>
    <row r="177" spans="1:7" x14ac:dyDescent="0.35">
      <c r="A177" s="6"/>
      <c r="B177" s="6"/>
      <c r="C177" s="6"/>
      <c r="D177" s="6"/>
      <c r="E177" s="5"/>
      <c r="F177" s="5"/>
      <c r="G177" s="5"/>
    </row>
    <row r="178" spans="1:7" x14ac:dyDescent="0.35">
      <c r="A178" s="6"/>
      <c r="B178" s="6"/>
      <c r="C178" s="6"/>
      <c r="D178" s="6"/>
      <c r="E178" s="5"/>
      <c r="F178" s="5"/>
      <c r="G178" s="5"/>
    </row>
    <row r="179" spans="1:7" x14ac:dyDescent="0.35">
      <c r="A179" s="6"/>
      <c r="B179" s="6"/>
      <c r="C179" s="6"/>
      <c r="D179" s="6"/>
      <c r="E179" s="5"/>
      <c r="F179" s="5"/>
      <c r="G179" s="5"/>
    </row>
    <row r="180" spans="1:7" x14ac:dyDescent="0.35">
      <c r="A180" s="6"/>
      <c r="B180" s="6"/>
      <c r="C180" s="6"/>
      <c r="D180" s="6"/>
      <c r="E180" s="5"/>
      <c r="F180" s="5"/>
      <c r="G180" s="5"/>
    </row>
    <row r="181" spans="1:7" x14ac:dyDescent="0.35">
      <c r="A181" s="6"/>
      <c r="B181" s="6"/>
      <c r="C181" s="6"/>
      <c r="D181" s="6"/>
      <c r="E181" s="5"/>
      <c r="F181" s="5"/>
      <c r="G181" s="5"/>
    </row>
    <row r="182" spans="1:7" x14ac:dyDescent="0.35">
      <c r="A182" s="6"/>
      <c r="B182" s="6"/>
      <c r="C182" s="6"/>
      <c r="D182" s="6"/>
      <c r="E182" s="5"/>
      <c r="F182" s="5"/>
      <c r="G182" s="5"/>
    </row>
    <row r="183" spans="1:7" x14ac:dyDescent="0.35">
      <c r="A183" s="6"/>
      <c r="B183" s="6"/>
      <c r="C183" s="6"/>
      <c r="D183" s="6"/>
      <c r="E183" s="5"/>
      <c r="F183" s="5"/>
      <c r="G183" s="5"/>
    </row>
    <row r="184" spans="1:7" x14ac:dyDescent="0.35">
      <c r="A184" s="6"/>
      <c r="B184" s="6"/>
      <c r="C184" s="6"/>
      <c r="D184" s="6"/>
      <c r="E184" s="5"/>
      <c r="F184" s="5"/>
      <c r="G184" s="5"/>
    </row>
    <row r="185" spans="1:7" x14ac:dyDescent="0.35">
      <c r="A185" s="6"/>
      <c r="B185" s="6"/>
      <c r="C185" s="6"/>
      <c r="D185" s="6"/>
      <c r="E185" s="5"/>
      <c r="F185" s="5"/>
      <c r="G185" s="5"/>
    </row>
    <row r="186" spans="1:7" x14ac:dyDescent="0.35">
      <c r="A186" s="6"/>
      <c r="B186" s="6"/>
      <c r="C186" s="6"/>
      <c r="D186" s="6"/>
      <c r="E186" s="5"/>
      <c r="F186" s="5"/>
      <c r="G186" s="5"/>
    </row>
    <row r="187" spans="1:7" x14ac:dyDescent="0.35">
      <c r="A187" s="6"/>
      <c r="B187" s="6"/>
      <c r="C187" s="6"/>
      <c r="D187" s="6"/>
      <c r="E187" s="5"/>
      <c r="F187" s="5"/>
      <c r="G187" s="5"/>
    </row>
    <row r="188" spans="1:7" x14ac:dyDescent="0.35">
      <c r="A188" s="6"/>
      <c r="B188" s="6"/>
      <c r="C188" s="6"/>
      <c r="D188" s="6"/>
      <c r="E188" s="5"/>
      <c r="F188" s="5"/>
      <c r="G188" s="5"/>
    </row>
    <row r="189" spans="1:7" x14ac:dyDescent="0.35">
      <c r="A189" s="6"/>
      <c r="B189" s="6"/>
      <c r="C189" s="6"/>
      <c r="D189" s="6"/>
      <c r="E189" s="5"/>
      <c r="F189" s="5"/>
      <c r="G189" s="5"/>
    </row>
    <row r="190" spans="1:7" x14ac:dyDescent="0.35">
      <c r="A190" s="6"/>
      <c r="B190" s="6"/>
      <c r="C190" s="6"/>
      <c r="D190" s="6"/>
      <c r="E190" s="5"/>
      <c r="F190" s="5"/>
      <c r="G190" s="5"/>
    </row>
    <row r="191" spans="1:7" x14ac:dyDescent="0.35">
      <c r="A191" s="6"/>
      <c r="B191" s="6"/>
      <c r="C191" s="6"/>
      <c r="D191" s="6"/>
      <c r="E191" s="5"/>
      <c r="F191" s="5"/>
      <c r="G191" s="5"/>
    </row>
    <row r="192" spans="1:7" x14ac:dyDescent="0.35">
      <c r="A192" s="6"/>
      <c r="B192" s="6"/>
      <c r="C192" s="6"/>
      <c r="D192" s="6"/>
      <c r="E192" s="5"/>
      <c r="F192" s="5"/>
      <c r="G192" s="5"/>
    </row>
    <row r="193" spans="1:7" x14ac:dyDescent="0.35">
      <c r="A193" s="6"/>
      <c r="B193" s="6"/>
      <c r="C193" s="6"/>
      <c r="D193" s="6"/>
      <c r="E193" s="5"/>
      <c r="F193" s="5"/>
      <c r="G193" s="5"/>
    </row>
    <row r="194" spans="1:7" x14ac:dyDescent="0.35">
      <c r="A194" s="6"/>
      <c r="B194" s="6"/>
      <c r="C194" s="6"/>
      <c r="D194" s="6"/>
      <c r="E194" s="5"/>
      <c r="F194" s="5"/>
      <c r="G194" s="5"/>
    </row>
    <row r="195" spans="1:7" x14ac:dyDescent="0.35">
      <c r="A195" s="6"/>
      <c r="B195" s="6"/>
      <c r="C195" s="6"/>
      <c r="D195" s="6"/>
      <c r="E195" s="5"/>
      <c r="F195" s="5"/>
      <c r="G195" s="5"/>
    </row>
    <row r="196" spans="1:7" x14ac:dyDescent="0.35">
      <c r="A196" s="6"/>
      <c r="B196" s="6"/>
      <c r="C196" s="6"/>
      <c r="D196" s="6"/>
      <c r="E196" s="5"/>
      <c r="F196" s="5"/>
      <c r="G196" s="5"/>
    </row>
    <row r="197" spans="1:7" x14ac:dyDescent="0.35">
      <c r="A197" s="6"/>
      <c r="B197" s="6"/>
      <c r="C197" s="6"/>
      <c r="D197" s="6"/>
      <c r="E197" s="5"/>
      <c r="F197" s="5"/>
      <c r="G197" s="5"/>
    </row>
    <row r="198" spans="1:7" x14ac:dyDescent="0.35">
      <c r="A198" s="6"/>
      <c r="B198" s="6"/>
      <c r="C198" s="6"/>
      <c r="D198" s="6"/>
      <c r="E198" s="5"/>
      <c r="F198" s="5"/>
      <c r="G198" s="5"/>
    </row>
    <row r="199" spans="1:7" x14ac:dyDescent="0.35">
      <c r="A199" s="6"/>
      <c r="B199" s="6"/>
      <c r="C199" s="6"/>
      <c r="D199" s="6"/>
      <c r="E199" s="5"/>
      <c r="F199" s="5"/>
      <c r="G199" s="5"/>
    </row>
    <row r="200" spans="1:7" x14ac:dyDescent="0.35">
      <c r="A200" s="6"/>
      <c r="B200" s="6"/>
      <c r="C200" s="6"/>
      <c r="D200" s="6"/>
      <c r="E200" s="5"/>
      <c r="F200" s="5"/>
      <c r="G200" s="5"/>
    </row>
    <row r="201" spans="1:7" x14ac:dyDescent="0.35">
      <c r="A201" s="6"/>
      <c r="B201" s="6"/>
      <c r="C201" s="6"/>
      <c r="D201" s="6"/>
      <c r="E201" s="5"/>
      <c r="F201" s="5"/>
      <c r="G201" s="5"/>
    </row>
    <row r="202" spans="1:7" x14ac:dyDescent="0.35">
      <c r="A202" s="6"/>
      <c r="B202" s="6"/>
      <c r="C202" s="6"/>
      <c r="D202" s="6"/>
      <c r="E202" s="5"/>
      <c r="F202" s="5"/>
      <c r="G202" s="5"/>
    </row>
    <row r="203" spans="1:7" x14ac:dyDescent="0.35">
      <c r="A203" s="6"/>
      <c r="B203" s="6"/>
      <c r="C203" s="6"/>
      <c r="D203" s="6"/>
      <c r="E203" s="5"/>
      <c r="F203" s="5"/>
      <c r="G203" s="5"/>
    </row>
    <row r="204" spans="1:7" x14ac:dyDescent="0.35">
      <c r="A204" s="6"/>
      <c r="B204" s="6"/>
      <c r="C204" s="6"/>
      <c r="D204" s="6"/>
      <c r="E204" s="5"/>
      <c r="F204" s="5"/>
      <c r="G204" s="5"/>
    </row>
    <row r="205" spans="1:7" x14ac:dyDescent="0.35">
      <c r="A205" s="6"/>
      <c r="B205" s="6"/>
      <c r="C205" s="6"/>
      <c r="D205" s="6"/>
      <c r="E205" s="5"/>
      <c r="F205" s="5"/>
      <c r="G205" s="5"/>
    </row>
    <row r="206" spans="1:7" x14ac:dyDescent="0.35">
      <c r="A206" s="6"/>
      <c r="B206" s="6"/>
      <c r="C206" s="6"/>
      <c r="D206" s="6"/>
      <c r="E206" s="5"/>
      <c r="F206" s="5"/>
      <c r="G206" s="5"/>
    </row>
    <row r="207" spans="1:7" x14ac:dyDescent="0.35">
      <c r="A207" s="6"/>
      <c r="B207" s="6"/>
      <c r="C207" s="6"/>
      <c r="D207" s="6"/>
      <c r="E207" s="5"/>
      <c r="F207" s="5"/>
      <c r="G207" s="5"/>
    </row>
    <row r="208" spans="1:7" x14ac:dyDescent="0.35">
      <c r="A208" s="6"/>
      <c r="B208" s="6"/>
      <c r="C208" s="6"/>
      <c r="D208" s="6"/>
      <c r="E208" s="5"/>
      <c r="F208" s="5"/>
      <c r="G208" s="5"/>
    </row>
    <row r="209" spans="1:7" x14ac:dyDescent="0.35">
      <c r="A209" s="6"/>
      <c r="B209" s="6"/>
      <c r="C209" s="6"/>
      <c r="D209" s="6"/>
      <c r="E209" s="5"/>
      <c r="F209" s="5"/>
      <c r="G209" s="5"/>
    </row>
    <row r="210" spans="1:7" x14ac:dyDescent="0.35">
      <c r="A210" s="6"/>
      <c r="B210" s="6"/>
      <c r="C210" s="6"/>
      <c r="D210" s="6"/>
      <c r="E210" s="5"/>
      <c r="F210" s="5"/>
      <c r="G210" s="5"/>
    </row>
    <row r="211" spans="1:7" x14ac:dyDescent="0.35">
      <c r="A211" s="6"/>
      <c r="B211" s="6"/>
      <c r="C211" s="6"/>
      <c r="D211" s="6"/>
      <c r="E211" s="5"/>
      <c r="F211" s="5"/>
      <c r="G211" s="5"/>
    </row>
    <row r="212" spans="1:7" x14ac:dyDescent="0.35">
      <c r="A212" s="6"/>
      <c r="B212" s="6"/>
      <c r="C212" s="6"/>
      <c r="D212" s="6"/>
      <c r="E212" s="5"/>
      <c r="F212" s="5"/>
      <c r="G212" s="5"/>
    </row>
    <row r="213" spans="1:7" x14ac:dyDescent="0.35">
      <c r="A213" s="6"/>
      <c r="B213" s="6"/>
      <c r="C213" s="6"/>
      <c r="D213" s="6"/>
      <c r="E213" s="5"/>
      <c r="F213" s="5"/>
      <c r="G213" s="5"/>
    </row>
    <row r="214" spans="1:7" x14ac:dyDescent="0.35">
      <c r="A214" s="6"/>
      <c r="B214" s="6"/>
      <c r="C214" s="6"/>
      <c r="D214" s="6"/>
      <c r="E214" s="5"/>
      <c r="F214" s="5"/>
      <c r="G214" s="5"/>
    </row>
    <row r="215" spans="1:7" x14ac:dyDescent="0.35">
      <c r="A215" s="6"/>
      <c r="B215" s="6"/>
      <c r="C215" s="6"/>
      <c r="D215" s="6"/>
      <c r="E215" s="5"/>
      <c r="F215" s="5"/>
      <c r="G215" s="5"/>
    </row>
    <row r="216" spans="1:7" x14ac:dyDescent="0.35">
      <c r="A216" s="6"/>
      <c r="B216" s="6"/>
      <c r="C216" s="6"/>
      <c r="D216" s="6"/>
      <c r="E216" s="5"/>
      <c r="F216" s="5"/>
      <c r="G216" s="5"/>
    </row>
    <row r="217" spans="1:7" x14ac:dyDescent="0.35">
      <c r="A217" s="6"/>
      <c r="B217" s="6"/>
      <c r="C217" s="6"/>
      <c r="D217" s="6"/>
      <c r="E217" s="5"/>
      <c r="F217" s="5"/>
      <c r="G217" s="5"/>
    </row>
    <row r="218" spans="1:7" x14ac:dyDescent="0.35">
      <c r="A218" s="6"/>
      <c r="B218" s="6"/>
      <c r="C218" s="6"/>
      <c r="D218" s="6"/>
      <c r="E218" s="5"/>
      <c r="F218" s="5"/>
      <c r="G218" s="5"/>
    </row>
    <row r="219" spans="1:7" x14ac:dyDescent="0.35">
      <c r="A219" s="6"/>
      <c r="B219" s="6"/>
      <c r="C219" s="6"/>
      <c r="D219" s="6"/>
      <c r="E219" s="5"/>
      <c r="F219" s="5"/>
      <c r="G219" s="5"/>
    </row>
    <row r="220" spans="1:7" x14ac:dyDescent="0.35">
      <c r="A220" s="6"/>
      <c r="B220" s="6"/>
      <c r="C220" s="6"/>
      <c r="D220" s="6"/>
      <c r="E220" s="5"/>
      <c r="F220" s="5"/>
      <c r="G220" s="5"/>
    </row>
    <row r="221" spans="1:7" x14ac:dyDescent="0.35">
      <c r="A221" s="6"/>
      <c r="B221" s="6"/>
      <c r="C221" s="6"/>
      <c r="D221" s="6"/>
      <c r="E221" s="5"/>
      <c r="F221" s="5"/>
      <c r="G221" s="5"/>
    </row>
    <row r="222" spans="1:7" x14ac:dyDescent="0.35">
      <c r="A222" s="6"/>
      <c r="B222" s="6"/>
      <c r="C222" s="6"/>
      <c r="D222" s="6"/>
      <c r="E222" s="5"/>
      <c r="F222" s="5"/>
      <c r="G222" s="5"/>
    </row>
    <row r="223" spans="1:7" x14ac:dyDescent="0.35">
      <c r="A223" s="6"/>
      <c r="B223" s="6"/>
      <c r="C223" s="6"/>
      <c r="D223" s="6"/>
      <c r="E223" s="5"/>
      <c r="F223" s="5"/>
      <c r="G223" s="5"/>
    </row>
    <row r="224" spans="1:7" x14ac:dyDescent="0.35">
      <c r="A224" s="6"/>
      <c r="B224" s="6"/>
      <c r="C224" s="6"/>
      <c r="D224" s="6"/>
      <c r="E224" s="5"/>
      <c r="F224" s="5"/>
      <c r="G224" s="5"/>
    </row>
    <row r="225" spans="1:7" x14ac:dyDescent="0.35">
      <c r="A225" s="6"/>
      <c r="B225" s="6"/>
      <c r="C225" s="6"/>
      <c r="D225" s="6"/>
      <c r="E225" s="5"/>
      <c r="F225" s="5"/>
      <c r="G225" s="5"/>
    </row>
    <row r="226" spans="1:7" x14ac:dyDescent="0.35">
      <c r="A226" s="6"/>
      <c r="B226" s="6"/>
      <c r="C226" s="6"/>
      <c r="D226" s="6"/>
      <c r="E226" s="5"/>
      <c r="F226" s="5"/>
      <c r="G226" s="5"/>
    </row>
    <row r="227" spans="1:7" x14ac:dyDescent="0.35">
      <c r="A227" s="6"/>
      <c r="B227" s="6"/>
      <c r="C227" s="6"/>
      <c r="D227" s="6"/>
      <c r="E227" s="5"/>
      <c r="F227" s="5"/>
      <c r="G227" s="5"/>
    </row>
    <row r="228" spans="1:7" x14ac:dyDescent="0.35">
      <c r="A228" s="6"/>
      <c r="B228" s="6"/>
      <c r="C228" s="6"/>
      <c r="D228" s="6"/>
      <c r="E228" s="5"/>
      <c r="F228" s="5"/>
      <c r="G228" s="5"/>
    </row>
    <row r="229" spans="1:7" x14ac:dyDescent="0.35">
      <c r="A229" s="6"/>
      <c r="B229" s="6"/>
      <c r="C229" s="6"/>
      <c r="D229" s="6"/>
      <c r="E229" s="5"/>
      <c r="F229" s="5"/>
      <c r="G229" s="5"/>
    </row>
    <row r="230" spans="1:7" x14ac:dyDescent="0.35">
      <c r="A230" s="6"/>
      <c r="B230" s="6"/>
      <c r="C230" s="6"/>
      <c r="D230" s="6"/>
      <c r="E230" s="5"/>
      <c r="F230" s="5"/>
      <c r="G230" s="5"/>
    </row>
    <row r="231" spans="1:7" x14ac:dyDescent="0.35">
      <c r="A231" s="6"/>
      <c r="B231" s="6"/>
      <c r="C231" s="6"/>
      <c r="D231" s="6"/>
      <c r="E231" s="5"/>
      <c r="F231" s="5"/>
      <c r="G231" s="5"/>
    </row>
    <row r="232" spans="1:7" x14ac:dyDescent="0.35">
      <c r="A232" s="6"/>
      <c r="B232" s="6"/>
      <c r="C232" s="6"/>
      <c r="D232" s="6"/>
      <c r="E232" s="5"/>
      <c r="F232" s="5"/>
      <c r="G232" s="5"/>
    </row>
    <row r="233" spans="1:7" x14ac:dyDescent="0.35">
      <c r="A233" s="6"/>
      <c r="B233" s="6"/>
      <c r="C233" s="6"/>
      <c r="D233" s="6"/>
      <c r="E233" s="5"/>
      <c r="F233" s="5"/>
      <c r="G233" s="5"/>
    </row>
    <row r="234" spans="1:7" x14ac:dyDescent="0.35">
      <c r="A234" s="6"/>
      <c r="B234" s="6"/>
      <c r="C234" s="6"/>
      <c r="D234" s="6"/>
      <c r="E234" s="5"/>
      <c r="F234" s="5"/>
      <c r="G234" s="5"/>
    </row>
  </sheetData>
  <autoFilter ref="A1:N43" xr:uid="{14FA5C51-9BE2-4EEE-A8F1-B3157F11B29B}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028EA-AFA1-4519-8F9A-8A5899F8F2D1}">
  <dimension ref="A1:N51"/>
  <sheetViews>
    <sheetView topLeftCell="J1" workbookViewId="0">
      <selection activeCell="I1" sqref="A1:I1048576"/>
    </sheetView>
  </sheetViews>
  <sheetFormatPr defaultRowHeight="14.5" x14ac:dyDescent="0.35"/>
  <cols>
    <col min="1" max="9" width="0" hidden="1" customWidth="1"/>
  </cols>
  <sheetData>
    <row r="1" spans="1:14" x14ac:dyDescent="0.35">
      <c r="A1" s="6" t="s">
        <v>0</v>
      </c>
      <c r="B1" s="6" t="s">
        <v>1</v>
      </c>
      <c r="C1" s="6" t="s">
        <v>2</v>
      </c>
      <c r="D1" s="6" t="s">
        <v>3</v>
      </c>
      <c r="E1" s="5" t="s">
        <v>18</v>
      </c>
      <c r="F1" s="5" t="s">
        <v>158</v>
      </c>
      <c r="G1" s="5" t="s">
        <v>211</v>
      </c>
      <c r="J1" s="5"/>
      <c r="K1" t="s">
        <v>259</v>
      </c>
      <c r="L1" t="s">
        <v>260</v>
      </c>
      <c r="M1" s="8" t="s">
        <v>2</v>
      </c>
      <c r="N1" t="s">
        <v>269</v>
      </c>
    </row>
    <row r="2" spans="1:14" x14ac:dyDescent="0.35">
      <c r="A2" s="6">
        <v>79576584</v>
      </c>
      <c r="B2" s="6" t="s">
        <v>4</v>
      </c>
      <c r="C2" s="6" t="s">
        <v>7</v>
      </c>
      <c r="D2" s="6" t="s">
        <v>8</v>
      </c>
      <c r="E2" s="5" t="s">
        <v>34</v>
      </c>
      <c r="F2" s="5" t="s">
        <v>33</v>
      </c>
      <c r="G2" s="5" t="s">
        <v>42</v>
      </c>
      <c r="J2" t="s">
        <v>5</v>
      </c>
      <c r="K2">
        <f>COUNTIF(C2:C43, "*30*")</f>
        <v>0</v>
      </c>
      <c r="L2">
        <v>32</v>
      </c>
      <c r="M2" s="9">
        <f>K2/L2</f>
        <v>0</v>
      </c>
      <c r="N2">
        <f>L2-K2</f>
        <v>32</v>
      </c>
    </row>
    <row r="3" spans="1:14" x14ac:dyDescent="0.35">
      <c r="A3" s="6">
        <v>79580955</v>
      </c>
      <c r="B3" s="6" t="s">
        <v>4</v>
      </c>
      <c r="C3" s="6" t="s">
        <v>9</v>
      </c>
      <c r="D3" s="6" t="s">
        <v>6</v>
      </c>
      <c r="E3" s="5" t="s">
        <v>35</v>
      </c>
      <c r="F3" s="5" t="s">
        <v>29</v>
      </c>
      <c r="G3" s="5" t="s">
        <v>66</v>
      </c>
      <c r="J3" t="s">
        <v>10</v>
      </c>
      <c r="K3">
        <f>COUNTIF(C2:C43,"*50*")</f>
        <v>4</v>
      </c>
      <c r="L3">
        <v>117</v>
      </c>
      <c r="M3" s="9">
        <f>K3/L3</f>
        <v>3.4188034188034191E-2</v>
      </c>
      <c r="N3">
        <f t="shared" ref="N3:N6" si="0">L3-K3</f>
        <v>113</v>
      </c>
    </row>
    <row r="4" spans="1:14" x14ac:dyDescent="0.35">
      <c r="A4" s="6">
        <v>79582687</v>
      </c>
      <c r="B4" s="6" t="s">
        <v>4</v>
      </c>
      <c r="C4" s="6" t="s">
        <v>7</v>
      </c>
      <c r="D4" s="6" t="s">
        <v>6</v>
      </c>
      <c r="E4" s="5" t="s">
        <v>19</v>
      </c>
      <c r="F4" s="5" t="s">
        <v>29</v>
      </c>
      <c r="G4" s="5" t="s">
        <v>66</v>
      </c>
      <c r="J4" t="s">
        <v>7</v>
      </c>
      <c r="K4">
        <f>COUNTIF(C2:C43,"*60*")</f>
        <v>21</v>
      </c>
      <c r="L4">
        <v>300</v>
      </c>
      <c r="M4" s="9">
        <f>K4/L4</f>
        <v>7.0000000000000007E-2</v>
      </c>
      <c r="N4">
        <f t="shared" si="0"/>
        <v>279</v>
      </c>
    </row>
    <row r="5" spans="1:14" x14ac:dyDescent="0.35">
      <c r="A5" s="6">
        <v>79587830</v>
      </c>
      <c r="B5" s="6" t="s">
        <v>4</v>
      </c>
      <c r="C5" s="6" t="s">
        <v>10</v>
      </c>
      <c r="D5" s="6" t="s">
        <v>6</v>
      </c>
      <c r="E5" s="5" t="s">
        <v>53</v>
      </c>
      <c r="F5" s="5" t="s">
        <v>23</v>
      </c>
      <c r="G5" s="5" t="s">
        <v>66</v>
      </c>
      <c r="J5" t="s">
        <v>9</v>
      </c>
      <c r="K5">
        <f>COUNTIF(C2:C43,"*70*")</f>
        <v>13</v>
      </c>
      <c r="L5">
        <v>281</v>
      </c>
      <c r="M5" s="9">
        <f>K5/L5</f>
        <v>4.6263345195729534E-2</v>
      </c>
      <c r="N5">
        <f t="shared" si="0"/>
        <v>268</v>
      </c>
    </row>
    <row r="6" spans="1:14" x14ac:dyDescent="0.35">
      <c r="A6" s="6">
        <v>79592470</v>
      </c>
      <c r="B6" s="6" t="s">
        <v>4</v>
      </c>
      <c r="C6" s="6" t="s">
        <v>9</v>
      </c>
      <c r="D6" s="6" t="s">
        <v>6</v>
      </c>
      <c r="E6" s="5" t="s">
        <v>50</v>
      </c>
      <c r="F6" s="5" t="s">
        <v>66</v>
      </c>
      <c r="G6" s="5" t="s">
        <v>29</v>
      </c>
      <c r="J6" t="s">
        <v>14</v>
      </c>
      <c r="K6">
        <f>COUNTIF(C2:C43,"*80*")</f>
        <v>4</v>
      </c>
      <c r="L6">
        <v>52</v>
      </c>
      <c r="M6" s="9">
        <f>K6/L6</f>
        <v>7.6923076923076927E-2</v>
      </c>
      <c r="N6">
        <f t="shared" si="0"/>
        <v>48</v>
      </c>
    </row>
    <row r="7" spans="1:14" x14ac:dyDescent="0.35">
      <c r="A7" s="6">
        <v>79602531</v>
      </c>
      <c r="B7" s="6" t="s">
        <v>4</v>
      </c>
      <c r="C7" s="6" t="s">
        <v>7</v>
      </c>
      <c r="D7" s="6" t="s">
        <v>8</v>
      </c>
      <c r="E7" s="5" t="s">
        <v>50</v>
      </c>
      <c r="F7" s="5" t="s">
        <v>66</v>
      </c>
      <c r="G7" s="5"/>
      <c r="M7" s="9"/>
    </row>
    <row r="8" spans="1:14" x14ac:dyDescent="0.35">
      <c r="A8" s="6">
        <v>79615295</v>
      </c>
      <c r="B8" s="6" t="s">
        <v>4</v>
      </c>
      <c r="C8" s="6" t="s">
        <v>7</v>
      </c>
      <c r="D8" s="6" t="s">
        <v>8</v>
      </c>
      <c r="E8" s="5" t="s">
        <v>66</v>
      </c>
      <c r="F8" s="5" t="s">
        <v>41</v>
      </c>
      <c r="G8" s="5" t="s">
        <v>51</v>
      </c>
      <c r="K8" t="s">
        <v>259</v>
      </c>
      <c r="L8" t="s">
        <v>260</v>
      </c>
      <c r="M8" s="8" t="s">
        <v>3</v>
      </c>
      <c r="N8" t="s">
        <v>269</v>
      </c>
    </row>
    <row r="9" spans="1:14" x14ac:dyDescent="0.35">
      <c r="A9" s="6">
        <v>79646229</v>
      </c>
      <c r="B9" s="6" t="s">
        <v>4</v>
      </c>
      <c r="C9" s="6" t="s">
        <v>10</v>
      </c>
      <c r="D9" s="6" t="s">
        <v>8</v>
      </c>
      <c r="E9" s="5" t="s">
        <v>21</v>
      </c>
      <c r="F9" s="5" t="s">
        <v>172</v>
      </c>
      <c r="G9" s="5" t="s">
        <v>28</v>
      </c>
      <c r="J9" s="6" t="s">
        <v>12</v>
      </c>
      <c r="K9">
        <f>COUNTIF(D2:D43,"*Less*")</f>
        <v>7</v>
      </c>
      <c r="L9">
        <v>134</v>
      </c>
      <c r="M9" s="9">
        <f>K9/L9</f>
        <v>5.2238805970149252E-2</v>
      </c>
      <c r="N9">
        <f>L9-K9</f>
        <v>127</v>
      </c>
    </row>
    <row r="10" spans="1:14" x14ac:dyDescent="0.35">
      <c r="A10" s="6">
        <v>79812429</v>
      </c>
      <c r="B10" s="6" t="s">
        <v>4</v>
      </c>
      <c r="C10" s="6" t="s">
        <v>9</v>
      </c>
      <c r="D10" s="6" t="s">
        <v>12</v>
      </c>
      <c r="E10" s="5" t="s">
        <v>78</v>
      </c>
      <c r="F10" s="5" t="s">
        <v>52</v>
      </c>
      <c r="G10" s="5" t="s">
        <v>221</v>
      </c>
      <c r="J10" s="6" t="s">
        <v>8</v>
      </c>
      <c r="K10">
        <f>COUNTIF(D2:D43,"*5*")</f>
        <v>20</v>
      </c>
      <c r="L10">
        <v>313</v>
      </c>
      <c r="M10" s="9">
        <f>K10/L10</f>
        <v>6.3897763578274758E-2</v>
      </c>
      <c r="N10">
        <f t="shared" ref="N10:N13" si="1">L10-K10</f>
        <v>293</v>
      </c>
    </row>
    <row r="11" spans="1:14" x14ac:dyDescent="0.35">
      <c r="A11" s="6">
        <v>80920311</v>
      </c>
      <c r="B11" s="6" t="s">
        <v>4</v>
      </c>
      <c r="C11" s="6" t="s">
        <v>7</v>
      </c>
      <c r="D11" s="6" t="s">
        <v>12</v>
      </c>
      <c r="E11" s="5" t="s">
        <v>23</v>
      </c>
      <c r="F11" s="5" t="s">
        <v>22</v>
      </c>
      <c r="G11" s="5" t="s">
        <v>66</v>
      </c>
      <c r="J11" s="6" t="s">
        <v>6</v>
      </c>
      <c r="K11">
        <f>COUNTIF(D2:D43,"*10*")</f>
        <v>11</v>
      </c>
      <c r="L11">
        <v>209</v>
      </c>
      <c r="M11" s="9">
        <f>K11/L11</f>
        <v>5.2631578947368418E-2</v>
      </c>
      <c r="N11">
        <f t="shared" si="1"/>
        <v>198</v>
      </c>
    </row>
    <row r="12" spans="1:14" x14ac:dyDescent="0.35">
      <c r="A12" s="6">
        <v>80922058</v>
      </c>
      <c r="B12" s="6" t="s">
        <v>4</v>
      </c>
      <c r="C12" s="6" t="s">
        <v>7</v>
      </c>
      <c r="D12" s="6" t="s">
        <v>8</v>
      </c>
      <c r="E12" s="5" t="s">
        <v>66</v>
      </c>
      <c r="F12" s="5" t="s">
        <v>177</v>
      </c>
      <c r="G12" s="5" t="s">
        <v>23</v>
      </c>
      <c r="J12" s="6" t="s">
        <v>11</v>
      </c>
      <c r="K12">
        <f>COUNTIF(D2:D43,"*11*")</f>
        <v>4</v>
      </c>
      <c r="L12">
        <v>98</v>
      </c>
      <c r="M12" s="9">
        <f>K12/L12</f>
        <v>4.0816326530612242E-2</v>
      </c>
      <c r="N12">
        <f t="shared" si="1"/>
        <v>94</v>
      </c>
    </row>
    <row r="13" spans="1:14" x14ac:dyDescent="0.35">
      <c r="A13" s="6">
        <v>80922914</v>
      </c>
      <c r="B13" s="6" t="s">
        <v>4</v>
      </c>
      <c r="C13" s="6" t="s">
        <v>9</v>
      </c>
      <c r="D13" s="6" t="s">
        <v>8</v>
      </c>
      <c r="E13" s="5" t="s">
        <v>66</v>
      </c>
      <c r="F13" s="5" t="s">
        <v>23</v>
      </c>
      <c r="G13" s="5" t="s">
        <v>33</v>
      </c>
      <c r="J13" s="6" t="s">
        <v>13</v>
      </c>
      <c r="K13">
        <f>COUNTIF(D2:D43,"*More*")</f>
        <v>0</v>
      </c>
      <c r="L13">
        <v>28</v>
      </c>
      <c r="M13" s="9">
        <f>K13/L13</f>
        <v>0</v>
      </c>
      <c r="N13">
        <f t="shared" si="1"/>
        <v>28</v>
      </c>
    </row>
    <row r="14" spans="1:14" x14ac:dyDescent="0.35">
      <c r="A14" s="6">
        <v>80928376</v>
      </c>
      <c r="B14" s="6" t="s">
        <v>4</v>
      </c>
      <c r="C14" s="6" t="s">
        <v>7</v>
      </c>
      <c r="D14" s="6" t="s">
        <v>11</v>
      </c>
      <c r="E14" s="5" t="s">
        <v>99</v>
      </c>
      <c r="F14" s="5" t="s">
        <v>179</v>
      </c>
      <c r="G14" s="5" t="s">
        <v>229</v>
      </c>
      <c r="M14" s="9"/>
    </row>
    <row r="15" spans="1:14" x14ac:dyDescent="0.35">
      <c r="A15" s="6">
        <v>80929530</v>
      </c>
      <c r="B15" s="6" t="s">
        <v>4</v>
      </c>
      <c r="C15" s="6" t="s">
        <v>7</v>
      </c>
      <c r="D15" s="6" t="s">
        <v>12</v>
      </c>
      <c r="E15" s="5" t="s">
        <v>66</v>
      </c>
      <c r="F15" s="5" t="s">
        <v>40</v>
      </c>
      <c r="G15" s="5" t="s">
        <v>23</v>
      </c>
      <c r="K15" t="s">
        <v>263</v>
      </c>
      <c r="L15" t="s">
        <v>264</v>
      </c>
      <c r="M15" t="s">
        <v>265</v>
      </c>
    </row>
    <row r="16" spans="1:14" x14ac:dyDescent="0.35">
      <c r="A16" s="6">
        <v>80929813</v>
      </c>
      <c r="B16" s="6" t="s">
        <v>4</v>
      </c>
      <c r="C16" s="6" t="s">
        <v>7</v>
      </c>
      <c r="D16" s="6" t="s">
        <v>8</v>
      </c>
      <c r="E16" s="5" t="s">
        <v>100</v>
      </c>
      <c r="F16" s="5" t="s">
        <v>41</v>
      </c>
      <c r="G16" s="5" t="s">
        <v>105</v>
      </c>
      <c r="J16" s="5" t="s">
        <v>66</v>
      </c>
      <c r="K16">
        <v>13</v>
      </c>
      <c r="L16">
        <v>16</v>
      </c>
      <c r="M16">
        <v>13</v>
      </c>
    </row>
    <row r="17" spans="1:10" x14ac:dyDescent="0.35">
      <c r="A17" s="6">
        <v>80931918</v>
      </c>
      <c r="B17" s="6" t="s">
        <v>4</v>
      </c>
      <c r="C17" s="6" t="s">
        <v>7</v>
      </c>
      <c r="D17" s="6" t="s">
        <v>6</v>
      </c>
      <c r="E17" s="5" t="s">
        <v>22</v>
      </c>
      <c r="F17" s="5" t="s">
        <v>45</v>
      </c>
      <c r="G17" s="5" t="s">
        <v>66</v>
      </c>
      <c r="J17" s="5"/>
    </row>
    <row r="18" spans="1:10" x14ac:dyDescent="0.35">
      <c r="A18" s="6">
        <v>80936690</v>
      </c>
      <c r="B18" s="6" t="s">
        <v>4</v>
      </c>
      <c r="C18" s="6" t="s">
        <v>7</v>
      </c>
      <c r="D18" s="6" t="s">
        <v>8</v>
      </c>
      <c r="E18" s="5" t="s">
        <v>23</v>
      </c>
      <c r="F18" s="5" t="s">
        <v>66</v>
      </c>
      <c r="G18" s="5" t="s">
        <v>96</v>
      </c>
      <c r="J18" s="5"/>
    </row>
    <row r="19" spans="1:10" x14ac:dyDescent="0.35">
      <c r="A19" s="6">
        <v>80938035</v>
      </c>
      <c r="B19" s="6" t="s">
        <v>4</v>
      </c>
      <c r="C19" s="6" t="s">
        <v>7</v>
      </c>
      <c r="D19" s="6" t="s">
        <v>6</v>
      </c>
      <c r="E19" s="5" t="s">
        <v>23</v>
      </c>
      <c r="F19" s="5" t="s">
        <v>95</v>
      </c>
      <c r="G19" s="5" t="s">
        <v>235</v>
      </c>
    </row>
    <row r="20" spans="1:10" x14ac:dyDescent="0.35">
      <c r="A20" s="6">
        <v>80939582</v>
      </c>
      <c r="B20" s="6" t="s">
        <v>4</v>
      </c>
      <c r="C20" s="6" t="s">
        <v>7</v>
      </c>
      <c r="D20" s="6" t="s">
        <v>8</v>
      </c>
      <c r="E20" s="5" t="s">
        <v>23</v>
      </c>
      <c r="F20" s="5" t="s">
        <v>66</v>
      </c>
      <c r="G20" s="5" t="s">
        <v>138</v>
      </c>
    </row>
    <row r="21" spans="1:10" x14ac:dyDescent="0.35">
      <c r="A21" s="6">
        <v>80948704</v>
      </c>
      <c r="B21" s="6" t="s">
        <v>4</v>
      </c>
      <c r="C21" s="6" t="s">
        <v>10</v>
      </c>
      <c r="D21" s="6" t="s">
        <v>8</v>
      </c>
      <c r="E21" s="5" t="s">
        <v>23</v>
      </c>
      <c r="F21" s="5" t="s">
        <v>41</v>
      </c>
      <c r="G21" s="5" t="s">
        <v>66</v>
      </c>
    </row>
    <row r="22" spans="1:10" x14ac:dyDescent="0.35">
      <c r="A22" s="6">
        <v>80958080</v>
      </c>
      <c r="B22" s="6" t="s">
        <v>4</v>
      </c>
      <c r="C22" s="6" t="s">
        <v>7</v>
      </c>
      <c r="D22" s="6" t="s">
        <v>6</v>
      </c>
      <c r="E22" s="5" t="s">
        <v>50</v>
      </c>
      <c r="F22" s="5" t="s">
        <v>66</v>
      </c>
      <c r="G22" s="5" t="s">
        <v>162</v>
      </c>
    </row>
    <row r="23" spans="1:10" x14ac:dyDescent="0.35">
      <c r="A23" s="6">
        <v>80977641</v>
      </c>
      <c r="B23" s="6" t="s">
        <v>4</v>
      </c>
      <c r="C23" s="6" t="s">
        <v>9</v>
      </c>
      <c r="D23" s="6" t="s">
        <v>6</v>
      </c>
      <c r="E23" s="5" t="s">
        <v>29</v>
      </c>
      <c r="F23" s="5" t="s">
        <v>28</v>
      </c>
      <c r="G23" s="5" t="s">
        <v>34</v>
      </c>
    </row>
    <row r="24" spans="1:10" x14ac:dyDescent="0.35">
      <c r="A24" s="6">
        <v>80979834</v>
      </c>
      <c r="B24" s="6" t="s">
        <v>4</v>
      </c>
      <c r="C24" s="6" t="s">
        <v>7</v>
      </c>
      <c r="D24" s="6" t="s">
        <v>12</v>
      </c>
      <c r="E24" s="5" t="s">
        <v>50</v>
      </c>
      <c r="F24" s="5" t="s">
        <v>135</v>
      </c>
      <c r="G24" s="5" t="s">
        <v>52</v>
      </c>
    </row>
    <row r="25" spans="1:10" x14ac:dyDescent="0.35">
      <c r="A25" s="6">
        <v>80983166</v>
      </c>
      <c r="B25" s="6" t="s">
        <v>4</v>
      </c>
      <c r="C25" s="6" t="s">
        <v>9</v>
      </c>
      <c r="D25" s="6" t="s">
        <v>8</v>
      </c>
      <c r="E25" s="5" t="s">
        <v>67</v>
      </c>
      <c r="F25" s="5" t="s">
        <v>66</v>
      </c>
      <c r="G25" s="5" t="s">
        <v>27</v>
      </c>
    </row>
    <row r="26" spans="1:10" x14ac:dyDescent="0.35">
      <c r="A26" s="6">
        <v>80990186</v>
      </c>
      <c r="B26" s="6" t="s">
        <v>4</v>
      </c>
      <c r="C26" s="6" t="s">
        <v>14</v>
      </c>
      <c r="D26" s="6" t="s">
        <v>8</v>
      </c>
      <c r="E26" s="5" t="s">
        <v>33</v>
      </c>
      <c r="F26" s="5" t="s">
        <v>66</v>
      </c>
      <c r="G26" s="5" t="s">
        <v>23</v>
      </c>
    </row>
    <row r="27" spans="1:10" x14ac:dyDescent="0.35">
      <c r="A27" s="6">
        <v>81001860</v>
      </c>
      <c r="B27" s="6" t="s">
        <v>4</v>
      </c>
      <c r="C27" s="6" t="s">
        <v>9</v>
      </c>
      <c r="D27" s="6" t="s">
        <v>11</v>
      </c>
      <c r="E27" s="5" t="s">
        <v>120</v>
      </c>
      <c r="F27" s="5" t="s">
        <v>20</v>
      </c>
      <c r="G27" s="5" t="s">
        <v>66</v>
      </c>
    </row>
    <row r="28" spans="1:10" x14ac:dyDescent="0.35">
      <c r="A28" s="6">
        <v>81056782</v>
      </c>
      <c r="B28" s="6" t="s">
        <v>4</v>
      </c>
      <c r="C28" s="6" t="s">
        <v>9</v>
      </c>
      <c r="D28" s="6" t="s">
        <v>6</v>
      </c>
      <c r="E28" s="5" t="s">
        <v>100</v>
      </c>
      <c r="F28" s="5" t="s">
        <v>33</v>
      </c>
      <c r="G28" s="5" t="s">
        <v>36</v>
      </c>
    </row>
    <row r="29" spans="1:10" x14ac:dyDescent="0.35">
      <c r="A29" s="6">
        <v>81059900</v>
      </c>
      <c r="B29" s="6" t="s">
        <v>4</v>
      </c>
      <c r="C29" s="6" t="s">
        <v>14</v>
      </c>
      <c r="D29" s="6" t="s">
        <v>8</v>
      </c>
      <c r="E29" s="5" t="s">
        <v>20</v>
      </c>
      <c r="F29" s="5" t="s">
        <v>45</v>
      </c>
      <c r="G29" s="5" t="s">
        <v>66</v>
      </c>
    </row>
    <row r="30" spans="1:10" x14ac:dyDescent="0.35">
      <c r="A30" s="6">
        <v>81064180</v>
      </c>
      <c r="B30" s="6" t="s">
        <v>4</v>
      </c>
      <c r="C30" s="6" t="s">
        <v>7</v>
      </c>
      <c r="D30" s="6" t="s">
        <v>8</v>
      </c>
      <c r="E30" s="5" t="s">
        <v>66</v>
      </c>
      <c r="F30" s="5" t="s">
        <v>48</v>
      </c>
      <c r="G30" s="5" t="s">
        <v>173</v>
      </c>
    </row>
    <row r="31" spans="1:10" x14ac:dyDescent="0.35">
      <c r="A31" s="6">
        <v>81088440</v>
      </c>
      <c r="B31" s="6" t="s">
        <v>4</v>
      </c>
      <c r="C31" s="6" t="s">
        <v>7</v>
      </c>
      <c r="D31" s="6" t="s">
        <v>12</v>
      </c>
      <c r="E31" s="5" t="s">
        <v>28</v>
      </c>
      <c r="F31" s="5" t="s">
        <v>200</v>
      </c>
      <c r="G31" s="5" t="s">
        <v>33</v>
      </c>
    </row>
    <row r="32" spans="1:10" x14ac:dyDescent="0.35">
      <c r="A32" s="6">
        <v>81087659</v>
      </c>
      <c r="B32" s="6" t="s">
        <v>4</v>
      </c>
      <c r="C32" s="6" t="s">
        <v>9</v>
      </c>
      <c r="D32" s="6" t="s">
        <v>12</v>
      </c>
      <c r="E32" s="5" t="s">
        <v>46</v>
      </c>
      <c r="F32" s="5" t="s">
        <v>66</v>
      </c>
      <c r="G32" s="5" t="s">
        <v>60</v>
      </c>
    </row>
    <row r="33" spans="1:7" x14ac:dyDescent="0.35">
      <c r="A33" s="6">
        <v>81003173</v>
      </c>
      <c r="B33" s="6" t="s">
        <v>4</v>
      </c>
      <c r="C33" s="6" t="s">
        <v>14</v>
      </c>
      <c r="D33" s="6" t="s">
        <v>6</v>
      </c>
      <c r="E33" s="5" t="s">
        <v>66</v>
      </c>
      <c r="F33" s="5" t="s">
        <v>29</v>
      </c>
      <c r="G33" s="5" t="s">
        <v>36</v>
      </c>
    </row>
    <row r="34" spans="1:7" x14ac:dyDescent="0.35">
      <c r="A34" s="6">
        <v>81176885</v>
      </c>
      <c r="B34" s="6" t="s">
        <v>4</v>
      </c>
      <c r="C34" s="6" t="s">
        <v>9</v>
      </c>
      <c r="D34" s="6" t="s">
        <v>8</v>
      </c>
      <c r="E34" s="5" t="s">
        <v>135</v>
      </c>
      <c r="F34" s="5" t="s">
        <v>23</v>
      </c>
      <c r="G34" s="5" t="s">
        <v>46</v>
      </c>
    </row>
    <row r="35" spans="1:7" x14ac:dyDescent="0.35">
      <c r="A35" s="6">
        <v>81200424</v>
      </c>
      <c r="B35" s="6" t="s">
        <v>4</v>
      </c>
      <c r="C35" s="6" t="s">
        <v>9</v>
      </c>
      <c r="D35" s="6" t="s">
        <v>8</v>
      </c>
      <c r="E35" s="5" t="s">
        <v>23</v>
      </c>
      <c r="F35" s="5" t="s">
        <v>66</v>
      </c>
      <c r="G35" s="5" t="s">
        <v>30</v>
      </c>
    </row>
    <row r="36" spans="1:7" x14ac:dyDescent="0.35">
      <c r="A36" s="6">
        <v>81306949</v>
      </c>
      <c r="B36" s="6" t="s">
        <v>4</v>
      </c>
      <c r="C36" s="6" t="s">
        <v>7</v>
      </c>
      <c r="D36" s="6" t="s">
        <v>12</v>
      </c>
      <c r="E36" s="5" t="s">
        <v>40</v>
      </c>
      <c r="F36" s="5" t="s">
        <v>66</v>
      </c>
      <c r="G36" s="5" t="s">
        <v>72</v>
      </c>
    </row>
    <row r="37" spans="1:7" x14ac:dyDescent="0.35">
      <c r="A37" s="6">
        <v>81565750</v>
      </c>
      <c r="B37" s="6" t="s">
        <v>4</v>
      </c>
      <c r="C37" s="6" t="s">
        <v>14</v>
      </c>
      <c r="D37" s="6" t="s">
        <v>6</v>
      </c>
      <c r="E37" s="5" t="s">
        <v>66</v>
      </c>
      <c r="F37" s="5" t="s">
        <v>22</v>
      </c>
      <c r="G37" s="5" t="s">
        <v>113</v>
      </c>
    </row>
    <row r="38" spans="1:7" x14ac:dyDescent="0.35">
      <c r="A38" s="6">
        <v>79649242</v>
      </c>
      <c r="B38" s="6" t="s">
        <v>15</v>
      </c>
      <c r="C38" s="6" t="s">
        <v>10</v>
      </c>
      <c r="D38" s="6" t="s">
        <v>8</v>
      </c>
      <c r="E38" s="5" t="s">
        <v>28</v>
      </c>
      <c r="F38" s="5" t="s">
        <v>66</v>
      </c>
      <c r="G38" s="5" t="s">
        <v>23</v>
      </c>
    </row>
    <row r="39" spans="1:7" x14ac:dyDescent="0.35">
      <c r="A39" s="6">
        <v>80926025</v>
      </c>
      <c r="B39" s="6" t="s">
        <v>15</v>
      </c>
      <c r="C39" s="6" t="s">
        <v>9</v>
      </c>
      <c r="D39" s="6" t="s">
        <v>8</v>
      </c>
      <c r="E39" s="5" t="s">
        <v>42</v>
      </c>
      <c r="F39" s="5" t="s">
        <v>86</v>
      </c>
      <c r="G39" s="5" t="s">
        <v>251</v>
      </c>
    </row>
    <row r="40" spans="1:7" x14ac:dyDescent="0.35">
      <c r="A40" s="6">
        <v>80920806</v>
      </c>
      <c r="B40" s="6" t="s">
        <v>15</v>
      </c>
      <c r="C40" s="6" t="s">
        <v>7</v>
      </c>
      <c r="D40" s="6" t="s">
        <v>8</v>
      </c>
      <c r="E40" s="5" t="s">
        <v>66</v>
      </c>
      <c r="F40" s="5" t="s">
        <v>25</v>
      </c>
      <c r="G40" s="5" t="s">
        <v>22</v>
      </c>
    </row>
    <row r="41" spans="1:7" x14ac:dyDescent="0.35">
      <c r="A41" s="6">
        <v>80931292</v>
      </c>
      <c r="B41" s="6" t="s">
        <v>15</v>
      </c>
      <c r="C41" s="6" t="s">
        <v>9</v>
      </c>
      <c r="D41" s="6" t="s">
        <v>11</v>
      </c>
      <c r="E41" s="5" t="s">
        <v>148</v>
      </c>
      <c r="F41" s="5" t="s">
        <v>66</v>
      </c>
      <c r="G41" s="5" t="s">
        <v>23</v>
      </c>
    </row>
    <row r="42" spans="1:7" x14ac:dyDescent="0.35">
      <c r="A42" s="6">
        <v>80972855</v>
      </c>
      <c r="B42" s="6" t="s">
        <v>15</v>
      </c>
      <c r="C42" s="6" t="s">
        <v>7</v>
      </c>
      <c r="D42" s="6" t="s">
        <v>8</v>
      </c>
      <c r="E42" s="5" t="s">
        <v>66</v>
      </c>
      <c r="F42" s="5" t="s">
        <v>20</v>
      </c>
      <c r="G42" s="5" t="s">
        <v>58</v>
      </c>
    </row>
    <row r="43" spans="1:7" x14ac:dyDescent="0.35">
      <c r="A43" s="6">
        <v>81029533</v>
      </c>
      <c r="B43" s="6" t="s">
        <v>15</v>
      </c>
      <c r="C43" s="6" t="s">
        <v>7</v>
      </c>
      <c r="D43" s="6" t="s">
        <v>11</v>
      </c>
      <c r="E43" s="5" t="s">
        <v>38</v>
      </c>
      <c r="F43" s="5" t="s">
        <v>42</v>
      </c>
      <c r="G43" s="5" t="s">
        <v>254</v>
      </c>
    </row>
    <row r="44" spans="1:7" x14ac:dyDescent="0.35">
      <c r="A44" s="6"/>
      <c r="B44" s="6"/>
      <c r="C44" s="6"/>
      <c r="D44" s="6"/>
      <c r="E44" s="5"/>
      <c r="F44" s="5"/>
      <c r="G44" s="5"/>
    </row>
    <row r="45" spans="1:7" x14ac:dyDescent="0.35">
      <c r="A45" s="6"/>
      <c r="B45" s="6"/>
      <c r="C45" s="6"/>
      <c r="D45" s="6"/>
      <c r="E45" s="5"/>
      <c r="F45" s="5"/>
      <c r="G45" s="5"/>
    </row>
    <row r="46" spans="1:7" x14ac:dyDescent="0.35">
      <c r="A46" s="6"/>
      <c r="B46" s="6"/>
      <c r="C46" s="6"/>
      <c r="D46" s="6"/>
      <c r="E46" s="5"/>
      <c r="F46" s="5"/>
      <c r="G46" s="5"/>
    </row>
    <row r="47" spans="1:7" x14ac:dyDescent="0.35">
      <c r="A47" s="6"/>
      <c r="B47" s="6"/>
      <c r="C47" s="6"/>
      <c r="D47" s="6"/>
      <c r="E47" s="5"/>
      <c r="F47" s="5"/>
      <c r="G47" s="5"/>
    </row>
    <row r="48" spans="1:7" x14ac:dyDescent="0.35">
      <c r="A48" s="6"/>
      <c r="B48" s="6"/>
      <c r="C48" s="6"/>
      <c r="D48" s="6"/>
      <c r="E48" s="5"/>
      <c r="F48" s="5"/>
      <c r="G48" s="5"/>
    </row>
    <row r="49" spans="1:7" x14ac:dyDescent="0.35">
      <c r="A49" s="6"/>
      <c r="B49" s="6"/>
      <c r="C49" s="6"/>
      <c r="D49" s="6"/>
      <c r="E49" s="5"/>
      <c r="F49" s="5"/>
      <c r="G49" s="5"/>
    </row>
    <row r="50" spans="1:7" x14ac:dyDescent="0.35">
      <c r="A50" s="6"/>
      <c r="B50" s="6"/>
      <c r="C50" s="6"/>
      <c r="D50" s="6"/>
      <c r="E50" s="5"/>
      <c r="F50" s="5"/>
      <c r="G50" s="5"/>
    </row>
    <row r="51" spans="1:7" x14ac:dyDescent="0.35">
      <c r="A51" s="6"/>
      <c r="B51" s="6"/>
      <c r="C51" s="6"/>
      <c r="D51" s="6"/>
      <c r="E51" s="5"/>
      <c r="F51" s="5"/>
      <c r="G51" s="5"/>
    </row>
  </sheetData>
  <autoFilter ref="A1:M43" xr:uid="{15860AFD-B2FB-4F59-9473-6EE82D052835}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8DCC2-33D1-4495-8B34-825488AB3AE7}">
  <dimension ref="A1:M234"/>
  <sheetViews>
    <sheetView topLeftCell="H1" workbookViewId="0">
      <selection activeCell="K16" sqref="K16"/>
    </sheetView>
  </sheetViews>
  <sheetFormatPr defaultRowHeight="14.5" x14ac:dyDescent="0.35"/>
  <sheetData>
    <row r="1" spans="1:13" x14ac:dyDescent="0.35">
      <c r="A1" s="6" t="s">
        <v>0</v>
      </c>
      <c r="B1" s="6" t="s">
        <v>1</v>
      </c>
      <c r="C1" s="6" t="s">
        <v>2</v>
      </c>
      <c r="D1" s="6" t="s">
        <v>3</v>
      </c>
      <c r="E1" s="5" t="s">
        <v>18</v>
      </c>
      <c r="F1" s="5" t="s">
        <v>158</v>
      </c>
      <c r="G1" s="5" t="s">
        <v>211</v>
      </c>
      <c r="J1" s="5"/>
      <c r="K1" t="s">
        <v>259</v>
      </c>
      <c r="L1" t="s">
        <v>260</v>
      </c>
      <c r="M1" s="8" t="s">
        <v>2</v>
      </c>
    </row>
    <row r="2" spans="1:13" x14ac:dyDescent="0.35">
      <c r="A2" s="6">
        <v>79579468</v>
      </c>
      <c r="B2" s="6" t="s">
        <v>4</v>
      </c>
      <c r="C2" s="6" t="s">
        <v>7</v>
      </c>
      <c r="D2" s="6" t="s">
        <v>6</v>
      </c>
      <c r="E2" s="5" t="s">
        <v>40</v>
      </c>
      <c r="F2" s="5" t="s">
        <v>150</v>
      </c>
      <c r="G2" s="5" t="s">
        <v>46</v>
      </c>
      <c r="J2" t="s">
        <v>5</v>
      </c>
      <c r="K2">
        <f>COUNTIF(C:C,"*30*")</f>
        <v>0</v>
      </c>
      <c r="L2">
        <v>32</v>
      </c>
      <c r="M2" s="9">
        <f>K2/L2</f>
        <v>0</v>
      </c>
    </row>
    <row r="3" spans="1:13" x14ac:dyDescent="0.35">
      <c r="A3" s="6">
        <v>79584058</v>
      </c>
      <c r="B3" s="6" t="s">
        <v>4</v>
      </c>
      <c r="C3" s="6" t="s">
        <v>9</v>
      </c>
      <c r="D3" s="6" t="s">
        <v>6</v>
      </c>
      <c r="E3" s="5" t="s">
        <v>40</v>
      </c>
      <c r="F3" s="5" t="s">
        <v>150</v>
      </c>
      <c r="G3" s="5" t="s">
        <v>162</v>
      </c>
      <c r="J3" t="s">
        <v>10</v>
      </c>
      <c r="K3">
        <f>COUNTIF(C:C,"*50*")</f>
        <v>1</v>
      </c>
      <c r="L3">
        <v>117</v>
      </c>
      <c r="M3" s="9">
        <f t="shared" ref="M3:M6" si="0">K3/L3</f>
        <v>8.5470085470085479E-3</v>
      </c>
    </row>
    <row r="4" spans="1:13" x14ac:dyDescent="0.35">
      <c r="A4" s="6">
        <v>79599632</v>
      </c>
      <c r="B4" s="6" t="s">
        <v>4</v>
      </c>
      <c r="C4" s="6" t="s">
        <v>7</v>
      </c>
      <c r="D4" s="6" t="s">
        <v>6</v>
      </c>
      <c r="E4" s="5" t="s">
        <v>40</v>
      </c>
      <c r="F4" s="5" t="s">
        <v>22</v>
      </c>
      <c r="G4" s="5" t="s">
        <v>28</v>
      </c>
      <c r="J4" t="s">
        <v>7</v>
      </c>
      <c r="K4">
        <f>COUNTIF(C:C,"*60*")</f>
        <v>9</v>
      </c>
      <c r="L4">
        <v>300</v>
      </c>
      <c r="M4" s="9">
        <f t="shared" si="0"/>
        <v>0.03</v>
      </c>
    </row>
    <row r="5" spans="1:13" x14ac:dyDescent="0.35">
      <c r="A5" s="6">
        <v>79645310</v>
      </c>
      <c r="B5" s="6" t="s">
        <v>4</v>
      </c>
      <c r="C5" s="6" t="s">
        <v>9</v>
      </c>
      <c r="D5" s="6" t="s">
        <v>11</v>
      </c>
      <c r="E5" s="5" t="s">
        <v>40</v>
      </c>
      <c r="F5" s="5" t="s">
        <v>111</v>
      </c>
      <c r="G5" s="5" t="s">
        <v>24</v>
      </c>
      <c r="J5" t="s">
        <v>9</v>
      </c>
      <c r="K5">
        <f>COUNTIF(C:C,"*70*")</f>
        <v>9</v>
      </c>
      <c r="L5">
        <v>281</v>
      </c>
      <c r="M5" s="9">
        <f t="shared" si="0"/>
        <v>3.2028469750889681E-2</v>
      </c>
    </row>
    <row r="6" spans="1:13" x14ac:dyDescent="0.35">
      <c r="A6" s="6">
        <v>79642577</v>
      </c>
      <c r="B6" s="6" t="s">
        <v>4</v>
      </c>
      <c r="C6" s="6" t="s">
        <v>9</v>
      </c>
      <c r="D6" s="6" t="s">
        <v>8</v>
      </c>
      <c r="E6" s="5" t="s">
        <v>36</v>
      </c>
      <c r="F6" s="5" t="s">
        <v>171</v>
      </c>
      <c r="G6" s="5" t="s">
        <v>152</v>
      </c>
      <c r="J6" t="s">
        <v>14</v>
      </c>
      <c r="K6">
        <f>COUNTIF(C:C,"*80*")</f>
        <v>0</v>
      </c>
      <c r="L6">
        <v>52</v>
      </c>
      <c r="M6" s="9">
        <f t="shared" si="0"/>
        <v>0</v>
      </c>
    </row>
    <row r="7" spans="1:13" x14ac:dyDescent="0.35">
      <c r="A7" s="6">
        <v>79697553</v>
      </c>
      <c r="B7" s="6" t="s">
        <v>4</v>
      </c>
      <c r="C7" s="6" t="s">
        <v>9</v>
      </c>
      <c r="D7" s="6" t="s">
        <v>8</v>
      </c>
      <c r="E7" s="5" t="s">
        <v>45</v>
      </c>
      <c r="F7" s="5" t="s">
        <v>21</v>
      </c>
      <c r="G7" s="5" t="s">
        <v>40</v>
      </c>
      <c r="M7" s="9"/>
    </row>
    <row r="8" spans="1:13" x14ac:dyDescent="0.35">
      <c r="A8" s="6">
        <v>80926733</v>
      </c>
      <c r="B8" s="6" t="s">
        <v>4</v>
      </c>
      <c r="C8" s="6" t="s">
        <v>7</v>
      </c>
      <c r="D8" s="6" t="s">
        <v>8</v>
      </c>
      <c r="E8" s="5" t="s">
        <v>52</v>
      </c>
      <c r="F8" s="5" t="s">
        <v>23</v>
      </c>
      <c r="G8" s="5" t="s">
        <v>133</v>
      </c>
      <c r="K8" t="s">
        <v>259</v>
      </c>
      <c r="L8" t="s">
        <v>260</v>
      </c>
      <c r="M8" s="8" t="s">
        <v>3</v>
      </c>
    </row>
    <row r="9" spans="1:13" x14ac:dyDescent="0.35">
      <c r="A9" s="6">
        <v>80929530</v>
      </c>
      <c r="B9" s="6" t="s">
        <v>4</v>
      </c>
      <c r="C9" s="6" t="s">
        <v>7</v>
      </c>
      <c r="D9" s="6" t="s">
        <v>12</v>
      </c>
      <c r="E9" s="5" t="s">
        <v>66</v>
      </c>
      <c r="F9" s="5" t="s">
        <v>40</v>
      </c>
      <c r="G9" s="5" t="s">
        <v>23</v>
      </c>
      <c r="J9" s="6" t="s">
        <v>12</v>
      </c>
      <c r="K9">
        <f>COUNTIF(D:D,"*Less*")</f>
        <v>2</v>
      </c>
      <c r="L9">
        <v>134</v>
      </c>
      <c r="M9" s="9">
        <f>K9/L9</f>
        <v>1.4925373134328358E-2</v>
      </c>
    </row>
    <row r="10" spans="1:13" x14ac:dyDescent="0.35">
      <c r="A10" s="6">
        <v>80981368</v>
      </c>
      <c r="B10" s="6" t="s">
        <v>4</v>
      </c>
      <c r="C10" s="6" t="s">
        <v>7</v>
      </c>
      <c r="D10" s="6" t="s">
        <v>6</v>
      </c>
      <c r="E10" s="5" t="s">
        <v>108</v>
      </c>
      <c r="F10" s="5" t="s">
        <v>190</v>
      </c>
      <c r="G10" s="5" t="s">
        <v>240</v>
      </c>
      <c r="J10" s="6" t="s">
        <v>8</v>
      </c>
      <c r="K10">
        <f>COUNTIF(D:D,"*5*")</f>
        <v>5</v>
      </c>
      <c r="L10">
        <v>313</v>
      </c>
      <c r="M10" s="9">
        <f t="shared" ref="M10:M13" si="1">K10/L10</f>
        <v>1.5974440894568689E-2</v>
      </c>
    </row>
    <row r="11" spans="1:13" x14ac:dyDescent="0.35">
      <c r="A11" s="6">
        <v>80997709</v>
      </c>
      <c r="B11" s="6" t="s">
        <v>4</v>
      </c>
      <c r="C11" s="6" t="s">
        <v>7</v>
      </c>
      <c r="D11" s="6" t="s">
        <v>8</v>
      </c>
      <c r="E11" s="5" t="s">
        <v>40</v>
      </c>
      <c r="F11" s="5" t="s">
        <v>19</v>
      </c>
      <c r="G11" s="5" t="s">
        <v>35</v>
      </c>
      <c r="J11" s="6" t="s">
        <v>6</v>
      </c>
      <c r="K11">
        <f>COUNTIF(D:D,"*10*")</f>
        <v>6</v>
      </c>
      <c r="L11">
        <v>209</v>
      </c>
      <c r="M11" s="9">
        <f t="shared" si="1"/>
        <v>2.8708133971291867E-2</v>
      </c>
    </row>
    <row r="12" spans="1:13" x14ac:dyDescent="0.35">
      <c r="A12" s="6">
        <v>81005078</v>
      </c>
      <c r="B12" s="6" t="s">
        <v>4</v>
      </c>
      <c r="C12" s="6" t="s">
        <v>9</v>
      </c>
      <c r="D12" s="6" t="s">
        <v>11</v>
      </c>
      <c r="E12" s="5" t="s">
        <v>40</v>
      </c>
      <c r="F12" s="5" t="s">
        <v>68</v>
      </c>
      <c r="G12" s="5" t="s">
        <v>36</v>
      </c>
      <c r="J12" s="6" t="s">
        <v>11</v>
      </c>
      <c r="K12">
        <f>COUNTIF(D:D,"*11*")</f>
        <v>5</v>
      </c>
      <c r="L12">
        <v>98</v>
      </c>
      <c r="M12" s="9">
        <f t="shared" si="1"/>
        <v>5.1020408163265307E-2</v>
      </c>
    </row>
    <row r="13" spans="1:13" x14ac:dyDescent="0.35">
      <c r="A13" s="6">
        <v>81024310</v>
      </c>
      <c r="B13" s="6" t="s">
        <v>4</v>
      </c>
      <c r="C13" s="6" t="s">
        <v>7</v>
      </c>
      <c r="D13" s="6" t="s">
        <v>8</v>
      </c>
      <c r="E13" s="5" t="s">
        <v>60</v>
      </c>
      <c r="F13" s="5" t="s">
        <v>195</v>
      </c>
      <c r="G13" s="5" t="s">
        <v>105</v>
      </c>
      <c r="J13" s="6" t="s">
        <v>13</v>
      </c>
      <c r="K13">
        <f>COUNTIF(D:D,"*More*")</f>
        <v>1</v>
      </c>
      <c r="L13">
        <v>28</v>
      </c>
      <c r="M13" s="9">
        <f t="shared" si="1"/>
        <v>3.5714285714285712E-2</v>
      </c>
    </row>
    <row r="14" spans="1:13" x14ac:dyDescent="0.35">
      <c r="A14" s="6">
        <v>81097222</v>
      </c>
      <c r="B14" s="6" t="s">
        <v>4</v>
      </c>
      <c r="C14" s="6" t="s">
        <v>10</v>
      </c>
      <c r="D14" s="6" t="s">
        <v>11</v>
      </c>
      <c r="E14" s="5" t="s">
        <v>40</v>
      </c>
      <c r="F14" s="5" t="s">
        <v>19</v>
      </c>
      <c r="G14" s="5" t="s">
        <v>23</v>
      </c>
      <c r="M14" s="9"/>
    </row>
    <row r="15" spans="1:13" x14ac:dyDescent="0.35">
      <c r="A15" s="6">
        <v>81105065</v>
      </c>
      <c r="B15" s="6" t="s">
        <v>4</v>
      </c>
      <c r="C15" s="6" t="s">
        <v>7</v>
      </c>
      <c r="D15" s="6" t="s">
        <v>6</v>
      </c>
      <c r="E15" s="5" t="s">
        <v>28</v>
      </c>
      <c r="F15" s="5" t="s">
        <v>195</v>
      </c>
      <c r="G15" s="5" t="s">
        <v>95</v>
      </c>
      <c r="K15" t="s">
        <v>263</v>
      </c>
      <c r="L15" t="s">
        <v>264</v>
      </c>
      <c r="M15" t="s">
        <v>265</v>
      </c>
    </row>
    <row r="16" spans="1:13" x14ac:dyDescent="0.35">
      <c r="A16" s="6">
        <v>81141824</v>
      </c>
      <c r="B16" s="6" t="s">
        <v>4</v>
      </c>
      <c r="C16" s="6" t="s">
        <v>9</v>
      </c>
      <c r="D16" s="6" t="s">
        <v>11</v>
      </c>
      <c r="E16" s="5" t="s">
        <v>133</v>
      </c>
      <c r="F16" s="5" t="s">
        <v>36</v>
      </c>
      <c r="G16" s="5" t="s">
        <v>87</v>
      </c>
      <c r="J16" s="5" t="s">
        <v>40</v>
      </c>
      <c r="K16">
        <v>10</v>
      </c>
      <c r="L16">
        <v>7</v>
      </c>
      <c r="M16">
        <v>2</v>
      </c>
    </row>
    <row r="17" spans="1:10" x14ac:dyDescent="0.35">
      <c r="A17" s="6">
        <v>81306949</v>
      </c>
      <c r="B17" s="6" t="s">
        <v>4</v>
      </c>
      <c r="C17" s="6" t="s">
        <v>7</v>
      </c>
      <c r="D17" s="6" t="s">
        <v>12</v>
      </c>
      <c r="E17" s="5" t="s">
        <v>40</v>
      </c>
      <c r="F17" s="5" t="s">
        <v>66</v>
      </c>
      <c r="G17" s="5" t="s">
        <v>72</v>
      </c>
      <c r="J17" s="5"/>
    </row>
    <row r="18" spans="1:10" x14ac:dyDescent="0.35">
      <c r="A18" s="6">
        <v>80929016</v>
      </c>
      <c r="B18" s="6" t="s">
        <v>15</v>
      </c>
      <c r="C18" s="6" t="s">
        <v>9</v>
      </c>
      <c r="D18" s="6" t="s">
        <v>13</v>
      </c>
      <c r="E18" s="5" t="s">
        <v>87</v>
      </c>
      <c r="F18" s="5" t="s">
        <v>195</v>
      </c>
      <c r="G18" s="5" t="s">
        <v>78</v>
      </c>
      <c r="J18" s="5"/>
    </row>
    <row r="19" spans="1:10" x14ac:dyDescent="0.35">
      <c r="A19" s="6">
        <v>81058356</v>
      </c>
      <c r="B19" s="6" t="s">
        <v>15</v>
      </c>
      <c r="C19" s="6" t="s">
        <v>9</v>
      </c>
      <c r="D19" s="6" t="s">
        <v>6</v>
      </c>
      <c r="E19" s="5" t="s">
        <v>33</v>
      </c>
      <c r="F19" s="5" t="s">
        <v>207</v>
      </c>
      <c r="G19" s="5" t="s">
        <v>88</v>
      </c>
    </row>
    <row r="20" spans="1:10" x14ac:dyDescent="0.35">
      <c r="A20" s="6">
        <v>81142670</v>
      </c>
      <c r="B20" s="6" t="s">
        <v>15</v>
      </c>
      <c r="C20" s="6" t="s">
        <v>9</v>
      </c>
      <c r="D20" s="6" t="s">
        <v>11</v>
      </c>
      <c r="E20" s="5" t="s">
        <v>154</v>
      </c>
      <c r="F20" s="5" t="s">
        <v>36</v>
      </c>
      <c r="G20" s="5" t="s">
        <v>60</v>
      </c>
    </row>
    <row r="21" spans="1:10" x14ac:dyDescent="0.35">
      <c r="A21" s="6"/>
      <c r="B21" s="6"/>
      <c r="C21" s="6"/>
      <c r="D21" s="6"/>
      <c r="E21" s="5"/>
      <c r="F21" s="5"/>
      <c r="G21" s="5"/>
    </row>
    <row r="22" spans="1:10" x14ac:dyDescent="0.35">
      <c r="A22" s="6"/>
      <c r="B22" s="6"/>
      <c r="C22" s="6"/>
      <c r="D22" s="6"/>
      <c r="E22" s="5"/>
      <c r="F22" s="5"/>
      <c r="G22" s="5"/>
    </row>
    <row r="23" spans="1:10" x14ac:dyDescent="0.35">
      <c r="A23" s="6"/>
      <c r="B23" s="6"/>
      <c r="C23" s="6"/>
      <c r="D23" s="6"/>
      <c r="E23" s="5"/>
      <c r="F23" s="5"/>
      <c r="G23" s="5"/>
    </row>
    <row r="24" spans="1:10" x14ac:dyDescent="0.35">
      <c r="A24" s="6"/>
      <c r="B24" s="6"/>
      <c r="C24" s="6"/>
      <c r="D24" s="6"/>
      <c r="E24" s="5"/>
      <c r="F24" s="5"/>
      <c r="G24" s="5"/>
    </row>
    <row r="25" spans="1:10" x14ac:dyDescent="0.35">
      <c r="A25" s="6"/>
      <c r="B25" s="6"/>
      <c r="C25" s="6"/>
      <c r="D25" s="6"/>
      <c r="E25" s="5"/>
      <c r="F25" s="5"/>
      <c r="G25" s="5"/>
    </row>
    <row r="26" spans="1:10" x14ac:dyDescent="0.35">
      <c r="A26" s="6"/>
      <c r="B26" s="6"/>
      <c r="C26" s="6"/>
      <c r="D26" s="6"/>
      <c r="E26" s="5"/>
      <c r="F26" s="5"/>
      <c r="G26" s="5"/>
    </row>
    <row r="27" spans="1:10" x14ac:dyDescent="0.35">
      <c r="A27" s="6"/>
      <c r="B27" s="6"/>
      <c r="C27" s="6"/>
      <c r="D27" s="6"/>
      <c r="E27" s="5"/>
      <c r="F27" s="5"/>
      <c r="G27" s="5"/>
    </row>
    <row r="28" spans="1:10" x14ac:dyDescent="0.35">
      <c r="A28" s="6"/>
      <c r="B28" s="6"/>
      <c r="C28" s="6"/>
      <c r="D28" s="6"/>
      <c r="E28" s="5"/>
      <c r="F28" s="5"/>
      <c r="G28" s="5"/>
    </row>
    <row r="29" spans="1:10" x14ac:dyDescent="0.35">
      <c r="A29" s="6"/>
      <c r="B29" s="6"/>
      <c r="C29" s="6"/>
      <c r="D29" s="6"/>
      <c r="E29" s="5"/>
      <c r="F29" s="5"/>
      <c r="G29" s="5"/>
    </row>
    <row r="30" spans="1:10" x14ac:dyDescent="0.35">
      <c r="A30" s="6"/>
      <c r="B30" s="6"/>
      <c r="C30" s="6"/>
      <c r="D30" s="6"/>
      <c r="E30" s="5"/>
      <c r="F30" s="5"/>
      <c r="G30" s="5"/>
    </row>
    <row r="31" spans="1:10" x14ac:dyDescent="0.35">
      <c r="A31" s="6"/>
      <c r="B31" s="6"/>
      <c r="C31" s="6"/>
      <c r="D31" s="6"/>
      <c r="E31" s="5"/>
      <c r="F31" s="5"/>
      <c r="G31" s="5"/>
    </row>
    <row r="32" spans="1:10" x14ac:dyDescent="0.35">
      <c r="A32" s="6"/>
      <c r="B32" s="6"/>
      <c r="C32" s="6"/>
      <c r="D32" s="6"/>
      <c r="E32" s="5"/>
      <c r="F32" s="5"/>
      <c r="G32" s="5"/>
    </row>
    <row r="33" spans="1:7" x14ac:dyDescent="0.35">
      <c r="A33" s="6"/>
      <c r="B33" s="6"/>
      <c r="C33" s="6"/>
      <c r="D33" s="6"/>
      <c r="E33" s="5"/>
      <c r="F33" s="5"/>
      <c r="G33" s="5"/>
    </row>
    <row r="34" spans="1:7" x14ac:dyDescent="0.35">
      <c r="A34" s="6"/>
      <c r="B34" s="6"/>
      <c r="C34" s="6"/>
      <c r="D34" s="6"/>
      <c r="E34" s="5"/>
      <c r="F34" s="5"/>
      <c r="G34" s="5"/>
    </row>
    <row r="35" spans="1:7" x14ac:dyDescent="0.35">
      <c r="A35" s="6"/>
      <c r="B35" s="6"/>
      <c r="C35" s="6"/>
      <c r="D35" s="6"/>
      <c r="E35" s="5"/>
      <c r="F35" s="5"/>
      <c r="G35" s="5"/>
    </row>
    <row r="36" spans="1:7" x14ac:dyDescent="0.35">
      <c r="A36" s="6"/>
      <c r="B36" s="6"/>
      <c r="C36" s="6"/>
      <c r="D36" s="6"/>
      <c r="E36" s="5"/>
      <c r="F36" s="5"/>
      <c r="G36" s="5"/>
    </row>
    <row r="37" spans="1:7" x14ac:dyDescent="0.35">
      <c r="A37" s="6"/>
      <c r="B37" s="6"/>
      <c r="C37" s="6"/>
      <c r="D37" s="6"/>
      <c r="E37" s="5"/>
      <c r="F37" s="5"/>
      <c r="G37" s="5"/>
    </row>
    <row r="38" spans="1:7" x14ac:dyDescent="0.35">
      <c r="A38" s="6"/>
      <c r="B38" s="6"/>
      <c r="C38" s="6"/>
      <c r="D38" s="6"/>
      <c r="E38" s="5"/>
      <c r="F38" s="5"/>
      <c r="G38" s="5"/>
    </row>
    <row r="39" spans="1:7" x14ac:dyDescent="0.35">
      <c r="A39" s="6"/>
      <c r="B39" s="6"/>
      <c r="C39" s="6"/>
      <c r="D39" s="6"/>
      <c r="E39" s="5"/>
      <c r="F39" s="5"/>
      <c r="G39" s="5"/>
    </row>
    <row r="40" spans="1:7" x14ac:dyDescent="0.35">
      <c r="A40" s="6"/>
      <c r="B40" s="6"/>
      <c r="C40" s="6"/>
      <c r="D40" s="6"/>
      <c r="E40" s="5"/>
      <c r="F40" s="5"/>
      <c r="G40" s="5"/>
    </row>
    <row r="41" spans="1:7" x14ac:dyDescent="0.35">
      <c r="A41" s="6"/>
      <c r="B41" s="6"/>
      <c r="C41" s="6"/>
      <c r="D41" s="6"/>
      <c r="E41" s="5"/>
      <c r="F41" s="5"/>
      <c r="G41" s="5"/>
    </row>
    <row r="42" spans="1:7" x14ac:dyDescent="0.35">
      <c r="A42" s="6"/>
      <c r="B42" s="6"/>
      <c r="C42" s="6"/>
      <c r="D42" s="6"/>
      <c r="E42" s="5"/>
      <c r="F42" s="5"/>
      <c r="G42" s="5"/>
    </row>
    <row r="43" spans="1:7" x14ac:dyDescent="0.35">
      <c r="A43" s="6"/>
      <c r="B43" s="6"/>
      <c r="C43" s="6"/>
      <c r="D43" s="6"/>
      <c r="E43" s="5"/>
      <c r="F43" s="5"/>
      <c r="G43" s="5"/>
    </row>
    <row r="44" spans="1:7" x14ac:dyDescent="0.35">
      <c r="A44" s="6"/>
      <c r="B44" s="6"/>
      <c r="C44" s="6"/>
      <c r="D44" s="6"/>
      <c r="E44" s="5"/>
      <c r="F44" s="5"/>
      <c r="G44" s="5"/>
    </row>
    <row r="45" spans="1:7" x14ac:dyDescent="0.35">
      <c r="A45" s="6"/>
      <c r="B45" s="6"/>
      <c r="C45" s="6"/>
      <c r="D45" s="6"/>
      <c r="E45" s="5"/>
      <c r="F45" s="5"/>
      <c r="G45" s="5"/>
    </row>
    <row r="46" spans="1:7" x14ac:dyDescent="0.35">
      <c r="A46" s="6"/>
      <c r="B46" s="6"/>
      <c r="C46" s="6"/>
      <c r="D46" s="6"/>
      <c r="E46" s="5"/>
      <c r="F46" s="5"/>
      <c r="G46" s="5"/>
    </row>
    <row r="47" spans="1:7" x14ac:dyDescent="0.35">
      <c r="A47" s="6"/>
      <c r="B47" s="6"/>
      <c r="C47" s="6"/>
      <c r="D47" s="6"/>
      <c r="E47" s="5"/>
      <c r="F47" s="5"/>
      <c r="G47" s="5"/>
    </row>
    <row r="48" spans="1:7" x14ac:dyDescent="0.35">
      <c r="A48" s="6"/>
      <c r="B48" s="6"/>
      <c r="C48" s="6"/>
      <c r="D48" s="6"/>
      <c r="E48" s="5"/>
      <c r="F48" s="5"/>
      <c r="G48" s="5"/>
    </row>
    <row r="49" spans="1:7" x14ac:dyDescent="0.35">
      <c r="A49" s="6"/>
      <c r="B49" s="6"/>
      <c r="C49" s="6"/>
      <c r="D49" s="6"/>
      <c r="E49" s="5"/>
      <c r="F49" s="5"/>
      <c r="G49" s="5"/>
    </row>
    <row r="50" spans="1:7" x14ac:dyDescent="0.35">
      <c r="A50" s="6"/>
      <c r="B50" s="6"/>
      <c r="C50" s="6"/>
      <c r="D50" s="6"/>
      <c r="E50" s="5"/>
      <c r="F50" s="5"/>
      <c r="G50" s="5"/>
    </row>
    <row r="51" spans="1:7" x14ac:dyDescent="0.35">
      <c r="A51" s="6"/>
      <c r="B51" s="6"/>
      <c r="C51" s="6"/>
      <c r="D51" s="6"/>
      <c r="E51" s="5"/>
      <c r="F51" s="5"/>
      <c r="G51" s="5"/>
    </row>
    <row r="52" spans="1:7" x14ac:dyDescent="0.35">
      <c r="A52" s="6"/>
      <c r="B52" s="6"/>
      <c r="C52" s="6"/>
      <c r="D52" s="6"/>
      <c r="E52" s="5"/>
      <c r="F52" s="5"/>
      <c r="G52" s="5"/>
    </row>
    <row r="53" spans="1:7" x14ac:dyDescent="0.35">
      <c r="A53" s="6"/>
      <c r="B53" s="6"/>
      <c r="C53" s="6"/>
      <c r="D53" s="6"/>
      <c r="E53" s="5"/>
      <c r="F53" s="5"/>
      <c r="G53" s="5"/>
    </row>
    <row r="54" spans="1:7" x14ac:dyDescent="0.35">
      <c r="A54" s="6"/>
      <c r="B54" s="6"/>
      <c r="C54" s="6"/>
      <c r="D54" s="6"/>
      <c r="E54" s="5"/>
      <c r="F54" s="5"/>
      <c r="G54" s="5"/>
    </row>
    <row r="55" spans="1:7" x14ac:dyDescent="0.35">
      <c r="A55" s="6"/>
      <c r="B55" s="6"/>
      <c r="C55" s="6"/>
      <c r="D55" s="6"/>
      <c r="E55" s="5"/>
      <c r="F55" s="5"/>
      <c r="G55" s="5"/>
    </row>
    <row r="56" spans="1:7" x14ac:dyDescent="0.35">
      <c r="A56" s="6"/>
      <c r="B56" s="6"/>
      <c r="C56" s="6"/>
      <c r="D56" s="6"/>
      <c r="E56" s="5"/>
      <c r="F56" s="5"/>
      <c r="G56" s="5"/>
    </row>
    <row r="57" spans="1:7" x14ac:dyDescent="0.35">
      <c r="A57" s="6"/>
      <c r="B57" s="6"/>
      <c r="C57" s="6"/>
      <c r="D57" s="6"/>
      <c r="E57" s="5"/>
      <c r="F57" s="5"/>
      <c r="G57" s="5"/>
    </row>
    <row r="58" spans="1:7" x14ac:dyDescent="0.35">
      <c r="A58" s="6"/>
      <c r="B58" s="6"/>
      <c r="C58" s="6"/>
      <c r="D58" s="6"/>
      <c r="E58" s="5"/>
      <c r="F58" s="5"/>
      <c r="G58" s="5"/>
    </row>
    <row r="59" spans="1:7" x14ac:dyDescent="0.35">
      <c r="A59" s="6"/>
      <c r="B59" s="6"/>
      <c r="C59" s="6"/>
      <c r="D59" s="6"/>
      <c r="E59" s="5"/>
      <c r="F59" s="5"/>
      <c r="G59" s="5"/>
    </row>
    <row r="60" spans="1:7" x14ac:dyDescent="0.35">
      <c r="A60" s="6"/>
      <c r="B60" s="6"/>
      <c r="C60" s="6"/>
      <c r="D60" s="6"/>
      <c r="E60" s="5"/>
      <c r="F60" s="5"/>
      <c r="G60" s="5"/>
    </row>
    <row r="61" spans="1:7" x14ac:dyDescent="0.35">
      <c r="A61" s="6"/>
      <c r="B61" s="6"/>
      <c r="C61" s="6"/>
      <c r="D61" s="6"/>
      <c r="E61" s="5"/>
      <c r="F61" s="5"/>
      <c r="G61" s="5"/>
    </row>
    <row r="62" spans="1:7" x14ac:dyDescent="0.35">
      <c r="A62" s="6"/>
      <c r="B62" s="6"/>
      <c r="C62" s="6"/>
      <c r="D62" s="6"/>
      <c r="E62" s="5"/>
      <c r="F62" s="5"/>
      <c r="G62" s="5"/>
    </row>
    <row r="63" spans="1:7" x14ac:dyDescent="0.35">
      <c r="A63" s="6"/>
      <c r="B63" s="6"/>
      <c r="C63" s="6"/>
      <c r="D63" s="6"/>
      <c r="E63" s="5"/>
      <c r="F63" s="5"/>
      <c r="G63" s="5"/>
    </row>
    <row r="64" spans="1:7" x14ac:dyDescent="0.35">
      <c r="A64" s="6"/>
      <c r="B64" s="6"/>
      <c r="C64" s="6"/>
      <c r="D64" s="6"/>
      <c r="E64" s="5"/>
      <c r="F64" s="5"/>
      <c r="G64" s="5"/>
    </row>
    <row r="65" spans="1:7" x14ac:dyDescent="0.35">
      <c r="A65" s="6"/>
      <c r="B65" s="6"/>
      <c r="C65" s="6"/>
      <c r="D65" s="6"/>
      <c r="E65" s="5"/>
      <c r="F65" s="5"/>
      <c r="G65" s="5"/>
    </row>
    <row r="66" spans="1:7" x14ac:dyDescent="0.35">
      <c r="A66" s="6"/>
      <c r="B66" s="6"/>
      <c r="C66" s="6"/>
      <c r="D66" s="6"/>
      <c r="E66" s="5"/>
      <c r="F66" s="5"/>
      <c r="G66" s="5"/>
    </row>
    <row r="67" spans="1:7" x14ac:dyDescent="0.35">
      <c r="A67" s="6"/>
      <c r="B67" s="6"/>
      <c r="C67" s="6"/>
      <c r="D67" s="6"/>
      <c r="E67" s="5"/>
      <c r="F67" s="5"/>
      <c r="G67" s="5"/>
    </row>
    <row r="68" spans="1:7" x14ac:dyDescent="0.35">
      <c r="A68" s="6"/>
      <c r="B68" s="6"/>
      <c r="C68" s="6"/>
      <c r="D68" s="6"/>
      <c r="E68" s="5"/>
      <c r="F68" s="5"/>
      <c r="G68" s="5"/>
    </row>
    <row r="69" spans="1:7" x14ac:dyDescent="0.35">
      <c r="A69" s="6"/>
      <c r="B69" s="6"/>
      <c r="C69" s="6"/>
      <c r="D69" s="6"/>
      <c r="E69" s="5"/>
      <c r="F69" s="5"/>
      <c r="G69" s="5"/>
    </row>
    <row r="70" spans="1:7" x14ac:dyDescent="0.35">
      <c r="A70" s="6"/>
      <c r="B70" s="6"/>
      <c r="C70" s="6"/>
      <c r="D70" s="6"/>
      <c r="E70" s="5"/>
      <c r="F70" s="5"/>
      <c r="G70" s="5"/>
    </row>
    <row r="71" spans="1:7" x14ac:dyDescent="0.35">
      <c r="A71" s="6"/>
      <c r="B71" s="6"/>
      <c r="C71" s="6"/>
      <c r="D71" s="6"/>
      <c r="E71" s="5"/>
      <c r="F71" s="5"/>
      <c r="G71" s="5"/>
    </row>
    <row r="72" spans="1:7" x14ac:dyDescent="0.35">
      <c r="A72" s="6"/>
      <c r="B72" s="6"/>
      <c r="C72" s="6"/>
      <c r="D72" s="6"/>
      <c r="E72" s="5"/>
      <c r="F72" s="5"/>
      <c r="G72" s="5"/>
    </row>
    <row r="73" spans="1:7" x14ac:dyDescent="0.35">
      <c r="A73" s="6"/>
      <c r="B73" s="6"/>
      <c r="C73" s="6"/>
      <c r="D73" s="6"/>
      <c r="E73" s="5"/>
      <c r="F73" s="5"/>
      <c r="G73" s="5"/>
    </row>
    <row r="74" spans="1:7" x14ac:dyDescent="0.35">
      <c r="A74" s="6"/>
      <c r="B74" s="6"/>
      <c r="C74" s="6"/>
      <c r="D74" s="6"/>
      <c r="E74" s="5"/>
      <c r="F74" s="5"/>
      <c r="G74" s="5"/>
    </row>
    <row r="75" spans="1:7" x14ac:dyDescent="0.35">
      <c r="A75" s="6"/>
      <c r="B75" s="6"/>
      <c r="C75" s="6"/>
      <c r="D75" s="6"/>
      <c r="E75" s="5"/>
      <c r="F75" s="5"/>
      <c r="G75" s="5"/>
    </row>
    <row r="76" spans="1:7" x14ac:dyDescent="0.35">
      <c r="A76" s="6"/>
      <c r="B76" s="6"/>
      <c r="C76" s="6"/>
      <c r="D76" s="6"/>
      <c r="E76" s="5"/>
      <c r="F76" s="5"/>
      <c r="G76" s="5"/>
    </row>
    <row r="77" spans="1:7" x14ac:dyDescent="0.35">
      <c r="A77" s="6"/>
      <c r="B77" s="6"/>
      <c r="C77" s="6"/>
      <c r="D77" s="6"/>
      <c r="E77" s="5"/>
      <c r="F77" s="5"/>
      <c r="G77" s="5"/>
    </row>
    <row r="78" spans="1:7" x14ac:dyDescent="0.35">
      <c r="A78" s="6"/>
      <c r="B78" s="6"/>
      <c r="C78" s="6"/>
      <c r="D78" s="6"/>
      <c r="E78" s="5"/>
      <c r="F78" s="5"/>
      <c r="G78" s="5"/>
    </row>
    <row r="79" spans="1:7" x14ac:dyDescent="0.35">
      <c r="A79" s="6"/>
      <c r="B79" s="6"/>
      <c r="C79" s="6"/>
      <c r="D79" s="6"/>
      <c r="E79" s="5"/>
      <c r="F79" s="5"/>
      <c r="G79" s="5"/>
    </row>
    <row r="80" spans="1:7" x14ac:dyDescent="0.35">
      <c r="A80" s="6"/>
      <c r="B80" s="6"/>
      <c r="C80" s="6"/>
      <c r="D80" s="6"/>
      <c r="E80" s="5"/>
      <c r="F80" s="5"/>
      <c r="G80" s="5"/>
    </row>
    <row r="81" spans="1:7" x14ac:dyDescent="0.35">
      <c r="A81" s="6"/>
      <c r="B81" s="6"/>
      <c r="C81" s="6"/>
      <c r="D81" s="6"/>
      <c r="E81" s="5"/>
      <c r="F81" s="5"/>
      <c r="G81" s="5"/>
    </row>
    <row r="82" spans="1:7" x14ac:dyDescent="0.35">
      <c r="A82" s="6"/>
      <c r="B82" s="6"/>
      <c r="C82" s="6"/>
      <c r="D82" s="6"/>
      <c r="E82" s="5"/>
      <c r="F82" s="5"/>
      <c r="G82" s="5"/>
    </row>
    <row r="83" spans="1:7" x14ac:dyDescent="0.35">
      <c r="A83" s="6"/>
      <c r="B83" s="6"/>
      <c r="C83" s="6"/>
      <c r="D83" s="6"/>
      <c r="E83" s="5"/>
      <c r="F83" s="5"/>
      <c r="G83" s="5"/>
    </row>
    <row r="84" spans="1:7" x14ac:dyDescent="0.35">
      <c r="A84" s="6"/>
      <c r="B84" s="6"/>
      <c r="C84" s="6"/>
      <c r="D84" s="6"/>
      <c r="E84" s="5"/>
      <c r="F84" s="5"/>
      <c r="G84" s="5"/>
    </row>
    <row r="85" spans="1:7" x14ac:dyDescent="0.35">
      <c r="A85" s="6"/>
      <c r="B85" s="6"/>
      <c r="C85" s="6"/>
      <c r="D85" s="6"/>
      <c r="E85" s="5"/>
      <c r="F85" s="5"/>
      <c r="G85" s="5"/>
    </row>
    <row r="86" spans="1:7" x14ac:dyDescent="0.35">
      <c r="A86" s="6"/>
      <c r="B86" s="6"/>
      <c r="C86" s="6"/>
      <c r="D86" s="6"/>
      <c r="E86" s="5"/>
      <c r="F86" s="5"/>
      <c r="G86" s="5"/>
    </row>
    <row r="87" spans="1:7" x14ac:dyDescent="0.35">
      <c r="A87" s="6"/>
      <c r="B87" s="6"/>
      <c r="C87" s="6"/>
      <c r="D87" s="6"/>
      <c r="E87" s="5"/>
      <c r="F87" s="5"/>
      <c r="G87" s="5"/>
    </row>
    <row r="88" spans="1:7" x14ac:dyDescent="0.35">
      <c r="A88" s="6"/>
      <c r="B88" s="6"/>
      <c r="C88" s="6"/>
      <c r="D88" s="6"/>
      <c r="E88" s="5"/>
      <c r="F88" s="5"/>
      <c r="G88" s="5"/>
    </row>
    <row r="89" spans="1:7" x14ac:dyDescent="0.35">
      <c r="A89" s="6"/>
      <c r="B89" s="6"/>
      <c r="C89" s="6"/>
      <c r="D89" s="6"/>
      <c r="E89" s="5"/>
      <c r="F89" s="5"/>
      <c r="G89" s="5"/>
    </row>
    <row r="90" spans="1:7" x14ac:dyDescent="0.35">
      <c r="A90" s="6"/>
      <c r="B90" s="6"/>
      <c r="C90" s="6"/>
      <c r="D90" s="6"/>
      <c r="E90" s="5"/>
      <c r="F90" s="5"/>
      <c r="G90" s="5"/>
    </row>
    <row r="91" spans="1:7" x14ac:dyDescent="0.35">
      <c r="A91" s="6"/>
      <c r="B91" s="6"/>
      <c r="C91" s="6"/>
      <c r="D91" s="6"/>
      <c r="E91" s="5"/>
      <c r="F91" s="5"/>
      <c r="G91" s="5"/>
    </row>
    <row r="92" spans="1:7" x14ac:dyDescent="0.35">
      <c r="A92" s="6"/>
      <c r="B92" s="6"/>
      <c r="C92" s="6"/>
      <c r="D92" s="6"/>
      <c r="E92" s="5"/>
      <c r="F92" s="5"/>
      <c r="G92" s="5"/>
    </row>
    <row r="93" spans="1:7" x14ac:dyDescent="0.35">
      <c r="A93" s="6"/>
      <c r="B93" s="6"/>
      <c r="C93" s="6"/>
      <c r="D93" s="6"/>
      <c r="E93" s="5"/>
      <c r="F93" s="5"/>
      <c r="G93" s="5"/>
    </row>
    <row r="94" spans="1:7" x14ac:dyDescent="0.35">
      <c r="A94" s="6"/>
      <c r="B94" s="6"/>
      <c r="C94" s="6"/>
      <c r="D94" s="6"/>
      <c r="E94" s="5"/>
      <c r="F94" s="5"/>
      <c r="G94" s="5"/>
    </row>
    <row r="95" spans="1:7" x14ac:dyDescent="0.35">
      <c r="A95" s="6"/>
      <c r="B95" s="6"/>
      <c r="C95" s="6"/>
      <c r="D95" s="6"/>
      <c r="E95" s="5"/>
      <c r="F95" s="5"/>
      <c r="G95" s="5"/>
    </row>
    <row r="96" spans="1:7" x14ac:dyDescent="0.35">
      <c r="A96" s="6"/>
      <c r="B96" s="6"/>
      <c r="C96" s="6"/>
      <c r="D96" s="6"/>
      <c r="E96" s="5"/>
      <c r="F96" s="5"/>
      <c r="G96" s="5"/>
    </row>
    <row r="97" spans="1:7" x14ac:dyDescent="0.35">
      <c r="A97" s="6"/>
      <c r="B97" s="6"/>
      <c r="C97" s="6"/>
      <c r="D97" s="6"/>
      <c r="E97" s="5"/>
      <c r="F97" s="5"/>
      <c r="G97" s="5"/>
    </row>
    <row r="98" spans="1:7" x14ac:dyDescent="0.35">
      <c r="A98" s="6"/>
      <c r="B98" s="6"/>
      <c r="C98" s="6"/>
      <c r="D98" s="6"/>
      <c r="E98" s="5"/>
      <c r="F98" s="5"/>
      <c r="G98" s="5"/>
    </row>
    <row r="99" spans="1:7" x14ac:dyDescent="0.35">
      <c r="A99" s="6"/>
      <c r="B99" s="6"/>
      <c r="C99" s="6"/>
      <c r="D99" s="6"/>
      <c r="E99" s="5"/>
      <c r="F99" s="5"/>
      <c r="G99" s="5"/>
    </row>
    <row r="100" spans="1:7" x14ac:dyDescent="0.35">
      <c r="A100" s="6"/>
      <c r="B100" s="6"/>
      <c r="C100" s="6"/>
      <c r="D100" s="6"/>
      <c r="E100" s="5"/>
      <c r="F100" s="5"/>
      <c r="G100" s="5"/>
    </row>
    <row r="101" spans="1:7" x14ac:dyDescent="0.35">
      <c r="A101" s="6"/>
      <c r="B101" s="6"/>
      <c r="C101" s="6"/>
      <c r="D101" s="6"/>
      <c r="E101" s="5"/>
      <c r="F101" s="5"/>
      <c r="G101" s="5"/>
    </row>
    <row r="102" spans="1:7" x14ac:dyDescent="0.35">
      <c r="A102" s="6"/>
      <c r="B102" s="6"/>
      <c r="C102" s="6"/>
      <c r="D102" s="6"/>
      <c r="E102" s="5"/>
      <c r="F102" s="5"/>
      <c r="G102" s="5"/>
    </row>
    <row r="103" spans="1:7" x14ac:dyDescent="0.35">
      <c r="A103" s="6"/>
      <c r="B103" s="6"/>
      <c r="C103" s="6"/>
      <c r="D103" s="6"/>
      <c r="E103" s="5"/>
      <c r="F103" s="5"/>
      <c r="G103" s="5"/>
    </row>
    <row r="104" spans="1:7" x14ac:dyDescent="0.35">
      <c r="A104" s="6"/>
      <c r="B104" s="6"/>
      <c r="C104" s="6"/>
      <c r="D104" s="6"/>
      <c r="E104" s="5"/>
      <c r="F104" s="5"/>
      <c r="G104" s="5"/>
    </row>
    <row r="105" spans="1:7" x14ac:dyDescent="0.35">
      <c r="A105" s="6"/>
      <c r="B105" s="6"/>
      <c r="C105" s="6"/>
      <c r="D105" s="6"/>
      <c r="E105" s="5"/>
      <c r="F105" s="5"/>
      <c r="G105" s="5"/>
    </row>
    <row r="106" spans="1:7" x14ac:dyDescent="0.35">
      <c r="A106" s="6"/>
      <c r="B106" s="6"/>
      <c r="C106" s="6"/>
      <c r="D106" s="6"/>
      <c r="E106" s="5"/>
      <c r="F106" s="5"/>
      <c r="G106" s="5"/>
    </row>
    <row r="107" spans="1:7" x14ac:dyDescent="0.35">
      <c r="A107" s="6"/>
      <c r="B107" s="6"/>
      <c r="C107" s="6"/>
      <c r="D107" s="6"/>
      <c r="E107" s="5"/>
      <c r="F107" s="5"/>
      <c r="G107" s="5"/>
    </row>
    <row r="108" spans="1:7" x14ac:dyDescent="0.35">
      <c r="A108" s="6"/>
      <c r="B108" s="6"/>
      <c r="C108" s="6"/>
      <c r="D108" s="6"/>
      <c r="E108" s="5"/>
      <c r="F108" s="5"/>
      <c r="G108" s="5"/>
    </row>
    <row r="109" spans="1:7" x14ac:dyDescent="0.35">
      <c r="A109" s="6"/>
      <c r="B109" s="6"/>
      <c r="C109" s="6"/>
      <c r="D109" s="6"/>
      <c r="E109" s="5"/>
      <c r="F109" s="5"/>
      <c r="G109" s="5"/>
    </row>
    <row r="110" spans="1:7" x14ac:dyDescent="0.35">
      <c r="A110" s="6"/>
      <c r="B110" s="6"/>
      <c r="C110" s="6"/>
      <c r="D110" s="6"/>
      <c r="E110" s="5"/>
      <c r="F110" s="5"/>
      <c r="G110" s="5"/>
    </row>
    <row r="111" spans="1:7" x14ac:dyDescent="0.35">
      <c r="A111" s="6"/>
      <c r="B111" s="6"/>
      <c r="C111" s="6"/>
      <c r="D111" s="6"/>
      <c r="E111" s="5"/>
      <c r="F111" s="5"/>
      <c r="G111" s="5"/>
    </row>
    <row r="112" spans="1:7" x14ac:dyDescent="0.35">
      <c r="A112" s="6"/>
      <c r="B112" s="6"/>
      <c r="C112" s="6"/>
      <c r="D112" s="6"/>
      <c r="E112" s="5"/>
      <c r="F112" s="5"/>
      <c r="G112" s="5"/>
    </row>
    <row r="113" spans="1:7" x14ac:dyDescent="0.35">
      <c r="A113" s="6"/>
      <c r="B113" s="6"/>
      <c r="C113" s="6"/>
      <c r="D113" s="6"/>
      <c r="E113" s="5"/>
      <c r="F113" s="5"/>
      <c r="G113" s="5"/>
    </row>
    <row r="114" spans="1:7" x14ac:dyDescent="0.35">
      <c r="A114" s="6"/>
      <c r="B114" s="6"/>
      <c r="C114" s="6"/>
      <c r="D114" s="6"/>
      <c r="E114" s="5"/>
      <c r="F114" s="5"/>
      <c r="G114" s="5"/>
    </row>
    <row r="115" spans="1:7" x14ac:dyDescent="0.35">
      <c r="A115" s="6"/>
      <c r="B115" s="6"/>
      <c r="C115" s="6"/>
      <c r="D115" s="6"/>
      <c r="E115" s="5"/>
      <c r="F115" s="5"/>
      <c r="G115" s="5"/>
    </row>
    <row r="116" spans="1:7" x14ac:dyDescent="0.35">
      <c r="A116" s="6"/>
      <c r="B116" s="6"/>
      <c r="C116" s="6"/>
      <c r="D116" s="6"/>
      <c r="E116" s="5"/>
      <c r="F116" s="5"/>
      <c r="G116" s="5"/>
    </row>
    <row r="117" spans="1:7" x14ac:dyDescent="0.35">
      <c r="A117" s="6"/>
      <c r="B117" s="6"/>
      <c r="C117" s="6"/>
      <c r="D117" s="6"/>
      <c r="E117" s="5"/>
      <c r="F117" s="5"/>
      <c r="G117" s="5"/>
    </row>
    <row r="118" spans="1:7" x14ac:dyDescent="0.35">
      <c r="A118" s="6"/>
      <c r="B118" s="6"/>
      <c r="C118" s="6"/>
      <c r="D118" s="6"/>
      <c r="E118" s="5"/>
      <c r="F118" s="5"/>
      <c r="G118" s="5"/>
    </row>
    <row r="119" spans="1:7" x14ac:dyDescent="0.35">
      <c r="A119" s="6"/>
      <c r="B119" s="6"/>
      <c r="C119" s="6"/>
      <c r="D119" s="6"/>
      <c r="E119" s="5"/>
      <c r="F119" s="5"/>
      <c r="G119" s="5"/>
    </row>
    <row r="120" spans="1:7" x14ac:dyDescent="0.35">
      <c r="A120" s="6"/>
      <c r="B120" s="6"/>
      <c r="C120" s="6"/>
      <c r="D120" s="6"/>
      <c r="E120" s="5"/>
      <c r="F120" s="5"/>
      <c r="G120" s="5"/>
    </row>
    <row r="121" spans="1:7" x14ac:dyDescent="0.35">
      <c r="A121" s="6"/>
      <c r="B121" s="6"/>
      <c r="C121" s="6"/>
      <c r="D121" s="6"/>
      <c r="E121" s="5"/>
      <c r="F121" s="5"/>
      <c r="G121" s="5"/>
    </row>
    <row r="122" spans="1:7" x14ac:dyDescent="0.35">
      <c r="A122" s="6"/>
      <c r="B122" s="6"/>
      <c r="C122" s="6"/>
      <c r="D122" s="6"/>
      <c r="E122" s="5"/>
      <c r="F122" s="5"/>
      <c r="G122" s="5"/>
    </row>
    <row r="123" spans="1:7" x14ac:dyDescent="0.35">
      <c r="A123" s="6"/>
      <c r="B123" s="6"/>
      <c r="C123" s="6"/>
      <c r="D123" s="6"/>
      <c r="E123" s="5"/>
      <c r="F123" s="5"/>
      <c r="G123" s="5"/>
    </row>
    <row r="124" spans="1:7" x14ac:dyDescent="0.35">
      <c r="A124" s="6"/>
      <c r="B124" s="6"/>
      <c r="C124" s="6"/>
      <c r="D124" s="6"/>
      <c r="E124" s="5"/>
      <c r="F124" s="5"/>
      <c r="G124" s="5"/>
    </row>
    <row r="125" spans="1:7" x14ac:dyDescent="0.35">
      <c r="A125" s="6"/>
      <c r="B125" s="6"/>
      <c r="C125" s="6"/>
      <c r="D125" s="6"/>
      <c r="E125" s="5"/>
      <c r="F125" s="5"/>
      <c r="G125" s="5"/>
    </row>
    <row r="126" spans="1:7" x14ac:dyDescent="0.35">
      <c r="A126" s="6"/>
      <c r="B126" s="6"/>
      <c r="C126" s="6"/>
      <c r="D126" s="6"/>
      <c r="E126" s="5"/>
      <c r="F126" s="5"/>
      <c r="G126" s="5"/>
    </row>
    <row r="127" spans="1:7" x14ac:dyDescent="0.35">
      <c r="A127" s="6"/>
      <c r="B127" s="6"/>
      <c r="C127" s="6"/>
      <c r="D127" s="6"/>
      <c r="E127" s="5"/>
      <c r="F127" s="5"/>
      <c r="G127" s="5"/>
    </row>
    <row r="128" spans="1:7" x14ac:dyDescent="0.35">
      <c r="A128" s="6"/>
      <c r="B128" s="6"/>
      <c r="C128" s="6"/>
      <c r="D128" s="6"/>
      <c r="E128" s="5"/>
      <c r="F128" s="5"/>
      <c r="G128" s="5"/>
    </row>
    <row r="129" spans="1:7" x14ac:dyDescent="0.35">
      <c r="A129" s="6"/>
      <c r="B129" s="6"/>
      <c r="C129" s="6"/>
      <c r="D129" s="6"/>
      <c r="E129" s="5"/>
      <c r="F129" s="5"/>
      <c r="G129" s="5"/>
    </row>
    <row r="130" spans="1:7" x14ac:dyDescent="0.35">
      <c r="A130" s="6"/>
      <c r="B130" s="6"/>
      <c r="C130" s="6"/>
      <c r="D130" s="6"/>
      <c r="E130" s="5"/>
      <c r="F130" s="5"/>
      <c r="G130" s="5"/>
    </row>
    <row r="131" spans="1:7" x14ac:dyDescent="0.35">
      <c r="A131" s="6"/>
      <c r="B131" s="6"/>
      <c r="C131" s="6"/>
      <c r="D131" s="6"/>
      <c r="E131" s="5"/>
      <c r="F131" s="5"/>
      <c r="G131" s="5"/>
    </row>
    <row r="132" spans="1:7" x14ac:dyDescent="0.35">
      <c r="A132" s="6"/>
      <c r="B132" s="6"/>
      <c r="C132" s="6"/>
      <c r="D132" s="6"/>
      <c r="E132" s="5"/>
      <c r="F132" s="5"/>
      <c r="G132" s="5"/>
    </row>
    <row r="133" spans="1:7" x14ac:dyDescent="0.35">
      <c r="A133" s="6"/>
      <c r="B133" s="6"/>
      <c r="C133" s="6"/>
      <c r="D133" s="6"/>
      <c r="E133" s="5"/>
      <c r="F133" s="5"/>
      <c r="G133" s="5"/>
    </row>
    <row r="134" spans="1:7" x14ac:dyDescent="0.35">
      <c r="A134" s="6"/>
      <c r="B134" s="6"/>
      <c r="C134" s="6"/>
      <c r="D134" s="6"/>
      <c r="E134" s="5"/>
      <c r="F134" s="5"/>
      <c r="G134" s="5"/>
    </row>
    <row r="135" spans="1:7" x14ac:dyDescent="0.35">
      <c r="A135" s="6"/>
      <c r="B135" s="6"/>
      <c r="C135" s="6"/>
      <c r="D135" s="6"/>
      <c r="E135" s="5"/>
      <c r="F135" s="5"/>
      <c r="G135" s="5"/>
    </row>
    <row r="136" spans="1:7" x14ac:dyDescent="0.35">
      <c r="A136" s="6"/>
      <c r="B136" s="6"/>
      <c r="C136" s="6"/>
      <c r="D136" s="6"/>
      <c r="E136" s="5"/>
      <c r="F136" s="5"/>
      <c r="G136" s="5"/>
    </row>
    <row r="137" spans="1:7" x14ac:dyDescent="0.35">
      <c r="A137" s="6"/>
      <c r="B137" s="6"/>
      <c r="C137" s="6"/>
      <c r="D137" s="6"/>
      <c r="E137" s="5"/>
      <c r="F137" s="5"/>
      <c r="G137" s="5"/>
    </row>
    <row r="138" spans="1:7" x14ac:dyDescent="0.35">
      <c r="A138" s="6"/>
      <c r="B138" s="6"/>
      <c r="C138" s="6"/>
      <c r="D138" s="6"/>
      <c r="E138" s="5"/>
      <c r="F138" s="5"/>
      <c r="G138" s="5"/>
    </row>
    <row r="139" spans="1:7" x14ac:dyDescent="0.35">
      <c r="A139" s="6"/>
      <c r="B139" s="6"/>
      <c r="C139" s="6"/>
      <c r="D139" s="6"/>
      <c r="E139" s="5"/>
      <c r="F139" s="5"/>
      <c r="G139" s="5"/>
    </row>
    <row r="140" spans="1:7" x14ac:dyDescent="0.35">
      <c r="A140" s="6"/>
      <c r="B140" s="6"/>
      <c r="C140" s="6"/>
      <c r="D140" s="6"/>
      <c r="E140" s="5"/>
      <c r="F140" s="5"/>
      <c r="G140" s="5"/>
    </row>
    <row r="141" spans="1:7" x14ac:dyDescent="0.35">
      <c r="A141" s="6"/>
      <c r="B141" s="6"/>
      <c r="C141" s="6"/>
      <c r="D141" s="6"/>
      <c r="E141" s="5"/>
      <c r="F141" s="5"/>
      <c r="G141" s="5"/>
    </row>
    <row r="142" spans="1:7" x14ac:dyDescent="0.35">
      <c r="A142" s="6"/>
      <c r="B142" s="6"/>
      <c r="C142" s="6"/>
      <c r="D142" s="6"/>
      <c r="E142" s="5"/>
      <c r="F142" s="5"/>
      <c r="G142" s="5"/>
    </row>
    <row r="143" spans="1:7" x14ac:dyDescent="0.35">
      <c r="A143" s="6"/>
      <c r="B143" s="6"/>
      <c r="C143" s="6"/>
      <c r="D143" s="6"/>
      <c r="E143" s="5"/>
      <c r="F143" s="5"/>
      <c r="G143" s="5"/>
    </row>
    <row r="144" spans="1:7" x14ac:dyDescent="0.35">
      <c r="A144" s="6"/>
      <c r="B144" s="6"/>
      <c r="C144" s="6"/>
      <c r="D144" s="6"/>
      <c r="E144" s="5"/>
      <c r="F144" s="5"/>
      <c r="G144" s="5"/>
    </row>
    <row r="145" spans="1:7" x14ac:dyDescent="0.35">
      <c r="A145" s="6"/>
      <c r="B145" s="6"/>
      <c r="C145" s="6"/>
      <c r="D145" s="6"/>
      <c r="E145" s="5"/>
      <c r="F145" s="5"/>
      <c r="G145" s="5"/>
    </row>
    <row r="146" spans="1:7" x14ac:dyDescent="0.35">
      <c r="A146" s="6"/>
      <c r="B146" s="6"/>
      <c r="C146" s="6"/>
      <c r="D146" s="6"/>
      <c r="E146" s="5"/>
      <c r="F146" s="5"/>
      <c r="G146" s="5"/>
    </row>
    <row r="147" spans="1:7" x14ac:dyDescent="0.35">
      <c r="A147" s="6"/>
      <c r="B147" s="6"/>
      <c r="C147" s="6"/>
      <c r="D147" s="6"/>
      <c r="E147" s="5"/>
      <c r="F147" s="5"/>
      <c r="G147" s="5"/>
    </row>
    <row r="148" spans="1:7" x14ac:dyDescent="0.35">
      <c r="A148" s="6"/>
      <c r="B148" s="6"/>
      <c r="C148" s="6"/>
      <c r="D148" s="6"/>
      <c r="E148" s="5"/>
      <c r="F148" s="5"/>
      <c r="G148" s="5"/>
    </row>
    <row r="149" spans="1:7" x14ac:dyDescent="0.35">
      <c r="A149" s="6"/>
      <c r="B149" s="6"/>
      <c r="C149" s="6"/>
      <c r="D149" s="6"/>
      <c r="E149" s="5"/>
      <c r="F149" s="5"/>
      <c r="G149" s="5"/>
    </row>
    <row r="150" spans="1:7" x14ac:dyDescent="0.35">
      <c r="A150" s="6"/>
      <c r="B150" s="6"/>
      <c r="C150" s="6"/>
      <c r="D150" s="6"/>
      <c r="E150" s="5"/>
      <c r="F150" s="5"/>
      <c r="G150" s="5"/>
    </row>
    <row r="151" spans="1:7" x14ac:dyDescent="0.35">
      <c r="A151" s="6"/>
      <c r="B151" s="6"/>
      <c r="C151" s="6"/>
      <c r="D151" s="6"/>
      <c r="E151" s="5"/>
      <c r="F151" s="5"/>
      <c r="G151" s="5"/>
    </row>
    <row r="152" spans="1:7" x14ac:dyDescent="0.35">
      <c r="A152" s="6"/>
      <c r="B152" s="6"/>
      <c r="C152" s="6"/>
      <c r="D152" s="6"/>
      <c r="E152" s="5"/>
      <c r="F152" s="5"/>
      <c r="G152" s="5"/>
    </row>
    <row r="153" spans="1:7" x14ac:dyDescent="0.35">
      <c r="A153" s="6"/>
      <c r="B153" s="6"/>
      <c r="C153" s="6"/>
      <c r="D153" s="6"/>
      <c r="E153" s="5"/>
      <c r="F153" s="5"/>
      <c r="G153" s="5"/>
    </row>
    <row r="154" spans="1:7" x14ac:dyDescent="0.35">
      <c r="A154" s="6"/>
      <c r="B154" s="6"/>
      <c r="C154" s="6"/>
      <c r="D154" s="6"/>
      <c r="E154" s="5"/>
      <c r="F154" s="5"/>
      <c r="G154" s="5"/>
    </row>
    <row r="155" spans="1:7" x14ac:dyDescent="0.35">
      <c r="A155" s="6"/>
      <c r="B155" s="6"/>
      <c r="C155" s="6"/>
      <c r="D155" s="6"/>
      <c r="E155" s="5"/>
      <c r="F155" s="5"/>
      <c r="G155" s="5"/>
    </row>
    <row r="156" spans="1:7" x14ac:dyDescent="0.35">
      <c r="A156" s="6"/>
      <c r="B156" s="6"/>
      <c r="C156" s="6"/>
      <c r="D156" s="6"/>
      <c r="E156" s="5"/>
      <c r="F156" s="5"/>
      <c r="G156" s="5"/>
    </row>
    <row r="157" spans="1:7" x14ac:dyDescent="0.35">
      <c r="A157" s="6"/>
      <c r="B157" s="6"/>
      <c r="C157" s="6"/>
      <c r="D157" s="6"/>
      <c r="E157" s="5"/>
      <c r="F157" s="5"/>
      <c r="G157" s="5"/>
    </row>
    <row r="158" spans="1:7" x14ac:dyDescent="0.35">
      <c r="A158" s="6"/>
      <c r="B158" s="6"/>
      <c r="C158" s="6"/>
      <c r="D158" s="6"/>
      <c r="E158" s="5"/>
      <c r="F158" s="5"/>
      <c r="G158" s="5"/>
    </row>
    <row r="159" spans="1:7" x14ac:dyDescent="0.35">
      <c r="A159" s="6"/>
      <c r="B159" s="6"/>
      <c r="C159" s="6"/>
      <c r="D159" s="6"/>
      <c r="E159" s="5"/>
      <c r="F159" s="5"/>
      <c r="G159" s="5"/>
    </row>
    <row r="160" spans="1:7" x14ac:dyDescent="0.35">
      <c r="A160" s="6"/>
      <c r="B160" s="6"/>
      <c r="C160" s="6"/>
      <c r="D160" s="6"/>
      <c r="E160" s="5"/>
      <c r="F160" s="5"/>
      <c r="G160" s="5"/>
    </row>
    <row r="161" spans="1:7" x14ac:dyDescent="0.35">
      <c r="A161" s="6"/>
      <c r="B161" s="6"/>
      <c r="C161" s="6"/>
      <c r="D161" s="6"/>
      <c r="E161" s="5"/>
      <c r="F161" s="5"/>
      <c r="G161" s="5"/>
    </row>
    <row r="162" spans="1:7" x14ac:dyDescent="0.35">
      <c r="A162" s="6"/>
      <c r="B162" s="6"/>
      <c r="C162" s="6"/>
      <c r="D162" s="6"/>
      <c r="E162" s="5"/>
      <c r="F162" s="5"/>
      <c r="G162" s="5"/>
    </row>
    <row r="163" spans="1:7" x14ac:dyDescent="0.35">
      <c r="A163" s="6"/>
      <c r="B163" s="6"/>
      <c r="C163" s="6"/>
      <c r="D163" s="6"/>
      <c r="E163" s="5"/>
      <c r="F163" s="5"/>
      <c r="G163" s="5"/>
    </row>
    <row r="164" spans="1:7" x14ac:dyDescent="0.35">
      <c r="A164" s="6"/>
      <c r="B164" s="6"/>
      <c r="C164" s="6"/>
      <c r="D164" s="6"/>
      <c r="E164" s="5"/>
      <c r="F164" s="5"/>
      <c r="G164" s="5"/>
    </row>
    <row r="165" spans="1:7" x14ac:dyDescent="0.35">
      <c r="A165" s="6"/>
      <c r="B165" s="6"/>
      <c r="C165" s="6"/>
      <c r="D165" s="6"/>
      <c r="E165" s="5"/>
      <c r="F165" s="5"/>
      <c r="G165" s="5"/>
    </row>
    <row r="166" spans="1:7" x14ac:dyDescent="0.35">
      <c r="A166" s="6"/>
      <c r="B166" s="6"/>
      <c r="C166" s="6"/>
      <c r="D166" s="6"/>
      <c r="E166" s="5"/>
      <c r="F166" s="5"/>
      <c r="G166" s="5"/>
    </row>
    <row r="167" spans="1:7" x14ac:dyDescent="0.35">
      <c r="A167" s="6"/>
      <c r="B167" s="6"/>
      <c r="C167" s="6"/>
      <c r="D167" s="6"/>
      <c r="E167" s="5"/>
      <c r="F167" s="5"/>
      <c r="G167" s="5"/>
    </row>
    <row r="168" spans="1:7" x14ac:dyDescent="0.35">
      <c r="A168" s="6"/>
      <c r="B168" s="6"/>
      <c r="C168" s="6"/>
      <c r="D168" s="6"/>
      <c r="E168" s="5"/>
      <c r="F168" s="5"/>
      <c r="G168" s="5"/>
    </row>
    <row r="169" spans="1:7" x14ac:dyDescent="0.35">
      <c r="A169" s="6"/>
      <c r="B169" s="6"/>
      <c r="C169" s="6"/>
      <c r="D169" s="6"/>
      <c r="E169" s="5"/>
      <c r="F169" s="5"/>
      <c r="G169" s="5"/>
    </row>
    <row r="170" spans="1:7" x14ac:dyDescent="0.35">
      <c r="A170" s="6"/>
      <c r="B170" s="6"/>
      <c r="C170" s="6"/>
      <c r="D170" s="6"/>
      <c r="E170" s="5"/>
      <c r="F170" s="5"/>
      <c r="G170" s="5"/>
    </row>
    <row r="171" spans="1:7" x14ac:dyDescent="0.35">
      <c r="A171" s="6"/>
      <c r="B171" s="6"/>
      <c r="C171" s="6"/>
      <c r="D171" s="6"/>
      <c r="E171" s="5"/>
      <c r="F171" s="5"/>
      <c r="G171" s="5"/>
    </row>
    <row r="172" spans="1:7" x14ac:dyDescent="0.35">
      <c r="A172" s="6"/>
      <c r="B172" s="6"/>
      <c r="C172" s="6"/>
      <c r="D172" s="6"/>
      <c r="E172" s="5"/>
      <c r="F172" s="5"/>
      <c r="G172" s="5"/>
    </row>
    <row r="173" spans="1:7" x14ac:dyDescent="0.35">
      <c r="A173" s="6"/>
      <c r="B173" s="6"/>
      <c r="C173" s="6"/>
      <c r="D173" s="6"/>
      <c r="E173" s="5"/>
      <c r="F173" s="5"/>
      <c r="G173" s="5"/>
    </row>
    <row r="174" spans="1:7" x14ac:dyDescent="0.35">
      <c r="A174" s="6"/>
      <c r="B174" s="6"/>
      <c r="C174" s="6"/>
      <c r="D174" s="6"/>
      <c r="E174" s="5"/>
      <c r="F174" s="5"/>
      <c r="G174" s="5"/>
    </row>
    <row r="175" spans="1:7" x14ac:dyDescent="0.35">
      <c r="A175" s="6"/>
      <c r="B175" s="6"/>
      <c r="C175" s="6"/>
      <c r="D175" s="6"/>
      <c r="E175" s="5"/>
      <c r="F175" s="5"/>
      <c r="G175" s="5"/>
    </row>
    <row r="176" spans="1:7" x14ac:dyDescent="0.35">
      <c r="A176" s="6"/>
      <c r="B176" s="6"/>
      <c r="C176" s="6"/>
      <c r="D176" s="6"/>
      <c r="E176" s="5"/>
      <c r="F176" s="5"/>
      <c r="G176" s="5"/>
    </row>
    <row r="177" spans="1:7" x14ac:dyDescent="0.35">
      <c r="A177" s="6"/>
      <c r="B177" s="6"/>
      <c r="C177" s="6"/>
      <c r="D177" s="6"/>
      <c r="E177" s="5"/>
      <c r="F177" s="5"/>
      <c r="G177" s="5"/>
    </row>
    <row r="178" spans="1:7" x14ac:dyDescent="0.35">
      <c r="A178" s="6"/>
      <c r="B178" s="6"/>
      <c r="C178" s="6"/>
      <c r="D178" s="6"/>
      <c r="E178" s="5"/>
      <c r="F178" s="5"/>
      <c r="G178" s="5"/>
    </row>
    <row r="179" spans="1:7" x14ac:dyDescent="0.35">
      <c r="A179" s="6"/>
      <c r="B179" s="6"/>
      <c r="C179" s="6"/>
      <c r="D179" s="6"/>
      <c r="E179" s="5"/>
      <c r="F179" s="5"/>
      <c r="G179" s="5"/>
    </row>
    <row r="180" spans="1:7" x14ac:dyDescent="0.35">
      <c r="A180" s="6"/>
      <c r="B180" s="6"/>
      <c r="C180" s="6"/>
      <c r="D180" s="6"/>
      <c r="E180" s="5"/>
      <c r="F180" s="5"/>
      <c r="G180" s="5"/>
    </row>
    <row r="181" spans="1:7" x14ac:dyDescent="0.35">
      <c r="A181" s="6"/>
      <c r="B181" s="6"/>
      <c r="C181" s="6"/>
      <c r="D181" s="6"/>
      <c r="E181" s="5"/>
      <c r="F181" s="5"/>
      <c r="G181" s="5"/>
    </row>
    <row r="182" spans="1:7" x14ac:dyDescent="0.35">
      <c r="A182" s="6"/>
      <c r="B182" s="6"/>
      <c r="C182" s="6"/>
      <c r="D182" s="6"/>
      <c r="E182" s="5"/>
      <c r="F182" s="5"/>
      <c r="G182" s="5"/>
    </row>
    <row r="183" spans="1:7" x14ac:dyDescent="0.35">
      <c r="A183" s="6"/>
      <c r="B183" s="6"/>
      <c r="C183" s="6"/>
      <c r="D183" s="6"/>
      <c r="E183" s="5"/>
      <c r="F183" s="5"/>
      <c r="G183" s="5"/>
    </row>
    <row r="184" spans="1:7" x14ac:dyDescent="0.35">
      <c r="A184" s="6"/>
      <c r="B184" s="6"/>
      <c r="C184" s="6"/>
      <c r="D184" s="6"/>
      <c r="E184" s="5"/>
      <c r="F184" s="5"/>
      <c r="G184" s="5"/>
    </row>
    <row r="185" spans="1:7" x14ac:dyDescent="0.35">
      <c r="A185" s="6"/>
      <c r="B185" s="6"/>
      <c r="C185" s="6"/>
      <c r="D185" s="6"/>
      <c r="E185" s="5"/>
      <c r="F185" s="5"/>
      <c r="G185" s="5"/>
    </row>
    <row r="186" spans="1:7" x14ac:dyDescent="0.35">
      <c r="A186" s="6"/>
      <c r="B186" s="6"/>
      <c r="C186" s="6"/>
      <c r="D186" s="6"/>
      <c r="E186" s="5"/>
      <c r="F186" s="5"/>
      <c r="G186" s="5"/>
    </row>
    <row r="187" spans="1:7" x14ac:dyDescent="0.35">
      <c r="A187" s="6"/>
      <c r="B187" s="6"/>
      <c r="C187" s="6"/>
      <c r="D187" s="6"/>
      <c r="E187" s="5"/>
      <c r="F187" s="5"/>
      <c r="G187" s="5"/>
    </row>
    <row r="188" spans="1:7" x14ac:dyDescent="0.35">
      <c r="A188" s="6"/>
      <c r="B188" s="6"/>
      <c r="C188" s="6"/>
      <c r="D188" s="6"/>
      <c r="E188" s="5"/>
      <c r="F188" s="5"/>
      <c r="G188" s="5"/>
    </row>
    <row r="189" spans="1:7" x14ac:dyDescent="0.35">
      <c r="A189" s="6"/>
      <c r="B189" s="6"/>
      <c r="C189" s="6"/>
      <c r="D189" s="6"/>
      <c r="E189" s="5"/>
      <c r="F189" s="5"/>
      <c r="G189" s="5"/>
    </row>
    <row r="190" spans="1:7" x14ac:dyDescent="0.35">
      <c r="A190" s="6"/>
      <c r="B190" s="6"/>
      <c r="C190" s="6"/>
      <c r="D190" s="6"/>
      <c r="E190" s="5"/>
      <c r="F190" s="5"/>
      <c r="G190" s="5"/>
    </row>
    <row r="191" spans="1:7" x14ac:dyDescent="0.35">
      <c r="A191" s="6"/>
      <c r="B191" s="6"/>
      <c r="C191" s="6"/>
      <c r="D191" s="6"/>
      <c r="E191" s="5"/>
      <c r="F191" s="5"/>
      <c r="G191" s="5"/>
    </row>
    <row r="192" spans="1:7" x14ac:dyDescent="0.35">
      <c r="A192" s="6"/>
      <c r="B192" s="6"/>
      <c r="C192" s="6"/>
      <c r="D192" s="6"/>
      <c r="E192" s="5"/>
      <c r="F192" s="5"/>
      <c r="G192" s="5"/>
    </row>
    <row r="193" spans="1:7" x14ac:dyDescent="0.35">
      <c r="A193" s="6"/>
      <c r="B193" s="6"/>
      <c r="C193" s="6"/>
      <c r="D193" s="6"/>
      <c r="E193" s="5"/>
      <c r="F193" s="5"/>
      <c r="G193" s="5"/>
    </row>
    <row r="194" spans="1:7" x14ac:dyDescent="0.35">
      <c r="A194" s="6"/>
      <c r="B194" s="6"/>
      <c r="C194" s="6"/>
      <c r="D194" s="6"/>
      <c r="E194" s="5"/>
      <c r="F194" s="5"/>
      <c r="G194" s="5"/>
    </row>
    <row r="195" spans="1:7" x14ac:dyDescent="0.35">
      <c r="A195" s="6"/>
      <c r="B195" s="6"/>
      <c r="C195" s="6"/>
      <c r="D195" s="6"/>
      <c r="E195" s="5"/>
      <c r="F195" s="5"/>
      <c r="G195" s="5"/>
    </row>
    <row r="196" spans="1:7" x14ac:dyDescent="0.35">
      <c r="A196" s="6"/>
      <c r="B196" s="6"/>
      <c r="C196" s="6"/>
      <c r="D196" s="6"/>
      <c r="E196" s="5"/>
      <c r="F196" s="5"/>
      <c r="G196" s="5"/>
    </row>
    <row r="197" spans="1:7" x14ac:dyDescent="0.35">
      <c r="A197" s="6"/>
      <c r="B197" s="6"/>
      <c r="C197" s="6"/>
      <c r="D197" s="6"/>
      <c r="E197" s="5"/>
      <c r="F197" s="5"/>
      <c r="G197" s="5"/>
    </row>
    <row r="198" spans="1:7" x14ac:dyDescent="0.35">
      <c r="A198" s="6"/>
      <c r="B198" s="6"/>
      <c r="C198" s="6"/>
      <c r="D198" s="6"/>
      <c r="E198" s="5"/>
      <c r="F198" s="5"/>
      <c r="G198" s="5"/>
    </row>
    <row r="199" spans="1:7" x14ac:dyDescent="0.35">
      <c r="A199" s="6"/>
      <c r="B199" s="6"/>
      <c r="C199" s="6"/>
      <c r="D199" s="6"/>
      <c r="E199" s="5"/>
      <c r="F199" s="5"/>
      <c r="G199" s="5"/>
    </row>
    <row r="200" spans="1:7" x14ac:dyDescent="0.35">
      <c r="A200" s="6"/>
      <c r="B200" s="6"/>
      <c r="C200" s="6"/>
      <c r="D200" s="6"/>
      <c r="E200" s="5"/>
      <c r="F200" s="5"/>
      <c r="G200" s="5"/>
    </row>
    <row r="201" spans="1:7" x14ac:dyDescent="0.35">
      <c r="A201" s="6"/>
      <c r="B201" s="6"/>
      <c r="C201" s="6"/>
      <c r="D201" s="6"/>
      <c r="E201" s="5"/>
      <c r="F201" s="5"/>
      <c r="G201" s="5"/>
    </row>
    <row r="202" spans="1:7" x14ac:dyDescent="0.35">
      <c r="A202" s="6"/>
      <c r="B202" s="6"/>
      <c r="C202" s="6"/>
      <c r="D202" s="6"/>
      <c r="E202" s="5"/>
      <c r="F202" s="5"/>
      <c r="G202" s="5"/>
    </row>
    <row r="203" spans="1:7" x14ac:dyDescent="0.35">
      <c r="A203" s="6"/>
      <c r="B203" s="6"/>
      <c r="C203" s="6"/>
      <c r="D203" s="6"/>
      <c r="E203" s="5"/>
      <c r="F203" s="5"/>
      <c r="G203" s="5"/>
    </row>
    <row r="204" spans="1:7" x14ac:dyDescent="0.35">
      <c r="A204" s="6"/>
      <c r="B204" s="6"/>
      <c r="C204" s="6"/>
      <c r="D204" s="6"/>
      <c r="E204" s="5"/>
      <c r="F204" s="5"/>
      <c r="G204" s="5"/>
    </row>
    <row r="205" spans="1:7" x14ac:dyDescent="0.35">
      <c r="A205" s="6"/>
      <c r="B205" s="6"/>
      <c r="C205" s="6"/>
      <c r="D205" s="6"/>
      <c r="E205" s="5"/>
      <c r="F205" s="5"/>
      <c r="G205" s="5"/>
    </row>
    <row r="206" spans="1:7" x14ac:dyDescent="0.35">
      <c r="A206" s="6"/>
      <c r="B206" s="6"/>
      <c r="C206" s="6"/>
      <c r="D206" s="6"/>
      <c r="E206" s="5"/>
      <c r="F206" s="5"/>
      <c r="G206" s="5"/>
    </row>
    <row r="207" spans="1:7" x14ac:dyDescent="0.35">
      <c r="A207" s="6"/>
      <c r="B207" s="6"/>
      <c r="C207" s="6"/>
      <c r="D207" s="6"/>
      <c r="E207" s="5"/>
      <c r="F207" s="5"/>
      <c r="G207" s="5"/>
    </row>
    <row r="208" spans="1:7" x14ac:dyDescent="0.35">
      <c r="A208" s="6"/>
      <c r="B208" s="6"/>
      <c r="C208" s="6"/>
      <c r="D208" s="6"/>
      <c r="E208" s="5"/>
      <c r="F208" s="5"/>
      <c r="G208" s="5"/>
    </row>
    <row r="209" spans="1:7" x14ac:dyDescent="0.35">
      <c r="A209" s="6"/>
      <c r="B209" s="6"/>
      <c r="C209" s="6"/>
      <c r="D209" s="6"/>
      <c r="E209" s="5"/>
      <c r="F209" s="5"/>
      <c r="G209" s="5"/>
    </row>
    <row r="210" spans="1:7" x14ac:dyDescent="0.35">
      <c r="A210" s="6"/>
      <c r="B210" s="6"/>
      <c r="C210" s="6"/>
      <c r="D210" s="6"/>
      <c r="E210" s="5"/>
      <c r="F210" s="5"/>
      <c r="G210" s="5"/>
    </row>
    <row r="211" spans="1:7" x14ac:dyDescent="0.35">
      <c r="A211" s="6"/>
      <c r="B211" s="6"/>
      <c r="C211" s="6"/>
      <c r="D211" s="6"/>
      <c r="E211" s="5"/>
      <c r="F211" s="5"/>
      <c r="G211" s="5"/>
    </row>
    <row r="212" spans="1:7" x14ac:dyDescent="0.35">
      <c r="A212" s="6"/>
      <c r="B212" s="6"/>
      <c r="C212" s="6"/>
      <c r="D212" s="6"/>
      <c r="E212" s="5"/>
      <c r="F212" s="5"/>
      <c r="G212" s="5"/>
    </row>
    <row r="213" spans="1:7" x14ac:dyDescent="0.35">
      <c r="A213" s="6"/>
      <c r="B213" s="6"/>
      <c r="C213" s="6"/>
      <c r="D213" s="6"/>
      <c r="E213" s="5"/>
      <c r="F213" s="5"/>
      <c r="G213" s="5"/>
    </row>
    <row r="214" spans="1:7" x14ac:dyDescent="0.35">
      <c r="A214" s="6"/>
      <c r="B214" s="6"/>
      <c r="C214" s="6"/>
      <c r="D214" s="6"/>
      <c r="E214" s="5"/>
      <c r="F214" s="5"/>
      <c r="G214" s="5"/>
    </row>
    <row r="215" spans="1:7" x14ac:dyDescent="0.35">
      <c r="A215" s="6"/>
      <c r="B215" s="6"/>
      <c r="C215" s="6"/>
      <c r="D215" s="6"/>
      <c r="E215" s="5"/>
      <c r="F215" s="5"/>
      <c r="G215" s="5"/>
    </row>
    <row r="216" spans="1:7" x14ac:dyDescent="0.35">
      <c r="A216" s="6"/>
      <c r="B216" s="6"/>
      <c r="C216" s="6"/>
      <c r="D216" s="6"/>
      <c r="E216" s="5"/>
      <c r="F216" s="5"/>
      <c r="G216" s="5"/>
    </row>
    <row r="217" spans="1:7" x14ac:dyDescent="0.35">
      <c r="A217" s="6"/>
      <c r="B217" s="6"/>
      <c r="C217" s="6"/>
      <c r="D217" s="6"/>
      <c r="E217" s="5"/>
      <c r="F217" s="5"/>
      <c r="G217" s="5"/>
    </row>
    <row r="218" spans="1:7" x14ac:dyDescent="0.35">
      <c r="A218" s="6"/>
      <c r="B218" s="6"/>
      <c r="C218" s="6"/>
      <c r="D218" s="6"/>
      <c r="E218" s="5"/>
      <c r="F218" s="5"/>
      <c r="G218" s="5"/>
    </row>
    <row r="219" spans="1:7" x14ac:dyDescent="0.35">
      <c r="A219" s="6"/>
      <c r="B219" s="6"/>
      <c r="C219" s="6"/>
      <c r="D219" s="6"/>
      <c r="E219" s="5"/>
      <c r="F219" s="5"/>
      <c r="G219" s="5"/>
    </row>
    <row r="220" spans="1:7" x14ac:dyDescent="0.35">
      <c r="A220" s="6"/>
      <c r="B220" s="6"/>
      <c r="C220" s="6"/>
      <c r="D220" s="6"/>
      <c r="E220" s="5"/>
      <c r="F220" s="5"/>
      <c r="G220" s="5"/>
    </row>
    <row r="221" spans="1:7" x14ac:dyDescent="0.35">
      <c r="A221" s="6"/>
      <c r="B221" s="6"/>
      <c r="C221" s="6"/>
      <c r="D221" s="6"/>
      <c r="E221" s="5"/>
      <c r="F221" s="5"/>
      <c r="G221" s="5"/>
    </row>
    <row r="222" spans="1:7" x14ac:dyDescent="0.35">
      <c r="A222" s="6"/>
      <c r="B222" s="6"/>
      <c r="C222" s="6"/>
      <c r="D222" s="6"/>
      <c r="E222" s="5"/>
      <c r="F222" s="5"/>
      <c r="G222" s="5"/>
    </row>
    <row r="223" spans="1:7" x14ac:dyDescent="0.35">
      <c r="A223" s="6"/>
      <c r="B223" s="6"/>
      <c r="C223" s="6"/>
      <c r="D223" s="6"/>
      <c r="E223" s="5"/>
      <c r="F223" s="5"/>
      <c r="G223" s="5"/>
    </row>
    <row r="224" spans="1:7" x14ac:dyDescent="0.35">
      <c r="A224" s="6"/>
      <c r="B224" s="6"/>
      <c r="C224" s="6"/>
      <c r="D224" s="6"/>
      <c r="E224" s="5"/>
      <c r="F224" s="5"/>
      <c r="G224" s="5"/>
    </row>
    <row r="225" spans="1:7" x14ac:dyDescent="0.35">
      <c r="A225" s="6"/>
      <c r="B225" s="6"/>
      <c r="C225" s="6"/>
      <c r="D225" s="6"/>
      <c r="E225" s="5"/>
      <c r="F225" s="5"/>
      <c r="G225" s="5"/>
    </row>
    <row r="226" spans="1:7" x14ac:dyDescent="0.35">
      <c r="A226" s="6"/>
      <c r="B226" s="6"/>
      <c r="C226" s="6"/>
      <c r="D226" s="6"/>
      <c r="E226" s="5"/>
      <c r="F226" s="5"/>
      <c r="G226" s="5"/>
    </row>
    <row r="227" spans="1:7" x14ac:dyDescent="0.35">
      <c r="A227" s="6"/>
      <c r="B227" s="6"/>
      <c r="C227" s="6"/>
      <c r="D227" s="6"/>
      <c r="E227" s="5"/>
      <c r="F227" s="5"/>
      <c r="G227" s="5"/>
    </row>
    <row r="228" spans="1:7" x14ac:dyDescent="0.35">
      <c r="A228" s="6"/>
      <c r="B228" s="6"/>
      <c r="C228" s="6"/>
      <c r="D228" s="6"/>
      <c r="E228" s="5"/>
      <c r="F228" s="5"/>
      <c r="G228" s="5"/>
    </row>
    <row r="229" spans="1:7" x14ac:dyDescent="0.35">
      <c r="A229" s="6"/>
      <c r="B229" s="6"/>
      <c r="C229" s="6"/>
      <c r="D229" s="6"/>
      <c r="E229" s="5"/>
      <c r="F229" s="5"/>
      <c r="G229" s="5"/>
    </row>
    <row r="230" spans="1:7" x14ac:dyDescent="0.35">
      <c r="A230" s="6"/>
      <c r="B230" s="6"/>
      <c r="C230" s="6"/>
      <c r="D230" s="6"/>
      <c r="E230" s="5"/>
      <c r="F230" s="5"/>
      <c r="G230" s="5"/>
    </row>
    <row r="231" spans="1:7" x14ac:dyDescent="0.35">
      <c r="A231" s="6"/>
      <c r="B231" s="6"/>
      <c r="C231" s="6"/>
      <c r="D231" s="6"/>
      <c r="E231" s="5"/>
      <c r="F231" s="5"/>
      <c r="G231" s="5"/>
    </row>
    <row r="232" spans="1:7" x14ac:dyDescent="0.35">
      <c r="A232" s="6"/>
      <c r="B232" s="6"/>
      <c r="C232" s="6"/>
      <c r="D232" s="6"/>
      <c r="E232" s="5"/>
      <c r="F232" s="5"/>
      <c r="G232" s="5"/>
    </row>
    <row r="233" spans="1:7" x14ac:dyDescent="0.35">
      <c r="A233" s="6"/>
      <c r="B233" s="6"/>
      <c r="C233" s="6"/>
      <c r="D233" s="6"/>
      <c r="E233" s="5"/>
      <c r="F233" s="5"/>
      <c r="G233" s="5"/>
    </row>
    <row r="234" spans="1:7" x14ac:dyDescent="0.35">
      <c r="A234" s="6"/>
      <c r="B234" s="6"/>
      <c r="C234" s="6"/>
      <c r="D234" s="6"/>
      <c r="E234" s="5"/>
      <c r="F234" s="5"/>
      <c r="G234" s="5"/>
    </row>
  </sheetData>
  <autoFilter ref="A1:M20" xr:uid="{684C29F0-F582-4396-9D9A-D4C628BCA27F}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7B135-F038-4E63-813B-94F5CEB9DE87}">
  <dimension ref="A1:M286"/>
  <sheetViews>
    <sheetView topLeftCell="J1" workbookViewId="0">
      <selection activeCell="I1" sqref="A1:I1048576"/>
    </sheetView>
  </sheetViews>
  <sheetFormatPr defaultRowHeight="14.5" x14ac:dyDescent="0.35"/>
  <cols>
    <col min="1" max="9" width="0" hidden="1" customWidth="1"/>
  </cols>
  <sheetData>
    <row r="1" spans="1:13" x14ac:dyDescent="0.35">
      <c r="A1" s="6" t="s">
        <v>0</v>
      </c>
      <c r="B1" s="6" t="s">
        <v>1</v>
      </c>
      <c r="C1" s="6" t="s">
        <v>2</v>
      </c>
      <c r="D1" s="6" t="s">
        <v>3</v>
      </c>
      <c r="E1" s="5" t="s">
        <v>18</v>
      </c>
      <c r="F1" s="5" t="s">
        <v>158</v>
      </c>
      <c r="G1" s="5" t="s">
        <v>211</v>
      </c>
      <c r="J1" s="5"/>
      <c r="K1" t="s">
        <v>259</v>
      </c>
      <c r="L1" t="s">
        <v>260</v>
      </c>
      <c r="M1" s="8" t="s">
        <v>2</v>
      </c>
    </row>
    <row r="2" spans="1:13" x14ac:dyDescent="0.35">
      <c r="A2" s="6">
        <v>79606888</v>
      </c>
      <c r="B2" s="6" t="s">
        <v>4</v>
      </c>
      <c r="C2" s="6" t="s">
        <v>10</v>
      </c>
      <c r="D2" s="6" t="s">
        <v>8</v>
      </c>
      <c r="E2" s="5" t="s">
        <v>62</v>
      </c>
      <c r="F2" s="5" t="s">
        <v>36</v>
      </c>
      <c r="G2" s="5" t="s">
        <v>152</v>
      </c>
      <c r="J2" t="s">
        <v>5</v>
      </c>
      <c r="K2">
        <f>COUNTIF(C2:C15,"*30*")</f>
        <v>0</v>
      </c>
      <c r="L2">
        <v>32</v>
      </c>
      <c r="M2" s="9">
        <f>K2/L2</f>
        <v>0</v>
      </c>
    </row>
    <row r="3" spans="1:13" x14ac:dyDescent="0.35">
      <c r="A3" s="6">
        <v>79642577</v>
      </c>
      <c r="B3" s="6" t="s">
        <v>4</v>
      </c>
      <c r="C3" s="6" t="s">
        <v>9</v>
      </c>
      <c r="D3" s="6" t="s">
        <v>8</v>
      </c>
      <c r="E3" s="5" t="s">
        <v>36</v>
      </c>
      <c r="F3" s="5" t="s">
        <v>171</v>
      </c>
      <c r="G3" s="5" t="s">
        <v>152</v>
      </c>
      <c r="J3" t="s">
        <v>10</v>
      </c>
      <c r="K3">
        <f>COUNTIF(C2:C15,"*50*")</f>
        <v>2</v>
      </c>
      <c r="L3">
        <v>117</v>
      </c>
      <c r="M3" s="9">
        <f>K3/L3</f>
        <v>1.7094017094017096E-2</v>
      </c>
    </row>
    <row r="4" spans="1:13" x14ac:dyDescent="0.35">
      <c r="A4" s="6">
        <v>80919684</v>
      </c>
      <c r="B4" s="6" t="s">
        <v>4</v>
      </c>
      <c r="C4" s="6" t="s">
        <v>9</v>
      </c>
      <c r="D4" s="6" t="s">
        <v>6</v>
      </c>
      <c r="E4" s="5" t="s">
        <v>27</v>
      </c>
      <c r="F4" s="5" t="s">
        <v>33</v>
      </c>
      <c r="G4" s="5" t="s">
        <v>227</v>
      </c>
      <c r="J4" t="s">
        <v>7</v>
      </c>
      <c r="K4">
        <f>COUNTIF(C2:C15,"*60*")</f>
        <v>4</v>
      </c>
      <c r="L4">
        <v>300</v>
      </c>
      <c r="M4" s="9">
        <f>K4/L4</f>
        <v>1.3333333333333334E-2</v>
      </c>
    </row>
    <row r="5" spans="1:13" x14ac:dyDescent="0.35">
      <c r="A5" s="6">
        <v>80987693</v>
      </c>
      <c r="B5" s="6" t="s">
        <v>4</v>
      </c>
      <c r="C5" s="6" t="s">
        <v>10</v>
      </c>
      <c r="D5" s="6" t="s">
        <v>8</v>
      </c>
      <c r="E5" s="5" t="s">
        <v>23</v>
      </c>
      <c r="F5" s="5" t="s">
        <v>152</v>
      </c>
      <c r="G5" s="5" t="s">
        <v>36</v>
      </c>
      <c r="J5" t="s">
        <v>9</v>
      </c>
      <c r="K5">
        <f>COUNTIF(C2:C15,"*70*")</f>
        <v>7</v>
      </c>
      <c r="L5">
        <v>281</v>
      </c>
      <c r="M5" s="9">
        <f>K5/L5</f>
        <v>2.491103202846975E-2</v>
      </c>
    </row>
    <row r="6" spans="1:13" x14ac:dyDescent="0.35">
      <c r="A6" s="6">
        <v>81017135</v>
      </c>
      <c r="B6" s="6" t="s">
        <v>4</v>
      </c>
      <c r="C6" s="6" t="s">
        <v>7</v>
      </c>
      <c r="D6" s="6" t="s">
        <v>6</v>
      </c>
      <c r="E6" s="5" t="s">
        <v>52</v>
      </c>
      <c r="F6" s="5" t="s">
        <v>36</v>
      </c>
      <c r="G6" s="5" t="s">
        <v>152</v>
      </c>
      <c r="J6" t="s">
        <v>14</v>
      </c>
      <c r="K6">
        <f>COUNTIF(C2:C15,"*80*")</f>
        <v>1</v>
      </c>
      <c r="L6">
        <v>52</v>
      </c>
      <c r="M6" s="9">
        <f>K6/L6</f>
        <v>1.9230769230769232E-2</v>
      </c>
    </row>
    <row r="7" spans="1:13" x14ac:dyDescent="0.35">
      <c r="A7" s="6">
        <v>81040649</v>
      </c>
      <c r="B7" s="6" t="s">
        <v>4</v>
      </c>
      <c r="C7" s="6" t="s">
        <v>9</v>
      </c>
      <c r="D7" s="6" t="s">
        <v>6</v>
      </c>
      <c r="E7" s="5" t="s">
        <v>23</v>
      </c>
      <c r="F7" s="5" t="s">
        <v>96</v>
      </c>
      <c r="G7" s="5" t="s">
        <v>152</v>
      </c>
      <c r="M7" s="9"/>
    </row>
    <row r="8" spans="1:13" x14ac:dyDescent="0.35">
      <c r="A8" s="6">
        <v>81056876</v>
      </c>
      <c r="B8" s="6" t="s">
        <v>4</v>
      </c>
      <c r="C8" s="6" t="s">
        <v>9</v>
      </c>
      <c r="D8" s="6" t="s">
        <v>8</v>
      </c>
      <c r="E8" s="5" t="s">
        <v>21</v>
      </c>
      <c r="F8" s="5" t="s">
        <v>23</v>
      </c>
      <c r="G8" s="5" t="s">
        <v>152</v>
      </c>
      <c r="K8" t="s">
        <v>259</v>
      </c>
      <c r="L8" t="s">
        <v>260</v>
      </c>
      <c r="M8" s="8" t="s">
        <v>3</v>
      </c>
    </row>
    <row r="9" spans="1:13" x14ac:dyDescent="0.35">
      <c r="A9" s="6">
        <v>81087090</v>
      </c>
      <c r="B9" s="6" t="s">
        <v>4</v>
      </c>
      <c r="C9" s="6" t="s">
        <v>7</v>
      </c>
      <c r="D9" s="6" t="s">
        <v>6</v>
      </c>
      <c r="E9" s="5" t="s">
        <v>23</v>
      </c>
      <c r="F9" s="5" t="s">
        <v>152</v>
      </c>
      <c r="G9" s="5" t="s">
        <v>168</v>
      </c>
      <c r="J9" s="6" t="s">
        <v>12</v>
      </c>
      <c r="K9">
        <f>COUNTIF(D2:D15,"*Less*")</f>
        <v>2</v>
      </c>
      <c r="L9">
        <v>134</v>
      </c>
      <c r="M9" s="9">
        <f>K9/L9</f>
        <v>1.4925373134328358E-2</v>
      </c>
    </row>
    <row r="10" spans="1:13" x14ac:dyDescent="0.35">
      <c r="A10" s="6">
        <v>81097428</v>
      </c>
      <c r="B10" s="6" t="s">
        <v>4</v>
      </c>
      <c r="C10" s="6" t="s">
        <v>9</v>
      </c>
      <c r="D10" s="6" t="s">
        <v>12</v>
      </c>
      <c r="E10" s="5" t="s">
        <v>129</v>
      </c>
      <c r="F10" s="5" t="s">
        <v>36</v>
      </c>
      <c r="G10" s="5" t="s">
        <v>152</v>
      </c>
      <c r="J10" s="6" t="s">
        <v>8</v>
      </c>
      <c r="K10">
        <f>COUNTIF(D2:D15,"*5*")</f>
        <v>7</v>
      </c>
      <c r="L10">
        <v>313</v>
      </c>
      <c r="M10" s="9">
        <f>K10/L10</f>
        <v>2.2364217252396165E-2</v>
      </c>
    </row>
    <row r="11" spans="1:13" x14ac:dyDescent="0.35">
      <c r="A11" s="6">
        <v>81118469</v>
      </c>
      <c r="B11" s="6" t="s">
        <v>4</v>
      </c>
      <c r="C11" s="6" t="s">
        <v>9</v>
      </c>
      <c r="D11" s="6" t="s">
        <v>12</v>
      </c>
      <c r="E11" s="5" t="s">
        <v>23</v>
      </c>
      <c r="F11" s="5" t="s">
        <v>23</v>
      </c>
      <c r="G11" s="5" t="s">
        <v>247</v>
      </c>
      <c r="J11" s="6" t="s">
        <v>6</v>
      </c>
      <c r="K11">
        <f>COUNTIF(D2:D15,"*10*")</f>
        <v>5</v>
      </c>
      <c r="L11">
        <v>209</v>
      </c>
      <c r="M11" s="9">
        <f>K11/L11</f>
        <v>2.3923444976076555E-2</v>
      </c>
    </row>
    <row r="12" spans="1:13" x14ac:dyDescent="0.35">
      <c r="A12" s="6">
        <v>81200991</v>
      </c>
      <c r="B12" s="6" t="s">
        <v>4</v>
      </c>
      <c r="C12" s="6" t="s">
        <v>7</v>
      </c>
      <c r="D12" s="6" t="s">
        <v>6</v>
      </c>
      <c r="E12" s="5" t="s">
        <v>52</v>
      </c>
      <c r="F12" s="5" t="s">
        <v>51</v>
      </c>
      <c r="G12" s="5" t="s">
        <v>152</v>
      </c>
      <c r="J12" s="6" t="s">
        <v>11</v>
      </c>
      <c r="K12">
        <f>COUNTIF(D2:D15,"*11*")</f>
        <v>0</v>
      </c>
      <c r="L12">
        <v>98</v>
      </c>
      <c r="M12" s="9">
        <f>K12/L12</f>
        <v>0</v>
      </c>
    </row>
    <row r="13" spans="1:13" x14ac:dyDescent="0.35">
      <c r="A13" s="6">
        <v>80919664</v>
      </c>
      <c r="B13" s="6" t="s">
        <v>15</v>
      </c>
      <c r="C13" s="6" t="s">
        <v>14</v>
      </c>
      <c r="D13" s="6" t="s">
        <v>8</v>
      </c>
      <c r="E13" s="5" t="s">
        <v>147</v>
      </c>
      <c r="F13" s="5" t="s">
        <v>36</v>
      </c>
      <c r="G13" s="5" t="s">
        <v>250</v>
      </c>
      <c r="J13" s="6" t="s">
        <v>13</v>
      </c>
      <c r="K13">
        <f>COUNTIF(D2:D15,"*More*")</f>
        <v>0</v>
      </c>
      <c r="L13">
        <v>28</v>
      </c>
      <c r="M13" s="9">
        <f>K13/L13</f>
        <v>0</v>
      </c>
    </row>
    <row r="14" spans="1:13" x14ac:dyDescent="0.35">
      <c r="A14" s="6">
        <v>81023152</v>
      </c>
      <c r="B14" s="6" t="s">
        <v>15</v>
      </c>
      <c r="C14" s="6" t="s">
        <v>7</v>
      </c>
      <c r="D14" s="6" t="s">
        <v>8</v>
      </c>
      <c r="E14" s="5" t="s">
        <v>152</v>
      </c>
      <c r="F14" s="5" t="s">
        <v>23</v>
      </c>
      <c r="G14" s="5" t="s">
        <v>31</v>
      </c>
      <c r="M14" s="9"/>
    </row>
    <row r="15" spans="1:13" x14ac:dyDescent="0.35">
      <c r="A15" s="6">
        <v>81107144</v>
      </c>
      <c r="B15" s="6" t="s">
        <v>15</v>
      </c>
      <c r="C15" s="6" t="s">
        <v>9</v>
      </c>
      <c r="D15" s="6" t="s">
        <v>8</v>
      </c>
      <c r="E15" s="5" t="s">
        <v>106</v>
      </c>
      <c r="F15" s="5" t="s">
        <v>208</v>
      </c>
      <c r="G15" s="5" t="s">
        <v>20</v>
      </c>
      <c r="K15" t="s">
        <v>263</v>
      </c>
      <c r="L15" t="s">
        <v>264</v>
      </c>
      <c r="M15" t="s">
        <v>265</v>
      </c>
    </row>
    <row r="16" spans="1:13" x14ac:dyDescent="0.35">
      <c r="A16" s="6"/>
      <c r="B16" s="6"/>
      <c r="C16" s="6"/>
      <c r="D16" s="6"/>
      <c r="E16" s="5"/>
      <c r="F16" s="5"/>
      <c r="G16" s="5"/>
      <c r="J16" s="5" t="s">
        <v>152</v>
      </c>
      <c r="K16">
        <v>1</v>
      </c>
      <c r="L16">
        <v>3</v>
      </c>
      <c r="M16">
        <v>10</v>
      </c>
    </row>
    <row r="17" spans="1:10" x14ac:dyDescent="0.35">
      <c r="A17" s="6"/>
      <c r="B17" s="6"/>
      <c r="C17" s="6"/>
      <c r="D17" s="6"/>
      <c r="E17" s="5"/>
      <c r="F17" s="5"/>
      <c r="G17" s="5"/>
      <c r="J17" s="5"/>
    </row>
    <row r="18" spans="1:10" x14ac:dyDescent="0.35">
      <c r="A18" s="6"/>
      <c r="B18" s="6"/>
      <c r="C18" s="6"/>
      <c r="D18" s="6"/>
      <c r="E18" s="5"/>
      <c r="F18" s="5"/>
      <c r="G18" s="5"/>
      <c r="J18" s="5"/>
    </row>
    <row r="19" spans="1:10" x14ac:dyDescent="0.35">
      <c r="A19" s="6"/>
      <c r="B19" s="6"/>
      <c r="C19" s="6"/>
      <c r="D19" s="6"/>
      <c r="E19" s="5"/>
      <c r="F19" s="5"/>
      <c r="G19" s="5"/>
    </row>
    <row r="20" spans="1:10" x14ac:dyDescent="0.35">
      <c r="A20" s="6"/>
      <c r="B20" s="6"/>
      <c r="C20" s="6"/>
      <c r="D20" s="6"/>
      <c r="E20" s="5"/>
      <c r="F20" s="5"/>
      <c r="G20" s="5"/>
    </row>
    <row r="21" spans="1:10" x14ac:dyDescent="0.35">
      <c r="A21" s="6"/>
      <c r="B21" s="6"/>
      <c r="C21" s="6"/>
      <c r="D21" s="6"/>
      <c r="E21" s="5"/>
      <c r="F21" s="5"/>
      <c r="G21" s="5"/>
    </row>
    <row r="22" spans="1:10" x14ac:dyDescent="0.35">
      <c r="A22" s="6"/>
      <c r="B22" s="6"/>
      <c r="C22" s="6"/>
      <c r="D22" s="6"/>
      <c r="E22" s="5"/>
      <c r="F22" s="5"/>
      <c r="G22" s="5"/>
    </row>
    <row r="23" spans="1:10" x14ac:dyDescent="0.35">
      <c r="A23" s="6"/>
      <c r="B23" s="6"/>
      <c r="C23" s="6"/>
      <c r="D23" s="6"/>
      <c r="E23" s="5"/>
      <c r="F23" s="5"/>
      <c r="G23" s="5"/>
    </row>
    <row r="24" spans="1:10" x14ac:dyDescent="0.35">
      <c r="A24" s="6"/>
      <c r="B24" s="6"/>
      <c r="C24" s="6"/>
      <c r="D24" s="6"/>
      <c r="E24" s="5"/>
      <c r="F24" s="5"/>
      <c r="G24" s="5"/>
    </row>
    <row r="25" spans="1:10" x14ac:dyDescent="0.35">
      <c r="A25" s="6"/>
      <c r="B25" s="6"/>
      <c r="C25" s="6"/>
      <c r="D25" s="6"/>
      <c r="E25" s="5"/>
      <c r="F25" s="5"/>
      <c r="G25" s="5"/>
    </row>
    <row r="26" spans="1:10" x14ac:dyDescent="0.35">
      <c r="A26" s="6"/>
      <c r="B26" s="6"/>
      <c r="C26" s="6"/>
      <c r="D26" s="6"/>
      <c r="E26" s="5"/>
      <c r="F26" s="5"/>
      <c r="G26" s="5"/>
    </row>
    <row r="27" spans="1:10" x14ac:dyDescent="0.35">
      <c r="A27" s="6"/>
      <c r="B27" s="6"/>
      <c r="C27" s="6"/>
      <c r="D27" s="6"/>
      <c r="E27" s="5"/>
      <c r="F27" s="5"/>
      <c r="G27" s="5"/>
    </row>
    <row r="28" spans="1:10" x14ac:dyDescent="0.35">
      <c r="A28" s="6"/>
      <c r="B28" s="6"/>
      <c r="C28" s="6"/>
      <c r="D28" s="6"/>
      <c r="E28" s="5"/>
      <c r="F28" s="5"/>
      <c r="G28" s="5"/>
    </row>
    <row r="29" spans="1:10" x14ac:dyDescent="0.35">
      <c r="A29" s="6"/>
      <c r="B29" s="6"/>
      <c r="C29" s="6"/>
      <c r="D29" s="6"/>
      <c r="E29" s="5"/>
      <c r="F29" s="5"/>
      <c r="G29" s="5"/>
    </row>
    <row r="30" spans="1:10" x14ac:dyDescent="0.35">
      <c r="A30" s="6"/>
      <c r="B30" s="6"/>
      <c r="C30" s="6"/>
      <c r="D30" s="6"/>
      <c r="E30" s="5"/>
      <c r="F30" s="5"/>
      <c r="G30" s="5"/>
    </row>
    <row r="31" spans="1:10" x14ac:dyDescent="0.35">
      <c r="A31" s="6"/>
      <c r="B31" s="6"/>
      <c r="C31" s="6"/>
      <c r="D31" s="6"/>
      <c r="E31" s="5"/>
      <c r="F31" s="5"/>
      <c r="G31" s="5"/>
    </row>
    <row r="240" spans="1:7" x14ac:dyDescent="0.35">
      <c r="A240" s="6"/>
      <c r="B240" s="6"/>
      <c r="C240" s="6"/>
      <c r="D240" s="6"/>
      <c r="E240" s="5"/>
      <c r="F240" s="5"/>
      <c r="G240" s="5"/>
    </row>
    <row r="241" spans="1:7" x14ac:dyDescent="0.35">
      <c r="A241" s="6"/>
      <c r="B241" s="6"/>
      <c r="C241" s="6"/>
      <c r="D241" s="6"/>
      <c r="E241" s="5"/>
      <c r="F241" s="5"/>
      <c r="G241" s="5"/>
    </row>
    <row r="242" spans="1:7" x14ac:dyDescent="0.35">
      <c r="A242" s="6"/>
      <c r="B242" s="6"/>
      <c r="C242" s="6"/>
      <c r="D242" s="6"/>
      <c r="E242" s="5"/>
      <c r="F242" s="5"/>
      <c r="G242" s="5"/>
    </row>
    <row r="243" spans="1:7" x14ac:dyDescent="0.35">
      <c r="A243" s="6"/>
      <c r="B243" s="6"/>
      <c r="C243" s="6"/>
      <c r="D243" s="6"/>
      <c r="E243" s="5"/>
      <c r="F243" s="5"/>
      <c r="G243" s="5"/>
    </row>
    <row r="244" spans="1:7" x14ac:dyDescent="0.35">
      <c r="A244" s="6"/>
      <c r="B244" s="6"/>
      <c r="C244" s="6"/>
      <c r="D244" s="6"/>
      <c r="E244" s="5"/>
      <c r="F244" s="5"/>
      <c r="G244" s="5"/>
    </row>
    <row r="245" spans="1:7" x14ac:dyDescent="0.35">
      <c r="A245" s="6"/>
      <c r="B245" s="6"/>
      <c r="C245" s="6"/>
      <c r="D245" s="6"/>
      <c r="E245" s="5"/>
      <c r="F245" s="5"/>
      <c r="G245" s="5"/>
    </row>
    <row r="246" spans="1:7" x14ac:dyDescent="0.35">
      <c r="A246" s="6"/>
      <c r="B246" s="6"/>
      <c r="C246" s="6"/>
      <c r="D246" s="6"/>
      <c r="E246" s="5"/>
      <c r="F246" s="5"/>
      <c r="G246" s="5"/>
    </row>
    <row r="247" spans="1:7" x14ac:dyDescent="0.35">
      <c r="A247" s="6"/>
      <c r="B247" s="6"/>
      <c r="C247" s="6"/>
      <c r="D247" s="6"/>
      <c r="E247" s="5"/>
      <c r="F247" s="5"/>
      <c r="G247" s="5"/>
    </row>
    <row r="248" spans="1:7" x14ac:dyDescent="0.35">
      <c r="A248" s="6"/>
      <c r="B248" s="6"/>
      <c r="C248" s="6"/>
      <c r="D248" s="6"/>
      <c r="E248" s="5"/>
      <c r="F248" s="5"/>
      <c r="G248" s="5"/>
    </row>
    <row r="249" spans="1:7" x14ac:dyDescent="0.35">
      <c r="A249" s="6"/>
      <c r="B249" s="6"/>
      <c r="C249" s="6"/>
      <c r="D249" s="6"/>
      <c r="E249" s="5"/>
      <c r="F249" s="5"/>
      <c r="G249" s="5"/>
    </row>
    <row r="250" spans="1:7" x14ac:dyDescent="0.35">
      <c r="A250" s="6"/>
      <c r="B250" s="6"/>
      <c r="C250" s="6"/>
      <c r="D250" s="6"/>
      <c r="E250" s="5"/>
      <c r="F250" s="5"/>
      <c r="G250" s="5"/>
    </row>
    <row r="251" spans="1:7" x14ac:dyDescent="0.35">
      <c r="A251" s="6"/>
      <c r="B251" s="6"/>
      <c r="C251" s="6"/>
      <c r="D251" s="6"/>
      <c r="E251" s="5"/>
      <c r="F251" s="5"/>
      <c r="G251" s="5"/>
    </row>
    <row r="252" spans="1:7" x14ac:dyDescent="0.35">
      <c r="A252" s="6"/>
      <c r="B252" s="6"/>
      <c r="C252" s="6"/>
      <c r="D252" s="6"/>
      <c r="E252" s="5"/>
      <c r="F252" s="5"/>
      <c r="G252" s="5"/>
    </row>
    <row r="253" spans="1:7" x14ac:dyDescent="0.35">
      <c r="A253" s="6"/>
      <c r="B253" s="6"/>
      <c r="C253" s="6"/>
      <c r="D253" s="6"/>
      <c r="E253" s="5"/>
      <c r="F253" s="5"/>
      <c r="G253" s="5"/>
    </row>
    <row r="254" spans="1:7" x14ac:dyDescent="0.35">
      <c r="A254" s="6"/>
      <c r="B254" s="6"/>
      <c r="C254" s="6"/>
      <c r="D254" s="6"/>
      <c r="E254" s="5"/>
      <c r="F254" s="5"/>
      <c r="G254" s="5"/>
    </row>
    <row r="255" spans="1:7" x14ac:dyDescent="0.35">
      <c r="A255" s="6"/>
      <c r="B255" s="6"/>
      <c r="C255" s="6"/>
      <c r="D255" s="6"/>
      <c r="E255" s="5"/>
      <c r="F255" s="5"/>
      <c r="G255" s="5"/>
    </row>
    <row r="256" spans="1:7" x14ac:dyDescent="0.35">
      <c r="A256" s="6"/>
      <c r="B256" s="6"/>
      <c r="C256" s="6"/>
      <c r="D256" s="6"/>
      <c r="E256" s="5"/>
      <c r="F256" s="5"/>
      <c r="G256" s="5"/>
    </row>
    <row r="257" spans="1:7" x14ac:dyDescent="0.35">
      <c r="A257" s="6"/>
      <c r="B257" s="6"/>
      <c r="C257" s="6"/>
      <c r="D257" s="6"/>
      <c r="E257" s="5"/>
      <c r="F257" s="5"/>
      <c r="G257" s="5"/>
    </row>
    <row r="258" spans="1:7" x14ac:dyDescent="0.35">
      <c r="A258" s="6"/>
      <c r="B258" s="6"/>
      <c r="C258" s="6"/>
      <c r="D258" s="6"/>
      <c r="E258" s="5"/>
      <c r="F258" s="5"/>
      <c r="G258" s="5"/>
    </row>
    <row r="259" spans="1:7" x14ac:dyDescent="0.35">
      <c r="A259" s="6"/>
      <c r="B259" s="6"/>
      <c r="C259" s="6"/>
      <c r="D259" s="6"/>
      <c r="E259" s="5"/>
      <c r="F259" s="5"/>
      <c r="G259" s="5"/>
    </row>
    <row r="260" spans="1:7" x14ac:dyDescent="0.35">
      <c r="A260" s="6"/>
      <c r="B260" s="6"/>
      <c r="C260" s="6"/>
      <c r="D260" s="6"/>
      <c r="E260" s="5"/>
      <c r="F260" s="5"/>
      <c r="G260" s="5"/>
    </row>
    <row r="261" spans="1:7" x14ac:dyDescent="0.35">
      <c r="A261" s="6"/>
      <c r="B261" s="6"/>
      <c r="C261" s="6"/>
      <c r="D261" s="6"/>
      <c r="E261" s="5"/>
      <c r="F261" s="5"/>
      <c r="G261" s="5"/>
    </row>
    <row r="262" spans="1:7" x14ac:dyDescent="0.35">
      <c r="A262" s="6"/>
      <c r="B262" s="6"/>
      <c r="C262" s="6"/>
      <c r="D262" s="6"/>
      <c r="E262" s="5"/>
      <c r="F262" s="5"/>
      <c r="G262" s="5"/>
    </row>
    <row r="263" spans="1:7" x14ac:dyDescent="0.35">
      <c r="A263" s="6"/>
      <c r="B263" s="6"/>
      <c r="C263" s="6"/>
      <c r="D263" s="6"/>
      <c r="E263" s="5"/>
      <c r="F263" s="5"/>
      <c r="G263" s="5"/>
    </row>
    <row r="264" spans="1:7" x14ac:dyDescent="0.35">
      <c r="A264" s="6"/>
      <c r="B264" s="6"/>
      <c r="C264" s="6"/>
      <c r="D264" s="6"/>
      <c r="E264" s="5"/>
      <c r="F264" s="5"/>
      <c r="G264" s="5"/>
    </row>
    <row r="265" spans="1:7" x14ac:dyDescent="0.35">
      <c r="A265" s="6"/>
      <c r="B265" s="6"/>
      <c r="C265" s="6"/>
      <c r="D265" s="6"/>
      <c r="E265" s="5"/>
      <c r="F265" s="5"/>
      <c r="G265" s="5"/>
    </row>
    <row r="266" spans="1:7" x14ac:dyDescent="0.35">
      <c r="A266" s="6"/>
      <c r="B266" s="6"/>
      <c r="C266" s="6"/>
      <c r="D266" s="6"/>
      <c r="E266" s="5"/>
      <c r="F266" s="5"/>
      <c r="G266" s="5"/>
    </row>
    <row r="267" spans="1:7" x14ac:dyDescent="0.35">
      <c r="A267" s="6"/>
      <c r="B267" s="6"/>
      <c r="C267" s="6"/>
      <c r="D267" s="6"/>
      <c r="E267" s="5"/>
      <c r="F267" s="5"/>
      <c r="G267" s="5"/>
    </row>
    <row r="268" spans="1:7" x14ac:dyDescent="0.35">
      <c r="A268" s="6"/>
      <c r="B268" s="6"/>
      <c r="C268" s="6"/>
      <c r="D268" s="6"/>
      <c r="E268" s="5"/>
      <c r="F268" s="5"/>
      <c r="G268" s="5"/>
    </row>
    <row r="269" spans="1:7" x14ac:dyDescent="0.35">
      <c r="A269" s="6"/>
      <c r="B269" s="6"/>
      <c r="C269" s="6"/>
      <c r="D269" s="6"/>
      <c r="E269" s="5"/>
      <c r="F269" s="5"/>
      <c r="G269" s="5"/>
    </row>
    <row r="270" spans="1:7" x14ac:dyDescent="0.35">
      <c r="A270" s="6"/>
      <c r="B270" s="6"/>
      <c r="C270" s="6"/>
      <c r="D270" s="6"/>
      <c r="E270" s="5"/>
      <c r="F270" s="5"/>
      <c r="G270" s="5"/>
    </row>
    <row r="271" spans="1:7" x14ac:dyDescent="0.35">
      <c r="A271" s="6"/>
      <c r="B271" s="6"/>
      <c r="C271" s="6"/>
      <c r="D271" s="6"/>
      <c r="E271" s="5"/>
      <c r="F271" s="5"/>
      <c r="G271" s="5"/>
    </row>
    <row r="272" spans="1:7" x14ac:dyDescent="0.35">
      <c r="A272" s="6"/>
      <c r="B272" s="6"/>
      <c r="C272" s="6"/>
      <c r="D272" s="6"/>
      <c r="E272" s="5"/>
      <c r="F272" s="5"/>
      <c r="G272" s="5"/>
    </row>
    <row r="273" spans="1:7" x14ac:dyDescent="0.35">
      <c r="A273" s="6"/>
      <c r="B273" s="6"/>
      <c r="C273" s="6"/>
      <c r="D273" s="6"/>
      <c r="E273" s="5"/>
      <c r="F273" s="5"/>
      <c r="G273" s="5"/>
    </row>
    <row r="274" spans="1:7" x14ac:dyDescent="0.35">
      <c r="A274" s="6"/>
      <c r="B274" s="6"/>
      <c r="C274" s="6"/>
      <c r="D274" s="6"/>
      <c r="E274" s="5"/>
      <c r="F274" s="5"/>
      <c r="G274" s="5"/>
    </row>
    <row r="275" spans="1:7" x14ac:dyDescent="0.35">
      <c r="A275" s="6"/>
      <c r="B275" s="6"/>
      <c r="C275" s="6"/>
      <c r="D275" s="6"/>
      <c r="E275" s="5"/>
      <c r="F275" s="5"/>
      <c r="G275" s="5"/>
    </row>
    <row r="276" spans="1:7" x14ac:dyDescent="0.35">
      <c r="A276" s="6"/>
      <c r="B276" s="6"/>
      <c r="C276" s="6"/>
      <c r="D276" s="6"/>
      <c r="E276" s="5"/>
      <c r="F276" s="5"/>
      <c r="G276" s="5"/>
    </row>
    <row r="277" spans="1:7" x14ac:dyDescent="0.35">
      <c r="A277" s="6"/>
      <c r="B277" s="6"/>
      <c r="C277" s="6"/>
      <c r="D277" s="6"/>
      <c r="E277" s="5"/>
      <c r="F277" s="5"/>
      <c r="G277" s="5"/>
    </row>
    <row r="278" spans="1:7" x14ac:dyDescent="0.35">
      <c r="A278" s="6"/>
      <c r="B278" s="6"/>
      <c r="C278" s="6"/>
      <c r="D278" s="6"/>
      <c r="E278" s="5"/>
      <c r="F278" s="5"/>
      <c r="G278" s="5"/>
    </row>
    <row r="279" spans="1:7" x14ac:dyDescent="0.35">
      <c r="A279" s="6"/>
      <c r="B279" s="6"/>
      <c r="C279" s="6"/>
      <c r="D279" s="6"/>
      <c r="E279" s="5"/>
      <c r="F279" s="5"/>
      <c r="G279" s="5"/>
    </row>
    <row r="280" spans="1:7" x14ac:dyDescent="0.35">
      <c r="A280" s="6"/>
      <c r="B280" s="6"/>
      <c r="C280" s="6"/>
      <c r="D280" s="6"/>
      <c r="E280" s="5"/>
      <c r="F280" s="5"/>
      <c r="G280" s="5"/>
    </row>
    <row r="281" spans="1:7" x14ac:dyDescent="0.35">
      <c r="A281" s="6"/>
      <c r="B281" s="6"/>
      <c r="C281" s="6"/>
      <c r="D281" s="6"/>
      <c r="E281" s="5"/>
      <c r="F281" s="5"/>
      <c r="G281" s="5"/>
    </row>
    <row r="282" spans="1:7" x14ac:dyDescent="0.35">
      <c r="A282" s="6"/>
      <c r="B282" s="6"/>
      <c r="C282" s="6"/>
      <c r="D282" s="6"/>
      <c r="E282" s="5"/>
      <c r="F282" s="5"/>
      <c r="G282" s="5"/>
    </row>
    <row r="283" spans="1:7" x14ac:dyDescent="0.35">
      <c r="A283" s="6"/>
      <c r="B283" s="6"/>
      <c r="C283" s="6"/>
      <c r="D283" s="6"/>
      <c r="E283" s="5"/>
      <c r="F283" s="5"/>
      <c r="G283" s="5"/>
    </row>
    <row r="284" spans="1:7" x14ac:dyDescent="0.35">
      <c r="A284" s="6"/>
      <c r="B284" s="6"/>
      <c r="C284" s="6"/>
      <c r="D284" s="6"/>
      <c r="E284" s="5"/>
      <c r="F284" s="5"/>
      <c r="G284" s="5"/>
    </row>
    <row r="285" spans="1:7" x14ac:dyDescent="0.35">
      <c r="A285" s="6"/>
      <c r="B285" s="6"/>
      <c r="C285" s="6"/>
      <c r="D285" s="6"/>
      <c r="E285" s="5"/>
      <c r="F285" s="5"/>
      <c r="G285" s="5"/>
    </row>
    <row r="286" spans="1:7" x14ac:dyDescent="0.35">
      <c r="A286" s="6"/>
      <c r="B286" s="6"/>
      <c r="C286" s="6"/>
      <c r="D286" s="6"/>
      <c r="E286" s="5"/>
      <c r="F286" s="5"/>
      <c r="G286" s="5"/>
    </row>
  </sheetData>
  <autoFilter ref="A1:M15" xr:uid="{67706BBE-CF9B-4E7B-8A93-069F6A6156EB}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0EB41-BC32-4C44-8926-A3FA015322D7}">
  <dimension ref="A1:M227"/>
  <sheetViews>
    <sheetView topLeftCell="J2" workbookViewId="0">
      <selection activeCell="K16" sqref="K16:M16"/>
    </sheetView>
  </sheetViews>
  <sheetFormatPr defaultRowHeight="14.5" x14ac:dyDescent="0.35"/>
  <cols>
    <col min="1" max="9" width="0" hidden="1" customWidth="1"/>
  </cols>
  <sheetData>
    <row r="1" spans="1:13" x14ac:dyDescent="0.35">
      <c r="A1" s="6" t="s">
        <v>0</v>
      </c>
      <c r="B1" s="6" t="s">
        <v>1</v>
      </c>
      <c r="C1" s="6" t="s">
        <v>2</v>
      </c>
      <c r="D1" s="6" t="s">
        <v>3</v>
      </c>
      <c r="E1" s="5" t="s">
        <v>18</v>
      </c>
      <c r="F1" s="5" t="s">
        <v>158</v>
      </c>
      <c r="G1" s="5" t="s">
        <v>211</v>
      </c>
      <c r="J1" s="5"/>
      <c r="K1" t="s">
        <v>259</v>
      </c>
      <c r="L1" t="s">
        <v>260</v>
      </c>
      <c r="M1" s="8" t="s">
        <v>2</v>
      </c>
    </row>
    <row r="2" spans="1:13" x14ac:dyDescent="0.35">
      <c r="A2" s="6">
        <v>79575474</v>
      </c>
      <c r="B2" s="6" t="s">
        <v>4</v>
      </c>
      <c r="C2" s="6" t="s">
        <v>7</v>
      </c>
      <c r="D2" s="6" t="s">
        <v>8</v>
      </c>
      <c r="E2" s="5" t="s">
        <v>20</v>
      </c>
      <c r="F2" s="5" t="s">
        <v>58</v>
      </c>
      <c r="G2" s="5" t="s">
        <v>30</v>
      </c>
      <c r="J2" t="s">
        <v>5</v>
      </c>
      <c r="K2">
        <f>COUNTIF(C:C,"*30*")</f>
        <v>5</v>
      </c>
      <c r="L2">
        <v>32</v>
      </c>
      <c r="M2" s="9">
        <f>K2/L2</f>
        <v>0.15625</v>
      </c>
    </row>
    <row r="3" spans="1:13" x14ac:dyDescent="0.35">
      <c r="A3" s="6">
        <v>79575531</v>
      </c>
      <c r="B3" s="6" t="s">
        <v>4</v>
      </c>
      <c r="C3" s="6" t="s">
        <v>9</v>
      </c>
      <c r="D3" s="6" t="s">
        <v>6</v>
      </c>
      <c r="E3" s="5" t="s">
        <v>26</v>
      </c>
      <c r="F3" s="5" t="s">
        <v>33</v>
      </c>
      <c r="G3" s="5" t="s">
        <v>213</v>
      </c>
      <c r="J3" t="s">
        <v>10</v>
      </c>
      <c r="K3">
        <f>COUNTIF(C:C,"*50*")</f>
        <v>23</v>
      </c>
      <c r="L3">
        <v>117</v>
      </c>
      <c r="M3" s="9">
        <f t="shared" ref="M3:M6" si="0">K3/L3</f>
        <v>0.19658119658119658</v>
      </c>
    </row>
    <row r="4" spans="1:13" x14ac:dyDescent="0.35">
      <c r="A4" s="6">
        <v>79575735</v>
      </c>
      <c r="B4" s="6" t="s">
        <v>4</v>
      </c>
      <c r="C4" s="6" t="s">
        <v>10</v>
      </c>
      <c r="D4" s="6" t="s">
        <v>6</v>
      </c>
      <c r="E4" s="5" t="s">
        <v>32</v>
      </c>
      <c r="F4" s="5" t="s">
        <v>22</v>
      </c>
      <c r="G4" s="5" t="s">
        <v>41</v>
      </c>
      <c r="J4" t="s">
        <v>7</v>
      </c>
      <c r="K4">
        <f>COUNTIF(C:C,"*60*")</f>
        <v>73</v>
      </c>
      <c r="L4">
        <v>300</v>
      </c>
      <c r="M4" s="9">
        <f t="shared" si="0"/>
        <v>0.24333333333333335</v>
      </c>
    </row>
    <row r="5" spans="1:13" x14ac:dyDescent="0.35">
      <c r="A5" s="6">
        <v>79575809</v>
      </c>
      <c r="B5" s="6" t="s">
        <v>4</v>
      </c>
      <c r="C5" s="6" t="s">
        <v>10</v>
      </c>
      <c r="D5" s="6" t="s">
        <v>8</v>
      </c>
      <c r="E5" s="5" t="s">
        <v>22</v>
      </c>
      <c r="F5" s="5" t="s">
        <v>46</v>
      </c>
      <c r="G5" s="5" t="s">
        <v>42</v>
      </c>
      <c r="J5" t="s">
        <v>9</v>
      </c>
      <c r="K5">
        <f>COUNTIF(C:C,"*70*")</f>
        <v>63</v>
      </c>
      <c r="L5">
        <v>281</v>
      </c>
      <c r="M5" s="9">
        <f t="shared" si="0"/>
        <v>0.22419928825622776</v>
      </c>
    </row>
    <row r="6" spans="1:13" x14ac:dyDescent="0.35">
      <c r="A6" s="6">
        <v>79576256</v>
      </c>
      <c r="B6" s="6" t="s">
        <v>4</v>
      </c>
      <c r="C6" s="6" t="s">
        <v>7</v>
      </c>
      <c r="D6" s="6" t="s">
        <v>8</v>
      </c>
      <c r="E6" s="5" t="s">
        <v>28</v>
      </c>
      <c r="F6" s="5" t="s">
        <v>23</v>
      </c>
      <c r="G6" s="5" t="s">
        <v>22</v>
      </c>
      <c r="J6" t="s">
        <v>14</v>
      </c>
      <c r="K6">
        <f>COUNTIF(C:C,"*80*")</f>
        <v>10</v>
      </c>
      <c r="L6">
        <v>52</v>
      </c>
      <c r="M6" s="9">
        <f t="shared" si="0"/>
        <v>0.19230769230769232</v>
      </c>
    </row>
    <row r="7" spans="1:13" x14ac:dyDescent="0.35">
      <c r="A7" s="6">
        <v>79576520</v>
      </c>
      <c r="B7" s="6" t="s">
        <v>4</v>
      </c>
      <c r="C7" s="6" t="s">
        <v>10</v>
      </c>
      <c r="D7" s="6" t="s">
        <v>8</v>
      </c>
      <c r="E7" s="5" t="s">
        <v>30</v>
      </c>
      <c r="F7" s="5" t="s">
        <v>64</v>
      </c>
      <c r="G7" s="5" t="s">
        <v>22</v>
      </c>
      <c r="M7" s="9"/>
    </row>
    <row r="8" spans="1:13" x14ac:dyDescent="0.35">
      <c r="A8" s="6">
        <v>79576584</v>
      </c>
      <c r="B8" s="6" t="s">
        <v>4</v>
      </c>
      <c r="C8" s="6" t="s">
        <v>7</v>
      </c>
      <c r="D8" s="6" t="s">
        <v>8</v>
      </c>
      <c r="E8" s="5" t="s">
        <v>34</v>
      </c>
      <c r="F8" s="5" t="s">
        <v>33</v>
      </c>
      <c r="G8" s="5" t="s">
        <v>42</v>
      </c>
      <c r="K8" t="s">
        <v>259</v>
      </c>
      <c r="L8" t="s">
        <v>260</v>
      </c>
      <c r="M8" s="8" t="s">
        <v>3</v>
      </c>
    </row>
    <row r="9" spans="1:13" x14ac:dyDescent="0.35">
      <c r="A9" s="6">
        <v>79577406</v>
      </c>
      <c r="B9" s="6" t="s">
        <v>4</v>
      </c>
      <c r="C9" s="6" t="s">
        <v>5</v>
      </c>
      <c r="D9" s="6" t="s">
        <v>8</v>
      </c>
      <c r="E9" s="5" t="s">
        <v>33</v>
      </c>
      <c r="F9" s="5" t="s">
        <v>22</v>
      </c>
      <c r="G9" s="5" t="s">
        <v>29</v>
      </c>
      <c r="J9" s="6" t="s">
        <v>12</v>
      </c>
      <c r="K9">
        <f>COUNTIF(D:D,"*Less*")</f>
        <v>27</v>
      </c>
      <c r="L9">
        <v>134</v>
      </c>
      <c r="M9" s="9">
        <f>K9/L9</f>
        <v>0.20149253731343283</v>
      </c>
    </row>
    <row r="10" spans="1:13" x14ac:dyDescent="0.35">
      <c r="A10" s="6">
        <v>79577941</v>
      </c>
      <c r="B10" s="6" t="s">
        <v>15</v>
      </c>
      <c r="C10" s="6" t="s">
        <v>10</v>
      </c>
      <c r="D10" s="6" t="s">
        <v>8</v>
      </c>
      <c r="E10" s="5" t="s">
        <v>33</v>
      </c>
      <c r="F10" s="5" t="s">
        <v>21</v>
      </c>
      <c r="G10" s="5" t="s">
        <v>49</v>
      </c>
      <c r="J10" s="6" t="s">
        <v>8</v>
      </c>
      <c r="K10">
        <f>COUNTIF(D:D,"*5*")</f>
        <v>83</v>
      </c>
      <c r="L10">
        <v>313</v>
      </c>
      <c r="M10" s="9">
        <f t="shared" ref="M10:M13" si="1">K10/L10</f>
        <v>0.26517571884984026</v>
      </c>
    </row>
    <row r="11" spans="1:13" x14ac:dyDescent="0.35">
      <c r="A11" s="6">
        <v>79578064</v>
      </c>
      <c r="B11" s="6" t="s">
        <v>4</v>
      </c>
      <c r="C11" s="6" t="s">
        <v>7</v>
      </c>
      <c r="D11" s="6" t="s">
        <v>8</v>
      </c>
      <c r="E11" s="5" t="s">
        <v>21</v>
      </c>
      <c r="F11" s="5" t="s">
        <v>22</v>
      </c>
      <c r="G11" s="5" t="s">
        <v>61</v>
      </c>
      <c r="J11" s="6" t="s">
        <v>6</v>
      </c>
      <c r="K11">
        <f>COUNTIF(D:D,"*10*")</f>
        <v>45</v>
      </c>
      <c r="L11">
        <v>209</v>
      </c>
      <c r="M11" s="9">
        <f t="shared" si="1"/>
        <v>0.21531100478468901</v>
      </c>
    </row>
    <row r="12" spans="1:13" x14ac:dyDescent="0.35">
      <c r="A12" s="6">
        <v>79578337</v>
      </c>
      <c r="B12" s="6" t="s">
        <v>4</v>
      </c>
      <c r="C12" s="6" t="s">
        <v>9</v>
      </c>
      <c r="D12" s="6" t="s">
        <v>8</v>
      </c>
      <c r="E12" s="5" t="s">
        <v>20</v>
      </c>
      <c r="F12" s="5" t="s">
        <v>27</v>
      </c>
      <c r="G12" s="5" t="s">
        <v>23</v>
      </c>
      <c r="J12" s="6" t="s">
        <v>11</v>
      </c>
      <c r="K12">
        <f>COUNTIF(D:D,"*11*")</f>
        <v>18</v>
      </c>
      <c r="L12">
        <v>98</v>
      </c>
      <c r="M12" s="9">
        <f t="shared" si="1"/>
        <v>0.18367346938775511</v>
      </c>
    </row>
    <row r="13" spans="1:13" x14ac:dyDescent="0.35">
      <c r="A13" s="6">
        <v>79578574</v>
      </c>
      <c r="B13" s="6" t="s">
        <v>4</v>
      </c>
      <c r="C13" s="6" t="s">
        <v>10</v>
      </c>
      <c r="D13" s="6" t="s">
        <v>12</v>
      </c>
      <c r="E13" s="5" t="s">
        <v>22</v>
      </c>
      <c r="F13" s="5" t="s">
        <v>80</v>
      </c>
      <c r="G13" s="5" t="s">
        <v>23</v>
      </c>
      <c r="J13" s="6" t="s">
        <v>13</v>
      </c>
      <c r="K13">
        <f>COUNTIF(D:D,"*More*")</f>
        <v>1</v>
      </c>
      <c r="L13">
        <v>28</v>
      </c>
      <c r="M13" s="9">
        <f t="shared" si="1"/>
        <v>3.5714285714285712E-2</v>
      </c>
    </row>
    <row r="14" spans="1:13" x14ac:dyDescent="0.35">
      <c r="A14" s="6">
        <v>79579694</v>
      </c>
      <c r="B14" s="6" t="s">
        <v>4</v>
      </c>
      <c r="C14" s="6" t="s">
        <v>9</v>
      </c>
      <c r="D14" s="6" t="s">
        <v>8</v>
      </c>
      <c r="E14" s="5" t="s">
        <v>22</v>
      </c>
      <c r="F14" s="5" t="s">
        <v>42</v>
      </c>
      <c r="G14" s="5" t="s">
        <v>41</v>
      </c>
      <c r="M14" s="9"/>
    </row>
    <row r="15" spans="1:13" x14ac:dyDescent="0.35">
      <c r="A15" s="6">
        <v>79581927</v>
      </c>
      <c r="B15" s="6" t="s">
        <v>4</v>
      </c>
      <c r="C15" s="6" t="s">
        <v>7</v>
      </c>
      <c r="D15" s="6" t="s">
        <v>8</v>
      </c>
      <c r="E15" s="5" t="s">
        <v>23</v>
      </c>
      <c r="F15" s="5" t="s">
        <v>45</v>
      </c>
      <c r="G15" s="5" t="s">
        <v>22</v>
      </c>
      <c r="K15" t="s">
        <v>263</v>
      </c>
      <c r="L15" t="s">
        <v>264</v>
      </c>
      <c r="M15" t="s">
        <v>265</v>
      </c>
    </row>
    <row r="16" spans="1:13" x14ac:dyDescent="0.35">
      <c r="A16" s="6">
        <v>79582462</v>
      </c>
      <c r="B16" s="6" t="s">
        <v>4</v>
      </c>
      <c r="C16" s="6" t="s">
        <v>7</v>
      </c>
      <c r="D16" s="6" t="s">
        <v>6</v>
      </c>
      <c r="E16" s="5" t="s">
        <v>47</v>
      </c>
      <c r="F16" s="5" t="s">
        <v>124</v>
      </c>
      <c r="G16" s="5" t="s">
        <v>20</v>
      </c>
      <c r="J16" s="5" t="s">
        <v>22</v>
      </c>
      <c r="K16">
        <f>COUNTIF(E:E,"*fat*")</f>
        <v>24</v>
      </c>
      <c r="L16">
        <f t="shared" ref="L16:M16" si="2">COUNTIF(F:F,"*fat*")</f>
        <v>33</v>
      </c>
      <c r="M16">
        <f t="shared" si="2"/>
        <v>22</v>
      </c>
    </row>
    <row r="17" spans="1:13" x14ac:dyDescent="0.35">
      <c r="A17" s="6">
        <v>79583527</v>
      </c>
      <c r="B17" s="6" t="s">
        <v>4</v>
      </c>
      <c r="C17" s="6" t="s">
        <v>7</v>
      </c>
      <c r="D17" s="6" t="s">
        <v>6</v>
      </c>
      <c r="E17" s="5" t="s">
        <v>49</v>
      </c>
      <c r="F17" s="5" t="s">
        <v>31</v>
      </c>
      <c r="G17" s="5" t="s">
        <v>28</v>
      </c>
      <c r="J17" s="5" t="s">
        <v>20</v>
      </c>
      <c r="K17">
        <f>COUNTIF(E:E,"*tired*")</f>
        <v>16</v>
      </c>
      <c r="L17">
        <f t="shared" ref="L17:M17" si="3">COUNTIF(F:F,"*tired*")</f>
        <v>20</v>
      </c>
      <c r="M17">
        <f t="shared" si="3"/>
        <v>17</v>
      </c>
    </row>
    <row r="18" spans="1:13" x14ac:dyDescent="0.35">
      <c r="A18" s="6">
        <v>79585222</v>
      </c>
      <c r="B18" s="6" t="s">
        <v>4</v>
      </c>
      <c r="C18" s="6" t="s">
        <v>9</v>
      </c>
      <c r="D18" s="6" t="s">
        <v>8</v>
      </c>
      <c r="E18" s="5" t="s">
        <v>20</v>
      </c>
      <c r="F18" s="5" t="s">
        <v>41</v>
      </c>
      <c r="G18" s="5" t="s">
        <v>35</v>
      </c>
      <c r="J18" s="5" t="s">
        <v>268</v>
      </c>
      <c r="K18">
        <f>COUNTIF(E:E,"*energy*")</f>
        <v>10</v>
      </c>
      <c r="L18">
        <f t="shared" ref="L18:M18" si="4">COUNTIF(F:F,"*energy*")</f>
        <v>7</v>
      </c>
      <c r="M18">
        <f t="shared" si="4"/>
        <v>9</v>
      </c>
    </row>
    <row r="19" spans="1:13" x14ac:dyDescent="0.35">
      <c r="A19" s="6">
        <v>79592950</v>
      </c>
      <c r="B19" s="6" t="s">
        <v>4</v>
      </c>
      <c r="C19" s="6" t="s">
        <v>9</v>
      </c>
      <c r="D19" s="6" t="s">
        <v>8</v>
      </c>
      <c r="E19" s="5" t="s">
        <v>23</v>
      </c>
      <c r="F19" s="5" t="s">
        <v>22</v>
      </c>
      <c r="G19" s="5" t="s">
        <v>48</v>
      </c>
      <c r="J19" s="5" t="s">
        <v>111</v>
      </c>
      <c r="K19">
        <f>COUNTIF(E:E,"*fit*")</f>
        <v>12</v>
      </c>
      <c r="L19">
        <f t="shared" ref="L19:M19" si="5">COUNTIF(F:F,"*fit*")</f>
        <v>8</v>
      </c>
      <c r="M19">
        <f t="shared" si="5"/>
        <v>5</v>
      </c>
    </row>
    <row r="20" spans="1:13" x14ac:dyDescent="0.35">
      <c r="A20" s="6">
        <v>79592993</v>
      </c>
      <c r="B20" s="6" t="s">
        <v>4</v>
      </c>
      <c r="C20" s="6" t="s">
        <v>7</v>
      </c>
      <c r="D20" s="6" t="s">
        <v>11</v>
      </c>
      <c r="E20" s="5" t="s">
        <v>26</v>
      </c>
      <c r="F20" s="5" t="s">
        <v>22</v>
      </c>
      <c r="G20" s="5" t="s">
        <v>31</v>
      </c>
      <c r="J20" s="5" t="s">
        <v>266</v>
      </c>
      <c r="K20">
        <f>SUM(K16:K19)</f>
        <v>62</v>
      </c>
      <c r="L20">
        <f>SUM(L16:L19)</f>
        <v>68</v>
      </c>
      <c r="M20">
        <f>SUM(M16:M19)</f>
        <v>53</v>
      </c>
    </row>
    <row r="21" spans="1:13" x14ac:dyDescent="0.35">
      <c r="A21" s="6">
        <v>79599632</v>
      </c>
      <c r="B21" s="6" t="s">
        <v>4</v>
      </c>
      <c r="C21" s="6" t="s">
        <v>7</v>
      </c>
      <c r="D21" s="6" t="s">
        <v>6</v>
      </c>
      <c r="E21" s="5" t="s">
        <v>40</v>
      </c>
      <c r="F21" s="5" t="s">
        <v>22</v>
      </c>
      <c r="G21" s="5" t="s">
        <v>28</v>
      </c>
    </row>
    <row r="22" spans="1:13" x14ac:dyDescent="0.35">
      <c r="A22" s="6">
        <v>79602315</v>
      </c>
      <c r="B22" s="6" t="s">
        <v>4</v>
      </c>
      <c r="C22" s="6" t="s">
        <v>7</v>
      </c>
      <c r="D22" s="6" t="s">
        <v>8</v>
      </c>
      <c r="E22" s="5" t="s">
        <v>49</v>
      </c>
      <c r="F22" s="5" t="s">
        <v>166</v>
      </c>
      <c r="G22" s="5" t="s">
        <v>111</v>
      </c>
    </row>
    <row r="23" spans="1:13" x14ac:dyDescent="0.35">
      <c r="A23" s="6">
        <v>79603191</v>
      </c>
      <c r="B23" s="6" t="s">
        <v>4</v>
      </c>
      <c r="C23" s="6" t="s">
        <v>10</v>
      </c>
      <c r="D23" s="6" t="s">
        <v>8</v>
      </c>
      <c r="E23" s="5" t="s">
        <v>22</v>
      </c>
      <c r="F23" s="5" t="s">
        <v>29</v>
      </c>
      <c r="G23" s="5" t="s">
        <v>80</v>
      </c>
    </row>
    <row r="24" spans="1:13" x14ac:dyDescent="0.35">
      <c r="A24" s="6">
        <v>79612456</v>
      </c>
      <c r="B24" s="6" t="s">
        <v>4</v>
      </c>
      <c r="C24" s="6" t="s">
        <v>9</v>
      </c>
      <c r="D24" s="6" t="s">
        <v>6</v>
      </c>
      <c r="E24" s="5" t="s">
        <v>49</v>
      </c>
      <c r="F24" s="5" t="s">
        <v>168</v>
      </c>
      <c r="G24" s="5" t="s">
        <v>162</v>
      </c>
    </row>
    <row r="25" spans="1:13" x14ac:dyDescent="0.35">
      <c r="A25" s="6">
        <v>79615357</v>
      </c>
      <c r="B25" s="6" t="s">
        <v>4</v>
      </c>
      <c r="C25" s="6" t="s">
        <v>9</v>
      </c>
      <c r="D25" s="6" t="s">
        <v>12</v>
      </c>
      <c r="E25" s="5" t="s">
        <v>50</v>
      </c>
      <c r="F25" s="5" t="s">
        <v>20</v>
      </c>
      <c r="G25" s="5" t="s">
        <v>23</v>
      </c>
    </row>
    <row r="26" spans="1:13" x14ac:dyDescent="0.35">
      <c r="A26" s="6">
        <v>79616851</v>
      </c>
      <c r="B26" s="6" t="s">
        <v>4</v>
      </c>
      <c r="C26" s="6" t="s">
        <v>9</v>
      </c>
      <c r="D26" s="6" t="s">
        <v>8</v>
      </c>
      <c r="E26" s="5" t="s">
        <v>67</v>
      </c>
      <c r="F26" s="5" t="s">
        <v>61</v>
      </c>
      <c r="G26" s="5" t="s">
        <v>30</v>
      </c>
    </row>
    <row r="27" spans="1:13" x14ac:dyDescent="0.35">
      <c r="A27" s="6">
        <v>79620826</v>
      </c>
      <c r="B27" s="6" t="s">
        <v>4</v>
      </c>
      <c r="C27" s="6" t="s">
        <v>9</v>
      </c>
      <c r="D27" s="6" t="s">
        <v>8</v>
      </c>
      <c r="E27" s="5" t="s">
        <v>69</v>
      </c>
      <c r="F27" s="5" t="s">
        <v>42</v>
      </c>
      <c r="G27" s="5" t="s">
        <v>182</v>
      </c>
    </row>
    <row r="28" spans="1:13" x14ac:dyDescent="0.35">
      <c r="A28" s="6">
        <v>79627228</v>
      </c>
      <c r="B28" s="6" t="s">
        <v>4</v>
      </c>
      <c r="C28" s="6" t="s">
        <v>9</v>
      </c>
      <c r="D28" s="6" t="s">
        <v>12</v>
      </c>
      <c r="E28" s="5" t="s">
        <v>70</v>
      </c>
      <c r="F28" s="5" t="s">
        <v>67</v>
      </c>
      <c r="G28" s="5" t="s">
        <v>33</v>
      </c>
    </row>
    <row r="29" spans="1:13" x14ac:dyDescent="0.35">
      <c r="A29" s="6">
        <v>79634730</v>
      </c>
      <c r="B29" s="6" t="s">
        <v>4</v>
      </c>
      <c r="C29" s="6" t="s">
        <v>7</v>
      </c>
      <c r="D29" s="6" t="s">
        <v>11</v>
      </c>
      <c r="E29" s="5" t="s">
        <v>71</v>
      </c>
      <c r="F29" s="5" t="s">
        <v>44</v>
      </c>
      <c r="G29" s="5" t="s">
        <v>162</v>
      </c>
    </row>
    <row r="30" spans="1:13" x14ac:dyDescent="0.35">
      <c r="A30" s="6">
        <v>79639287</v>
      </c>
      <c r="B30" s="6" t="s">
        <v>4</v>
      </c>
      <c r="C30" s="6" t="s">
        <v>7</v>
      </c>
      <c r="D30" s="6" t="s">
        <v>6</v>
      </c>
      <c r="E30" s="5" t="s">
        <v>28</v>
      </c>
      <c r="F30" s="5" t="s">
        <v>35</v>
      </c>
      <c r="G30" s="5" t="s">
        <v>22</v>
      </c>
    </row>
    <row r="31" spans="1:13" x14ac:dyDescent="0.35">
      <c r="A31" s="6">
        <v>79640346</v>
      </c>
      <c r="B31" s="6" t="s">
        <v>4</v>
      </c>
      <c r="C31" s="6" t="s">
        <v>7</v>
      </c>
      <c r="D31" s="6" t="s">
        <v>8</v>
      </c>
      <c r="E31" s="5" t="s">
        <v>23</v>
      </c>
      <c r="F31" s="5" t="s">
        <v>20</v>
      </c>
      <c r="G31" s="5" t="s">
        <v>162</v>
      </c>
    </row>
    <row r="32" spans="1:13" x14ac:dyDescent="0.35">
      <c r="A32" s="6">
        <v>79645106</v>
      </c>
      <c r="B32" s="6" t="s">
        <v>4</v>
      </c>
      <c r="C32" s="6" t="s">
        <v>5</v>
      </c>
      <c r="D32" s="6" t="s">
        <v>8</v>
      </c>
      <c r="E32" s="5" t="s">
        <v>22</v>
      </c>
      <c r="F32" s="5" t="s">
        <v>170</v>
      </c>
      <c r="G32" s="5" t="s">
        <v>218</v>
      </c>
    </row>
    <row r="33" spans="1:7" x14ac:dyDescent="0.35">
      <c r="A33" s="6">
        <v>79645310</v>
      </c>
      <c r="B33" s="6" t="s">
        <v>4</v>
      </c>
      <c r="C33" s="6" t="s">
        <v>9</v>
      </c>
      <c r="D33" s="6" t="s">
        <v>11</v>
      </c>
      <c r="E33" s="5" t="s">
        <v>40</v>
      </c>
      <c r="F33" s="5" t="s">
        <v>111</v>
      </c>
      <c r="G33" s="5" t="s">
        <v>24</v>
      </c>
    </row>
    <row r="34" spans="1:7" x14ac:dyDescent="0.35">
      <c r="A34" s="6">
        <v>79646229</v>
      </c>
      <c r="B34" s="6" t="s">
        <v>4</v>
      </c>
      <c r="C34" s="6" t="s">
        <v>10</v>
      </c>
      <c r="D34" s="6" t="s">
        <v>8</v>
      </c>
      <c r="E34" s="5" t="s">
        <v>21</v>
      </c>
      <c r="F34" s="5" t="s">
        <v>172</v>
      </c>
      <c r="G34" s="5" t="s">
        <v>28</v>
      </c>
    </row>
    <row r="35" spans="1:7" x14ac:dyDescent="0.35">
      <c r="A35" s="6">
        <v>79670052</v>
      </c>
      <c r="B35" s="6" t="s">
        <v>4</v>
      </c>
      <c r="C35" s="6" t="s">
        <v>7</v>
      </c>
      <c r="D35" s="6" t="s">
        <v>11</v>
      </c>
      <c r="E35" s="5" t="s">
        <v>42</v>
      </c>
      <c r="F35" s="5" t="s">
        <v>41</v>
      </c>
      <c r="G35" s="5" t="s">
        <v>22</v>
      </c>
    </row>
    <row r="36" spans="1:7" x14ac:dyDescent="0.35">
      <c r="A36" s="6">
        <v>79672048</v>
      </c>
      <c r="B36" s="6" t="s">
        <v>4</v>
      </c>
      <c r="C36" s="6" t="s">
        <v>7</v>
      </c>
      <c r="D36" s="6" t="s">
        <v>13</v>
      </c>
      <c r="E36" s="5" t="s">
        <v>78</v>
      </c>
      <c r="F36" s="5" t="s">
        <v>20</v>
      </c>
      <c r="G36" s="5" t="s">
        <v>36</v>
      </c>
    </row>
    <row r="37" spans="1:7" x14ac:dyDescent="0.35">
      <c r="A37" s="6">
        <v>79695904</v>
      </c>
      <c r="B37" s="6" t="s">
        <v>15</v>
      </c>
      <c r="C37" s="6" t="s">
        <v>9</v>
      </c>
      <c r="D37" s="6" t="s">
        <v>6</v>
      </c>
      <c r="E37" s="5" t="s">
        <v>145</v>
      </c>
      <c r="F37" s="5" t="s">
        <v>138</v>
      </c>
      <c r="G37" s="5" t="s">
        <v>111</v>
      </c>
    </row>
    <row r="38" spans="1:7" x14ac:dyDescent="0.35">
      <c r="A38" s="6">
        <v>79696679</v>
      </c>
      <c r="B38" s="6" t="s">
        <v>4</v>
      </c>
      <c r="C38" s="6" t="s">
        <v>14</v>
      </c>
      <c r="D38" s="6" t="s">
        <v>12</v>
      </c>
      <c r="E38" s="5" t="s">
        <v>22</v>
      </c>
      <c r="F38" s="5" t="s">
        <v>90</v>
      </c>
      <c r="G38" s="5" t="s">
        <v>52</v>
      </c>
    </row>
    <row r="39" spans="1:7" x14ac:dyDescent="0.35">
      <c r="A39" s="6">
        <v>79697034</v>
      </c>
      <c r="B39" s="6" t="s">
        <v>4</v>
      </c>
      <c r="C39" s="6" t="s">
        <v>7</v>
      </c>
      <c r="D39" s="6" t="s">
        <v>8</v>
      </c>
      <c r="E39" s="5" t="s">
        <v>20</v>
      </c>
      <c r="F39" s="5" t="s">
        <v>41</v>
      </c>
      <c r="G39" s="5" t="s">
        <v>162</v>
      </c>
    </row>
    <row r="40" spans="1:7" x14ac:dyDescent="0.35">
      <c r="A40" s="6">
        <v>79702918</v>
      </c>
      <c r="B40" s="6" t="s">
        <v>15</v>
      </c>
      <c r="C40" s="6" t="s">
        <v>7</v>
      </c>
      <c r="D40" s="6" t="s">
        <v>11</v>
      </c>
      <c r="E40" s="5" t="s">
        <v>36</v>
      </c>
      <c r="F40" s="5" t="s">
        <v>22</v>
      </c>
      <c r="G40" s="5" t="s">
        <v>19</v>
      </c>
    </row>
    <row r="41" spans="1:7" x14ac:dyDescent="0.35">
      <c r="A41" s="6">
        <v>79705611</v>
      </c>
      <c r="B41" s="6" t="s">
        <v>4</v>
      </c>
      <c r="C41" s="6" t="s">
        <v>9</v>
      </c>
      <c r="D41" s="6" t="s">
        <v>8</v>
      </c>
      <c r="E41" s="5" t="s">
        <v>67</v>
      </c>
      <c r="F41" s="5" t="s">
        <v>87</v>
      </c>
      <c r="G41" s="5" t="s">
        <v>29</v>
      </c>
    </row>
    <row r="42" spans="1:7" x14ac:dyDescent="0.35">
      <c r="A42" s="6">
        <v>79719729</v>
      </c>
      <c r="B42" s="6" t="s">
        <v>4</v>
      </c>
      <c r="C42" s="6" t="s">
        <v>7</v>
      </c>
      <c r="D42" s="6" t="s">
        <v>8</v>
      </c>
      <c r="E42" s="5" t="s">
        <v>29</v>
      </c>
      <c r="F42" s="5" t="s">
        <v>35</v>
      </c>
      <c r="G42" s="5" t="s">
        <v>22</v>
      </c>
    </row>
    <row r="43" spans="1:7" x14ac:dyDescent="0.35">
      <c r="A43" s="6">
        <v>79729876</v>
      </c>
      <c r="B43" s="6" t="s">
        <v>4</v>
      </c>
      <c r="C43" s="6" t="s">
        <v>9</v>
      </c>
      <c r="D43" s="6" t="s">
        <v>12</v>
      </c>
      <c r="E43" s="5" t="s">
        <v>49</v>
      </c>
      <c r="F43" s="5" t="s">
        <v>174</v>
      </c>
      <c r="G43" s="5" t="s">
        <v>182</v>
      </c>
    </row>
    <row r="44" spans="1:7" x14ac:dyDescent="0.35">
      <c r="A44" s="6">
        <v>79733554</v>
      </c>
      <c r="B44" s="6" t="s">
        <v>4</v>
      </c>
      <c r="C44" s="6" t="s">
        <v>10</v>
      </c>
      <c r="D44" s="6" t="s">
        <v>6</v>
      </c>
      <c r="E44" s="5" t="s">
        <v>82</v>
      </c>
      <c r="F44" s="5" t="s">
        <v>22</v>
      </c>
      <c r="G44" s="5" t="s">
        <v>219</v>
      </c>
    </row>
    <row r="45" spans="1:7" x14ac:dyDescent="0.35">
      <c r="A45" s="6">
        <v>79756909</v>
      </c>
      <c r="B45" s="6" t="s">
        <v>4</v>
      </c>
      <c r="C45" s="6" t="s">
        <v>10</v>
      </c>
      <c r="D45" s="6" t="s">
        <v>8</v>
      </c>
      <c r="E45" s="5" t="s">
        <v>20</v>
      </c>
      <c r="F45" s="5" t="s">
        <v>35</v>
      </c>
      <c r="G45" s="5" t="s">
        <v>46</v>
      </c>
    </row>
    <row r="46" spans="1:7" x14ac:dyDescent="0.35">
      <c r="A46" s="6">
        <v>79791598</v>
      </c>
      <c r="B46" s="6" t="s">
        <v>15</v>
      </c>
      <c r="C46" s="6" t="s">
        <v>9</v>
      </c>
      <c r="D46" s="6" t="s">
        <v>12</v>
      </c>
      <c r="E46" s="5" t="s">
        <v>42</v>
      </c>
      <c r="F46" s="5" t="s">
        <v>42</v>
      </c>
      <c r="G46" s="5" t="s">
        <v>249</v>
      </c>
    </row>
    <row r="47" spans="1:7" x14ac:dyDescent="0.35">
      <c r="A47" s="6">
        <v>79800794</v>
      </c>
      <c r="B47" s="6" t="s">
        <v>4</v>
      </c>
      <c r="C47" s="6" t="s">
        <v>5</v>
      </c>
      <c r="D47" s="6" t="s">
        <v>8</v>
      </c>
      <c r="E47" s="5" t="s">
        <v>22</v>
      </c>
      <c r="F47" s="5" t="s">
        <v>111</v>
      </c>
      <c r="G47" s="5" t="s">
        <v>37</v>
      </c>
    </row>
    <row r="48" spans="1:7" x14ac:dyDescent="0.35">
      <c r="A48" s="6">
        <v>79888879</v>
      </c>
      <c r="B48" s="6" t="s">
        <v>4</v>
      </c>
      <c r="C48" s="6" t="s">
        <v>7</v>
      </c>
      <c r="D48" s="6" t="s">
        <v>11</v>
      </c>
      <c r="E48" s="5" t="s">
        <v>37</v>
      </c>
      <c r="F48" s="5" t="s">
        <v>111</v>
      </c>
      <c r="G48" s="5" t="s">
        <v>31</v>
      </c>
    </row>
    <row r="49" spans="1:7" x14ac:dyDescent="0.35">
      <c r="A49" s="6">
        <v>79893124</v>
      </c>
      <c r="B49" s="6" t="s">
        <v>4</v>
      </c>
      <c r="C49" s="6" t="s">
        <v>7</v>
      </c>
      <c r="D49" s="6" t="s">
        <v>8</v>
      </c>
      <c r="E49" s="5" t="s">
        <v>67</v>
      </c>
      <c r="F49" s="5" t="s">
        <v>31</v>
      </c>
      <c r="G49" s="5" t="s">
        <v>32</v>
      </c>
    </row>
    <row r="50" spans="1:7" x14ac:dyDescent="0.35">
      <c r="A50" s="6">
        <v>80217385</v>
      </c>
      <c r="B50" s="6" t="s">
        <v>4</v>
      </c>
      <c r="C50" s="6" t="s">
        <v>7</v>
      </c>
      <c r="D50" s="6" t="s">
        <v>6</v>
      </c>
      <c r="E50" s="5" t="s">
        <v>20</v>
      </c>
      <c r="F50" s="5" t="s">
        <v>46</v>
      </c>
      <c r="G50" s="5" t="s">
        <v>33</v>
      </c>
    </row>
    <row r="51" spans="1:7" x14ac:dyDescent="0.35">
      <c r="A51" s="6">
        <v>80920025</v>
      </c>
      <c r="B51" s="6" t="s">
        <v>4</v>
      </c>
      <c r="C51" s="6" t="s">
        <v>7</v>
      </c>
      <c r="D51" s="6" t="s">
        <v>8</v>
      </c>
      <c r="E51" s="5" t="s">
        <v>21</v>
      </c>
      <c r="F51" s="5" t="s">
        <v>67</v>
      </c>
      <c r="G51" s="5" t="s">
        <v>36</v>
      </c>
    </row>
    <row r="52" spans="1:7" x14ac:dyDescent="0.35">
      <c r="A52" s="6">
        <v>80920261</v>
      </c>
      <c r="B52" s="6" t="s">
        <v>4</v>
      </c>
      <c r="C52" s="6" t="s">
        <v>9</v>
      </c>
      <c r="D52" s="6" t="s">
        <v>6</v>
      </c>
      <c r="E52" s="5" t="s">
        <v>35</v>
      </c>
      <c r="F52" s="5" t="s">
        <v>176</v>
      </c>
      <c r="G52" s="5" t="s">
        <v>20</v>
      </c>
    </row>
    <row r="53" spans="1:7" x14ac:dyDescent="0.35">
      <c r="A53" s="6">
        <v>80920311</v>
      </c>
      <c r="B53" s="6" t="s">
        <v>4</v>
      </c>
      <c r="C53" s="6" t="s">
        <v>7</v>
      </c>
      <c r="D53" s="6" t="s">
        <v>12</v>
      </c>
      <c r="E53" s="5" t="s">
        <v>23</v>
      </c>
      <c r="F53" s="5" t="s">
        <v>22</v>
      </c>
      <c r="G53" s="5" t="s">
        <v>66</v>
      </c>
    </row>
    <row r="54" spans="1:7" x14ac:dyDescent="0.35">
      <c r="A54" s="6">
        <v>80920755</v>
      </c>
      <c r="B54" s="6" t="s">
        <v>4</v>
      </c>
      <c r="C54" s="6" t="s">
        <v>9</v>
      </c>
      <c r="D54" s="6" t="s">
        <v>8</v>
      </c>
      <c r="E54" s="5" t="s">
        <v>89</v>
      </c>
      <c r="F54" s="5" t="s">
        <v>22</v>
      </c>
      <c r="G54" s="5" t="s">
        <v>58</v>
      </c>
    </row>
    <row r="55" spans="1:7" x14ac:dyDescent="0.35">
      <c r="A55" s="6">
        <v>80920806</v>
      </c>
      <c r="B55" s="6" t="s">
        <v>15</v>
      </c>
      <c r="C55" s="6" t="s">
        <v>7</v>
      </c>
      <c r="D55" s="6" t="s">
        <v>8</v>
      </c>
      <c r="E55" s="5" t="s">
        <v>66</v>
      </c>
      <c r="F55" s="5" t="s">
        <v>25</v>
      </c>
      <c r="G55" s="5" t="s">
        <v>22</v>
      </c>
    </row>
    <row r="56" spans="1:7" x14ac:dyDescent="0.35">
      <c r="A56" s="6">
        <v>80921283</v>
      </c>
      <c r="B56" s="6" t="s">
        <v>4</v>
      </c>
      <c r="C56" s="6" t="s">
        <v>7</v>
      </c>
      <c r="D56" s="6" t="s">
        <v>11</v>
      </c>
      <c r="E56" s="5" t="s">
        <v>28</v>
      </c>
      <c r="F56" s="5" t="s">
        <v>111</v>
      </c>
      <c r="G56" s="5" t="s">
        <v>26</v>
      </c>
    </row>
    <row r="57" spans="1:7" x14ac:dyDescent="0.35">
      <c r="A57" s="6">
        <v>80921319</v>
      </c>
      <c r="B57" s="6" t="s">
        <v>4</v>
      </c>
      <c r="C57" s="6" t="s">
        <v>7</v>
      </c>
      <c r="D57" s="6" t="s">
        <v>8</v>
      </c>
      <c r="E57" s="5" t="s">
        <v>50</v>
      </c>
      <c r="F57" s="5" t="s">
        <v>20</v>
      </c>
      <c r="G57" s="5" t="s">
        <v>31</v>
      </c>
    </row>
    <row r="58" spans="1:7" x14ac:dyDescent="0.35">
      <c r="A58" s="6">
        <v>80921599</v>
      </c>
      <c r="B58" s="6" t="s">
        <v>4</v>
      </c>
      <c r="C58" s="6" t="s">
        <v>10</v>
      </c>
      <c r="D58" s="6" t="s">
        <v>8</v>
      </c>
      <c r="E58" s="5" t="s">
        <v>80</v>
      </c>
      <c r="F58" s="5" t="s">
        <v>20</v>
      </c>
      <c r="G58" s="5" t="s">
        <v>185</v>
      </c>
    </row>
    <row r="59" spans="1:7" x14ac:dyDescent="0.35">
      <c r="A59" s="6">
        <v>80922058</v>
      </c>
      <c r="B59" s="6" t="s">
        <v>4</v>
      </c>
      <c r="C59" s="6" t="s">
        <v>7</v>
      </c>
      <c r="D59" s="6" t="s">
        <v>8</v>
      </c>
      <c r="E59" s="5" t="s">
        <v>66</v>
      </c>
      <c r="F59" s="5" t="s">
        <v>177</v>
      </c>
      <c r="G59" s="5" t="s">
        <v>23</v>
      </c>
    </row>
    <row r="60" spans="1:7" x14ac:dyDescent="0.35">
      <c r="A60" s="6">
        <v>80922427</v>
      </c>
      <c r="B60" s="6" t="s">
        <v>4</v>
      </c>
      <c r="C60" s="6" t="s">
        <v>7</v>
      </c>
      <c r="D60" s="6" t="s">
        <v>12</v>
      </c>
      <c r="E60" s="5" t="s">
        <v>90</v>
      </c>
      <c r="F60" s="5" t="s">
        <v>22</v>
      </c>
      <c r="G60" s="5" t="s">
        <v>27</v>
      </c>
    </row>
    <row r="61" spans="1:7" x14ac:dyDescent="0.35">
      <c r="A61" s="6">
        <v>80922924</v>
      </c>
      <c r="B61" s="6" t="s">
        <v>4</v>
      </c>
      <c r="C61" s="6" t="s">
        <v>7</v>
      </c>
      <c r="D61" s="6" t="s">
        <v>6</v>
      </c>
      <c r="E61" s="5" t="s">
        <v>20</v>
      </c>
      <c r="F61" s="5" t="s">
        <v>21</v>
      </c>
      <c r="G61" s="5" t="s">
        <v>41</v>
      </c>
    </row>
    <row r="62" spans="1:7" x14ac:dyDescent="0.35">
      <c r="A62" s="6">
        <v>80923708</v>
      </c>
      <c r="B62" s="6" t="s">
        <v>4</v>
      </c>
      <c r="C62" s="6" t="s">
        <v>14</v>
      </c>
      <c r="D62" s="6" t="s">
        <v>8</v>
      </c>
      <c r="E62" s="5" t="s">
        <v>35</v>
      </c>
      <c r="F62" s="5" t="s">
        <v>19</v>
      </c>
      <c r="G62" s="5" t="s">
        <v>67</v>
      </c>
    </row>
    <row r="63" spans="1:7" x14ac:dyDescent="0.35">
      <c r="A63" s="6">
        <v>80923902</v>
      </c>
      <c r="B63" s="6" t="s">
        <v>4</v>
      </c>
      <c r="C63" s="6" t="s">
        <v>7</v>
      </c>
      <c r="D63" s="6" t="s">
        <v>6</v>
      </c>
      <c r="E63" s="5" t="s">
        <v>97</v>
      </c>
      <c r="F63" s="5" t="s">
        <v>59</v>
      </c>
      <c r="G63" s="5" t="s">
        <v>116</v>
      </c>
    </row>
    <row r="64" spans="1:7" x14ac:dyDescent="0.35">
      <c r="A64" s="6">
        <v>80924763</v>
      </c>
      <c r="B64" s="6" t="s">
        <v>4</v>
      </c>
      <c r="C64" s="6" t="s">
        <v>10</v>
      </c>
      <c r="D64" s="6" t="s">
        <v>8</v>
      </c>
      <c r="E64" s="5" t="s">
        <v>22</v>
      </c>
      <c r="F64" s="5" t="s">
        <v>23</v>
      </c>
      <c r="G64" s="5" t="s">
        <v>29</v>
      </c>
    </row>
    <row r="65" spans="1:7" x14ac:dyDescent="0.35">
      <c r="A65" s="6">
        <v>80924799</v>
      </c>
      <c r="B65" s="6" t="s">
        <v>4</v>
      </c>
      <c r="C65" s="6" t="s">
        <v>5</v>
      </c>
      <c r="D65" s="6" t="s">
        <v>8</v>
      </c>
      <c r="E65" s="5" t="s">
        <v>22</v>
      </c>
      <c r="F65" s="5" t="s">
        <v>21</v>
      </c>
      <c r="G65" s="5" t="s">
        <v>28</v>
      </c>
    </row>
    <row r="66" spans="1:7" x14ac:dyDescent="0.35">
      <c r="A66" s="6">
        <v>80924974</v>
      </c>
      <c r="B66" s="6" t="s">
        <v>4</v>
      </c>
      <c r="C66" s="6" t="s">
        <v>10</v>
      </c>
      <c r="D66" s="6" t="s">
        <v>12</v>
      </c>
      <c r="E66" s="5" t="s">
        <v>19</v>
      </c>
      <c r="F66" s="5" t="s">
        <v>52</v>
      </c>
      <c r="G66" s="5" t="s">
        <v>22</v>
      </c>
    </row>
    <row r="67" spans="1:7" x14ac:dyDescent="0.35">
      <c r="A67" s="6">
        <v>80925744</v>
      </c>
      <c r="B67" s="6" t="s">
        <v>15</v>
      </c>
      <c r="C67" s="6" t="s">
        <v>9</v>
      </c>
      <c r="D67" s="6" t="s">
        <v>8</v>
      </c>
      <c r="E67" s="5" t="s">
        <v>45</v>
      </c>
      <c r="F67" s="5" t="s">
        <v>67</v>
      </c>
      <c r="G67" s="5" t="s">
        <v>185</v>
      </c>
    </row>
    <row r="68" spans="1:7" x14ac:dyDescent="0.35">
      <c r="A68" s="6">
        <v>80926602</v>
      </c>
      <c r="B68" s="6" t="s">
        <v>4</v>
      </c>
      <c r="C68" s="6" t="s">
        <v>7</v>
      </c>
      <c r="D68" s="6" t="s">
        <v>8</v>
      </c>
      <c r="E68" s="5" t="s">
        <v>23</v>
      </c>
      <c r="F68" s="5" t="s">
        <v>67</v>
      </c>
      <c r="G68" s="5" t="s">
        <v>41</v>
      </c>
    </row>
    <row r="69" spans="1:7" x14ac:dyDescent="0.35">
      <c r="A69" s="6">
        <v>80927070</v>
      </c>
      <c r="B69" s="6" t="s">
        <v>4</v>
      </c>
      <c r="C69" s="6" t="s">
        <v>5</v>
      </c>
      <c r="D69" s="6" t="s">
        <v>12</v>
      </c>
      <c r="E69" s="5" t="s">
        <v>25</v>
      </c>
      <c r="F69" s="5" t="s">
        <v>45</v>
      </c>
      <c r="G69" s="5" t="s">
        <v>228</v>
      </c>
    </row>
    <row r="70" spans="1:7" x14ac:dyDescent="0.35">
      <c r="A70" s="6">
        <v>80927535</v>
      </c>
      <c r="B70" s="6" t="s">
        <v>4</v>
      </c>
      <c r="C70" s="6" t="s">
        <v>7</v>
      </c>
      <c r="D70" s="6" t="s">
        <v>6</v>
      </c>
      <c r="E70" s="5" t="s">
        <v>22</v>
      </c>
      <c r="F70" s="5" t="s">
        <v>28</v>
      </c>
      <c r="G70" s="5" t="s">
        <v>21</v>
      </c>
    </row>
    <row r="71" spans="1:7" x14ac:dyDescent="0.35">
      <c r="A71" s="6">
        <v>80927555</v>
      </c>
      <c r="B71" s="6" t="s">
        <v>4</v>
      </c>
      <c r="C71" s="6" t="s">
        <v>7</v>
      </c>
      <c r="D71" s="6" t="s">
        <v>8</v>
      </c>
      <c r="E71" s="5" t="s">
        <v>29</v>
      </c>
      <c r="F71" s="5" t="s">
        <v>25</v>
      </c>
      <c r="G71" s="5" t="s">
        <v>22</v>
      </c>
    </row>
    <row r="72" spans="1:7" x14ac:dyDescent="0.35">
      <c r="A72" s="6">
        <v>80928376</v>
      </c>
      <c r="B72" s="6" t="s">
        <v>4</v>
      </c>
      <c r="C72" s="6" t="s">
        <v>7</v>
      </c>
      <c r="D72" s="6" t="s">
        <v>11</v>
      </c>
      <c r="E72" s="5" t="s">
        <v>99</v>
      </c>
      <c r="F72" s="5" t="s">
        <v>179</v>
      </c>
      <c r="G72" s="5" t="s">
        <v>229</v>
      </c>
    </row>
    <row r="73" spans="1:7" x14ac:dyDescent="0.35">
      <c r="A73" s="6">
        <v>80930364</v>
      </c>
      <c r="B73" s="6" t="s">
        <v>4</v>
      </c>
      <c r="C73" s="6" t="s">
        <v>10</v>
      </c>
      <c r="D73" s="6" t="s">
        <v>11</v>
      </c>
      <c r="E73" s="5" t="s">
        <v>25</v>
      </c>
      <c r="F73" s="5" t="s">
        <v>22</v>
      </c>
      <c r="G73" s="5" t="s">
        <v>33</v>
      </c>
    </row>
    <row r="74" spans="1:7" x14ac:dyDescent="0.35">
      <c r="A74" s="6">
        <v>80931918</v>
      </c>
      <c r="B74" s="6" t="s">
        <v>4</v>
      </c>
      <c r="C74" s="6" t="s">
        <v>7</v>
      </c>
      <c r="D74" s="6" t="s">
        <v>6</v>
      </c>
      <c r="E74" s="5" t="s">
        <v>22</v>
      </c>
      <c r="F74" s="5" t="s">
        <v>45</v>
      </c>
      <c r="G74" s="5" t="s">
        <v>66</v>
      </c>
    </row>
    <row r="75" spans="1:7" x14ac:dyDescent="0.35">
      <c r="A75" s="6">
        <v>80932813</v>
      </c>
      <c r="B75" s="6" t="s">
        <v>4</v>
      </c>
      <c r="C75" s="6" t="s">
        <v>14</v>
      </c>
      <c r="D75" s="6" t="s">
        <v>6</v>
      </c>
      <c r="E75" s="5" t="s">
        <v>49</v>
      </c>
      <c r="F75" s="5" t="s">
        <v>33</v>
      </c>
      <c r="G75" s="5" t="s">
        <v>176</v>
      </c>
    </row>
    <row r="76" spans="1:7" x14ac:dyDescent="0.35">
      <c r="A76" s="6">
        <v>80933025</v>
      </c>
      <c r="B76" s="6" t="s">
        <v>4</v>
      </c>
      <c r="C76" s="6" t="s">
        <v>7</v>
      </c>
      <c r="D76" s="6" t="s">
        <v>8</v>
      </c>
      <c r="E76" s="5" t="s">
        <v>49</v>
      </c>
      <c r="F76" s="5" t="s">
        <v>153</v>
      </c>
      <c r="G76" s="5" t="s">
        <v>33</v>
      </c>
    </row>
    <row r="77" spans="1:7" x14ac:dyDescent="0.35">
      <c r="A77" s="6">
        <v>80935602</v>
      </c>
      <c r="B77" s="6" t="s">
        <v>4</v>
      </c>
      <c r="C77" s="6" t="s">
        <v>7</v>
      </c>
      <c r="D77" s="6" t="s">
        <v>8</v>
      </c>
      <c r="E77" s="5" t="s">
        <v>89</v>
      </c>
      <c r="F77" s="5" t="s">
        <v>22</v>
      </c>
      <c r="G77" s="5" t="s">
        <v>162</v>
      </c>
    </row>
    <row r="78" spans="1:7" x14ac:dyDescent="0.35">
      <c r="A78" s="6">
        <v>80938592</v>
      </c>
      <c r="B78" s="6" t="s">
        <v>4</v>
      </c>
      <c r="C78" s="6" t="s">
        <v>7</v>
      </c>
      <c r="D78" s="6" t="s">
        <v>8</v>
      </c>
      <c r="E78" s="5" t="s">
        <v>108</v>
      </c>
      <c r="F78" s="5" t="s">
        <v>67</v>
      </c>
      <c r="G78" s="5" t="s">
        <v>23</v>
      </c>
    </row>
    <row r="79" spans="1:7" x14ac:dyDescent="0.35">
      <c r="A79" s="6">
        <v>80939486</v>
      </c>
      <c r="B79" s="6" t="s">
        <v>4</v>
      </c>
      <c r="C79" s="6" t="s">
        <v>7</v>
      </c>
      <c r="D79" s="6" t="s">
        <v>8</v>
      </c>
      <c r="E79" s="5" t="s">
        <v>22</v>
      </c>
      <c r="F79" s="5" t="s">
        <v>52</v>
      </c>
      <c r="G79" s="5" t="s">
        <v>46</v>
      </c>
    </row>
    <row r="80" spans="1:7" x14ac:dyDescent="0.35">
      <c r="A80" s="6">
        <v>80940004</v>
      </c>
      <c r="B80" s="6" t="s">
        <v>4</v>
      </c>
      <c r="C80" s="6" t="s">
        <v>9</v>
      </c>
      <c r="D80" s="6" t="s">
        <v>12</v>
      </c>
      <c r="E80" s="5" t="s">
        <v>21</v>
      </c>
      <c r="F80" s="5" t="s">
        <v>53</v>
      </c>
      <c r="G80" s="5" t="s">
        <v>20</v>
      </c>
    </row>
    <row r="81" spans="1:7" x14ac:dyDescent="0.35">
      <c r="A81" s="6">
        <v>80941955</v>
      </c>
      <c r="B81" s="6" t="s">
        <v>15</v>
      </c>
      <c r="C81" s="6" t="s">
        <v>9</v>
      </c>
      <c r="D81" s="6" t="s">
        <v>6</v>
      </c>
      <c r="E81" s="5" t="s">
        <v>67</v>
      </c>
      <c r="F81" s="5" t="s">
        <v>31</v>
      </c>
      <c r="G81" s="5" t="s">
        <v>28</v>
      </c>
    </row>
    <row r="82" spans="1:7" x14ac:dyDescent="0.35">
      <c r="A82" s="6">
        <v>80943871</v>
      </c>
      <c r="B82" s="6" t="s">
        <v>4</v>
      </c>
      <c r="C82" s="6" t="s">
        <v>9</v>
      </c>
      <c r="D82" s="6" t="s">
        <v>6</v>
      </c>
      <c r="E82" s="5" t="s">
        <v>111</v>
      </c>
      <c r="F82" s="5" t="s">
        <v>35</v>
      </c>
      <c r="G82" s="5" t="s">
        <v>93</v>
      </c>
    </row>
    <row r="83" spans="1:7" x14ac:dyDescent="0.35">
      <c r="A83" s="6">
        <v>80944099</v>
      </c>
      <c r="B83" s="6" t="s">
        <v>4</v>
      </c>
      <c r="C83" s="6" t="s">
        <v>7</v>
      </c>
      <c r="D83" s="6" t="s">
        <v>11</v>
      </c>
      <c r="E83" s="5" t="s">
        <v>32</v>
      </c>
      <c r="F83" s="5" t="s">
        <v>25</v>
      </c>
      <c r="G83" s="5" t="s">
        <v>67</v>
      </c>
    </row>
    <row r="84" spans="1:7" x14ac:dyDescent="0.35">
      <c r="A84" s="6">
        <v>80946595</v>
      </c>
      <c r="B84" s="6" t="s">
        <v>4</v>
      </c>
      <c r="C84" s="6" t="s">
        <v>9</v>
      </c>
      <c r="D84" s="6" t="s">
        <v>8</v>
      </c>
      <c r="E84" s="5" t="s">
        <v>33</v>
      </c>
      <c r="F84" s="5" t="s">
        <v>52</v>
      </c>
      <c r="G84" s="5" t="s">
        <v>237</v>
      </c>
    </row>
    <row r="85" spans="1:7" x14ac:dyDescent="0.35">
      <c r="A85" s="6">
        <v>80946598</v>
      </c>
      <c r="B85" s="6" t="s">
        <v>4</v>
      </c>
      <c r="C85" s="6" t="s">
        <v>10</v>
      </c>
      <c r="D85" s="6" t="s">
        <v>8</v>
      </c>
      <c r="E85" s="5" t="s">
        <v>45</v>
      </c>
      <c r="F85" s="5" t="s">
        <v>184</v>
      </c>
      <c r="G85" s="5" t="s">
        <v>21</v>
      </c>
    </row>
    <row r="86" spans="1:7" x14ac:dyDescent="0.35">
      <c r="A86" s="6">
        <v>80947354</v>
      </c>
      <c r="B86" s="6" t="s">
        <v>4</v>
      </c>
      <c r="C86" s="6" t="s">
        <v>9</v>
      </c>
      <c r="D86" s="6" t="s">
        <v>8</v>
      </c>
      <c r="E86" s="5" t="s">
        <v>50</v>
      </c>
      <c r="F86" s="5" t="s">
        <v>87</v>
      </c>
      <c r="G86" s="5" t="s">
        <v>67</v>
      </c>
    </row>
    <row r="87" spans="1:7" x14ac:dyDescent="0.35">
      <c r="A87" s="6">
        <v>80949948</v>
      </c>
      <c r="B87" s="6" t="s">
        <v>15</v>
      </c>
      <c r="C87" s="6" t="s">
        <v>7</v>
      </c>
      <c r="D87" s="6" t="s">
        <v>8</v>
      </c>
      <c r="E87" s="5" t="s">
        <v>33</v>
      </c>
      <c r="F87" s="5" t="s">
        <v>204</v>
      </c>
      <c r="G87" s="5" t="s">
        <v>162</v>
      </c>
    </row>
    <row r="88" spans="1:7" x14ac:dyDescent="0.35">
      <c r="A88" s="6">
        <v>80952412</v>
      </c>
      <c r="B88" s="6" t="s">
        <v>4</v>
      </c>
      <c r="C88" s="6" t="s">
        <v>7</v>
      </c>
      <c r="D88" s="6" t="s">
        <v>8</v>
      </c>
      <c r="E88" s="5" t="s">
        <v>31</v>
      </c>
      <c r="F88" s="5" t="s">
        <v>23</v>
      </c>
      <c r="G88" s="5" t="s">
        <v>20</v>
      </c>
    </row>
    <row r="89" spans="1:7" x14ac:dyDescent="0.35">
      <c r="A89" s="6">
        <v>80952481</v>
      </c>
      <c r="B89" s="6" t="s">
        <v>4</v>
      </c>
      <c r="C89" s="6" t="s">
        <v>9</v>
      </c>
      <c r="D89" s="6" t="s">
        <v>8</v>
      </c>
      <c r="E89" s="5" t="s">
        <v>35</v>
      </c>
      <c r="F89" s="5" t="s">
        <v>46</v>
      </c>
      <c r="G89" s="5" t="s">
        <v>20</v>
      </c>
    </row>
    <row r="90" spans="1:7" x14ac:dyDescent="0.35">
      <c r="A90" s="6">
        <v>80952976</v>
      </c>
      <c r="B90" s="6" t="s">
        <v>4</v>
      </c>
      <c r="C90" s="6" t="s">
        <v>7</v>
      </c>
      <c r="D90" s="6" t="s">
        <v>8</v>
      </c>
      <c r="E90" s="5" t="s">
        <v>23</v>
      </c>
      <c r="F90" s="5" t="s">
        <v>22</v>
      </c>
      <c r="G90" s="5" t="s">
        <v>162</v>
      </c>
    </row>
    <row r="91" spans="1:7" x14ac:dyDescent="0.35">
      <c r="A91" s="6">
        <v>80953651</v>
      </c>
      <c r="B91" s="6" t="s">
        <v>4</v>
      </c>
      <c r="C91" s="6" t="s">
        <v>7</v>
      </c>
      <c r="D91" s="6" t="s">
        <v>8</v>
      </c>
      <c r="E91" s="5" t="s">
        <v>50</v>
      </c>
      <c r="F91" s="5" t="s">
        <v>23</v>
      </c>
      <c r="G91" s="5" t="s">
        <v>20</v>
      </c>
    </row>
    <row r="92" spans="1:7" x14ac:dyDescent="0.35">
      <c r="A92" s="6">
        <v>80956681</v>
      </c>
      <c r="B92" s="6" t="s">
        <v>4</v>
      </c>
      <c r="C92" s="6" t="s">
        <v>14</v>
      </c>
      <c r="D92" s="6" t="s">
        <v>8</v>
      </c>
      <c r="E92" s="5" t="s">
        <v>67</v>
      </c>
      <c r="F92" s="5" t="s">
        <v>35</v>
      </c>
      <c r="G92" s="5" t="s">
        <v>41</v>
      </c>
    </row>
    <row r="93" spans="1:7" x14ac:dyDescent="0.35">
      <c r="A93" s="6">
        <v>80972855</v>
      </c>
      <c r="B93" s="6" t="s">
        <v>15</v>
      </c>
      <c r="C93" s="6" t="s">
        <v>7</v>
      </c>
      <c r="D93" s="6" t="s">
        <v>8</v>
      </c>
      <c r="E93" s="5" t="s">
        <v>66</v>
      </c>
      <c r="F93" s="5" t="s">
        <v>20</v>
      </c>
      <c r="G93" s="5" t="s">
        <v>58</v>
      </c>
    </row>
    <row r="94" spans="1:7" x14ac:dyDescent="0.35">
      <c r="A94" s="6">
        <v>80975682</v>
      </c>
      <c r="B94" s="6" t="s">
        <v>4</v>
      </c>
      <c r="C94" s="6" t="s">
        <v>9</v>
      </c>
      <c r="D94" s="6" t="s">
        <v>8</v>
      </c>
      <c r="E94" s="5" t="s">
        <v>22</v>
      </c>
      <c r="F94" s="5" t="s">
        <v>60</v>
      </c>
      <c r="G94" s="5" t="s">
        <v>33</v>
      </c>
    </row>
    <row r="95" spans="1:7" x14ac:dyDescent="0.35">
      <c r="A95" s="6">
        <v>80976076</v>
      </c>
      <c r="B95" s="6" t="s">
        <v>4</v>
      </c>
      <c r="C95" s="6" t="s">
        <v>7</v>
      </c>
      <c r="D95" s="6" t="s">
        <v>8</v>
      </c>
      <c r="E95" s="5" t="s">
        <v>52</v>
      </c>
      <c r="F95" s="5" t="s">
        <v>22</v>
      </c>
      <c r="G95" s="5" t="s">
        <v>21</v>
      </c>
    </row>
    <row r="96" spans="1:7" x14ac:dyDescent="0.35">
      <c r="A96" s="6">
        <v>80976104</v>
      </c>
      <c r="B96" s="6" t="s">
        <v>4</v>
      </c>
      <c r="C96" s="6" t="s">
        <v>7</v>
      </c>
      <c r="D96" s="6" t="s">
        <v>8</v>
      </c>
      <c r="E96" s="5" t="s">
        <v>19</v>
      </c>
      <c r="F96" s="5" t="s">
        <v>21</v>
      </c>
      <c r="G96" s="5" t="s">
        <v>22</v>
      </c>
    </row>
    <row r="97" spans="1:7" x14ac:dyDescent="0.35">
      <c r="A97" s="6">
        <v>80977641</v>
      </c>
      <c r="B97" s="6" t="s">
        <v>4</v>
      </c>
      <c r="C97" s="6" t="s">
        <v>9</v>
      </c>
      <c r="D97" s="6" t="s">
        <v>6</v>
      </c>
      <c r="E97" s="5" t="s">
        <v>29</v>
      </c>
      <c r="F97" s="5" t="s">
        <v>28</v>
      </c>
      <c r="G97" s="5" t="s">
        <v>34</v>
      </c>
    </row>
    <row r="98" spans="1:7" x14ac:dyDescent="0.35">
      <c r="A98" s="6">
        <v>80977813</v>
      </c>
      <c r="B98" s="6" t="s">
        <v>4</v>
      </c>
      <c r="C98" s="6" t="s">
        <v>7</v>
      </c>
      <c r="D98" s="6" t="s">
        <v>12</v>
      </c>
      <c r="E98" s="5" t="s">
        <v>41</v>
      </c>
      <c r="F98" s="5" t="s">
        <v>111</v>
      </c>
      <c r="G98" s="5" t="s">
        <v>162</v>
      </c>
    </row>
    <row r="99" spans="1:7" x14ac:dyDescent="0.35">
      <c r="A99" s="6">
        <v>80978196</v>
      </c>
      <c r="B99" s="6" t="s">
        <v>4</v>
      </c>
      <c r="C99" s="6" t="s">
        <v>9</v>
      </c>
      <c r="D99" s="6" t="s">
        <v>12</v>
      </c>
      <c r="E99" s="5" t="s">
        <v>23</v>
      </c>
      <c r="F99" s="5" t="s">
        <v>67</v>
      </c>
      <c r="G99" s="5" t="s">
        <v>88</v>
      </c>
    </row>
    <row r="100" spans="1:7" x14ac:dyDescent="0.35">
      <c r="A100" s="6">
        <v>80979690</v>
      </c>
      <c r="B100" s="6" t="s">
        <v>4</v>
      </c>
      <c r="C100" s="6" t="s">
        <v>10</v>
      </c>
      <c r="D100" s="6" t="s">
        <v>6</v>
      </c>
      <c r="E100" s="5" t="s">
        <v>93</v>
      </c>
      <c r="F100" s="5" t="s">
        <v>22</v>
      </c>
      <c r="G100" s="5" t="s">
        <v>113</v>
      </c>
    </row>
    <row r="101" spans="1:7" x14ac:dyDescent="0.35">
      <c r="A101" s="6">
        <v>80981253</v>
      </c>
      <c r="B101" s="6" t="s">
        <v>4</v>
      </c>
      <c r="C101" s="6" t="s">
        <v>14</v>
      </c>
      <c r="D101" s="6" t="s">
        <v>8</v>
      </c>
      <c r="E101" s="5" t="s">
        <v>22</v>
      </c>
      <c r="F101" s="5" t="s">
        <v>20</v>
      </c>
      <c r="G101" s="5" t="s">
        <v>25</v>
      </c>
    </row>
    <row r="102" spans="1:7" x14ac:dyDescent="0.35">
      <c r="A102" s="6">
        <v>80981368</v>
      </c>
      <c r="B102" s="6" t="s">
        <v>4</v>
      </c>
      <c r="C102" s="6" t="s">
        <v>7</v>
      </c>
      <c r="D102" s="6" t="s">
        <v>6</v>
      </c>
      <c r="E102" s="5" t="s">
        <v>108</v>
      </c>
      <c r="F102" s="5" t="s">
        <v>190</v>
      </c>
      <c r="G102" s="5" t="s">
        <v>240</v>
      </c>
    </row>
    <row r="103" spans="1:7" x14ac:dyDescent="0.35">
      <c r="A103" s="6">
        <v>80983166</v>
      </c>
      <c r="B103" s="6" t="s">
        <v>4</v>
      </c>
      <c r="C103" s="6" t="s">
        <v>9</v>
      </c>
      <c r="D103" s="6" t="s">
        <v>8</v>
      </c>
      <c r="E103" s="5" t="s">
        <v>67</v>
      </c>
      <c r="F103" s="5" t="s">
        <v>66</v>
      </c>
      <c r="G103" s="5" t="s">
        <v>27</v>
      </c>
    </row>
    <row r="104" spans="1:7" x14ac:dyDescent="0.35">
      <c r="A104" s="6">
        <v>80983494</v>
      </c>
      <c r="B104" s="6" t="s">
        <v>15</v>
      </c>
      <c r="C104" s="6" t="s">
        <v>7</v>
      </c>
      <c r="D104" s="6" t="s">
        <v>6</v>
      </c>
      <c r="E104" s="5" t="s">
        <v>25</v>
      </c>
      <c r="F104" s="5" t="s">
        <v>20</v>
      </c>
      <c r="G104" s="5" t="s">
        <v>45</v>
      </c>
    </row>
    <row r="105" spans="1:7" x14ac:dyDescent="0.35">
      <c r="A105" s="6">
        <v>80985860</v>
      </c>
      <c r="B105" s="6" t="s">
        <v>15</v>
      </c>
      <c r="C105" s="6" t="s">
        <v>9</v>
      </c>
      <c r="D105" s="6" t="s">
        <v>8</v>
      </c>
      <c r="E105" s="5" t="s">
        <v>42</v>
      </c>
      <c r="F105" s="5" t="s">
        <v>78</v>
      </c>
      <c r="G105" s="5" t="s">
        <v>253</v>
      </c>
    </row>
    <row r="106" spans="1:7" x14ac:dyDescent="0.35">
      <c r="A106" s="6">
        <v>80986249</v>
      </c>
      <c r="B106" s="6" t="s">
        <v>4</v>
      </c>
      <c r="C106" s="6" t="s">
        <v>9</v>
      </c>
      <c r="D106" s="6" t="s">
        <v>6</v>
      </c>
      <c r="E106" s="5" t="s">
        <v>118</v>
      </c>
      <c r="F106" s="5" t="s">
        <v>93</v>
      </c>
      <c r="G106" s="5" t="s">
        <v>36</v>
      </c>
    </row>
    <row r="107" spans="1:7" x14ac:dyDescent="0.35">
      <c r="A107" s="6">
        <v>80988461</v>
      </c>
      <c r="B107" s="6" t="s">
        <v>4</v>
      </c>
      <c r="C107" s="6" t="s">
        <v>7</v>
      </c>
      <c r="D107" s="6" t="s">
        <v>6</v>
      </c>
      <c r="E107" s="5" t="s">
        <v>22</v>
      </c>
      <c r="F107" s="5" t="s">
        <v>191</v>
      </c>
      <c r="G107" s="5" t="s">
        <v>162</v>
      </c>
    </row>
    <row r="108" spans="1:7" x14ac:dyDescent="0.35">
      <c r="A108" s="6">
        <v>80988936</v>
      </c>
      <c r="B108" s="6" t="s">
        <v>4</v>
      </c>
      <c r="C108" s="6" t="s">
        <v>7</v>
      </c>
      <c r="D108" s="6" t="s">
        <v>8</v>
      </c>
      <c r="E108" s="5" t="s">
        <v>22</v>
      </c>
      <c r="F108" s="5" t="s">
        <v>26</v>
      </c>
      <c r="G108" s="5" t="s">
        <v>33</v>
      </c>
    </row>
    <row r="109" spans="1:7" x14ac:dyDescent="0.35">
      <c r="A109" s="6">
        <v>80993987</v>
      </c>
      <c r="B109" s="6" t="s">
        <v>4</v>
      </c>
      <c r="C109" s="6" t="s">
        <v>9</v>
      </c>
      <c r="D109" s="6" t="s">
        <v>6</v>
      </c>
      <c r="E109" s="5" t="s">
        <v>119</v>
      </c>
      <c r="F109" s="5" t="s">
        <v>23</v>
      </c>
      <c r="G109" s="5" t="s">
        <v>67</v>
      </c>
    </row>
    <row r="110" spans="1:7" x14ac:dyDescent="0.35">
      <c r="A110" s="6">
        <v>80995824</v>
      </c>
      <c r="B110" s="6" t="s">
        <v>4</v>
      </c>
      <c r="C110" s="6" t="s">
        <v>9</v>
      </c>
      <c r="D110" s="6" t="s">
        <v>8</v>
      </c>
      <c r="E110" s="5" t="s">
        <v>23</v>
      </c>
      <c r="F110" s="5" t="s">
        <v>35</v>
      </c>
      <c r="G110" s="5" t="s">
        <v>22</v>
      </c>
    </row>
    <row r="111" spans="1:7" x14ac:dyDescent="0.35">
      <c r="A111" s="6">
        <v>80997967</v>
      </c>
      <c r="B111" s="6" t="s">
        <v>4</v>
      </c>
      <c r="C111" s="6" t="s">
        <v>7</v>
      </c>
      <c r="D111" s="6" t="s">
        <v>12</v>
      </c>
      <c r="E111" s="5" t="s">
        <v>87</v>
      </c>
      <c r="F111" s="5" t="s">
        <v>52</v>
      </c>
      <c r="G111" s="5" t="s">
        <v>22</v>
      </c>
    </row>
    <row r="112" spans="1:7" x14ac:dyDescent="0.35">
      <c r="A112" s="6">
        <v>81001683</v>
      </c>
      <c r="B112" s="6" t="s">
        <v>4</v>
      </c>
      <c r="C112" s="6" t="s">
        <v>9</v>
      </c>
      <c r="D112" s="6" t="s">
        <v>6</v>
      </c>
      <c r="E112" s="5" t="s">
        <v>111</v>
      </c>
      <c r="F112" s="5" t="s">
        <v>193</v>
      </c>
      <c r="G112" s="5" t="s">
        <v>46</v>
      </c>
    </row>
    <row r="113" spans="1:7" x14ac:dyDescent="0.35">
      <c r="A113" s="6">
        <v>81001860</v>
      </c>
      <c r="B113" s="6" t="s">
        <v>4</v>
      </c>
      <c r="C113" s="6" t="s">
        <v>9</v>
      </c>
      <c r="D113" s="6" t="s">
        <v>11</v>
      </c>
      <c r="E113" s="5" t="s">
        <v>120</v>
      </c>
      <c r="F113" s="5" t="s">
        <v>20</v>
      </c>
      <c r="G113" s="5" t="s">
        <v>66</v>
      </c>
    </row>
    <row r="114" spans="1:7" x14ac:dyDescent="0.35">
      <c r="A114" s="6">
        <v>81003804</v>
      </c>
      <c r="B114" s="6" t="s">
        <v>4</v>
      </c>
      <c r="C114" s="6" t="s">
        <v>10</v>
      </c>
      <c r="D114" s="6" t="s">
        <v>12</v>
      </c>
      <c r="E114" s="5" t="s">
        <v>77</v>
      </c>
      <c r="F114" s="5" t="s">
        <v>35</v>
      </c>
      <c r="G114" s="5" t="s">
        <v>237</v>
      </c>
    </row>
    <row r="115" spans="1:7" x14ac:dyDescent="0.35">
      <c r="A115" s="6">
        <v>81005563</v>
      </c>
      <c r="B115" s="6" t="s">
        <v>4</v>
      </c>
      <c r="C115" s="6" t="s">
        <v>7</v>
      </c>
      <c r="D115" s="6" t="s">
        <v>8</v>
      </c>
      <c r="E115" s="5" t="s">
        <v>27</v>
      </c>
      <c r="F115" s="5" t="s">
        <v>33</v>
      </c>
      <c r="G115" s="5" t="s">
        <v>22</v>
      </c>
    </row>
    <row r="116" spans="1:7" x14ac:dyDescent="0.35">
      <c r="A116" s="6">
        <v>81005863</v>
      </c>
      <c r="B116" s="6" t="s">
        <v>4</v>
      </c>
      <c r="C116" s="6" t="s">
        <v>9</v>
      </c>
      <c r="D116" s="6" t="s">
        <v>6</v>
      </c>
      <c r="E116" s="5" t="s">
        <v>23</v>
      </c>
      <c r="F116" s="5" t="s">
        <v>33</v>
      </c>
      <c r="G116" s="5" t="s">
        <v>22</v>
      </c>
    </row>
    <row r="117" spans="1:7" x14ac:dyDescent="0.35">
      <c r="A117" s="6">
        <v>81009101</v>
      </c>
      <c r="B117" s="6" t="s">
        <v>4</v>
      </c>
      <c r="C117" s="6" t="s">
        <v>7</v>
      </c>
      <c r="D117" s="6" t="s">
        <v>8</v>
      </c>
      <c r="E117" s="5" t="s">
        <v>25</v>
      </c>
      <c r="F117" s="5" t="s">
        <v>20</v>
      </c>
      <c r="G117" s="5" t="s">
        <v>33</v>
      </c>
    </row>
    <row r="118" spans="1:7" x14ac:dyDescent="0.35">
      <c r="A118" s="6">
        <v>81010019</v>
      </c>
      <c r="B118" s="6" t="s">
        <v>4</v>
      </c>
      <c r="C118" s="6" t="s">
        <v>10</v>
      </c>
      <c r="D118" s="6" t="s">
        <v>11</v>
      </c>
      <c r="E118" s="5" t="s">
        <v>32</v>
      </c>
      <c r="F118" s="5" t="s">
        <v>26</v>
      </c>
      <c r="G118" s="5" t="s">
        <v>49</v>
      </c>
    </row>
    <row r="119" spans="1:7" x14ac:dyDescent="0.35">
      <c r="A119" s="6">
        <v>81011469</v>
      </c>
      <c r="B119" s="6" t="s">
        <v>15</v>
      </c>
      <c r="C119" s="6" t="s">
        <v>10</v>
      </c>
      <c r="D119" s="6" t="s">
        <v>8</v>
      </c>
      <c r="E119" s="5" t="s">
        <v>67</v>
      </c>
      <c r="F119" s="5" t="s">
        <v>31</v>
      </c>
      <c r="G119" s="5" t="s">
        <v>33</v>
      </c>
    </row>
    <row r="120" spans="1:7" x14ac:dyDescent="0.35">
      <c r="A120" s="6">
        <v>81016502</v>
      </c>
      <c r="B120" s="6" t="s">
        <v>4</v>
      </c>
      <c r="C120" s="6" t="s">
        <v>7</v>
      </c>
      <c r="D120" s="6" t="s">
        <v>8</v>
      </c>
      <c r="E120" s="5" t="s">
        <v>20</v>
      </c>
      <c r="F120" s="5" t="s">
        <v>87</v>
      </c>
      <c r="G120" s="5" t="s">
        <v>35</v>
      </c>
    </row>
    <row r="121" spans="1:7" x14ac:dyDescent="0.35">
      <c r="A121" s="6">
        <v>81018004</v>
      </c>
      <c r="B121" s="6" t="s">
        <v>4</v>
      </c>
      <c r="C121" s="6" t="s">
        <v>9</v>
      </c>
      <c r="D121" s="6" t="s">
        <v>6</v>
      </c>
      <c r="E121" s="5" t="s">
        <v>23</v>
      </c>
      <c r="F121" s="5" t="s">
        <v>33</v>
      </c>
      <c r="G121" s="5" t="s">
        <v>22</v>
      </c>
    </row>
    <row r="122" spans="1:7" x14ac:dyDescent="0.35">
      <c r="A122" s="6">
        <v>81019303</v>
      </c>
      <c r="B122" s="6" t="s">
        <v>4</v>
      </c>
      <c r="C122" s="6" t="s">
        <v>9</v>
      </c>
      <c r="D122" s="6" t="s">
        <v>6</v>
      </c>
      <c r="E122" s="5" t="s">
        <v>50</v>
      </c>
      <c r="F122" s="5" t="s">
        <v>19</v>
      </c>
      <c r="G122" s="5" t="s">
        <v>67</v>
      </c>
    </row>
    <row r="123" spans="1:7" x14ac:dyDescent="0.35">
      <c r="A123" s="6">
        <v>81025146</v>
      </c>
      <c r="B123" s="6" t="s">
        <v>15</v>
      </c>
      <c r="C123" s="6" t="s">
        <v>9</v>
      </c>
      <c r="D123" s="6" t="s">
        <v>6</v>
      </c>
      <c r="E123" s="5" t="s">
        <v>20</v>
      </c>
      <c r="F123" s="5" t="s">
        <v>162</v>
      </c>
      <c r="G123" s="5" t="s">
        <v>162</v>
      </c>
    </row>
    <row r="124" spans="1:7" x14ac:dyDescent="0.35">
      <c r="A124" s="6">
        <v>81030292</v>
      </c>
      <c r="B124" s="6" t="s">
        <v>4</v>
      </c>
      <c r="C124" s="6" t="s">
        <v>7</v>
      </c>
      <c r="D124" s="6" t="s">
        <v>8</v>
      </c>
      <c r="E124" s="5" t="s">
        <v>31</v>
      </c>
      <c r="F124" s="5" t="s">
        <v>20</v>
      </c>
      <c r="G124" s="5" t="s">
        <v>30</v>
      </c>
    </row>
    <row r="125" spans="1:7" x14ac:dyDescent="0.35">
      <c r="A125" s="6">
        <v>81030555</v>
      </c>
      <c r="B125" s="6" t="s">
        <v>4</v>
      </c>
      <c r="C125" s="6" t="s">
        <v>7</v>
      </c>
      <c r="D125" s="6" t="s">
        <v>6</v>
      </c>
      <c r="E125" s="5" t="s">
        <v>19</v>
      </c>
      <c r="F125" s="5" t="s">
        <v>29</v>
      </c>
      <c r="G125" s="5" t="s">
        <v>22</v>
      </c>
    </row>
    <row r="126" spans="1:7" x14ac:dyDescent="0.35">
      <c r="A126" s="6">
        <v>81030805</v>
      </c>
      <c r="B126" s="6" t="s">
        <v>4</v>
      </c>
      <c r="C126" s="6" t="s">
        <v>14</v>
      </c>
      <c r="D126" s="6" t="s">
        <v>8</v>
      </c>
      <c r="E126" s="5" t="s">
        <v>23</v>
      </c>
      <c r="F126" s="5" t="s">
        <v>67</v>
      </c>
      <c r="G126" s="5" t="s">
        <v>33</v>
      </c>
    </row>
    <row r="127" spans="1:7" x14ac:dyDescent="0.35">
      <c r="A127" s="6">
        <v>81032872</v>
      </c>
      <c r="B127" s="6" t="s">
        <v>4</v>
      </c>
      <c r="C127" s="6" t="s">
        <v>7</v>
      </c>
      <c r="D127" s="6" t="s">
        <v>6</v>
      </c>
      <c r="E127" s="5" t="s">
        <v>23</v>
      </c>
      <c r="F127" s="5" t="s">
        <v>22</v>
      </c>
      <c r="G127" s="5" t="s">
        <v>162</v>
      </c>
    </row>
    <row r="128" spans="1:7" x14ac:dyDescent="0.35">
      <c r="A128" s="6">
        <v>81033572</v>
      </c>
      <c r="B128" s="6" t="s">
        <v>4</v>
      </c>
      <c r="C128" s="6" t="s">
        <v>10</v>
      </c>
      <c r="D128" s="6" t="s">
        <v>8</v>
      </c>
      <c r="E128" s="5" t="s">
        <v>36</v>
      </c>
      <c r="F128" s="5" t="s">
        <v>22</v>
      </c>
      <c r="G128" s="5" t="s">
        <v>33</v>
      </c>
    </row>
    <row r="129" spans="1:7" x14ac:dyDescent="0.35">
      <c r="A129" s="6">
        <v>81034572</v>
      </c>
      <c r="B129" s="6" t="s">
        <v>15</v>
      </c>
      <c r="C129" s="6" t="s">
        <v>7</v>
      </c>
      <c r="D129" s="6" t="s">
        <v>6</v>
      </c>
      <c r="E129" s="5" t="s">
        <v>96</v>
      </c>
      <c r="F129" s="5" t="s">
        <v>206</v>
      </c>
      <c r="G129" s="5" t="s">
        <v>61</v>
      </c>
    </row>
    <row r="130" spans="1:7" x14ac:dyDescent="0.35">
      <c r="A130" s="6">
        <v>81040915</v>
      </c>
      <c r="B130" s="6" t="s">
        <v>4</v>
      </c>
      <c r="C130" s="6" t="s">
        <v>7</v>
      </c>
      <c r="D130" s="6" t="s">
        <v>8</v>
      </c>
      <c r="E130" s="5" t="s">
        <v>50</v>
      </c>
      <c r="F130" s="5" t="s">
        <v>26</v>
      </c>
      <c r="G130" s="5" t="s">
        <v>20</v>
      </c>
    </row>
    <row r="131" spans="1:7" x14ac:dyDescent="0.35">
      <c r="A131" s="6">
        <v>81041856</v>
      </c>
      <c r="B131" s="6" t="s">
        <v>4</v>
      </c>
      <c r="C131" s="6" t="s">
        <v>10</v>
      </c>
      <c r="D131" s="6" t="s">
        <v>6</v>
      </c>
      <c r="E131" s="5" t="s">
        <v>22</v>
      </c>
      <c r="F131" s="5" t="s">
        <v>28</v>
      </c>
      <c r="G131" s="5" t="s">
        <v>41</v>
      </c>
    </row>
    <row r="132" spans="1:7" x14ac:dyDescent="0.35">
      <c r="A132" s="6">
        <v>81042862</v>
      </c>
      <c r="B132" s="6" t="s">
        <v>4</v>
      </c>
      <c r="C132" s="6" t="s">
        <v>9</v>
      </c>
      <c r="D132" s="6" t="s">
        <v>8</v>
      </c>
      <c r="E132" s="5" t="s">
        <v>23</v>
      </c>
      <c r="F132" s="5" t="s">
        <v>22</v>
      </c>
      <c r="G132" s="5" t="s">
        <v>90</v>
      </c>
    </row>
    <row r="133" spans="1:7" x14ac:dyDescent="0.35">
      <c r="A133" s="6">
        <v>81046754</v>
      </c>
      <c r="B133" s="6" t="s">
        <v>4</v>
      </c>
      <c r="C133" s="6" t="s">
        <v>7</v>
      </c>
      <c r="D133" s="6" t="s">
        <v>8</v>
      </c>
      <c r="E133" s="5" t="s">
        <v>23</v>
      </c>
      <c r="F133" s="5" t="s">
        <v>52</v>
      </c>
      <c r="G133" s="5" t="s">
        <v>20</v>
      </c>
    </row>
    <row r="134" spans="1:7" x14ac:dyDescent="0.35">
      <c r="A134" s="6">
        <v>81046849</v>
      </c>
      <c r="B134" s="6" t="s">
        <v>4</v>
      </c>
      <c r="C134" s="6" t="s">
        <v>7</v>
      </c>
      <c r="D134" s="6" t="s">
        <v>8</v>
      </c>
      <c r="E134" s="5" t="s">
        <v>53</v>
      </c>
      <c r="F134" s="5" t="s">
        <v>20</v>
      </c>
      <c r="G134" s="5" t="s">
        <v>162</v>
      </c>
    </row>
    <row r="135" spans="1:7" x14ac:dyDescent="0.35">
      <c r="A135" s="6">
        <v>81047136</v>
      </c>
      <c r="B135" s="6" t="s">
        <v>4</v>
      </c>
      <c r="C135" s="6" t="s">
        <v>9</v>
      </c>
      <c r="D135" s="6" t="s">
        <v>12</v>
      </c>
      <c r="E135" s="5" t="s">
        <v>30</v>
      </c>
      <c r="F135" s="5" t="s">
        <v>197</v>
      </c>
      <c r="G135" s="5" t="s">
        <v>23</v>
      </c>
    </row>
    <row r="136" spans="1:7" x14ac:dyDescent="0.35">
      <c r="A136" s="6">
        <v>81050425</v>
      </c>
      <c r="B136" s="6" t="s">
        <v>4</v>
      </c>
      <c r="C136" s="6" t="s">
        <v>10</v>
      </c>
      <c r="D136" s="6" t="s">
        <v>8</v>
      </c>
      <c r="E136" s="5" t="s">
        <v>23</v>
      </c>
      <c r="F136" s="5" t="s">
        <v>28</v>
      </c>
      <c r="G136" s="5" t="s">
        <v>22</v>
      </c>
    </row>
    <row r="137" spans="1:7" x14ac:dyDescent="0.35">
      <c r="A137" s="6">
        <v>81050522</v>
      </c>
      <c r="B137" s="6" t="s">
        <v>4</v>
      </c>
      <c r="C137" s="6" t="s">
        <v>7</v>
      </c>
      <c r="D137" s="6" t="s">
        <v>8</v>
      </c>
      <c r="E137" s="5" t="s">
        <v>29</v>
      </c>
      <c r="F137" s="5" t="s">
        <v>22</v>
      </c>
      <c r="G137" s="5" t="s">
        <v>32</v>
      </c>
    </row>
    <row r="138" spans="1:7" x14ac:dyDescent="0.35">
      <c r="A138" s="6">
        <v>81058668</v>
      </c>
      <c r="B138" s="6" t="s">
        <v>4</v>
      </c>
      <c r="C138" s="6" t="s">
        <v>7</v>
      </c>
      <c r="D138" s="6" t="s">
        <v>12</v>
      </c>
      <c r="E138" s="5" t="s">
        <v>20</v>
      </c>
      <c r="F138" s="5" t="s">
        <v>23</v>
      </c>
      <c r="G138" s="5" t="s">
        <v>88</v>
      </c>
    </row>
    <row r="139" spans="1:7" x14ac:dyDescent="0.35">
      <c r="A139" s="6">
        <v>81059900</v>
      </c>
      <c r="B139" s="6" t="s">
        <v>4</v>
      </c>
      <c r="C139" s="6" t="s">
        <v>14</v>
      </c>
      <c r="D139" s="6" t="s">
        <v>8</v>
      </c>
      <c r="E139" s="5" t="s">
        <v>20</v>
      </c>
      <c r="F139" s="5" t="s">
        <v>45</v>
      </c>
      <c r="G139" s="5" t="s">
        <v>66</v>
      </c>
    </row>
    <row r="140" spans="1:7" x14ac:dyDescent="0.35">
      <c r="A140" s="6">
        <v>81064832</v>
      </c>
      <c r="B140" s="6" t="s">
        <v>4</v>
      </c>
      <c r="C140" s="6" t="s">
        <v>7</v>
      </c>
      <c r="D140" s="6" t="s">
        <v>12</v>
      </c>
      <c r="E140" s="5" t="s">
        <v>67</v>
      </c>
      <c r="F140" s="5" t="s">
        <v>29</v>
      </c>
      <c r="G140" s="5" t="s">
        <v>162</v>
      </c>
    </row>
    <row r="141" spans="1:7" x14ac:dyDescent="0.35">
      <c r="A141" s="6">
        <v>81067607</v>
      </c>
      <c r="B141" s="6" t="s">
        <v>4</v>
      </c>
      <c r="C141" s="6" t="s">
        <v>9</v>
      </c>
      <c r="D141" s="6" t="s">
        <v>8</v>
      </c>
      <c r="E141" s="5" t="s">
        <v>29</v>
      </c>
      <c r="F141" s="5" t="s">
        <v>22</v>
      </c>
      <c r="G141" s="5" t="s">
        <v>45</v>
      </c>
    </row>
    <row r="142" spans="1:7" x14ac:dyDescent="0.35">
      <c r="A142" s="6">
        <v>81069681</v>
      </c>
      <c r="B142" s="6" t="s">
        <v>4</v>
      </c>
      <c r="C142" s="6" t="s">
        <v>14</v>
      </c>
      <c r="D142" s="6" t="s">
        <v>11</v>
      </c>
      <c r="E142" s="5" t="s">
        <v>23</v>
      </c>
      <c r="F142" s="5" t="s">
        <v>20</v>
      </c>
      <c r="G142" s="5" t="s">
        <v>35</v>
      </c>
    </row>
    <row r="143" spans="1:7" x14ac:dyDescent="0.35">
      <c r="A143" s="6">
        <v>81070426</v>
      </c>
      <c r="B143" s="6" t="s">
        <v>4</v>
      </c>
      <c r="C143" s="6" t="s">
        <v>9</v>
      </c>
      <c r="D143" s="6" t="s">
        <v>6</v>
      </c>
      <c r="E143" s="5" t="s">
        <v>20</v>
      </c>
      <c r="F143" s="5" t="s">
        <v>80</v>
      </c>
      <c r="G143" s="5" t="s">
        <v>41</v>
      </c>
    </row>
    <row r="144" spans="1:7" x14ac:dyDescent="0.35">
      <c r="A144" s="6">
        <v>81076293</v>
      </c>
      <c r="B144" s="6" t="s">
        <v>4</v>
      </c>
      <c r="C144" s="6" t="s">
        <v>9</v>
      </c>
      <c r="D144" s="6" t="s">
        <v>6</v>
      </c>
      <c r="E144" s="5" t="s">
        <v>19</v>
      </c>
      <c r="F144" s="5" t="s">
        <v>199</v>
      </c>
      <c r="G144" s="5" t="s">
        <v>22</v>
      </c>
    </row>
    <row r="145" spans="1:7" x14ac:dyDescent="0.35">
      <c r="A145" s="6">
        <v>81077725</v>
      </c>
      <c r="B145" s="6" t="s">
        <v>4</v>
      </c>
      <c r="C145" s="6" t="s">
        <v>9</v>
      </c>
      <c r="D145" s="6" t="s">
        <v>8</v>
      </c>
      <c r="E145" s="5" t="s">
        <v>111</v>
      </c>
      <c r="F145" s="5" t="s">
        <v>60</v>
      </c>
      <c r="G145" s="5" t="s">
        <v>150</v>
      </c>
    </row>
    <row r="146" spans="1:7" x14ac:dyDescent="0.35">
      <c r="A146" s="6">
        <v>81079777</v>
      </c>
      <c r="B146" s="6" t="s">
        <v>4</v>
      </c>
      <c r="C146" s="6" t="s">
        <v>9</v>
      </c>
      <c r="D146" s="6" t="s">
        <v>11</v>
      </c>
      <c r="E146" s="5" t="s">
        <v>113</v>
      </c>
      <c r="F146" s="5" t="s">
        <v>31</v>
      </c>
      <c r="G146" s="5" t="s">
        <v>22</v>
      </c>
    </row>
    <row r="147" spans="1:7" x14ac:dyDescent="0.35">
      <c r="A147" s="6">
        <v>81087899</v>
      </c>
      <c r="B147" s="6" t="s">
        <v>4</v>
      </c>
      <c r="C147" s="6" t="s">
        <v>9</v>
      </c>
      <c r="D147" s="6" t="s">
        <v>11</v>
      </c>
      <c r="E147" s="5" t="s">
        <v>21</v>
      </c>
      <c r="F147" s="5" t="s">
        <v>22</v>
      </c>
      <c r="G147" s="5" t="s">
        <v>82</v>
      </c>
    </row>
    <row r="148" spans="1:7" x14ac:dyDescent="0.35">
      <c r="A148" s="6">
        <v>81090450</v>
      </c>
      <c r="B148" s="6" t="s">
        <v>4</v>
      </c>
      <c r="C148" s="6" t="s">
        <v>9</v>
      </c>
      <c r="D148" s="6" t="s">
        <v>8</v>
      </c>
      <c r="E148" s="5" t="s">
        <v>28</v>
      </c>
      <c r="F148" s="5" t="s">
        <v>20</v>
      </c>
      <c r="G148" s="5" t="s">
        <v>41</v>
      </c>
    </row>
    <row r="149" spans="1:7" x14ac:dyDescent="0.35">
      <c r="A149" s="6">
        <v>81091442</v>
      </c>
      <c r="B149" s="6" t="s">
        <v>4</v>
      </c>
      <c r="C149" s="6" t="s">
        <v>9</v>
      </c>
      <c r="D149" s="6" t="s">
        <v>8</v>
      </c>
      <c r="E149" s="5" t="s">
        <v>111</v>
      </c>
      <c r="F149" s="5" t="s">
        <v>153</v>
      </c>
      <c r="G149" s="5" t="s">
        <v>162</v>
      </c>
    </row>
    <row r="150" spans="1:7" x14ac:dyDescent="0.35">
      <c r="A150" s="6">
        <v>81098199</v>
      </c>
      <c r="B150" s="6" t="s">
        <v>4</v>
      </c>
      <c r="C150" s="6" t="s">
        <v>9</v>
      </c>
      <c r="D150" s="6" t="s">
        <v>12</v>
      </c>
      <c r="E150" s="5" t="s">
        <v>23</v>
      </c>
      <c r="F150" s="5" t="s">
        <v>22</v>
      </c>
      <c r="G150" s="5" t="s">
        <v>162</v>
      </c>
    </row>
    <row r="151" spans="1:7" x14ac:dyDescent="0.35">
      <c r="A151" s="6">
        <v>81101363</v>
      </c>
      <c r="B151" s="6" t="s">
        <v>4</v>
      </c>
      <c r="C151" s="6" t="s">
        <v>10</v>
      </c>
      <c r="D151" s="6" t="s">
        <v>8</v>
      </c>
      <c r="E151" s="5" t="s">
        <v>22</v>
      </c>
      <c r="F151" s="5" t="s">
        <v>31</v>
      </c>
      <c r="G151" s="5" t="s">
        <v>36</v>
      </c>
    </row>
    <row r="152" spans="1:7" x14ac:dyDescent="0.35">
      <c r="A152" s="6">
        <v>81104654</v>
      </c>
      <c r="B152" s="6" t="s">
        <v>4</v>
      </c>
      <c r="C152" s="6" t="s">
        <v>9</v>
      </c>
      <c r="D152" s="6" t="s">
        <v>12</v>
      </c>
      <c r="E152" s="5" t="s">
        <v>22</v>
      </c>
      <c r="F152" s="5" t="s">
        <v>162</v>
      </c>
      <c r="G152" s="5" t="s">
        <v>162</v>
      </c>
    </row>
    <row r="153" spans="1:7" x14ac:dyDescent="0.35">
      <c r="A153" s="6">
        <v>81107144</v>
      </c>
      <c r="B153" s="6" t="s">
        <v>15</v>
      </c>
      <c r="C153" s="6" t="s">
        <v>9</v>
      </c>
      <c r="D153" s="6" t="s">
        <v>8</v>
      </c>
      <c r="E153" s="5" t="s">
        <v>106</v>
      </c>
      <c r="F153" s="5" t="s">
        <v>208</v>
      </c>
      <c r="G153" s="5" t="s">
        <v>20</v>
      </c>
    </row>
    <row r="154" spans="1:7" x14ac:dyDescent="0.35">
      <c r="A154" s="6">
        <v>81109807</v>
      </c>
      <c r="B154" s="6" t="s">
        <v>4</v>
      </c>
      <c r="C154" s="6" t="s">
        <v>9</v>
      </c>
      <c r="D154" s="6" t="s">
        <v>11</v>
      </c>
      <c r="E154" s="5" t="s">
        <v>67</v>
      </c>
      <c r="F154" s="5" t="s">
        <v>35</v>
      </c>
      <c r="G154" s="5" t="s">
        <v>36</v>
      </c>
    </row>
    <row r="155" spans="1:7" x14ac:dyDescent="0.35">
      <c r="A155" s="6">
        <v>81110773</v>
      </c>
      <c r="B155" s="6" t="s">
        <v>4</v>
      </c>
      <c r="C155" s="6" t="s">
        <v>9</v>
      </c>
      <c r="D155" s="6" t="s">
        <v>6</v>
      </c>
      <c r="E155" s="5" t="s">
        <v>41</v>
      </c>
      <c r="F155" s="5" t="s">
        <v>20</v>
      </c>
      <c r="G155" s="5" t="s">
        <v>52</v>
      </c>
    </row>
    <row r="156" spans="1:7" x14ac:dyDescent="0.35">
      <c r="A156" s="6">
        <v>81112580</v>
      </c>
      <c r="B156" s="6" t="s">
        <v>4</v>
      </c>
      <c r="C156" s="6" t="s">
        <v>7</v>
      </c>
      <c r="D156" s="6" t="s">
        <v>6</v>
      </c>
      <c r="E156" s="5" t="s">
        <v>22</v>
      </c>
      <c r="F156" s="5" t="s">
        <v>21</v>
      </c>
      <c r="G156" s="5" t="s">
        <v>162</v>
      </c>
    </row>
    <row r="157" spans="1:7" x14ac:dyDescent="0.35">
      <c r="A157" s="6">
        <v>81116831</v>
      </c>
      <c r="B157" s="6" t="s">
        <v>4</v>
      </c>
      <c r="C157" s="6" t="s">
        <v>14</v>
      </c>
      <c r="D157" s="6" t="s">
        <v>12</v>
      </c>
      <c r="E157" s="5" t="s">
        <v>49</v>
      </c>
      <c r="F157" s="5" t="s">
        <v>68</v>
      </c>
      <c r="G157" s="5" t="s">
        <v>42</v>
      </c>
    </row>
    <row r="158" spans="1:7" x14ac:dyDescent="0.35">
      <c r="A158" s="6">
        <v>81120013</v>
      </c>
      <c r="B158" s="6" t="s">
        <v>4</v>
      </c>
      <c r="C158" s="6" t="s">
        <v>9</v>
      </c>
      <c r="D158" s="6" t="s">
        <v>6</v>
      </c>
      <c r="E158" s="5" t="s">
        <v>20</v>
      </c>
      <c r="F158" s="5" t="s">
        <v>31</v>
      </c>
      <c r="G158" s="5" t="s">
        <v>32</v>
      </c>
    </row>
    <row r="159" spans="1:7" x14ac:dyDescent="0.35">
      <c r="A159" s="6">
        <v>81122860</v>
      </c>
      <c r="B159" s="6" t="s">
        <v>4</v>
      </c>
      <c r="C159" s="6" t="s">
        <v>9</v>
      </c>
      <c r="D159" s="6" t="s">
        <v>6</v>
      </c>
      <c r="E159" s="5" t="s">
        <v>20</v>
      </c>
      <c r="F159" s="5" t="s">
        <v>35</v>
      </c>
      <c r="G159" s="5" t="s">
        <v>33</v>
      </c>
    </row>
    <row r="160" spans="1:7" x14ac:dyDescent="0.35">
      <c r="A160" s="6">
        <v>81126483</v>
      </c>
      <c r="B160" s="6" t="s">
        <v>4</v>
      </c>
      <c r="C160" s="6" t="s">
        <v>7</v>
      </c>
      <c r="D160" s="6" t="s">
        <v>6</v>
      </c>
      <c r="E160" s="5" t="s">
        <v>28</v>
      </c>
      <c r="F160" s="5" t="s">
        <v>201</v>
      </c>
      <c r="G160" s="5" t="s">
        <v>33</v>
      </c>
    </row>
    <row r="161" spans="1:7" x14ac:dyDescent="0.35">
      <c r="A161" s="6">
        <v>81128077</v>
      </c>
      <c r="B161" s="6" t="s">
        <v>4</v>
      </c>
      <c r="C161" s="6" t="s">
        <v>7</v>
      </c>
      <c r="D161" s="6" t="s">
        <v>8</v>
      </c>
      <c r="E161" s="5" t="s">
        <v>131</v>
      </c>
      <c r="F161" s="5" t="s">
        <v>21</v>
      </c>
      <c r="G161" s="5" t="s">
        <v>84</v>
      </c>
    </row>
    <row r="162" spans="1:7" x14ac:dyDescent="0.35">
      <c r="A162" s="6">
        <v>81128750</v>
      </c>
      <c r="B162" s="6" t="s">
        <v>15</v>
      </c>
      <c r="C162" s="6" t="s">
        <v>9</v>
      </c>
      <c r="D162" s="6" t="s">
        <v>8</v>
      </c>
      <c r="E162" s="5" t="s">
        <v>90</v>
      </c>
      <c r="F162" s="5" t="s">
        <v>22</v>
      </c>
      <c r="G162" s="5" t="s">
        <v>21</v>
      </c>
    </row>
    <row r="163" spans="1:7" x14ac:dyDescent="0.35">
      <c r="A163" s="6">
        <v>81141557</v>
      </c>
      <c r="B163" s="6" t="s">
        <v>15</v>
      </c>
      <c r="C163" s="6" t="s">
        <v>7</v>
      </c>
      <c r="D163" s="6" t="s">
        <v>12</v>
      </c>
      <c r="E163" s="5" t="s">
        <v>153</v>
      </c>
      <c r="F163" s="5" t="s">
        <v>111</v>
      </c>
      <c r="G163" s="5" t="s">
        <v>41</v>
      </c>
    </row>
    <row r="164" spans="1:7" x14ac:dyDescent="0.35">
      <c r="A164" s="6">
        <v>81148467</v>
      </c>
      <c r="B164" s="6" t="s">
        <v>15</v>
      </c>
      <c r="C164" s="6" t="s">
        <v>9</v>
      </c>
      <c r="D164" s="6" t="s">
        <v>11</v>
      </c>
      <c r="E164" s="5" t="s">
        <v>48</v>
      </c>
      <c r="F164" s="5" t="s">
        <v>209</v>
      </c>
      <c r="G164" s="5" t="s">
        <v>20</v>
      </c>
    </row>
    <row r="165" spans="1:7" x14ac:dyDescent="0.35">
      <c r="A165" s="6">
        <v>81170058</v>
      </c>
      <c r="B165" s="6" t="s">
        <v>4</v>
      </c>
      <c r="C165" s="6" t="s">
        <v>7</v>
      </c>
      <c r="D165" s="6" t="s">
        <v>8</v>
      </c>
      <c r="E165" s="5" t="s">
        <v>20</v>
      </c>
      <c r="F165" s="5" t="s">
        <v>35</v>
      </c>
      <c r="G165" s="5" t="s">
        <v>42</v>
      </c>
    </row>
    <row r="166" spans="1:7" x14ac:dyDescent="0.35">
      <c r="A166" s="6">
        <v>81241133</v>
      </c>
      <c r="B166" s="6" t="s">
        <v>4</v>
      </c>
      <c r="C166" s="6" t="s">
        <v>9</v>
      </c>
      <c r="D166" s="6" t="s">
        <v>12</v>
      </c>
      <c r="E166" s="5" t="s">
        <v>50</v>
      </c>
      <c r="F166" s="5" t="s">
        <v>29</v>
      </c>
      <c r="G166" s="5" t="s">
        <v>67</v>
      </c>
    </row>
    <row r="167" spans="1:7" x14ac:dyDescent="0.35">
      <c r="A167" s="6">
        <v>81372670</v>
      </c>
      <c r="B167" s="6" t="s">
        <v>4</v>
      </c>
      <c r="C167" s="6" t="s">
        <v>7</v>
      </c>
      <c r="D167" s="6" t="s">
        <v>6</v>
      </c>
      <c r="E167" s="5" t="s">
        <v>19</v>
      </c>
      <c r="F167" s="5" t="s">
        <v>131</v>
      </c>
      <c r="G167" s="5" t="s">
        <v>36</v>
      </c>
    </row>
    <row r="168" spans="1:7" x14ac:dyDescent="0.35">
      <c r="A168" s="6">
        <v>81385688</v>
      </c>
      <c r="B168" s="6" t="s">
        <v>4</v>
      </c>
      <c r="C168" s="6" t="s">
        <v>9</v>
      </c>
      <c r="D168" s="6" t="s">
        <v>11</v>
      </c>
      <c r="E168" s="5" t="s">
        <v>67</v>
      </c>
      <c r="F168" s="5" t="s">
        <v>80</v>
      </c>
      <c r="G168" s="5" t="s">
        <v>27</v>
      </c>
    </row>
    <row r="169" spans="1:7" x14ac:dyDescent="0.35">
      <c r="A169" s="6">
        <v>81392160</v>
      </c>
      <c r="B169" s="6" t="s">
        <v>4</v>
      </c>
      <c r="C169" s="6" t="s">
        <v>9</v>
      </c>
      <c r="D169" s="6" t="s">
        <v>6</v>
      </c>
      <c r="E169" s="5" t="s">
        <v>19</v>
      </c>
      <c r="F169" s="5" t="s">
        <v>49</v>
      </c>
      <c r="G169" s="5" t="s">
        <v>36</v>
      </c>
    </row>
    <row r="170" spans="1:7" x14ac:dyDescent="0.35">
      <c r="A170" s="6">
        <v>81445977</v>
      </c>
      <c r="B170" s="6" t="s">
        <v>4</v>
      </c>
      <c r="C170" s="6" t="s">
        <v>9</v>
      </c>
      <c r="D170" s="6" t="s">
        <v>12</v>
      </c>
      <c r="E170" s="5" t="s">
        <v>23</v>
      </c>
      <c r="F170" s="5" t="s">
        <v>35</v>
      </c>
      <c r="G170" s="5" t="s">
        <v>20</v>
      </c>
    </row>
    <row r="171" spans="1:7" x14ac:dyDescent="0.35">
      <c r="A171" s="6">
        <v>81465472</v>
      </c>
      <c r="B171" s="6" t="s">
        <v>4</v>
      </c>
      <c r="C171" s="6" t="s">
        <v>7</v>
      </c>
      <c r="D171" s="6" t="s">
        <v>12</v>
      </c>
      <c r="E171" s="5" t="s">
        <v>23</v>
      </c>
      <c r="F171" s="5" t="s">
        <v>21</v>
      </c>
      <c r="G171" s="5" t="s">
        <v>20</v>
      </c>
    </row>
    <row r="172" spans="1:7" x14ac:dyDescent="0.35">
      <c r="A172" s="6">
        <v>81471351</v>
      </c>
      <c r="B172" s="6" t="s">
        <v>4</v>
      </c>
      <c r="C172" s="6" t="s">
        <v>9</v>
      </c>
      <c r="D172" s="6" t="s">
        <v>12</v>
      </c>
      <c r="E172" s="5" t="s">
        <v>21</v>
      </c>
      <c r="F172" s="5" t="s">
        <v>80</v>
      </c>
      <c r="G172" s="5" t="s">
        <v>20</v>
      </c>
    </row>
    <row r="173" spans="1:7" x14ac:dyDescent="0.35">
      <c r="A173" s="6">
        <v>81503317</v>
      </c>
      <c r="B173" s="6" t="s">
        <v>4</v>
      </c>
      <c r="C173" s="6" t="s">
        <v>9</v>
      </c>
      <c r="D173" s="6" t="s">
        <v>6</v>
      </c>
      <c r="E173" s="5" t="s">
        <v>138</v>
      </c>
      <c r="F173" s="5" t="s">
        <v>22</v>
      </c>
      <c r="G173" s="5" t="s">
        <v>186</v>
      </c>
    </row>
    <row r="174" spans="1:7" x14ac:dyDescent="0.35">
      <c r="A174" s="6">
        <v>81565750</v>
      </c>
      <c r="B174" s="6" t="s">
        <v>4</v>
      </c>
      <c r="C174" s="6" t="s">
        <v>14</v>
      </c>
      <c r="D174" s="6" t="s">
        <v>6</v>
      </c>
      <c r="E174" s="5" t="s">
        <v>66</v>
      </c>
      <c r="F174" s="5" t="s">
        <v>22</v>
      </c>
      <c r="G174" s="5" t="s">
        <v>113</v>
      </c>
    </row>
    <row r="175" spans="1:7" x14ac:dyDescent="0.35">
      <c r="A175" s="6">
        <v>81607462</v>
      </c>
      <c r="B175" s="6" t="s">
        <v>4</v>
      </c>
      <c r="C175" s="6" t="s">
        <v>10</v>
      </c>
      <c r="D175" s="6" t="s">
        <v>12</v>
      </c>
      <c r="E175" s="5" t="s">
        <v>23</v>
      </c>
      <c r="F175" s="5" t="s">
        <v>29</v>
      </c>
      <c r="G175" s="5" t="s">
        <v>67</v>
      </c>
    </row>
    <row r="177" spans="1:7" x14ac:dyDescent="0.35">
      <c r="A177" s="6"/>
      <c r="B177" s="6"/>
      <c r="C177" s="6"/>
      <c r="D177" s="6"/>
      <c r="E177" s="5"/>
      <c r="F177" s="5"/>
      <c r="G177" s="5"/>
    </row>
    <row r="178" spans="1:7" x14ac:dyDescent="0.35">
      <c r="A178" s="6"/>
      <c r="B178" s="6"/>
      <c r="C178" s="6"/>
      <c r="D178" s="6"/>
      <c r="E178" s="5"/>
      <c r="F178" s="5"/>
      <c r="G178" s="5"/>
    </row>
    <row r="179" spans="1:7" x14ac:dyDescent="0.35">
      <c r="A179" s="6"/>
      <c r="B179" s="6"/>
      <c r="C179" s="6"/>
      <c r="D179" s="6"/>
      <c r="E179" s="5"/>
      <c r="F179" s="5"/>
      <c r="G179" s="5"/>
    </row>
    <row r="180" spans="1:7" x14ac:dyDescent="0.35">
      <c r="A180" s="6"/>
      <c r="B180" s="6"/>
      <c r="C180" s="6"/>
      <c r="D180" s="6"/>
      <c r="E180" s="5"/>
      <c r="F180" s="5"/>
      <c r="G180" s="5"/>
    </row>
    <row r="181" spans="1:7" x14ac:dyDescent="0.35">
      <c r="A181" s="6"/>
      <c r="B181" s="6"/>
      <c r="C181" s="6"/>
      <c r="D181" s="6"/>
      <c r="E181" s="5"/>
      <c r="F181" s="5"/>
      <c r="G181" s="5"/>
    </row>
    <row r="182" spans="1:7" x14ac:dyDescent="0.35">
      <c r="A182" s="6"/>
      <c r="B182" s="6"/>
      <c r="C182" s="6"/>
      <c r="D182" s="6"/>
      <c r="E182" s="5"/>
      <c r="F182" s="5"/>
      <c r="G182" s="5"/>
    </row>
    <row r="183" spans="1:7" x14ac:dyDescent="0.35">
      <c r="A183" s="6"/>
      <c r="B183" s="6"/>
      <c r="C183" s="6"/>
      <c r="D183" s="6"/>
      <c r="E183" s="5"/>
      <c r="F183" s="5"/>
      <c r="G183" s="5"/>
    </row>
    <row r="184" spans="1:7" x14ac:dyDescent="0.35">
      <c r="A184" s="6"/>
      <c r="B184" s="6"/>
      <c r="C184" s="6"/>
      <c r="D184" s="6"/>
      <c r="E184" s="5"/>
      <c r="F184" s="5"/>
      <c r="G184" s="5"/>
    </row>
    <row r="185" spans="1:7" x14ac:dyDescent="0.35">
      <c r="A185" s="6"/>
      <c r="B185" s="6"/>
      <c r="C185" s="6"/>
      <c r="D185" s="6"/>
      <c r="E185" s="5"/>
      <c r="F185" s="5"/>
      <c r="G185" s="5"/>
    </row>
    <row r="186" spans="1:7" x14ac:dyDescent="0.35">
      <c r="A186" s="6"/>
      <c r="B186" s="6"/>
      <c r="C186" s="6"/>
      <c r="D186" s="6"/>
      <c r="E186" s="5"/>
      <c r="F186" s="5"/>
      <c r="G186" s="5"/>
    </row>
    <row r="187" spans="1:7" x14ac:dyDescent="0.35">
      <c r="A187" s="6"/>
      <c r="B187" s="6"/>
      <c r="C187" s="6"/>
      <c r="D187" s="6"/>
      <c r="E187" s="5"/>
      <c r="F187" s="5"/>
      <c r="G187" s="5"/>
    </row>
    <row r="188" spans="1:7" x14ac:dyDescent="0.35">
      <c r="A188" s="6"/>
      <c r="B188" s="6"/>
      <c r="C188" s="6"/>
      <c r="D188" s="6"/>
      <c r="E188" s="5"/>
      <c r="F188" s="5"/>
      <c r="G188" s="5"/>
    </row>
    <row r="189" spans="1:7" x14ac:dyDescent="0.35">
      <c r="A189" s="6"/>
      <c r="B189" s="6"/>
      <c r="C189" s="6"/>
      <c r="D189" s="6"/>
      <c r="E189" s="5"/>
      <c r="F189" s="5"/>
      <c r="G189" s="5"/>
    </row>
    <row r="190" spans="1:7" x14ac:dyDescent="0.35">
      <c r="A190" s="6"/>
      <c r="B190" s="6"/>
      <c r="C190" s="6"/>
      <c r="D190" s="6"/>
      <c r="E190" s="5"/>
      <c r="F190" s="5"/>
      <c r="G190" s="5"/>
    </row>
    <row r="191" spans="1:7" x14ac:dyDescent="0.35">
      <c r="A191" s="6"/>
      <c r="B191" s="6"/>
      <c r="C191" s="6"/>
      <c r="D191" s="6"/>
      <c r="E191" s="5"/>
      <c r="F191" s="5"/>
      <c r="G191" s="5"/>
    </row>
    <row r="192" spans="1:7" x14ac:dyDescent="0.35">
      <c r="A192" s="6"/>
      <c r="B192" s="6"/>
      <c r="C192" s="6"/>
      <c r="D192" s="6"/>
      <c r="E192" s="5"/>
      <c r="F192" s="5"/>
      <c r="G192" s="5"/>
    </row>
    <row r="193" spans="1:7" x14ac:dyDescent="0.35">
      <c r="A193" s="6"/>
      <c r="B193" s="6"/>
      <c r="C193" s="6"/>
      <c r="D193" s="6"/>
      <c r="E193" s="5"/>
      <c r="F193" s="5"/>
      <c r="G193" s="5"/>
    </row>
    <row r="194" spans="1:7" x14ac:dyDescent="0.35">
      <c r="A194" s="6"/>
      <c r="B194" s="6"/>
      <c r="C194" s="6"/>
      <c r="D194" s="6"/>
      <c r="E194" s="5"/>
      <c r="F194" s="5"/>
      <c r="G194" s="5"/>
    </row>
    <row r="195" spans="1:7" x14ac:dyDescent="0.35">
      <c r="A195" s="6"/>
      <c r="B195" s="6"/>
      <c r="C195" s="6"/>
      <c r="D195" s="6"/>
      <c r="E195" s="5"/>
      <c r="F195" s="5"/>
      <c r="G195" s="5"/>
    </row>
    <row r="196" spans="1:7" x14ac:dyDescent="0.35">
      <c r="A196" s="6"/>
      <c r="B196" s="6"/>
      <c r="C196" s="6"/>
      <c r="D196" s="6"/>
      <c r="E196" s="5"/>
      <c r="F196" s="5"/>
      <c r="G196" s="5"/>
    </row>
    <row r="197" spans="1:7" x14ac:dyDescent="0.35">
      <c r="A197" s="6"/>
      <c r="B197" s="6"/>
      <c r="C197" s="6"/>
      <c r="D197" s="6"/>
      <c r="E197" s="5"/>
      <c r="F197" s="5"/>
      <c r="G197" s="5"/>
    </row>
    <row r="198" spans="1:7" x14ac:dyDescent="0.35">
      <c r="A198" s="6"/>
      <c r="B198" s="6"/>
      <c r="C198" s="6"/>
      <c r="D198" s="6"/>
      <c r="E198" s="5"/>
      <c r="F198" s="5"/>
      <c r="G198" s="5"/>
    </row>
    <row r="199" spans="1:7" x14ac:dyDescent="0.35">
      <c r="A199" s="6"/>
      <c r="B199" s="6"/>
      <c r="C199" s="6"/>
      <c r="D199" s="6"/>
      <c r="E199" s="5"/>
      <c r="F199" s="5"/>
      <c r="G199" s="5"/>
    </row>
    <row r="200" spans="1:7" x14ac:dyDescent="0.35">
      <c r="A200" s="6"/>
      <c r="B200" s="6"/>
      <c r="C200" s="6"/>
      <c r="D200" s="6"/>
      <c r="E200" s="5"/>
      <c r="F200" s="5"/>
      <c r="G200" s="5"/>
    </row>
    <row r="201" spans="1:7" x14ac:dyDescent="0.35">
      <c r="A201" s="6"/>
      <c r="B201" s="6"/>
      <c r="C201" s="6"/>
      <c r="D201" s="6"/>
      <c r="E201" s="5"/>
      <c r="F201" s="5"/>
      <c r="G201" s="5"/>
    </row>
    <row r="202" spans="1:7" x14ac:dyDescent="0.35">
      <c r="A202" s="6"/>
      <c r="B202" s="6"/>
      <c r="C202" s="6"/>
      <c r="D202" s="6"/>
      <c r="E202" s="5"/>
      <c r="F202" s="5"/>
      <c r="G202" s="5"/>
    </row>
    <row r="203" spans="1:7" x14ac:dyDescent="0.35">
      <c r="A203" s="6"/>
      <c r="B203" s="6"/>
      <c r="C203" s="6"/>
      <c r="D203" s="6"/>
      <c r="E203" s="5"/>
      <c r="F203" s="5"/>
      <c r="G203" s="5"/>
    </row>
    <row r="204" spans="1:7" x14ac:dyDescent="0.35">
      <c r="A204" s="6"/>
      <c r="B204" s="6"/>
      <c r="C204" s="6"/>
      <c r="D204" s="6"/>
      <c r="E204" s="5"/>
      <c r="F204" s="5"/>
      <c r="G204" s="5"/>
    </row>
    <row r="205" spans="1:7" x14ac:dyDescent="0.35">
      <c r="A205" s="6"/>
      <c r="B205" s="6"/>
      <c r="C205" s="6"/>
      <c r="D205" s="6"/>
      <c r="E205" s="5"/>
      <c r="F205" s="5"/>
      <c r="G205" s="5"/>
    </row>
    <row r="206" spans="1:7" x14ac:dyDescent="0.35">
      <c r="A206" s="6"/>
      <c r="B206" s="6"/>
      <c r="C206" s="6"/>
      <c r="D206" s="6"/>
      <c r="E206" s="5"/>
      <c r="F206" s="5"/>
      <c r="G206" s="5"/>
    </row>
    <row r="207" spans="1:7" x14ac:dyDescent="0.35">
      <c r="A207" s="6"/>
      <c r="B207" s="6"/>
      <c r="C207" s="6"/>
      <c r="D207" s="6"/>
      <c r="E207" s="5"/>
      <c r="F207" s="5"/>
      <c r="G207" s="5"/>
    </row>
    <row r="208" spans="1:7" x14ac:dyDescent="0.35">
      <c r="A208" s="6"/>
      <c r="B208" s="6"/>
      <c r="C208" s="6"/>
      <c r="D208" s="6"/>
      <c r="E208" s="5"/>
      <c r="F208" s="5"/>
      <c r="G208" s="5"/>
    </row>
    <row r="209" spans="1:7" x14ac:dyDescent="0.35">
      <c r="A209" s="6"/>
      <c r="B209" s="6"/>
      <c r="C209" s="6"/>
      <c r="D209" s="6"/>
      <c r="E209" s="5"/>
      <c r="F209" s="5"/>
      <c r="G209" s="5"/>
    </row>
    <row r="210" spans="1:7" x14ac:dyDescent="0.35">
      <c r="A210" s="6"/>
      <c r="B210" s="6"/>
      <c r="C210" s="6"/>
      <c r="D210" s="6"/>
      <c r="E210" s="5"/>
      <c r="F210" s="5"/>
      <c r="G210" s="5"/>
    </row>
    <row r="211" spans="1:7" x14ac:dyDescent="0.35">
      <c r="A211" s="6"/>
      <c r="B211" s="6"/>
      <c r="C211" s="6"/>
      <c r="D211" s="6"/>
      <c r="E211" s="5"/>
      <c r="F211" s="5"/>
      <c r="G211" s="5"/>
    </row>
    <row r="212" spans="1:7" x14ac:dyDescent="0.35">
      <c r="A212" s="6"/>
      <c r="B212" s="6"/>
      <c r="C212" s="6"/>
      <c r="D212" s="6"/>
      <c r="E212" s="5"/>
      <c r="F212" s="5"/>
      <c r="G212" s="5"/>
    </row>
    <row r="213" spans="1:7" x14ac:dyDescent="0.35">
      <c r="A213" s="6"/>
      <c r="B213" s="6"/>
      <c r="C213" s="6"/>
      <c r="D213" s="6"/>
      <c r="E213" s="5"/>
      <c r="F213" s="5"/>
      <c r="G213" s="5"/>
    </row>
    <row r="214" spans="1:7" x14ac:dyDescent="0.35">
      <c r="A214" s="6"/>
      <c r="B214" s="6"/>
      <c r="C214" s="6"/>
      <c r="D214" s="6"/>
      <c r="E214" s="5"/>
      <c r="F214" s="5"/>
      <c r="G214" s="5"/>
    </row>
    <row r="215" spans="1:7" x14ac:dyDescent="0.35">
      <c r="A215" s="6"/>
      <c r="B215" s="6"/>
      <c r="C215" s="6"/>
      <c r="D215" s="6"/>
      <c r="E215" s="5"/>
      <c r="F215" s="5"/>
      <c r="G215" s="5"/>
    </row>
    <row r="216" spans="1:7" x14ac:dyDescent="0.35">
      <c r="A216" s="6"/>
      <c r="B216" s="6"/>
      <c r="C216" s="6"/>
      <c r="D216" s="6"/>
      <c r="E216" s="5"/>
      <c r="F216" s="5"/>
      <c r="G216" s="5"/>
    </row>
    <row r="217" spans="1:7" x14ac:dyDescent="0.35">
      <c r="A217" s="6"/>
      <c r="B217" s="6"/>
      <c r="C217" s="6"/>
      <c r="D217" s="6"/>
      <c r="E217" s="5"/>
      <c r="F217" s="5"/>
      <c r="G217" s="5"/>
    </row>
    <row r="218" spans="1:7" x14ac:dyDescent="0.35">
      <c r="A218" s="6"/>
      <c r="B218" s="6"/>
      <c r="C218" s="6"/>
      <c r="D218" s="6"/>
      <c r="E218" s="5"/>
      <c r="F218" s="5"/>
      <c r="G218" s="5"/>
    </row>
    <row r="219" spans="1:7" x14ac:dyDescent="0.35">
      <c r="A219" s="6"/>
      <c r="B219" s="6"/>
      <c r="C219" s="6"/>
      <c r="D219" s="6"/>
      <c r="E219" s="5"/>
      <c r="F219" s="5"/>
      <c r="G219" s="5"/>
    </row>
    <row r="220" spans="1:7" x14ac:dyDescent="0.35">
      <c r="A220" s="6"/>
      <c r="B220" s="6"/>
      <c r="C220" s="6"/>
      <c r="D220" s="6"/>
      <c r="E220" s="5"/>
      <c r="F220" s="5"/>
      <c r="G220" s="5"/>
    </row>
    <row r="221" spans="1:7" x14ac:dyDescent="0.35">
      <c r="A221" s="6"/>
      <c r="B221" s="6"/>
      <c r="C221" s="6"/>
      <c r="D221" s="6"/>
      <c r="E221" s="5"/>
      <c r="F221" s="5"/>
      <c r="G221" s="5"/>
    </row>
    <row r="222" spans="1:7" x14ac:dyDescent="0.35">
      <c r="A222" s="6"/>
      <c r="B222" s="6"/>
      <c r="C222" s="6"/>
      <c r="D222" s="6"/>
      <c r="E222" s="5"/>
      <c r="F222" s="5"/>
      <c r="G222" s="5"/>
    </row>
    <row r="223" spans="1:7" x14ac:dyDescent="0.35">
      <c r="A223" s="6"/>
      <c r="B223" s="6"/>
      <c r="C223" s="6"/>
      <c r="D223" s="6"/>
      <c r="E223" s="5"/>
      <c r="F223" s="5"/>
      <c r="G223" s="5"/>
    </row>
    <row r="224" spans="1:7" x14ac:dyDescent="0.35">
      <c r="A224" s="6"/>
      <c r="B224" s="6"/>
      <c r="C224" s="6"/>
      <c r="D224" s="6"/>
      <c r="E224" s="5"/>
      <c r="F224" s="5"/>
      <c r="G224" s="5"/>
    </row>
    <row r="225" spans="1:7" x14ac:dyDescent="0.35">
      <c r="A225" s="6"/>
      <c r="B225" s="6"/>
      <c r="C225" s="6"/>
      <c r="D225" s="6"/>
      <c r="E225" s="5"/>
      <c r="F225" s="5"/>
      <c r="G225" s="5"/>
    </row>
    <row r="226" spans="1:7" x14ac:dyDescent="0.35">
      <c r="A226" s="6"/>
      <c r="B226" s="6"/>
      <c r="C226" s="6"/>
      <c r="D226" s="6"/>
      <c r="E226" s="5"/>
      <c r="F226" s="5"/>
      <c r="G226" s="5"/>
    </row>
    <row r="227" spans="1:7" x14ac:dyDescent="0.35">
      <c r="A227" s="6"/>
      <c r="B227" s="6"/>
      <c r="C227" s="6"/>
      <c r="D227" s="6"/>
      <c r="E227" s="5"/>
      <c r="F227" s="5"/>
      <c r="G227" s="5"/>
    </row>
  </sheetData>
  <autoFilter ref="A1:M175" xr:uid="{CAD9B4E8-CD62-41F3-8B5A-24BC755E3750}"/>
  <sortState ref="A2:G227">
    <sortCondition ref="A1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10B57-08B9-41E1-98FB-F606134A27E6}">
  <dimension ref="A1:M262"/>
  <sheetViews>
    <sheetView topLeftCell="J4" workbookViewId="0">
      <selection activeCell="K16" sqref="K16:M16"/>
    </sheetView>
  </sheetViews>
  <sheetFormatPr defaultRowHeight="14.5" x14ac:dyDescent="0.35"/>
  <cols>
    <col min="1" max="9" width="0" hidden="1" customWidth="1"/>
  </cols>
  <sheetData>
    <row r="1" spans="1:13" x14ac:dyDescent="0.35">
      <c r="A1" s="6" t="s">
        <v>0</v>
      </c>
      <c r="B1" s="6" t="s">
        <v>1</v>
      </c>
      <c r="C1" s="6" t="s">
        <v>2</v>
      </c>
      <c r="D1" s="6" t="s">
        <v>3</v>
      </c>
      <c r="E1" s="5" t="s">
        <v>18</v>
      </c>
      <c r="F1" s="5" t="s">
        <v>158</v>
      </c>
      <c r="G1" s="5" t="s">
        <v>211</v>
      </c>
      <c r="J1" s="5"/>
      <c r="K1" t="s">
        <v>259</v>
      </c>
      <c r="L1" t="s">
        <v>260</v>
      </c>
      <c r="M1" s="8" t="s">
        <v>2</v>
      </c>
    </row>
    <row r="2" spans="1:13" x14ac:dyDescent="0.35">
      <c r="A2" s="6">
        <v>79575663</v>
      </c>
      <c r="B2" s="6" t="s">
        <v>4</v>
      </c>
      <c r="C2" s="6" t="s">
        <v>9</v>
      </c>
      <c r="D2" s="6" t="s">
        <v>8</v>
      </c>
      <c r="E2" s="5" t="s">
        <v>21</v>
      </c>
      <c r="F2" s="5" t="s">
        <v>52</v>
      </c>
      <c r="G2" s="5" t="s">
        <v>176</v>
      </c>
      <c r="J2" t="s">
        <v>5</v>
      </c>
      <c r="K2">
        <f>COUNTIF(C:C,"*30*")</f>
        <v>6</v>
      </c>
      <c r="L2">
        <v>32</v>
      </c>
      <c r="M2" s="9">
        <f>K2/L2</f>
        <v>0.1875</v>
      </c>
    </row>
    <row r="3" spans="1:13" x14ac:dyDescent="0.35">
      <c r="A3" s="6">
        <v>79575944</v>
      </c>
      <c r="B3" s="6" t="s">
        <v>4</v>
      </c>
      <c r="C3" s="6" t="s">
        <v>10</v>
      </c>
      <c r="D3" s="6" t="s">
        <v>6</v>
      </c>
      <c r="E3" s="5" t="s">
        <v>24</v>
      </c>
      <c r="F3" s="5" t="s">
        <v>31</v>
      </c>
      <c r="G3" s="5" t="s">
        <v>212</v>
      </c>
      <c r="J3" t="s">
        <v>10</v>
      </c>
      <c r="K3">
        <f>COUNTIF(C:C,"*50*")</f>
        <v>22</v>
      </c>
      <c r="L3">
        <v>117</v>
      </c>
      <c r="M3" s="9">
        <f>K3/L3</f>
        <v>0.18803418803418803</v>
      </c>
    </row>
    <row r="4" spans="1:13" x14ac:dyDescent="0.35">
      <c r="A4" s="6">
        <v>79576259</v>
      </c>
      <c r="B4" s="6" t="s">
        <v>4</v>
      </c>
      <c r="C4" s="6" t="s">
        <v>10</v>
      </c>
      <c r="D4" s="6" t="s">
        <v>11</v>
      </c>
      <c r="E4" s="5" t="s">
        <v>27</v>
      </c>
      <c r="F4" s="5" t="s">
        <v>80</v>
      </c>
      <c r="G4" s="5" t="s">
        <v>45</v>
      </c>
      <c r="J4" t="s">
        <v>7</v>
      </c>
      <c r="K4">
        <f>COUNTIF(C:C,"*60*")</f>
        <v>47</v>
      </c>
      <c r="L4">
        <v>300</v>
      </c>
      <c r="M4" s="9">
        <f>K4/L4</f>
        <v>0.15666666666666668</v>
      </c>
    </row>
    <row r="5" spans="1:13" x14ac:dyDescent="0.35">
      <c r="A5" s="6">
        <v>79576492</v>
      </c>
      <c r="B5" s="6" t="s">
        <v>4</v>
      </c>
      <c r="C5" s="6" t="s">
        <v>10</v>
      </c>
      <c r="D5" s="6" t="s">
        <v>8</v>
      </c>
      <c r="E5" s="5" t="s">
        <v>31</v>
      </c>
      <c r="F5" s="5" t="s">
        <v>41</v>
      </c>
      <c r="G5" s="5" t="s">
        <v>52</v>
      </c>
      <c r="J5" t="s">
        <v>9</v>
      </c>
      <c r="K5">
        <f>COUNTIF(C:C,"*70*")</f>
        <v>54</v>
      </c>
      <c r="L5">
        <v>281</v>
      </c>
      <c r="M5" s="9">
        <f>K5/L5</f>
        <v>0.19217081850533807</v>
      </c>
    </row>
    <row r="6" spans="1:13" x14ac:dyDescent="0.35">
      <c r="A6" s="6">
        <v>79576842</v>
      </c>
      <c r="B6" s="6" t="s">
        <v>15</v>
      </c>
      <c r="C6" s="6" t="s">
        <v>9</v>
      </c>
      <c r="D6" s="6" t="s">
        <v>13</v>
      </c>
      <c r="E6" s="5" t="s">
        <v>50</v>
      </c>
      <c r="F6" s="5" t="s">
        <v>80</v>
      </c>
      <c r="G6" s="5" t="s">
        <v>162</v>
      </c>
      <c r="J6" t="s">
        <v>14</v>
      </c>
      <c r="K6">
        <f>COUNTIF(C:C,"*80*")</f>
        <v>5</v>
      </c>
      <c r="L6">
        <v>52</v>
      </c>
      <c r="M6" s="9">
        <f>K6/L6</f>
        <v>9.6153846153846159E-2</v>
      </c>
    </row>
    <row r="7" spans="1:13" x14ac:dyDescent="0.35">
      <c r="A7" s="6">
        <v>79578104</v>
      </c>
      <c r="B7" s="6" t="s">
        <v>4</v>
      </c>
      <c r="C7" s="6" t="s">
        <v>10</v>
      </c>
      <c r="D7" s="6" t="s">
        <v>11</v>
      </c>
      <c r="E7" s="5" t="s">
        <v>33</v>
      </c>
      <c r="F7" s="5" t="s">
        <v>52</v>
      </c>
      <c r="G7" s="5" t="s">
        <v>45</v>
      </c>
      <c r="M7" s="9"/>
    </row>
    <row r="8" spans="1:13" x14ac:dyDescent="0.35">
      <c r="A8" s="6">
        <v>79578306</v>
      </c>
      <c r="B8" s="6" t="s">
        <v>4</v>
      </c>
      <c r="C8" s="6" t="s">
        <v>7</v>
      </c>
      <c r="D8" s="6" t="s">
        <v>6</v>
      </c>
      <c r="E8" s="5" t="s">
        <v>39</v>
      </c>
      <c r="F8" s="5" t="s">
        <v>160</v>
      </c>
      <c r="G8" s="5" t="s">
        <v>61</v>
      </c>
      <c r="K8" t="s">
        <v>259</v>
      </c>
      <c r="L8" t="s">
        <v>260</v>
      </c>
      <c r="M8" s="8" t="s">
        <v>3</v>
      </c>
    </row>
    <row r="9" spans="1:13" x14ac:dyDescent="0.35">
      <c r="A9" s="6">
        <v>79578337</v>
      </c>
      <c r="B9" s="6" t="s">
        <v>4</v>
      </c>
      <c r="C9" s="6" t="s">
        <v>9</v>
      </c>
      <c r="D9" s="6" t="s">
        <v>8</v>
      </c>
      <c r="E9" s="5" t="s">
        <v>20</v>
      </c>
      <c r="F9" s="5" t="s">
        <v>27</v>
      </c>
      <c r="G9" s="5" t="s">
        <v>23</v>
      </c>
      <c r="J9" s="6" t="s">
        <v>12</v>
      </c>
      <c r="K9">
        <f>COUNTIF(D:D,"*Less*")</f>
        <v>35</v>
      </c>
      <c r="L9">
        <v>134</v>
      </c>
      <c r="M9" s="9">
        <f>K9/L9</f>
        <v>0.26119402985074625</v>
      </c>
    </row>
    <row r="10" spans="1:13" x14ac:dyDescent="0.35">
      <c r="A10" s="6">
        <v>79578574</v>
      </c>
      <c r="B10" s="6" t="s">
        <v>4</v>
      </c>
      <c r="C10" s="6" t="s">
        <v>10</v>
      </c>
      <c r="D10" s="6" t="s">
        <v>12</v>
      </c>
      <c r="E10" s="5" t="s">
        <v>22</v>
      </c>
      <c r="F10" s="5" t="s">
        <v>80</v>
      </c>
      <c r="G10" s="5" t="s">
        <v>23</v>
      </c>
      <c r="J10" s="6" t="s">
        <v>8</v>
      </c>
      <c r="K10">
        <f>COUNTIF(D:D,"*5*")</f>
        <v>52</v>
      </c>
      <c r="L10">
        <v>313</v>
      </c>
      <c r="M10" s="9">
        <f>K10/L10</f>
        <v>0.16613418530351437</v>
      </c>
    </row>
    <row r="11" spans="1:13" x14ac:dyDescent="0.35">
      <c r="A11" s="6">
        <v>79579748</v>
      </c>
      <c r="B11" s="6" t="s">
        <v>4</v>
      </c>
      <c r="C11" s="6" t="s">
        <v>10</v>
      </c>
      <c r="D11" s="6" t="s">
        <v>6</v>
      </c>
      <c r="E11" s="5" t="s">
        <v>23</v>
      </c>
      <c r="F11" s="5" t="s">
        <v>52</v>
      </c>
      <c r="G11" s="5" t="s">
        <v>80</v>
      </c>
      <c r="J11" s="6" t="s">
        <v>6</v>
      </c>
      <c r="K11">
        <f>COUNTIF(D:D,"*10*")</f>
        <v>32</v>
      </c>
      <c r="L11">
        <v>209</v>
      </c>
      <c r="M11" s="9">
        <f>K11/L11</f>
        <v>0.15311004784688995</v>
      </c>
    </row>
    <row r="12" spans="1:13" x14ac:dyDescent="0.35">
      <c r="A12" s="6">
        <v>79580934</v>
      </c>
      <c r="B12" s="6" t="s">
        <v>4</v>
      </c>
      <c r="C12" s="6" t="s">
        <v>9</v>
      </c>
      <c r="D12" s="6" t="s">
        <v>6</v>
      </c>
      <c r="E12" s="5" t="s">
        <v>31</v>
      </c>
      <c r="F12" s="5" t="s">
        <v>151</v>
      </c>
      <c r="G12" s="5" t="s">
        <v>23</v>
      </c>
      <c r="J12" s="6" t="s">
        <v>11</v>
      </c>
      <c r="K12">
        <f>COUNTIF(D:D,"*11*")</f>
        <v>13</v>
      </c>
      <c r="L12">
        <v>98</v>
      </c>
      <c r="M12" s="9">
        <f>K12/L12</f>
        <v>0.1326530612244898</v>
      </c>
    </row>
    <row r="13" spans="1:13" x14ac:dyDescent="0.35">
      <c r="A13" s="6">
        <v>79581731</v>
      </c>
      <c r="B13" s="6" t="s">
        <v>4</v>
      </c>
      <c r="C13" s="6" t="s">
        <v>9</v>
      </c>
      <c r="D13" s="6" t="s">
        <v>6</v>
      </c>
      <c r="E13" s="5" t="s">
        <v>35</v>
      </c>
      <c r="F13" s="5" t="s">
        <v>87</v>
      </c>
      <c r="G13" s="5" t="s">
        <v>52</v>
      </c>
      <c r="J13" s="6" t="s">
        <v>13</v>
      </c>
      <c r="K13">
        <f>COUNTIF(D:D,"*More*")</f>
        <v>2</v>
      </c>
      <c r="L13">
        <v>28</v>
      </c>
      <c r="M13" s="9">
        <f>K13/L13</f>
        <v>7.1428571428571425E-2</v>
      </c>
    </row>
    <row r="14" spans="1:13" x14ac:dyDescent="0.35">
      <c r="A14" s="6">
        <v>79582919</v>
      </c>
      <c r="B14" s="6" t="s">
        <v>4</v>
      </c>
      <c r="C14" s="6" t="s">
        <v>7</v>
      </c>
      <c r="D14" s="6" t="s">
        <v>8</v>
      </c>
      <c r="E14" s="5" t="s">
        <v>48</v>
      </c>
      <c r="F14" s="5" t="s">
        <v>87</v>
      </c>
      <c r="G14" s="5" t="s">
        <v>23</v>
      </c>
      <c r="M14" s="9"/>
    </row>
    <row r="15" spans="1:13" x14ac:dyDescent="0.35">
      <c r="A15" s="6">
        <v>79586297</v>
      </c>
      <c r="B15" s="6" t="s">
        <v>4</v>
      </c>
      <c r="C15" s="6" t="s">
        <v>10</v>
      </c>
      <c r="D15" s="6" t="s">
        <v>8</v>
      </c>
      <c r="E15" s="5" t="s">
        <v>23</v>
      </c>
      <c r="F15" s="5" t="s">
        <v>33</v>
      </c>
      <c r="G15" s="5" t="s">
        <v>88</v>
      </c>
      <c r="K15" t="s">
        <v>263</v>
      </c>
      <c r="L15" t="s">
        <v>264</v>
      </c>
      <c r="M15" t="s">
        <v>265</v>
      </c>
    </row>
    <row r="16" spans="1:13" x14ac:dyDescent="0.35">
      <c r="A16" s="6">
        <v>79586404</v>
      </c>
      <c r="B16" s="6" t="s">
        <v>4</v>
      </c>
      <c r="C16" s="6" t="s">
        <v>9</v>
      </c>
      <c r="D16" s="6" t="s">
        <v>6</v>
      </c>
      <c r="E16" s="5" t="s">
        <v>51</v>
      </c>
      <c r="F16" s="5" t="s">
        <v>51</v>
      </c>
      <c r="G16" s="5" t="s">
        <v>36</v>
      </c>
      <c r="J16" s="5" t="s">
        <v>52</v>
      </c>
      <c r="K16">
        <f>COUNTIF(E:E,"*anx*")</f>
        <v>18</v>
      </c>
      <c r="L16">
        <f>COUNTIF(F:F,"*anx*")</f>
        <v>22</v>
      </c>
      <c r="M16">
        <f>COUNTIF(G:G,"*anx*")</f>
        <v>22</v>
      </c>
    </row>
    <row r="17" spans="1:13" x14ac:dyDescent="0.35">
      <c r="A17" s="6">
        <v>79587576</v>
      </c>
      <c r="B17" s="6" t="s">
        <v>4</v>
      </c>
      <c r="C17" s="6" t="s">
        <v>7</v>
      </c>
      <c r="D17" s="6" t="s">
        <v>8</v>
      </c>
      <c r="E17" s="5" t="s">
        <v>27</v>
      </c>
      <c r="F17" s="5" t="s">
        <v>21</v>
      </c>
      <c r="G17" s="5" t="s">
        <v>174</v>
      </c>
      <c r="J17" s="5" t="s">
        <v>80</v>
      </c>
      <c r="K17">
        <f>COUNTIF(E:E,"*depress*")</f>
        <v>6</v>
      </c>
      <c r="L17">
        <f t="shared" ref="L17:M17" si="0">COUNTIF(F:F,"*depress*")</f>
        <v>12</v>
      </c>
      <c r="M17">
        <f t="shared" si="0"/>
        <v>6</v>
      </c>
    </row>
    <row r="18" spans="1:13" x14ac:dyDescent="0.35">
      <c r="A18" s="6">
        <v>79587615</v>
      </c>
      <c r="B18" s="6" t="s">
        <v>4</v>
      </c>
      <c r="C18" s="6" t="s">
        <v>7</v>
      </c>
      <c r="D18" s="6" t="s">
        <v>8</v>
      </c>
      <c r="E18" s="5" t="s">
        <v>52</v>
      </c>
      <c r="F18" s="5" t="s">
        <v>29</v>
      </c>
      <c r="G18" s="5" t="s">
        <v>41</v>
      </c>
      <c r="J18" s="5" t="s">
        <v>27</v>
      </c>
      <c r="K18">
        <f>COUNTIF(E:E,"*apathy*")</f>
        <v>5</v>
      </c>
      <c r="L18">
        <f t="shared" ref="L18:M18" si="1">COUNTIF(F:F,"*apathy*")</f>
        <v>7</v>
      </c>
      <c r="M18">
        <f t="shared" si="1"/>
        <v>5</v>
      </c>
    </row>
    <row r="19" spans="1:13" x14ac:dyDescent="0.35">
      <c r="A19" s="6">
        <v>79588757</v>
      </c>
      <c r="B19" s="6" t="s">
        <v>4</v>
      </c>
      <c r="C19" s="6" t="s">
        <v>7</v>
      </c>
      <c r="D19" s="6" t="s">
        <v>12</v>
      </c>
      <c r="E19" s="5" t="s">
        <v>41</v>
      </c>
      <c r="F19" s="5" t="s">
        <v>45</v>
      </c>
      <c r="G19" s="5" t="s">
        <v>215</v>
      </c>
      <c r="J19" s="5" t="s">
        <v>88</v>
      </c>
      <c r="K19">
        <f>COUNTIF(E:E,"*mood*")</f>
        <v>3</v>
      </c>
      <c r="L19">
        <f t="shared" ref="L19:M19" si="2">COUNTIF(F:F,"*mood*")</f>
        <v>8</v>
      </c>
      <c r="M19">
        <f t="shared" si="2"/>
        <v>8</v>
      </c>
    </row>
    <row r="20" spans="1:13" x14ac:dyDescent="0.35">
      <c r="A20" s="6">
        <v>79588909</v>
      </c>
      <c r="B20" s="6" t="s">
        <v>4</v>
      </c>
      <c r="C20" s="6" t="s">
        <v>7</v>
      </c>
      <c r="D20" s="6" t="s">
        <v>12</v>
      </c>
      <c r="E20" s="5" t="s">
        <v>23</v>
      </c>
      <c r="F20" s="5" t="s">
        <v>52</v>
      </c>
      <c r="G20" s="5" t="s">
        <v>162</v>
      </c>
      <c r="J20" s="5" t="s">
        <v>51</v>
      </c>
      <c r="K20">
        <f>COUNTIF(E:E,"*psych*")</f>
        <v>8</v>
      </c>
      <c r="L20">
        <f t="shared" ref="L20:M20" si="3">COUNTIF(F:F,"*psych*")</f>
        <v>9</v>
      </c>
      <c r="M20">
        <f t="shared" si="3"/>
        <v>5</v>
      </c>
    </row>
    <row r="21" spans="1:13" x14ac:dyDescent="0.35">
      <c r="A21" s="6">
        <v>79589243</v>
      </c>
      <c r="B21" s="6" t="s">
        <v>4</v>
      </c>
      <c r="C21" s="6" t="s">
        <v>10</v>
      </c>
      <c r="D21" s="6" t="s">
        <v>12</v>
      </c>
      <c r="E21" s="5" t="s">
        <v>50</v>
      </c>
      <c r="F21" s="5" t="s">
        <v>37</v>
      </c>
      <c r="G21" s="5" t="s">
        <v>80</v>
      </c>
      <c r="J21" s="5" t="s">
        <v>48</v>
      </c>
      <c r="K21">
        <f>COUNTIF(E:E,"*confidence*")</f>
        <v>2</v>
      </c>
      <c r="L21">
        <f t="shared" ref="L21:M21" si="4">COUNTIF(F:F,"*confidence*")</f>
        <v>6</v>
      </c>
      <c r="M21">
        <f t="shared" si="4"/>
        <v>7</v>
      </c>
    </row>
    <row r="22" spans="1:13" x14ac:dyDescent="0.35">
      <c r="A22" s="6">
        <v>79590892</v>
      </c>
      <c r="B22" s="6" t="s">
        <v>4</v>
      </c>
      <c r="C22" s="6" t="s">
        <v>10</v>
      </c>
      <c r="D22" s="6" t="s">
        <v>8</v>
      </c>
      <c r="E22" s="5" t="s">
        <v>21</v>
      </c>
      <c r="F22" s="5" t="s">
        <v>36</v>
      </c>
      <c r="G22" s="5" t="s">
        <v>52</v>
      </c>
      <c r="J22" s="5" t="s">
        <v>322</v>
      </c>
      <c r="K22">
        <f>COUNTIF(E:E,"*hall*")</f>
        <v>2</v>
      </c>
      <c r="L22">
        <f t="shared" ref="L22:M22" si="5">COUNTIF(F:F,"*hall*")</f>
        <v>3</v>
      </c>
      <c r="M22">
        <f t="shared" si="5"/>
        <v>1</v>
      </c>
    </row>
    <row r="23" spans="1:13" x14ac:dyDescent="0.35">
      <c r="A23" s="6">
        <v>79592950</v>
      </c>
      <c r="B23" s="6" t="s">
        <v>4</v>
      </c>
      <c r="C23" s="6" t="s">
        <v>9</v>
      </c>
      <c r="D23" s="6" t="s">
        <v>8</v>
      </c>
      <c r="E23" s="5" t="s">
        <v>23</v>
      </c>
      <c r="F23" s="5" t="s">
        <v>22</v>
      </c>
      <c r="G23" s="5" t="s">
        <v>48</v>
      </c>
      <c r="J23" s="5" t="s">
        <v>323</v>
      </c>
      <c r="K23">
        <f>COUNTIF(E:E,"*ICB*")</f>
        <v>0</v>
      </c>
      <c r="L23">
        <f t="shared" ref="L23:M23" si="6">COUNTIF(F:F,"*ICB*")</f>
        <v>1</v>
      </c>
      <c r="M23">
        <f t="shared" si="6"/>
        <v>1</v>
      </c>
    </row>
    <row r="24" spans="1:13" x14ac:dyDescent="0.35">
      <c r="A24" s="6">
        <v>79593342</v>
      </c>
      <c r="B24" s="6" t="s">
        <v>4</v>
      </c>
      <c r="C24" s="6" t="s">
        <v>7</v>
      </c>
      <c r="D24" s="6" t="s">
        <v>12</v>
      </c>
      <c r="E24" s="5" t="s">
        <v>56</v>
      </c>
      <c r="F24" s="5" t="s">
        <v>31</v>
      </c>
      <c r="G24" s="5" t="s">
        <v>96</v>
      </c>
      <c r="J24" s="5" t="s">
        <v>266</v>
      </c>
      <c r="K24">
        <f>SUM(K16:K23)</f>
        <v>44</v>
      </c>
      <c r="L24">
        <f t="shared" ref="L24:M24" si="7">SUM(L16:L23)</f>
        <v>68</v>
      </c>
      <c r="M24">
        <f t="shared" si="7"/>
        <v>55</v>
      </c>
    </row>
    <row r="25" spans="1:13" x14ac:dyDescent="0.35">
      <c r="A25" s="6">
        <v>79593610</v>
      </c>
      <c r="B25" s="6" t="s">
        <v>15</v>
      </c>
      <c r="C25" s="6" t="s">
        <v>9</v>
      </c>
      <c r="D25" s="6" t="s">
        <v>12</v>
      </c>
      <c r="E25" s="5" t="s">
        <v>50</v>
      </c>
      <c r="F25" s="5" t="s">
        <v>48</v>
      </c>
      <c r="G25" s="5" t="s">
        <v>48</v>
      </c>
    </row>
    <row r="26" spans="1:13" x14ac:dyDescent="0.35">
      <c r="A26" s="6">
        <v>79602414</v>
      </c>
      <c r="B26" s="6" t="s">
        <v>4</v>
      </c>
      <c r="C26" s="6" t="s">
        <v>7</v>
      </c>
      <c r="D26" s="6" t="s">
        <v>12</v>
      </c>
      <c r="E26" s="5" t="s">
        <v>52</v>
      </c>
      <c r="F26" s="5" t="s">
        <v>41</v>
      </c>
      <c r="G26" s="5" t="s">
        <v>29</v>
      </c>
    </row>
    <row r="27" spans="1:13" x14ac:dyDescent="0.35">
      <c r="A27" s="6">
        <v>79603191</v>
      </c>
      <c r="B27" s="6" t="s">
        <v>4</v>
      </c>
      <c r="C27" s="6" t="s">
        <v>10</v>
      </c>
      <c r="D27" s="6" t="s">
        <v>8</v>
      </c>
      <c r="E27" s="5" t="s">
        <v>22</v>
      </c>
      <c r="F27" s="5" t="s">
        <v>29</v>
      </c>
      <c r="G27" s="5" t="s">
        <v>80</v>
      </c>
    </row>
    <row r="28" spans="1:13" x14ac:dyDescent="0.35">
      <c r="A28" s="6">
        <v>79610492</v>
      </c>
      <c r="B28" s="6" t="s">
        <v>4</v>
      </c>
      <c r="C28" s="6" t="s">
        <v>7</v>
      </c>
      <c r="D28" s="6" t="s">
        <v>8</v>
      </c>
      <c r="E28" s="5" t="s">
        <v>23</v>
      </c>
      <c r="F28" s="5" t="s">
        <v>21</v>
      </c>
      <c r="G28" s="5" t="s">
        <v>88</v>
      </c>
    </row>
    <row r="29" spans="1:13" x14ac:dyDescent="0.35">
      <c r="A29" s="6">
        <v>79610810</v>
      </c>
      <c r="B29" s="6" t="s">
        <v>4</v>
      </c>
      <c r="C29" s="6" t="s">
        <v>7</v>
      </c>
      <c r="D29" s="6" t="s">
        <v>8</v>
      </c>
      <c r="E29" s="5" t="s">
        <v>63</v>
      </c>
      <c r="F29" s="5" t="s">
        <v>88</v>
      </c>
      <c r="G29" s="5" t="s">
        <v>162</v>
      </c>
    </row>
    <row r="30" spans="1:13" x14ac:dyDescent="0.35">
      <c r="A30" s="6">
        <v>79612452</v>
      </c>
      <c r="B30" s="6" t="s">
        <v>4</v>
      </c>
      <c r="C30" s="6" t="s">
        <v>10</v>
      </c>
      <c r="D30" s="6" t="s">
        <v>6</v>
      </c>
      <c r="E30" s="5" t="s">
        <v>64</v>
      </c>
      <c r="F30" s="5" t="s">
        <v>23</v>
      </c>
      <c r="G30" s="5" t="s">
        <v>51</v>
      </c>
    </row>
    <row r="31" spans="1:13" x14ac:dyDescent="0.35">
      <c r="A31" s="6">
        <v>79615295</v>
      </c>
      <c r="B31" s="6" t="s">
        <v>4</v>
      </c>
      <c r="C31" s="6" t="s">
        <v>7</v>
      </c>
      <c r="D31" s="6" t="s">
        <v>8</v>
      </c>
      <c r="E31" s="5" t="s">
        <v>66</v>
      </c>
      <c r="F31" s="5" t="s">
        <v>41</v>
      </c>
      <c r="G31" s="5" t="s">
        <v>51</v>
      </c>
    </row>
    <row r="32" spans="1:13" x14ac:dyDescent="0.35">
      <c r="A32" s="6">
        <v>79616507</v>
      </c>
      <c r="B32" s="6" t="s">
        <v>4</v>
      </c>
      <c r="C32" s="6" t="s">
        <v>10</v>
      </c>
      <c r="D32" s="6" t="s">
        <v>12</v>
      </c>
      <c r="E32" s="5" t="s">
        <v>68</v>
      </c>
      <c r="F32" s="5" t="s">
        <v>169</v>
      </c>
      <c r="G32" s="5" t="s">
        <v>217</v>
      </c>
    </row>
    <row r="33" spans="1:7" x14ac:dyDescent="0.35">
      <c r="A33" s="6">
        <v>79619584</v>
      </c>
      <c r="B33" s="6" t="s">
        <v>4</v>
      </c>
      <c r="C33" s="6" t="s">
        <v>5</v>
      </c>
      <c r="D33" s="6" t="s">
        <v>12</v>
      </c>
      <c r="E33" s="5" t="s">
        <v>52</v>
      </c>
      <c r="F33" s="5" t="s">
        <v>42</v>
      </c>
      <c r="G33" s="5" t="s">
        <v>41</v>
      </c>
    </row>
    <row r="34" spans="1:7" x14ac:dyDescent="0.35">
      <c r="A34" s="6">
        <v>79619883</v>
      </c>
      <c r="B34" s="6" t="s">
        <v>15</v>
      </c>
      <c r="C34" s="6" t="s">
        <v>9</v>
      </c>
      <c r="D34" s="6" t="s">
        <v>13</v>
      </c>
      <c r="E34" s="5" t="s">
        <v>26</v>
      </c>
      <c r="F34" s="5" t="s">
        <v>29</v>
      </c>
      <c r="G34" s="5" t="s">
        <v>52</v>
      </c>
    </row>
    <row r="35" spans="1:7" x14ac:dyDescent="0.35">
      <c r="A35" s="6">
        <v>79620826</v>
      </c>
      <c r="B35" s="6" t="s">
        <v>4</v>
      </c>
      <c r="C35" s="6" t="s">
        <v>9</v>
      </c>
      <c r="D35" s="6" t="s">
        <v>8</v>
      </c>
      <c r="E35" s="5" t="s">
        <v>69</v>
      </c>
      <c r="F35" s="5" t="s">
        <v>42</v>
      </c>
      <c r="G35" s="5" t="s">
        <v>182</v>
      </c>
    </row>
    <row r="36" spans="1:7" x14ac:dyDescent="0.35">
      <c r="A36" s="6">
        <v>79625740</v>
      </c>
      <c r="B36" s="6" t="s">
        <v>4</v>
      </c>
      <c r="C36" s="6" t="s">
        <v>10</v>
      </c>
      <c r="D36" s="6" t="s">
        <v>12</v>
      </c>
      <c r="E36" s="5" t="s">
        <v>52</v>
      </c>
      <c r="F36" s="5" t="s">
        <v>45</v>
      </c>
      <c r="G36" s="5" t="s">
        <v>42</v>
      </c>
    </row>
    <row r="37" spans="1:7" x14ac:dyDescent="0.35">
      <c r="A37" s="6">
        <v>79629885</v>
      </c>
      <c r="B37" s="6" t="s">
        <v>4</v>
      </c>
      <c r="C37" s="6" t="s">
        <v>9</v>
      </c>
      <c r="D37" s="6" t="s">
        <v>8</v>
      </c>
      <c r="E37" s="5" t="s">
        <v>33</v>
      </c>
      <c r="F37" s="5" t="s">
        <v>88</v>
      </c>
      <c r="G37" s="5" t="s">
        <v>58</v>
      </c>
    </row>
    <row r="38" spans="1:7" x14ac:dyDescent="0.35">
      <c r="A38" s="6">
        <v>79643420</v>
      </c>
      <c r="B38" s="6" t="s">
        <v>4</v>
      </c>
      <c r="C38" s="6" t="s">
        <v>9</v>
      </c>
      <c r="D38" s="6" t="s">
        <v>8</v>
      </c>
      <c r="E38" s="5" t="s">
        <v>72</v>
      </c>
      <c r="F38" s="5" t="s">
        <v>52</v>
      </c>
      <c r="G38" s="5" t="s">
        <v>36</v>
      </c>
    </row>
    <row r="39" spans="1:7" x14ac:dyDescent="0.35">
      <c r="A39" s="6">
        <v>79657110</v>
      </c>
      <c r="B39" s="6" t="s">
        <v>15</v>
      </c>
      <c r="C39" s="6" t="s">
        <v>7</v>
      </c>
      <c r="D39" s="6" t="s">
        <v>6</v>
      </c>
      <c r="E39" s="5" t="s">
        <v>51</v>
      </c>
      <c r="F39" s="5" t="s">
        <v>31</v>
      </c>
      <c r="G39" s="5" t="s">
        <v>87</v>
      </c>
    </row>
    <row r="40" spans="1:7" x14ac:dyDescent="0.35">
      <c r="A40" s="6">
        <v>79676691</v>
      </c>
      <c r="B40" s="6" t="s">
        <v>4</v>
      </c>
      <c r="C40" s="6" t="s">
        <v>5</v>
      </c>
      <c r="D40" s="6" t="s">
        <v>8</v>
      </c>
      <c r="E40" s="5" t="s">
        <v>28</v>
      </c>
      <c r="F40" s="5" t="s">
        <v>36</v>
      </c>
      <c r="G40" s="5" t="s">
        <v>48</v>
      </c>
    </row>
    <row r="41" spans="1:7" x14ac:dyDescent="0.35">
      <c r="A41" s="6">
        <v>79690361</v>
      </c>
      <c r="B41" s="6" t="s">
        <v>4</v>
      </c>
      <c r="C41" s="6" t="s">
        <v>7</v>
      </c>
      <c r="D41" s="6" t="s">
        <v>12</v>
      </c>
      <c r="E41" s="5" t="s">
        <v>50</v>
      </c>
      <c r="F41" s="5" t="s">
        <v>36</v>
      </c>
      <c r="G41" s="5" t="s">
        <v>27</v>
      </c>
    </row>
    <row r="42" spans="1:7" x14ac:dyDescent="0.35">
      <c r="A42" s="6">
        <v>79696679</v>
      </c>
      <c r="B42" s="6" t="s">
        <v>4</v>
      </c>
      <c r="C42" s="6" t="s">
        <v>14</v>
      </c>
      <c r="D42" s="6" t="s">
        <v>12</v>
      </c>
      <c r="E42" s="5" t="s">
        <v>22</v>
      </c>
      <c r="F42" s="5" t="s">
        <v>90</v>
      </c>
      <c r="G42" s="5" t="s">
        <v>52</v>
      </c>
    </row>
    <row r="43" spans="1:7" x14ac:dyDescent="0.35">
      <c r="A43" s="6">
        <v>79697469</v>
      </c>
      <c r="B43" s="6" t="s">
        <v>4</v>
      </c>
      <c r="C43" s="6" t="s">
        <v>9</v>
      </c>
      <c r="D43" s="6" t="s">
        <v>6</v>
      </c>
      <c r="E43" s="5" t="s">
        <v>79</v>
      </c>
      <c r="F43" s="5" t="s">
        <v>173</v>
      </c>
      <c r="G43" s="5" t="s">
        <v>45</v>
      </c>
    </row>
    <row r="44" spans="1:7" x14ac:dyDescent="0.35">
      <c r="A44" s="6">
        <v>79697950</v>
      </c>
      <c r="B44" s="6" t="s">
        <v>4</v>
      </c>
      <c r="C44" s="6" t="s">
        <v>7</v>
      </c>
      <c r="D44" s="6" t="s">
        <v>8</v>
      </c>
      <c r="E44" s="5" t="s">
        <v>80</v>
      </c>
      <c r="F44" s="5" t="s">
        <v>21</v>
      </c>
      <c r="G44" s="5" t="s">
        <v>162</v>
      </c>
    </row>
    <row r="45" spans="1:7" x14ac:dyDescent="0.35">
      <c r="A45" s="6">
        <v>79706400</v>
      </c>
      <c r="B45" s="6" t="s">
        <v>4</v>
      </c>
      <c r="C45" s="6" t="s">
        <v>7</v>
      </c>
      <c r="D45" s="6" t="s">
        <v>8</v>
      </c>
      <c r="E45" s="5" t="s">
        <v>81</v>
      </c>
      <c r="F45" s="5" t="s">
        <v>23</v>
      </c>
      <c r="G45" s="5" t="s">
        <v>33</v>
      </c>
    </row>
    <row r="46" spans="1:7" x14ac:dyDescent="0.35">
      <c r="A46" s="6">
        <v>79734542</v>
      </c>
      <c r="B46" s="6" t="s">
        <v>4</v>
      </c>
      <c r="C46" s="6" t="s">
        <v>9</v>
      </c>
      <c r="D46" s="6" t="s">
        <v>11</v>
      </c>
      <c r="E46" s="5" t="s">
        <v>19</v>
      </c>
      <c r="F46" s="5" t="s">
        <v>21</v>
      </c>
      <c r="G46" s="5" t="s">
        <v>220</v>
      </c>
    </row>
    <row r="47" spans="1:7" x14ac:dyDescent="0.35">
      <c r="A47" s="6">
        <v>79812429</v>
      </c>
      <c r="B47" s="6" t="s">
        <v>4</v>
      </c>
      <c r="C47" s="6" t="s">
        <v>9</v>
      </c>
      <c r="D47" s="6" t="s">
        <v>12</v>
      </c>
      <c r="E47" s="5" t="s">
        <v>78</v>
      </c>
      <c r="F47" s="5" t="s">
        <v>52</v>
      </c>
      <c r="G47" s="5" t="s">
        <v>221</v>
      </c>
    </row>
    <row r="48" spans="1:7" x14ac:dyDescent="0.35">
      <c r="A48" s="6">
        <v>79955482</v>
      </c>
      <c r="B48" s="6" t="s">
        <v>4</v>
      </c>
      <c r="C48" s="6" t="s">
        <v>9</v>
      </c>
      <c r="D48" s="6" t="s">
        <v>11</v>
      </c>
      <c r="E48" s="5" t="s">
        <v>83</v>
      </c>
      <c r="F48" s="5" t="s">
        <v>175</v>
      </c>
      <c r="G48" s="5" t="s">
        <v>153</v>
      </c>
    </row>
    <row r="49" spans="1:7" x14ac:dyDescent="0.35">
      <c r="A49" s="6">
        <v>80056509</v>
      </c>
      <c r="B49" s="6" t="s">
        <v>4</v>
      </c>
      <c r="C49" s="6" t="s">
        <v>9</v>
      </c>
      <c r="D49" s="6" t="s">
        <v>6</v>
      </c>
      <c r="E49" s="5" t="s">
        <v>85</v>
      </c>
      <c r="F49" s="5" t="s">
        <v>52</v>
      </c>
      <c r="G49" s="5" t="s">
        <v>42</v>
      </c>
    </row>
    <row r="50" spans="1:7" x14ac:dyDescent="0.35">
      <c r="A50" s="6">
        <v>80060522</v>
      </c>
      <c r="B50" s="6" t="s">
        <v>4</v>
      </c>
      <c r="C50" s="6" t="s">
        <v>9</v>
      </c>
      <c r="D50" s="6" t="s">
        <v>6</v>
      </c>
      <c r="E50" s="5" t="s">
        <v>52</v>
      </c>
      <c r="F50" s="5" t="s">
        <v>48</v>
      </c>
      <c r="G50" s="5" t="s">
        <v>35</v>
      </c>
    </row>
    <row r="51" spans="1:7" x14ac:dyDescent="0.35">
      <c r="A51" s="6">
        <v>80919684</v>
      </c>
      <c r="B51" s="6" t="s">
        <v>4</v>
      </c>
      <c r="C51" s="6" t="s">
        <v>9</v>
      </c>
      <c r="D51" s="6" t="s">
        <v>6</v>
      </c>
      <c r="E51" s="5" t="s">
        <v>27</v>
      </c>
      <c r="F51" s="5" t="s">
        <v>33</v>
      </c>
      <c r="G51" s="5" t="s">
        <v>227</v>
      </c>
    </row>
    <row r="52" spans="1:7" x14ac:dyDescent="0.35">
      <c r="A52" s="6">
        <v>80920420</v>
      </c>
      <c r="B52" s="6" t="s">
        <v>4</v>
      </c>
      <c r="C52" s="6" t="s">
        <v>9</v>
      </c>
      <c r="D52" s="6" t="s">
        <v>8</v>
      </c>
      <c r="E52" s="5" t="s">
        <v>88</v>
      </c>
      <c r="F52" s="5" t="s">
        <v>19</v>
      </c>
      <c r="G52" s="5" t="s">
        <v>162</v>
      </c>
    </row>
    <row r="53" spans="1:7" x14ac:dyDescent="0.35">
      <c r="A53" s="6">
        <v>80921599</v>
      </c>
      <c r="B53" s="6" t="s">
        <v>4</v>
      </c>
      <c r="C53" s="6" t="s">
        <v>10</v>
      </c>
      <c r="D53" s="6" t="s">
        <v>8</v>
      </c>
      <c r="E53" s="5" t="s">
        <v>80</v>
      </c>
      <c r="F53" s="5" t="s">
        <v>20</v>
      </c>
      <c r="G53" s="5" t="s">
        <v>185</v>
      </c>
    </row>
    <row r="54" spans="1:7" x14ac:dyDescent="0.35">
      <c r="A54" s="6">
        <v>80921644</v>
      </c>
      <c r="B54" s="6" t="s">
        <v>16</v>
      </c>
      <c r="C54" s="6" t="s">
        <v>17</v>
      </c>
      <c r="D54" s="6" t="s">
        <v>17</v>
      </c>
      <c r="E54" s="5" t="s">
        <v>32</v>
      </c>
      <c r="F54" s="5" t="s">
        <v>33</v>
      </c>
      <c r="G54" s="5" t="s">
        <v>199</v>
      </c>
    </row>
    <row r="55" spans="1:7" x14ac:dyDescent="0.35">
      <c r="A55" s="6">
        <v>80922427</v>
      </c>
      <c r="B55" s="6" t="s">
        <v>4</v>
      </c>
      <c r="C55" s="6" t="s">
        <v>7</v>
      </c>
      <c r="D55" s="6" t="s">
        <v>12</v>
      </c>
      <c r="E55" s="5" t="s">
        <v>90</v>
      </c>
      <c r="F55" s="5" t="s">
        <v>22</v>
      </c>
      <c r="G55" s="5" t="s">
        <v>27</v>
      </c>
    </row>
    <row r="56" spans="1:7" x14ac:dyDescent="0.35">
      <c r="A56" s="6">
        <v>80922490</v>
      </c>
      <c r="B56" s="6" t="s">
        <v>4</v>
      </c>
      <c r="C56" s="6" t="s">
        <v>9</v>
      </c>
      <c r="D56" s="6" t="s">
        <v>8</v>
      </c>
      <c r="E56" s="5" t="s">
        <v>46</v>
      </c>
      <c r="F56" s="5" t="s">
        <v>88</v>
      </c>
      <c r="G56" s="5" t="s">
        <v>23</v>
      </c>
    </row>
    <row r="57" spans="1:7" x14ac:dyDescent="0.35">
      <c r="A57" s="6">
        <v>80923222</v>
      </c>
      <c r="B57" s="6" t="s">
        <v>15</v>
      </c>
      <c r="C57" s="6" t="s">
        <v>7</v>
      </c>
      <c r="D57" s="6" t="s">
        <v>6</v>
      </c>
      <c r="E57" s="5" t="s">
        <v>52</v>
      </c>
      <c r="F57" s="5" t="s">
        <v>88</v>
      </c>
      <c r="G57" s="5" t="s">
        <v>25</v>
      </c>
    </row>
    <row r="58" spans="1:7" x14ac:dyDescent="0.35">
      <c r="A58" s="6">
        <v>80924071</v>
      </c>
      <c r="B58" s="6" t="s">
        <v>4</v>
      </c>
      <c r="C58" s="6" t="s">
        <v>10</v>
      </c>
      <c r="D58" s="6" t="s">
        <v>6</v>
      </c>
      <c r="E58" s="5" t="s">
        <v>52</v>
      </c>
      <c r="F58" s="5" t="s">
        <v>80</v>
      </c>
      <c r="G58" s="5" t="s">
        <v>25</v>
      </c>
    </row>
    <row r="59" spans="1:7" x14ac:dyDescent="0.35">
      <c r="A59" s="6">
        <v>80924457</v>
      </c>
      <c r="B59" s="6" t="s">
        <v>4</v>
      </c>
      <c r="C59" s="6" t="s">
        <v>10</v>
      </c>
      <c r="D59" s="6" t="s">
        <v>12</v>
      </c>
      <c r="E59" s="5" t="s">
        <v>23</v>
      </c>
      <c r="F59" s="5" t="s">
        <v>48</v>
      </c>
      <c r="G59" s="5" t="s">
        <v>226</v>
      </c>
    </row>
    <row r="60" spans="1:7" x14ac:dyDescent="0.35">
      <c r="A60" s="6">
        <v>80924974</v>
      </c>
      <c r="B60" s="6" t="s">
        <v>4</v>
      </c>
      <c r="C60" s="6" t="s">
        <v>10</v>
      </c>
      <c r="D60" s="6" t="s">
        <v>12</v>
      </c>
      <c r="E60" s="5" t="s">
        <v>19</v>
      </c>
      <c r="F60" s="5" t="s">
        <v>52</v>
      </c>
      <c r="G60" s="5" t="s">
        <v>22</v>
      </c>
    </row>
    <row r="61" spans="1:7" x14ac:dyDescent="0.35">
      <c r="A61" s="6">
        <v>80926733</v>
      </c>
      <c r="B61" s="6" t="s">
        <v>4</v>
      </c>
      <c r="C61" s="6" t="s">
        <v>7</v>
      </c>
      <c r="D61" s="6" t="s">
        <v>8</v>
      </c>
      <c r="E61" s="5" t="s">
        <v>52</v>
      </c>
      <c r="F61" s="5" t="s">
        <v>23</v>
      </c>
      <c r="G61" s="5" t="s">
        <v>133</v>
      </c>
    </row>
    <row r="62" spans="1:7" x14ac:dyDescent="0.35">
      <c r="A62" s="6">
        <v>80928666</v>
      </c>
      <c r="B62" s="6" t="s">
        <v>15</v>
      </c>
      <c r="C62" s="6" t="s">
        <v>7</v>
      </c>
      <c r="D62" s="6" t="s">
        <v>12</v>
      </c>
      <c r="E62" s="5" t="s">
        <v>52</v>
      </c>
      <c r="F62" s="5" t="s">
        <v>80</v>
      </c>
      <c r="G62" s="5" t="s">
        <v>31</v>
      </c>
    </row>
    <row r="63" spans="1:7" x14ac:dyDescent="0.35">
      <c r="A63" s="6">
        <v>80929181</v>
      </c>
      <c r="B63" s="6" t="s">
        <v>4</v>
      </c>
      <c r="C63" s="6" t="s">
        <v>10</v>
      </c>
      <c r="D63" s="6" t="s">
        <v>6</v>
      </c>
      <c r="E63" s="5" t="s">
        <v>30</v>
      </c>
      <c r="F63" s="5" t="s">
        <v>31</v>
      </c>
      <c r="G63" s="5" t="s">
        <v>52</v>
      </c>
    </row>
    <row r="64" spans="1:7" x14ac:dyDescent="0.35">
      <c r="A64" s="6">
        <v>80930474</v>
      </c>
      <c r="B64" s="6" t="s">
        <v>15</v>
      </c>
      <c r="C64" s="6" t="s">
        <v>9</v>
      </c>
      <c r="D64" s="6" t="s">
        <v>8</v>
      </c>
      <c r="E64" s="5" t="s">
        <v>42</v>
      </c>
      <c r="F64" s="5" t="s">
        <v>32</v>
      </c>
      <c r="G64" s="5" t="s">
        <v>52</v>
      </c>
    </row>
    <row r="65" spans="1:7" x14ac:dyDescent="0.35">
      <c r="A65" s="6">
        <v>80931111</v>
      </c>
      <c r="B65" s="6" t="s">
        <v>16</v>
      </c>
      <c r="C65" s="6" t="s">
        <v>17</v>
      </c>
      <c r="D65" s="6" t="s">
        <v>17</v>
      </c>
      <c r="E65" s="5" t="s">
        <v>155</v>
      </c>
      <c r="F65" s="5" t="s">
        <v>86</v>
      </c>
      <c r="G65" s="5" t="s">
        <v>151</v>
      </c>
    </row>
    <row r="66" spans="1:7" x14ac:dyDescent="0.35">
      <c r="A66" s="6">
        <v>80931359</v>
      </c>
      <c r="B66" s="6" t="s">
        <v>4</v>
      </c>
      <c r="C66" s="6" t="s">
        <v>9</v>
      </c>
      <c r="D66" s="6" t="s">
        <v>12</v>
      </c>
      <c r="E66" s="5" t="s">
        <v>51</v>
      </c>
      <c r="F66" s="5" t="s">
        <v>162</v>
      </c>
      <c r="G66" s="5" t="s">
        <v>162</v>
      </c>
    </row>
    <row r="67" spans="1:7" x14ac:dyDescent="0.35">
      <c r="A67" s="6">
        <v>80931604</v>
      </c>
      <c r="B67" s="6" t="s">
        <v>15</v>
      </c>
      <c r="C67" s="6" t="s">
        <v>7</v>
      </c>
      <c r="D67" s="6" t="s">
        <v>12</v>
      </c>
      <c r="E67" s="5" t="s">
        <v>30</v>
      </c>
      <c r="F67" s="5" t="s">
        <v>51</v>
      </c>
      <c r="G67" s="5" t="s">
        <v>113</v>
      </c>
    </row>
    <row r="68" spans="1:7" x14ac:dyDescent="0.35">
      <c r="A68" s="6">
        <v>80932547</v>
      </c>
      <c r="B68" s="6" t="s">
        <v>15</v>
      </c>
      <c r="C68" s="6" t="s">
        <v>7</v>
      </c>
      <c r="D68" s="6" t="s">
        <v>12</v>
      </c>
      <c r="E68" s="5" t="s">
        <v>141</v>
      </c>
      <c r="F68" s="5" t="s">
        <v>33</v>
      </c>
      <c r="G68" s="5" t="s">
        <v>52</v>
      </c>
    </row>
    <row r="69" spans="1:7" x14ac:dyDescent="0.35">
      <c r="A69" s="6">
        <v>80932863</v>
      </c>
      <c r="B69" s="6" t="s">
        <v>4</v>
      </c>
      <c r="C69" s="6" t="s">
        <v>7</v>
      </c>
      <c r="D69" s="6" t="s">
        <v>12</v>
      </c>
      <c r="E69" s="5" t="s">
        <v>51</v>
      </c>
      <c r="F69" s="5" t="s">
        <v>45</v>
      </c>
      <c r="G69" s="5" t="s">
        <v>21</v>
      </c>
    </row>
    <row r="70" spans="1:7" x14ac:dyDescent="0.35">
      <c r="A70" s="6">
        <v>80933899</v>
      </c>
      <c r="B70" s="6" t="s">
        <v>4</v>
      </c>
      <c r="C70" s="6" t="s">
        <v>14</v>
      </c>
      <c r="D70" s="6" t="s">
        <v>8</v>
      </c>
      <c r="E70" s="5" t="s">
        <v>42</v>
      </c>
      <c r="F70" s="5" t="s">
        <v>52</v>
      </c>
      <c r="G70" s="5" t="s">
        <v>28</v>
      </c>
    </row>
    <row r="71" spans="1:7" x14ac:dyDescent="0.35">
      <c r="A71" s="6">
        <v>80934836</v>
      </c>
      <c r="B71" s="6" t="s">
        <v>4</v>
      </c>
      <c r="C71" s="6" t="s">
        <v>7</v>
      </c>
      <c r="D71" s="6" t="s">
        <v>8</v>
      </c>
      <c r="E71" s="5" t="s">
        <v>32</v>
      </c>
      <c r="F71" s="5" t="s">
        <v>52</v>
      </c>
      <c r="G71" s="5" t="s">
        <v>162</v>
      </c>
    </row>
    <row r="72" spans="1:7" x14ac:dyDescent="0.35">
      <c r="A72" s="6">
        <v>80937139</v>
      </c>
      <c r="B72" s="6" t="s">
        <v>15</v>
      </c>
      <c r="C72" s="6" t="s">
        <v>9</v>
      </c>
      <c r="D72" s="6" t="s">
        <v>8</v>
      </c>
      <c r="E72" s="5" t="s">
        <v>149</v>
      </c>
      <c r="F72" s="5" t="s">
        <v>51</v>
      </c>
      <c r="G72" s="5" t="s">
        <v>113</v>
      </c>
    </row>
    <row r="73" spans="1:7" x14ac:dyDescent="0.35">
      <c r="A73" s="6">
        <v>80938098</v>
      </c>
      <c r="B73" s="6" t="s">
        <v>15</v>
      </c>
      <c r="C73" s="6" t="s">
        <v>9</v>
      </c>
      <c r="D73" s="6" t="s">
        <v>6</v>
      </c>
      <c r="E73" s="5" t="s">
        <v>61</v>
      </c>
      <c r="F73" s="5" t="s">
        <v>88</v>
      </c>
      <c r="G73" s="5" t="s">
        <v>96</v>
      </c>
    </row>
    <row r="74" spans="1:7" x14ac:dyDescent="0.35">
      <c r="A74" s="6">
        <v>80939079</v>
      </c>
      <c r="B74" s="6" t="s">
        <v>4</v>
      </c>
      <c r="C74" s="6" t="s">
        <v>7</v>
      </c>
      <c r="D74" s="6" t="s">
        <v>12</v>
      </c>
      <c r="E74" s="5" t="s">
        <v>52</v>
      </c>
      <c r="F74" s="5" t="s">
        <v>23</v>
      </c>
      <c r="G74" s="5" t="s">
        <v>21</v>
      </c>
    </row>
    <row r="75" spans="1:7" x14ac:dyDescent="0.35">
      <c r="A75" s="6">
        <v>80939462</v>
      </c>
      <c r="B75" s="6" t="s">
        <v>4</v>
      </c>
      <c r="C75" s="6" t="s">
        <v>9</v>
      </c>
      <c r="D75" s="6" t="s">
        <v>11</v>
      </c>
      <c r="E75" s="5" t="s">
        <v>109</v>
      </c>
      <c r="F75" s="5" t="s">
        <v>61</v>
      </c>
      <c r="G75" s="5" t="s">
        <v>33</v>
      </c>
    </row>
    <row r="76" spans="1:7" x14ac:dyDescent="0.35">
      <c r="A76" s="6">
        <v>80939486</v>
      </c>
      <c r="B76" s="6" t="s">
        <v>4</v>
      </c>
      <c r="C76" s="6" t="s">
        <v>7</v>
      </c>
      <c r="D76" s="6" t="s">
        <v>8</v>
      </c>
      <c r="E76" s="5" t="s">
        <v>22</v>
      </c>
      <c r="F76" s="5" t="s">
        <v>52</v>
      </c>
      <c r="G76" s="5" t="s">
        <v>46</v>
      </c>
    </row>
    <row r="77" spans="1:7" x14ac:dyDescent="0.35">
      <c r="A77" s="6">
        <v>80940133</v>
      </c>
      <c r="B77" s="6" t="s">
        <v>15</v>
      </c>
      <c r="C77" s="6" t="s">
        <v>14</v>
      </c>
      <c r="D77" s="6" t="s">
        <v>8</v>
      </c>
      <c r="E77" s="5" t="s">
        <v>150</v>
      </c>
      <c r="F77" s="5" t="s">
        <v>46</v>
      </c>
      <c r="G77" s="5" t="s">
        <v>252</v>
      </c>
    </row>
    <row r="78" spans="1:7" x14ac:dyDescent="0.35">
      <c r="A78" s="6">
        <v>80944549</v>
      </c>
      <c r="B78" s="6" t="s">
        <v>4</v>
      </c>
      <c r="C78" s="6" t="s">
        <v>9</v>
      </c>
      <c r="D78" s="6" t="s">
        <v>12</v>
      </c>
      <c r="E78" s="5" t="s">
        <v>23</v>
      </c>
      <c r="F78" s="5" t="s">
        <v>52</v>
      </c>
      <c r="G78" s="5" t="s">
        <v>90</v>
      </c>
    </row>
    <row r="79" spans="1:7" x14ac:dyDescent="0.35">
      <c r="A79" s="6">
        <v>80946273</v>
      </c>
      <c r="B79" s="6" t="s">
        <v>15</v>
      </c>
      <c r="C79" s="6" t="s">
        <v>9</v>
      </c>
      <c r="D79" s="6" t="s">
        <v>6</v>
      </c>
      <c r="E79" s="5" t="s">
        <v>19</v>
      </c>
      <c r="F79" s="5" t="s">
        <v>45</v>
      </c>
      <c r="G79" s="5" t="s">
        <v>88</v>
      </c>
    </row>
    <row r="80" spans="1:7" x14ac:dyDescent="0.35">
      <c r="A80" s="6">
        <v>80946595</v>
      </c>
      <c r="B80" s="6" t="s">
        <v>4</v>
      </c>
      <c r="C80" s="6" t="s">
        <v>9</v>
      </c>
      <c r="D80" s="6" t="s">
        <v>8</v>
      </c>
      <c r="E80" s="5" t="s">
        <v>33</v>
      </c>
      <c r="F80" s="5" t="s">
        <v>52</v>
      </c>
      <c r="G80" s="5" t="s">
        <v>237</v>
      </c>
    </row>
    <row r="81" spans="1:7" x14ac:dyDescent="0.35">
      <c r="A81" s="6">
        <v>80947037</v>
      </c>
      <c r="B81" s="6" t="s">
        <v>16</v>
      </c>
      <c r="C81" s="6" t="s">
        <v>17</v>
      </c>
      <c r="D81" s="6" t="s">
        <v>17</v>
      </c>
      <c r="E81" s="5" t="s">
        <v>156</v>
      </c>
      <c r="F81" s="5" t="s">
        <v>117</v>
      </c>
      <c r="G81" s="5" t="s">
        <v>257</v>
      </c>
    </row>
    <row r="82" spans="1:7" x14ac:dyDescent="0.35">
      <c r="A82" s="6">
        <v>80950681</v>
      </c>
      <c r="B82" s="6" t="s">
        <v>15</v>
      </c>
      <c r="C82" s="6" t="s">
        <v>9</v>
      </c>
      <c r="D82" s="6" t="s">
        <v>11</v>
      </c>
      <c r="E82" s="5" t="s">
        <v>42</v>
      </c>
      <c r="F82" s="5" t="s">
        <v>151</v>
      </c>
      <c r="G82" s="5" t="s">
        <v>31</v>
      </c>
    </row>
    <row r="83" spans="1:7" x14ac:dyDescent="0.35">
      <c r="A83" s="6">
        <v>80957927</v>
      </c>
      <c r="B83" s="6" t="s">
        <v>15</v>
      </c>
      <c r="C83" s="6" t="s">
        <v>7</v>
      </c>
      <c r="D83" s="6" t="s">
        <v>11</v>
      </c>
      <c r="E83" s="5" t="s">
        <v>19</v>
      </c>
      <c r="F83" s="5" t="s">
        <v>80</v>
      </c>
      <c r="G83" s="5" t="s">
        <v>78</v>
      </c>
    </row>
    <row r="84" spans="1:7" x14ac:dyDescent="0.35">
      <c r="A84" s="6">
        <v>80969522</v>
      </c>
      <c r="B84" s="6" t="s">
        <v>4</v>
      </c>
      <c r="C84" s="6" t="s">
        <v>10</v>
      </c>
      <c r="D84" s="6" t="s">
        <v>12</v>
      </c>
      <c r="E84" s="5" t="s">
        <v>50</v>
      </c>
      <c r="F84" s="5" t="s">
        <v>33</v>
      </c>
      <c r="G84" s="5" t="s">
        <v>80</v>
      </c>
    </row>
    <row r="85" spans="1:7" x14ac:dyDescent="0.35">
      <c r="A85" s="6">
        <v>80971422</v>
      </c>
      <c r="B85" s="6" t="s">
        <v>4</v>
      </c>
      <c r="C85" s="6" t="s">
        <v>9</v>
      </c>
      <c r="D85" s="6" t="s">
        <v>8</v>
      </c>
      <c r="E85" s="5" t="s">
        <v>117</v>
      </c>
      <c r="F85" s="5" t="s">
        <v>80</v>
      </c>
      <c r="G85" s="5" t="s">
        <v>45</v>
      </c>
    </row>
    <row r="86" spans="1:7" x14ac:dyDescent="0.35">
      <c r="A86" s="6">
        <v>80971487</v>
      </c>
      <c r="B86" s="6" t="s">
        <v>4</v>
      </c>
      <c r="C86" s="6" t="s">
        <v>7</v>
      </c>
      <c r="D86" s="6" t="s">
        <v>12</v>
      </c>
      <c r="E86" s="5" t="s">
        <v>98</v>
      </c>
      <c r="F86" s="5" t="s">
        <v>27</v>
      </c>
      <c r="G86" s="5" t="s">
        <v>113</v>
      </c>
    </row>
    <row r="87" spans="1:7" x14ac:dyDescent="0.35">
      <c r="A87" s="6">
        <v>80971492</v>
      </c>
      <c r="B87" s="6" t="s">
        <v>4</v>
      </c>
      <c r="C87" s="6" t="s">
        <v>7</v>
      </c>
      <c r="D87" s="6" t="s">
        <v>12</v>
      </c>
      <c r="E87" s="5" t="s">
        <v>80</v>
      </c>
      <c r="F87" s="5" t="s">
        <v>188</v>
      </c>
      <c r="G87" s="5" t="s">
        <v>58</v>
      </c>
    </row>
    <row r="88" spans="1:7" x14ac:dyDescent="0.35">
      <c r="A88" s="6">
        <v>80971607</v>
      </c>
      <c r="B88" s="6" t="s">
        <v>4</v>
      </c>
      <c r="C88" s="6" t="s">
        <v>7</v>
      </c>
      <c r="D88" s="6" t="s">
        <v>8</v>
      </c>
      <c r="E88" s="5" t="s">
        <v>23</v>
      </c>
      <c r="F88" s="5" t="s">
        <v>52</v>
      </c>
      <c r="G88" s="5" t="s">
        <v>33</v>
      </c>
    </row>
    <row r="89" spans="1:7" x14ac:dyDescent="0.35">
      <c r="A89" s="6">
        <v>80976076</v>
      </c>
      <c r="B89" s="6" t="s">
        <v>4</v>
      </c>
      <c r="C89" s="6" t="s">
        <v>7</v>
      </c>
      <c r="D89" s="6" t="s">
        <v>8</v>
      </c>
      <c r="E89" s="5" t="s">
        <v>52</v>
      </c>
      <c r="F89" s="5" t="s">
        <v>22</v>
      </c>
      <c r="G89" s="5" t="s">
        <v>21</v>
      </c>
    </row>
    <row r="90" spans="1:7" x14ac:dyDescent="0.35">
      <c r="A90" s="6">
        <v>80978196</v>
      </c>
      <c r="B90" s="6" t="s">
        <v>4</v>
      </c>
      <c r="C90" s="6" t="s">
        <v>9</v>
      </c>
      <c r="D90" s="6" t="s">
        <v>12</v>
      </c>
      <c r="E90" s="5" t="s">
        <v>23</v>
      </c>
      <c r="F90" s="5" t="s">
        <v>67</v>
      </c>
      <c r="G90" s="5" t="s">
        <v>88</v>
      </c>
    </row>
    <row r="91" spans="1:7" x14ac:dyDescent="0.35">
      <c r="A91" s="6">
        <v>80979834</v>
      </c>
      <c r="B91" s="6" t="s">
        <v>4</v>
      </c>
      <c r="C91" s="6" t="s">
        <v>7</v>
      </c>
      <c r="D91" s="6" t="s">
        <v>12</v>
      </c>
      <c r="E91" s="5" t="s">
        <v>50</v>
      </c>
      <c r="F91" s="5" t="s">
        <v>135</v>
      </c>
      <c r="G91" s="5" t="s">
        <v>52</v>
      </c>
    </row>
    <row r="92" spans="1:7" x14ac:dyDescent="0.35">
      <c r="A92" s="6">
        <v>80983166</v>
      </c>
      <c r="B92" s="6" t="s">
        <v>4</v>
      </c>
      <c r="C92" s="6" t="s">
        <v>9</v>
      </c>
      <c r="D92" s="6" t="s">
        <v>8</v>
      </c>
      <c r="E92" s="5" t="s">
        <v>67</v>
      </c>
      <c r="F92" s="5" t="s">
        <v>66</v>
      </c>
      <c r="G92" s="5" t="s">
        <v>27</v>
      </c>
    </row>
    <row r="93" spans="1:7" x14ac:dyDescent="0.35">
      <c r="A93" s="6">
        <v>80993056</v>
      </c>
      <c r="B93" s="6" t="s">
        <v>15</v>
      </c>
      <c r="C93" s="6" t="s">
        <v>9</v>
      </c>
      <c r="D93" s="6" t="s">
        <v>8</v>
      </c>
      <c r="E93" s="5" t="s">
        <v>31</v>
      </c>
      <c r="F93" s="5" t="s">
        <v>60</v>
      </c>
      <c r="G93" s="5" t="s">
        <v>48</v>
      </c>
    </row>
    <row r="94" spans="1:7" x14ac:dyDescent="0.35">
      <c r="A94" s="6">
        <v>80993987</v>
      </c>
      <c r="B94" s="6" t="s">
        <v>4</v>
      </c>
      <c r="C94" s="6" t="s">
        <v>9</v>
      </c>
      <c r="D94" s="6" t="s">
        <v>6</v>
      </c>
      <c r="E94" s="5" t="s">
        <v>119</v>
      </c>
      <c r="F94" s="5" t="s">
        <v>23</v>
      </c>
      <c r="G94" s="5" t="s">
        <v>67</v>
      </c>
    </row>
    <row r="95" spans="1:7" x14ac:dyDescent="0.35">
      <c r="A95" s="6">
        <v>80994400</v>
      </c>
      <c r="B95" s="6" t="s">
        <v>15</v>
      </c>
      <c r="C95" s="6" t="s">
        <v>14</v>
      </c>
      <c r="D95" s="6" t="s">
        <v>8</v>
      </c>
      <c r="E95" s="5" t="s">
        <v>87</v>
      </c>
      <c r="F95" s="5" t="s">
        <v>88</v>
      </c>
      <c r="G95" s="5" t="s">
        <v>36</v>
      </c>
    </row>
    <row r="96" spans="1:7" x14ac:dyDescent="0.35">
      <c r="A96" s="6">
        <v>80997768</v>
      </c>
      <c r="B96" s="6" t="s">
        <v>4</v>
      </c>
      <c r="C96" s="6" t="s">
        <v>7</v>
      </c>
      <c r="D96" s="6" t="s">
        <v>12</v>
      </c>
      <c r="E96" s="5" t="s">
        <v>38</v>
      </c>
      <c r="F96" s="5" t="s">
        <v>45</v>
      </c>
      <c r="G96" s="5" t="s">
        <v>52</v>
      </c>
    </row>
    <row r="97" spans="1:7" x14ac:dyDescent="0.35">
      <c r="A97" s="6">
        <v>80997967</v>
      </c>
      <c r="B97" s="6" t="s">
        <v>4</v>
      </c>
      <c r="C97" s="6" t="s">
        <v>7</v>
      </c>
      <c r="D97" s="6" t="s">
        <v>12</v>
      </c>
      <c r="E97" s="5" t="s">
        <v>87</v>
      </c>
      <c r="F97" s="5" t="s">
        <v>52</v>
      </c>
      <c r="G97" s="5" t="s">
        <v>22</v>
      </c>
    </row>
    <row r="98" spans="1:7" x14ac:dyDescent="0.35">
      <c r="A98" s="6">
        <v>81005563</v>
      </c>
      <c r="B98" s="6" t="s">
        <v>4</v>
      </c>
      <c r="C98" s="6" t="s">
        <v>7</v>
      </c>
      <c r="D98" s="6" t="s">
        <v>8</v>
      </c>
      <c r="E98" s="5" t="s">
        <v>27</v>
      </c>
      <c r="F98" s="5" t="s">
        <v>33</v>
      </c>
      <c r="G98" s="5" t="s">
        <v>22</v>
      </c>
    </row>
    <row r="99" spans="1:7" x14ac:dyDescent="0.35">
      <c r="A99" s="6">
        <v>81007275</v>
      </c>
      <c r="B99" s="6" t="s">
        <v>4</v>
      </c>
      <c r="C99" s="6" t="s">
        <v>5</v>
      </c>
      <c r="D99" s="6" t="s">
        <v>6</v>
      </c>
      <c r="E99" s="5" t="s">
        <v>26</v>
      </c>
      <c r="F99" s="5" t="s">
        <v>194</v>
      </c>
      <c r="G99" s="5" t="s">
        <v>241</v>
      </c>
    </row>
    <row r="100" spans="1:7" x14ac:dyDescent="0.35">
      <c r="A100" s="6">
        <v>81014293</v>
      </c>
      <c r="B100" s="6" t="s">
        <v>4</v>
      </c>
      <c r="C100" s="6" t="s">
        <v>9</v>
      </c>
      <c r="D100" s="6" t="s">
        <v>12</v>
      </c>
      <c r="E100" s="5" t="s">
        <v>35</v>
      </c>
      <c r="F100" s="5" t="s">
        <v>27</v>
      </c>
      <c r="G100" s="5" t="s">
        <v>23</v>
      </c>
    </row>
    <row r="101" spans="1:7" x14ac:dyDescent="0.35">
      <c r="A101" s="6">
        <v>81016568</v>
      </c>
      <c r="B101" s="6" t="s">
        <v>4</v>
      </c>
      <c r="C101" s="6" t="s">
        <v>5</v>
      </c>
      <c r="D101" s="6" t="s">
        <v>8</v>
      </c>
      <c r="E101" s="5" t="s">
        <v>25</v>
      </c>
      <c r="F101" s="5" t="s">
        <v>138</v>
      </c>
      <c r="G101" s="5" t="s">
        <v>52</v>
      </c>
    </row>
    <row r="102" spans="1:7" x14ac:dyDescent="0.35">
      <c r="A102" s="6">
        <v>81017135</v>
      </c>
      <c r="B102" s="6" t="s">
        <v>4</v>
      </c>
      <c r="C102" s="6" t="s">
        <v>7</v>
      </c>
      <c r="D102" s="6" t="s">
        <v>6</v>
      </c>
      <c r="E102" s="5" t="s">
        <v>52</v>
      </c>
      <c r="F102" s="5" t="s">
        <v>36</v>
      </c>
      <c r="G102" s="5" t="s">
        <v>152</v>
      </c>
    </row>
    <row r="103" spans="1:7" x14ac:dyDescent="0.35">
      <c r="A103" s="6">
        <v>81018240</v>
      </c>
      <c r="B103" s="6" t="s">
        <v>4</v>
      </c>
      <c r="C103" s="6" t="s">
        <v>10</v>
      </c>
      <c r="D103" s="6" t="s">
        <v>8</v>
      </c>
      <c r="E103" s="5" t="s">
        <v>50</v>
      </c>
      <c r="F103" s="5" t="s">
        <v>80</v>
      </c>
      <c r="G103" s="5" t="s">
        <v>29</v>
      </c>
    </row>
    <row r="104" spans="1:7" x14ac:dyDescent="0.35">
      <c r="A104" s="6">
        <v>81020869</v>
      </c>
      <c r="B104" s="6" t="s">
        <v>15</v>
      </c>
      <c r="C104" s="6" t="s">
        <v>9</v>
      </c>
      <c r="D104" s="6" t="s">
        <v>6</v>
      </c>
      <c r="E104" s="5" t="s">
        <v>151</v>
      </c>
      <c r="F104" s="5" t="s">
        <v>52</v>
      </c>
      <c r="G104" s="5" t="s">
        <v>36</v>
      </c>
    </row>
    <row r="105" spans="1:7" x14ac:dyDescent="0.35">
      <c r="A105" s="6">
        <v>81021475</v>
      </c>
      <c r="B105" s="6" t="s">
        <v>4</v>
      </c>
      <c r="C105" s="6" t="s">
        <v>7</v>
      </c>
      <c r="D105" s="6" t="s">
        <v>8</v>
      </c>
      <c r="E105" s="5" t="s">
        <v>23</v>
      </c>
      <c r="F105" s="5" t="s">
        <v>51</v>
      </c>
      <c r="G105" s="5" t="s">
        <v>61</v>
      </c>
    </row>
    <row r="106" spans="1:7" x14ac:dyDescent="0.35">
      <c r="A106" s="6">
        <v>81022333</v>
      </c>
      <c r="B106" s="6" t="s">
        <v>4</v>
      </c>
      <c r="C106" s="6" t="s">
        <v>9</v>
      </c>
      <c r="D106" s="6" t="s">
        <v>8</v>
      </c>
      <c r="E106" s="5" t="s">
        <v>50</v>
      </c>
      <c r="F106" s="5" t="s">
        <v>27</v>
      </c>
      <c r="G106" s="5" t="s">
        <v>87</v>
      </c>
    </row>
    <row r="107" spans="1:7" x14ac:dyDescent="0.35">
      <c r="A107" s="6">
        <v>81026988</v>
      </c>
      <c r="B107" s="6" t="s">
        <v>15</v>
      </c>
      <c r="C107" s="6" t="s">
        <v>7</v>
      </c>
      <c r="D107" s="6" t="s">
        <v>11</v>
      </c>
      <c r="E107" s="5" t="s">
        <v>96</v>
      </c>
      <c r="F107" s="5" t="s">
        <v>27</v>
      </c>
      <c r="G107" s="5" t="s">
        <v>88</v>
      </c>
    </row>
    <row r="108" spans="1:7" x14ac:dyDescent="0.35">
      <c r="A108" s="6">
        <v>81027913</v>
      </c>
      <c r="B108" s="6" t="s">
        <v>4</v>
      </c>
      <c r="C108" s="6" t="s">
        <v>9</v>
      </c>
      <c r="D108" s="6" t="s">
        <v>8</v>
      </c>
      <c r="E108" s="5" t="s">
        <v>19</v>
      </c>
      <c r="F108" s="5" t="s">
        <v>23</v>
      </c>
      <c r="G108" s="5" t="s">
        <v>80</v>
      </c>
    </row>
    <row r="109" spans="1:7" x14ac:dyDescent="0.35">
      <c r="A109" s="6">
        <v>81031567</v>
      </c>
      <c r="B109" s="6" t="s">
        <v>4</v>
      </c>
      <c r="C109" s="6" t="s">
        <v>9</v>
      </c>
      <c r="D109" s="6" t="s">
        <v>12</v>
      </c>
      <c r="E109" s="5" t="s">
        <v>23</v>
      </c>
      <c r="F109" s="5" t="s">
        <v>52</v>
      </c>
      <c r="G109" s="5" t="s">
        <v>28</v>
      </c>
    </row>
    <row r="110" spans="1:7" x14ac:dyDescent="0.35">
      <c r="A110" s="6">
        <v>81034572</v>
      </c>
      <c r="B110" s="6" t="s">
        <v>15</v>
      </c>
      <c r="C110" s="6" t="s">
        <v>7</v>
      </c>
      <c r="D110" s="6" t="s">
        <v>6</v>
      </c>
      <c r="E110" s="5" t="s">
        <v>96</v>
      </c>
      <c r="F110" s="5" t="s">
        <v>206</v>
      </c>
      <c r="G110" s="5" t="s">
        <v>61</v>
      </c>
    </row>
    <row r="111" spans="1:7" x14ac:dyDescent="0.35">
      <c r="A111" s="6">
        <v>81046754</v>
      </c>
      <c r="B111" s="6" t="s">
        <v>4</v>
      </c>
      <c r="C111" s="6" t="s">
        <v>7</v>
      </c>
      <c r="D111" s="6" t="s">
        <v>8</v>
      </c>
      <c r="E111" s="5" t="s">
        <v>23</v>
      </c>
      <c r="F111" s="5" t="s">
        <v>52</v>
      </c>
      <c r="G111" s="5" t="s">
        <v>20</v>
      </c>
    </row>
    <row r="112" spans="1:7" x14ac:dyDescent="0.35">
      <c r="A112" s="6">
        <v>81058356</v>
      </c>
      <c r="B112" s="6" t="s">
        <v>15</v>
      </c>
      <c r="C112" s="6" t="s">
        <v>9</v>
      </c>
      <c r="D112" s="6" t="s">
        <v>6</v>
      </c>
      <c r="E112" s="5" t="s">
        <v>33</v>
      </c>
      <c r="F112" s="5" t="s">
        <v>207</v>
      </c>
      <c r="G112" s="5" t="s">
        <v>88</v>
      </c>
    </row>
    <row r="113" spans="1:7" x14ac:dyDescent="0.35">
      <c r="A113" s="6">
        <v>81058668</v>
      </c>
      <c r="B113" s="6" t="s">
        <v>4</v>
      </c>
      <c r="C113" s="6" t="s">
        <v>7</v>
      </c>
      <c r="D113" s="6" t="s">
        <v>12</v>
      </c>
      <c r="E113" s="5" t="s">
        <v>20</v>
      </c>
      <c r="F113" s="5" t="s">
        <v>23</v>
      </c>
      <c r="G113" s="5" t="s">
        <v>88</v>
      </c>
    </row>
    <row r="114" spans="1:7" x14ac:dyDescent="0.35">
      <c r="A114" s="6">
        <v>81064180</v>
      </c>
      <c r="B114" s="6" t="s">
        <v>4</v>
      </c>
      <c r="C114" s="6" t="s">
        <v>7</v>
      </c>
      <c r="D114" s="6" t="s">
        <v>8</v>
      </c>
      <c r="E114" s="5" t="s">
        <v>66</v>
      </c>
      <c r="F114" s="5" t="s">
        <v>48</v>
      </c>
      <c r="G114" s="5" t="s">
        <v>173</v>
      </c>
    </row>
    <row r="115" spans="1:7" x14ac:dyDescent="0.35">
      <c r="A115" s="6">
        <v>81070426</v>
      </c>
      <c r="B115" s="6" t="s">
        <v>4</v>
      </c>
      <c r="C115" s="6" t="s">
        <v>9</v>
      </c>
      <c r="D115" s="6" t="s">
        <v>6</v>
      </c>
      <c r="E115" s="5" t="s">
        <v>20</v>
      </c>
      <c r="F115" s="5" t="s">
        <v>80</v>
      </c>
      <c r="G115" s="5" t="s">
        <v>41</v>
      </c>
    </row>
    <row r="116" spans="1:7" x14ac:dyDescent="0.35">
      <c r="A116" s="6">
        <v>81076293</v>
      </c>
      <c r="B116" s="6" t="s">
        <v>4</v>
      </c>
      <c r="C116" s="6" t="s">
        <v>9</v>
      </c>
      <c r="D116" s="6" t="s">
        <v>6</v>
      </c>
      <c r="E116" s="5" t="s">
        <v>19</v>
      </c>
      <c r="F116" s="5" t="s">
        <v>199</v>
      </c>
      <c r="G116" s="5" t="s">
        <v>22</v>
      </c>
    </row>
    <row r="117" spans="1:7" x14ac:dyDescent="0.35">
      <c r="A117" s="6">
        <v>81083944</v>
      </c>
      <c r="B117" s="6" t="s">
        <v>4</v>
      </c>
      <c r="C117" s="6" t="s">
        <v>14</v>
      </c>
      <c r="D117" s="6" t="s">
        <v>11</v>
      </c>
      <c r="E117" s="5" t="s">
        <v>128</v>
      </c>
      <c r="F117" s="5" t="s">
        <v>23</v>
      </c>
      <c r="G117" s="5" t="s">
        <v>52</v>
      </c>
    </row>
    <row r="118" spans="1:7" x14ac:dyDescent="0.35">
      <c r="A118" s="6">
        <v>81102196</v>
      </c>
      <c r="B118" s="6" t="s">
        <v>4</v>
      </c>
      <c r="C118" s="6" t="s">
        <v>7</v>
      </c>
      <c r="D118" s="6" t="s">
        <v>11</v>
      </c>
      <c r="E118" s="5" t="s">
        <v>51</v>
      </c>
      <c r="F118" s="5" t="s">
        <v>29</v>
      </c>
      <c r="G118" s="5" t="s">
        <v>51</v>
      </c>
    </row>
    <row r="119" spans="1:7" x14ac:dyDescent="0.35">
      <c r="A119" s="6">
        <v>81103418</v>
      </c>
      <c r="B119" s="6" t="s">
        <v>4</v>
      </c>
      <c r="C119" s="6" t="s">
        <v>9</v>
      </c>
      <c r="D119" s="6" t="s">
        <v>6</v>
      </c>
      <c r="E119" s="5" t="s">
        <v>23</v>
      </c>
      <c r="F119" s="5" t="s">
        <v>52</v>
      </c>
      <c r="G119" s="5" t="s">
        <v>21</v>
      </c>
    </row>
    <row r="120" spans="1:7" x14ac:dyDescent="0.35">
      <c r="A120" s="6">
        <v>81107555</v>
      </c>
      <c r="B120" s="6" t="s">
        <v>4</v>
      </c>
      <c r="C120" s="6" t="s">
        <v>9</v>
      </c>
      <c r="D120" s="6" t="s">
        <v>8</v>
      </c>
      <c r="E120" s="5" t="s">
        <v>113</v>
      </c>
      <c r="F120" s="5" t="s">
        <v>151</v>
      </c>
      <c r="G120" s="5" t="s">
        <v>42</v>
      </c>
    </row>
    <row r="121" spans="1:7" x14ac:dyDescent="0.35">
      <c r="A121" s="6">
        <v>81110773</v>
      </c>
      <c r="B121" s="6" t="s">
        <v>4</v>
      </c>
      <c r="C121" s="6" t="s">
        <v>9</v>
      </c>
      <c r="D121" s="6" t="s">
        <v>6</v>
      </c>
      <c r="E121" s="5" t="s">
        <v>41</v>
      </c>
      <c r="F121" s="5" t="s">
        <v>20</v>
      </c>
      <c r="G121" s="5" t="s">
        <v>52</v>
      </c>
    </row>
    <row r="122" spans="1:7" x14ac:dyDescent="0.35">
      <c r="A122" s="6">
        <v>81123931</v>
      </c>
      <c r="B122" s="6" t="s">
        <v>4</v>
      </c>
      <c r="C122" s="6" t="s">
        <v>9</v>
      </c>
      <c r="D122" s="6" t="s">
        <v>8</v>
      </c>
      <c r="E122" s="5" t="s">
        <v>52</v>
      </c>
      <c r="F122" s="5" t="s">
        <v>36</v>
      </c>
      <c r="G122" s="5" t="s">
        <v>33</v>
      </c>
    </row>
    <row r="123" spans="1:7" x14ac:dyDescent="0.35">
      <c r="A123" s="6">
        <v>81124116</v>
      </c>
      <c r="B123" s="6" t="s">
        <v>15</v>
      </c>
      <c r="C123" s="6" t="s">
        <v>10</v>
      </c>
      <c r="D123" s="6" t="s">
        <v>6</v>
      </c>
      <c r="E123" s="5" t="s">
        <v>36</v>
      </c>
      <c r="F123" s="5" t="s">
        <v>48</v>
      </c>
      <c r="G123" s="5" t="s">
        <v>31</v>
      </c>
    </row>
    <row r="124" spans="1:7" x14ac:dyDescent="0.35">
      <c r="A124" s="6">
        <v>81142717</v>
      </c>
      <c r="B124" s="6" t="s">
        <v>4</v>
      </c>
      <c r="C124" s="6" t="s">
        <v>9</v>
      </c>
      <c r="D124" s="6" t="s">
        <v>6</v>
      </c>
      <c r="E124" s="5" t="s">
        <v>23</v>
      </c>
      <c r="F124" s="5" t="s">
        <v>41</v>
      </c>
      <c r="G124" s="5" t="s">
        <v>52</v>
      </c>
    </row>
    <row r="125" spans="1:7" x14ac:dyDescent="0.35">
      <c r="A125" s="6">
        <v>81148467</v>
      </c>
      <c r="B125" s="6" t="s">
        <v>15</v>
      </c>
      <c r="C125" s="6" t="s">
        <v>9</v>
      </c>
      <c r="D125" s="6" t="s">
        <v>11</v>
      </c>
      <c r="E125" s="5" t="s">
        <v>48</v>
      </c>
      <c r="F125" s="5" t="s">
        <v>209</v>
      </c>
      <c r="G125" s="5" t="s">
        <v>20</v>
      </c>
    </row>
    <row r="126" spans="1:7" x14ac:dyDescent="0.35">
      <c r="A126" s="6">
        <v>81158738</v>
      </c>
      <c r="B126" s="6" t="s">
        <v>15</v>
      </c>
      <c r="C126" s="6" t="s">
        <v>5</v>
      </c>
      <c r="D126" s="6" t="s">
        <v>8</v>
      </c>
      <c r="E126" s="5" t="s">
        <v>25</v>
      </c>
      <c r="F126" s="5" t="s">
        <v>32</v>
      </c>
      <c r="G126" s="5" t="s">
        <v>255</v>
      </c>
    </row>
    <row r="127" spans="1:7" x14ac:dyDescent="0.35">
      <c r="A127" s="6">
        <v>81200991</v>
      </c>
      <c r="B127" s="6" t="s">
        <v>4</v>
      </c>
      <c r="C127" s="6" t="s">
        <v>7</v>
      </c>
      <c r="D127" s="6" t="s">
        <v>6</v>
      </c>
      <c r="E127" s="5" t="s">
        <v>52</v>
      </c>
      <c r="F127" s="5" t="s">
        <v>51</v>
      </c>
      <c r="G127" s="5" t="s">
        <v>152</v>
      </c>
    </row>
    <row r="128" spans="1:7" x14ac:dyDescent="0.35">
      <c r="A128" s="6">
        <v>81209881</v>
      </c>
      <c r="B128" s="6" t="s">
        <v>4</v>
      </c>
      <c r="C128" s="6" t="s">
        <v>7</v>
      </c>
      <c r="D128" s="6" t="s">
        <v>8</v>
      </c>
      <c r="E128" s="5" t="s">
        <v>28</v>
      </c>
      <c r="F128" s="5" t="s">
        <v>52</v>
      </c>
      <c r="G128" s="5" t="s">
        <v>23</v>
      </c>
    </row>
    <row r="129" spans="1:7" x14ac:dyDescent="0.35">
      <c r="A129" s="6">
        <v>81261871</v>
      </c>
      <c r="B129" s="6" t="s">
        <v>4</v>
      </c>
      <c r="C129" s="6" t="s">
        <v>9</v>
      </c>
      <c r="D129" s="6" t="s">
        <v>6</v>
      </c>
      <c r="E129" s="5" t="s">
        <v>32</v>
      </c>
      <c r="F129" s="5" t="s">
        <v>203</v>
      </c>
      <c r="G129" s="5" t="s">
        <v>61</v>
      </c>
    </row>
    <row r="130" spans="1:7" x14ac:dyDescent="0.35">
      <c r="A130" s="6">
        <v>81266855</v>
      </c>
      <c r="B130" s="6" t="s">
        <v>15</v>
      </c>
      <c r="C130" s="6" t="s">
        <v>9</v>
      </c>
      <c r="D130" s="6" t="s">
        <v>8</v>
      </c>
      <c r="E130" s="5" t="s">
        <v>23</v>
      </c>
      <c r="F130" s="5" t="s">
        <v>45</v>
      </c>
      <c r="G130" s="5" t="s">
        <v>52</v>
      </c>
    </row>
    <row r="131" spans="1:7" x14ac:dyDescent="0.35">
      <c r="A131" s="6">
        <v>81276364</v>
      </c>
      <c r="B131" s="6" t="s">
        <v>4</v>
      </c>
      <c r="C131" s="6" t="s">
        <v>5</v>
      </c>
      <c r="D131" s="6" t="s">
        <v>6</v>
      </c>
      <c r="E131" s="5" t="s">
        <v>50</v>
      </c>
      <c r="F131" s="5" t="s">
        <v>36</v>
      </c>
      <c r="G131" s="5" t="s">
        <v>52</v>
      </c>
    </row>
    <row r="132" spans="1:7" x14ac:dyDescent="0.35">
      <c r="A132" s="6">
        <v>81343409</v>
      </c>
      <c r="B132" s="6" t="s">
        <v>15</v>
      </c>
      <c r="C132" s="6" t="s">
        <v>9</v>
      </c>
      <c r="D132" s="6" t="s">
        <v>8</v>
      </c>
      <c r="E132" s="5" t="s">
        <v>35</v>
      </c>
      <c r="F132" s="5" t="s">
        <v>29</v>
      </c>
      <c r="G132" s="5" t="s">
        <v>48</v>
      </c>
    </row>
    <row r="133" spans="1:7" x14ac:dyDescent="0.35">
      <c r="A133" s="6">
        <v>81385688</v>
      </c>
      <c r="B133" s="6" t="s">
        <v>4</v>
      </c>
      <c r="C133" s="6" t="s">
        <v>9</v>
      </c>
      <c r="D133" s="6" t="s">
        <v>11</v>
      </c>
      <c r="E133" s="5" t="s">
        <v>67</v>
      </c>
      <c r="F133" s="5" t="s">
        <v>80</v>
      </c>
      <c r="G133" s="5" t="s">
        <v>27</v>
      </c>
    </row>
    <row r="134" spans="1:7" x14ac:dyDescent="0.35">
      <c r="A134" s="6">
        <v>81400042</v>
      </c>
      <c r="B134" s="6" t="s">
        <v>4</v>
      </c>
      <c r="C134" s="6" t="s">
        <v>10</v>
      </c>
      <c r="D134" s="6" t="s">
        <v>8</v>
      </c>
      <c r="E134" s="5" t="s">
        <v>50</v>
      </c>
      <c r="F134" s="5" t="s">
        <v>51</v>
      </c>
      <c r="G134" s="5" t="s">
        <v>58</v>
      </c>
    </row>
    <row r="135" spans="1:7" x14ac:dyDescent="0.35">
      <c r="A135" s="6">
        <v>81418961</v>
      </c>
      <c r="B135" s="6" t="s">
        <v>4</v>
      </c>
      <c r="C135" s="6" t="s">
        <v>7</v>
      </c>
      <c r="D135" s="6" t="s">
        <v>11</v>
      </c>
      <c r="E135" s="5" t="s">
        <v>21</v>
      </c>
      <c r="F135" s="5" t="s">
        <v>33</v>
      </c>
      <c r="G135" s="5" t="s">
        <v>52</v>
      </c>
    </row>
    <row r="136" spans="1:7" x14ac:dyDescent="0.35">
      <c r="A136" s="6">
        <v>81471351</v>
      </c>
      <c r="B136" s="6" t="s">
        <v>4</v>
      </c>
      <c r="C136" s="6" t="s">
        <v>9</v>
      </c>
      <c r="D136" s="6" t="s">
        <v>12</v>
      </c>
      <c r="E136" s="5" t="s">
        <v>21</v>
      </c>
      <c r="F136" s="5" t="s">
        <v>80</v>
      </c>
      <c r="G136" s="5" t="s">
        <v>20</v>
      </c>
    </row>
    <row r="137" spans="1:7" x14ac:dyDescent="0.35">
      <c r="A137" s="6">
        <v>81525689</v>
      </c>
      <c r="B137" s="6" t="s">
        <v>4</v>
      </c>
      <c r="C137" s="6" t="s">
        <v>7</v>
      </c>
      <c r="D137" s="6" t="s">
        <v>12</v>
      </c>
      <c r="E137" s="5" t="s">
        <v>139</v>
      </c>
      <c r="F137" s="5" t="s">
        <v>61</v>
      </c>
      <c r="G137" s="5" t="s">
        <v>168</v>
      </c>
    </row>
    <row r="138" spans="1:7" x14ac:dyDescent="0.35">
      <c r="A138" s="6">
        <v>81590928</v>
      </c>
      <c r="B138" s="6" t="s">
        <v>4</v>
      </c>
      <c r="C138" s="6" t="s">
        <v>7</v>
      </c>
      <c r="D138" s="6" t="s">
        <v>8</v>
      </c>
      <c r="E138" s="5" t="s">
        <v>88</v>
      </c>
      <c r="F138" s="5" t="s">
        <v>21</v>
      </c>
      <c r="G138" s="5" t="s">
        <v>248</v>
      </c>
    </row>
    <row r="236" spans="1:7" x14ac:dyDescent="0.35">
      <c r="A236" s="6"/>
      <c r="B236" s="6"/>
      <c r="C236" s="6"/>
      <c r="D236" s="6"/>
      <c r="E236" s="5"/>
      <c r="F236" s="5"/>
      <c r="G236" s="5"/>
    </row>
    <row r="237" spans="1:7" x14ac:dyDescent="0.35">
      <c r="A237" s="6"/>
      <c r="B237" s="6"/>
      <c r="C237" s="6"/>
      <c r="D237" s="6"/>
      <c r="E237" s="5"/>
      <c r="F237" s="5"/>
      <c r="G237" s="5"/>
    </row>
    <row r="238" spans="1:7" x14ac:dyDescent="0.35">
      <c r="A238" s="6"/>
      <c r="B238" s="6"/>
      <c r="C238" s="6"/>
      <c r="D238" s="6"/>
      <c r="E238" s="5"/>
      <c r="F238" s="5"/>
      <c r="G238" s="5"/>
    </row>
    <row r="239" spans="1:7" x14ac:dyDescent="0.35">
      <c r="A239" s="6"/>
      <c r="B239" s="6"/>
      <c r="C239" s="6"/>
      <c r="D239" s="6"/>
      <c r="E239" s="5"/>
      <c r="F239" s="5"/>
      <c r="G239" s="5"/>
    </row>
    <row r="240" spans="1:7" x14ac:dyDescent="0.35">
      <c r="A240" s="6"/>
      <c r="B240" s="6"/>
      <c r="C240" s="6"/>
      <c r="D240" s="6"/>
      <c r="E240" s="5"/>
      <c r="F240" s="5"/>
      <c r="G240" s="5"/>
    </row>
    <row r="241" spans="1:7" x14ac:dyDescent="0.35">
      <c r="A241" s="6"/>
      <c r="B241" s="6"/>
      <c r="C241" s="6"/>
      <c r="D241" s="6"/>
      <c r="E241" s="5"/>
      <c r="F241" s="5"/>
      <c r="G241" s="5"/>
    </row>
    <row r="242" spans="1:7" x14ac:dyDescent="0.35">
      <c r="A242" s="6"/>
      <c r="B242" s="6"/>
      <c r="C242" s="6"/>
      <c r="D242" s="6"/>
      <c r="E242" s="5"/>
      <c r="F242" s="5"/>
      <c r="G242" s="5"/>
    </row>
    <row r="243" spans="1:7" x14ac:dyDescent="0.35">
      <c r="A243" s="6"/>
      <c r="B243" s="6"/>
      <c r="C243" s="6"/>
      <c r="D243" s="6"/>
      <c r="E243" s="5"/>
      <c r="F243" s="5"/>
      <c r="G243" s="5"/>
    </row>
    <row r="244" spans="1:7" x14ac:dyDescent="0.35">
      <c r="A244" s="6"/>
      <c r="B244" s="6"/>
      <c r="C244" s="6"/>
      <c r="D244" s="6"/>
      <c r="E244" s="5"/>
      <c r="F244" s="5"/>
      <c r="G244" s="5"/>
    </row>
    <row r="245" spans="1:7" x14ac:dyDescent="0.35">
      <c r="A245" s="6"/>
      <c r="B245" s="6"/>
      <c r="C245" s="6"/>
      <c r="D245" s="6"/>
      <c r="E245" s="5"/>
      <c r="F245" s="5"/>
      <c r="G245" s="5"/>
    </row>
    <row r="246" spans="1:7" x14ac:dyDescent="0.35">
      <c r="A246" s="6"/>
      <c r="B246" s="6"/>
      <c r="C246" s="6"/>
      <c r="D246" s="6"/>
      <c r="E246" s="5"/>
      <c r="F246" s="5"/>
      <c r="G246" s="5"/>
    </row>
    <row r="247" spans="1:7" x14ac:dyDescent="0.35">
      <c r="A247" s="6"/>
      <c r="B247" s="6"/>
      <c r="C247" s="6"/>
      <c r="D247" s="6"/>
      <c r="E247" s="5"/>
      <c r="F247" s="5"/>
      <c r="G247" s="5"/>
    </row>
    <row r="248" spans="1:7" x14ac:dyDescent="0.35">
      <c r="A248" s="6"/>
      <c r="B248" s="6"/>
      <c r="C248" s="6"/>
      <c r="D248" s="6"/>
      <c r="E248" s="5"/>
      <c r="F248" s="5"/>
      <c r="G248" s="5"/>
    </row>
    <row r="249" spans="1:7" x14ac:dyDescent="0.35">
      <c r="A249" s="6"/>
      <c r="B249" s="6"/>
      <c r="C249" s="6"/>
      <c r="D249" s="6"/>
      <c r="E249" s="5"/>
      <c r="F249" s="5"/>
      <c r="G249" s="5"/>
    </row>
    <row r="250" spans="1:7" x14ac:dyDescent="0.35">
      <c r="A250" s="6"/>
      <c r="B250" s="6"/>
      <c r="C250" s="6"/>
      <c r="D250" s="6"/>
      <c r="E250" s="5"/>
      <c r="F250" s="5"/>
      <c r="G250" s="5"/>
    </row>
    <row r="251" spans="1:7" x14ac:dyDescent="0.35">
      <c r="A251" s="6"/>
      <c r="B251" s="6"/>
      <c r="C251" s="6"/>
      <c r="D251" s="6"/>
      <c r="E251" s="5"/>
      <c r="F251" s="5"/>
      <c r="G251" s="5"/>
    </row>
    <row r="252" spans="1:7" x14ac:dyDescent="0.35">
      <c r="A252" s="6"/>
      <c r="B252" s="6"/>
      <c r="C252" s="6"/>
      <c r="D252" s="6"/>
      <c r="E252" s="5"/>
      <c r="F252" s="5"/>
      <c r="G252" s="5"/>
    </row>
    <row r="253" spans="1:7" x14ac:dyDescent="0.35">
      <c r="A253" s="6"/>
      <c r="B253" s="6"/>
      <c r="C253" s="6"/>
      <c r="D253" s="6"/>
      <c r="E253" s="5"/>
      <c r="F253" s="5"/>
      <c r="G253" s="5"/>
    </row>
    <row r="254" spans="1:7" x14ac:dyDescent="0.35">
      <c r="A254" s="6"/>
      <c r="B254" s="6"/>
      <c r="C254" s="6"/>
      <c r="D254" s="6"/>
      <c r="E254" s="5"/>
      <c r="F254" s="5"/>
      <c r="G254" s="5"/>
    </row>
    <row r="255" spans="1:7" x14ac:dyDescent="0.35">
      <c r="A255" s="6"/>
      <c r="B255" s="6"/>
      <c r="C255" s="6"/>
      <c r="D255" s="6"/>
      <c r="E255" s="5"/>
      <c r="F255" s="5"/>
      <c r="G255" s="5"/>
    </row>
    <row r="256" spans="1:7" x14ac:dyDescent="0.35">
      <c r="A256" s="6"/>
      <c r="B256" s="6"/>
      <c r="C256" s="6"/>
      <c r="D256" s="6"/>
      <c r="E256" s="5"/>
      <c r="F256" s="5"/>
      <c r="G256" s="5"/>
    </row>
    <row r="257" spans="1:7" x14ac:dyDescent="0.35">
      <c r="A257" s="6"/>
      <c r="B257" s="6"/>
      <c r="C257" s="6"/>
      <c r="D257" s="6"/>
      <c r="E257" s="5"/>
      <c r="F257" s="5"/>
      <c r="G257" s="5"/>
    </row>
    <row r="258" spans="1:7" x14ac:dyDescent="0.35">
      <c r="A258" s="6"/>
      <c r="B258" s="6"/>
      <c r="C258" s="6"/>
      <c r="D258" s="6"/>
      <c r="E258" s="5"/>
      <c r="F258" s="5"/>
      <c r="G258" s="5"/>
    </row>
    <row r="259" spans="1:7" x14ac:dyDescent="0.35">
      <c r="A259" s="6"/>
      <c r="B259" s="6"/>
      <c r="C259" s="6"/>
      <c r="D259" s="6"/>
      <c r="E259" s="5"/>
      <c r="F259" s="5"/>
      <c r="G259" s="5"/>
    </row>
    <row r="260" spans="1:7" x14ac:dyDescent="0.35">
      <c r="A260" s="6"/>
      <c r="B260" s="6"/>
      <c r="C260" s="6"/>
      <c r="D260" s="6"/>
      <c r="E260" s="5"/>
      <c r="F260" s="5"/>
      <c r="G260" s="5"/>
    </row>
    <row r="261" spans="1:7" x14ac:dyDescent="0.35">
      <c r="A261" s="6"/>
      <c r="B261" s="6"/>
      <c r="C261" s="6"/>
      <c r="D261" s="6"/>
      <c r="E261" s="5"/>
      <c r="F261" s="5"/>
      <c r="G261" s="5"/>
    </row>
    <row r="262" spans="1:7" x14ac:dyDescent="0.35">
      <c r="A262" s="6"/>
      <c r="B262" s="6"/>
      <c r="C262" s="6"/>
      <c r="D262" s="6"/>
      <c r="E262" s="5"/>
      <c r="F262" s="5"/>
      <c r="G262" s="5"/>
    </row>
  </sheetData>
  <autoFilter ref="A1:M138" xr:uid="{CFEF9C9C-EFA4-4057-AF50-1BAA2058E158}"/>
  <sortState ref="A2:G263">
    <sortCondition ref="A1"/>
  </sortState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E2A42-D4A1-48ED-92E4-2AD09ECFDC34}">
  <dimension ref="A1:M225"/>
  <sheetViews>
    <sheetView workbookViewId="0">
      <selection activeCell="F14" sqref="F14"/>
    </sheetView>
  </sheetViews>
  <sheetFormatPr defaultRowHeight="14.5" x14ac:dyDescent="0.35"/>
  <sheetData>
    <row r="1" spans="1:13" x14ac:dyDescent="0.35">
      <c r="A1" s="6" t="s">
        <v>0</v>
      </c>
      <c r="B1" s="6" t="s">
        <v>1</v>
      </c>
      <c r="C1" s="6" t="s">
        <v>2</v>
      </c>
      <c r="D1" s="6" t="s">
        <v>3</v>
      </c>
      <c r="E1" s="5" t="s">
        <v>18</v>
      </c>
      <c r="F1" s="5" t="s">
        <v>158</v>
      </c>
      <c r="G1" s="5" t="s">
        <v>211</v>
      </c>
      <c r="J1" s="5"/>
      <c r="K1" t="s">
        <v>259</v>
      </c>
      <c r="L1" t="s">
        <v>260</v>
      </c>
      <c r="M1" s="8" t="s">
        <v>2</v>
      </c>
    </row>
    <row r="2" spans="1:13" x14ac:dyDescent="0.35">
      <c r="A2" s="6">
        <v>79575507</v>
      </c>
      <c r="B2" s="6" t="s">
        <v>4</v>
      </c>
      <c r="C2" s="6" t="s">
        <v>9</v>
      </c>
      <c r="D2" s="6" t="s">
        <v>6</v>
      </c>
      <c r="E2" s="5" t="s">
        <v>25</v>
      </c>
      <c r="F2" s="5" t="s">
        <v>33</v>
      </c>
      <c r="G2" s="5" t="s">
        <v>87</v>
      </c>
      <c r="J2" t="s">
        <v>5</v>
      </c>
      <c r="K2">
        <f>COUNTIF(C:C,"*30*")</f>
        <v>4</v>
      </c>
      <c r="L2">
        <v>32</v>
      </c>
      <c r="M2" s="9">
        <f>K2/L2</f>
        <v>0.125</v>
      </c>
    </row>
    <row r="3" spans="1:13" x14ac:dyDescent="0.35">
      <c r="A3" s="6">
        <v>79575531</v>
      </c>
      <c r="B3" s="6" t="s">
        <v>4</v>
      </c>
      <c r="C3" s="6" t="s">
        <v>9</v>
      </c>
      <c r="D3" s="6" t="s">
        <v>6</v>
      </c>
      <c r="E3" s="5" t="s">
        <v>26</v>
      </c>
      <c r="F3" s="5" t="s">
        <v>33</v>
      </c>
      <c r="G3" s="5" t="s">
        <v>213</v>
      </c>
      <c r="J3" t="s">
        <v>10</v>
      </c>
      <c r="K3">
        <f>COUNTIF(C:C,"*50*")</f>
        <v>19</v>
      </c>
      <c r="L3">
        <v>117</v>
      </c>
      <c r="M3" s="9">
        <f t="shared" ref="M3:M6" si="0">K3/L3</f>
        <v>0.1623931623931624</v>
      </c>
    </row>
    <row r="4" spans="1:13" x14ac:dyDescent="0.35">
      <c r="A4" s="6">
        <v>79576068</v>
      </c>
      <c r="B4" s="6" t="s">
        <v>4</v>
      </c>
      <c r="C4" s="6" t="s">
        <v>9</v>
      </c>
      <c r="D4" s="6" t="s">
        <v>8</v>
      </c>
      <c r="E4" s="5" t="s">
        <v>42</v>
      </c>
      <c r="F4" s="5" t="s">
        <v>33</v>
      </c>
      <c r="G4" s="5" t="s">
        <v>41</v>
      </c>
      <c r="J4" t="s">
        <v>7</v>
      </c>
      <c r="K4">
        <f>COUNTIF(C:C,"*60*")</f>
        <v>49</v>
      </c>
      <c r="L4">
        <v>300</v>
      </c>
      <c r="M4" s="9">
        <f t="shared" si="0"/>
        <v>0.16333333333333333</v>
      </c>
    </row>
    <row r="5" spans="1:13" x14ac:dyDescent="0.35">
      <c r="A5" s="6">
        <v>79576544</v>
      </c>
      <c r="B5" s="6" t="s">
        <v>4</v>
      </c>
      <c r="C5" s="6" t="s">
        <v>10</v>
      </c>
      <c r="D5" s="6" t="s">
        <v>12</v>
      </c>
      <c r="E5" s="5" t="s">
        <v>33</v>
      </c>
      <c r="F5" s="5" t="s">
        <v>41</v>
      </c>
      <c r="G5" s="5" t="s">
        <v>23</v>
      </c>
      <c r="J5" t="s">
        <v>9</v>
      </c>
      <c r="K5">
        <f>COUNTIF(C:C,"*70*")</f>
        <v>47</v>
      </c>
      <c r="L5">
        <v>281</v>
      </c>
      <c r="M5" s="9">
        <f t="shared" si="0"/>
        <v>0.16725978647686832</v>
      </c>
    </row>
    <row r="6" spans="1:13" x14ac:dyDescent="0.35">
      <c r="A6" s="6">
        <v>79576584</v>
      </c>
      <c r="B6" s="6" t="s">
        <v>4</v>
      </c>
      <c r="C6" s="6" t="s">
        <v>7</v>
      </c>
      <c r="D6" s="6" t="s">
        <v>8</v>
      </c>
      <c r="E6" s="5" t="s">
        <v>34</v>
      </c>
      <c r="F6" s="5" t="s">
        <v>33</v>
      </c>
      <c r="G6" s="5" t="s">
        <v>42</v>
      </c>
      <c r="J6" t="s">
        <v>14</v>
      </c>
      <c r="K6">
        <f>COUNTIF(C:C,"*80*")</f>
        <v>9</v>
      </c>
      <c r="L6">
        <v>52</v>
      </c>
      <c r="M6" s="9">
        <f t="shared" si="0"/>
        <v>0.17307692307692307</v>
      </c>
    </row>
    <row r="7" spans="1:13" x14ac:dyDescent="0.35">
      <c r="A7" s="6">
        <v>79577406</v>
      </c>
      <c r="B7" s="6" t="s">
        <v>4</v>
      </c>
      <c r="C7" s="6" t="s">
        <v>5</v>
      </c>
      <c r="D7" s="6" t="s">
        <v>8</v>
      </c>
      <c r="E7" s="5" t="s">
        <v>33</v>
      </c>
      <c r="F7" s="5" t="s">
        <v>22</v>
      </c>
      <c r="G7" s="5" t="s">
        <v>29</v>
      </c>
      <c r="M7" s="9"/>
    </row>
    <row r="8" spans="1:13" x14ac:dyDescent="0.35">
      <c r="A8" s="6">
        <v>79577673</v>
      </c>
      <c r="B8" s="6" t="s">
        <v>4</v>
      </c>
      <c r="C8" s="6" t="s">
        <v>7</v>
      </c>
      <c r="D8" s="6" t="s">
        <v>6</v>
      </c>
      <c r="E8" s="5" t="s">
        <v>33</v>
      </c>
      <c r="F8" s="5" t="s">
        <v>33</v>
      </c>
      <c r="G8" s="5" t="s">
        <v>33</v>
      </c>
      <c r="K8" t="s">
        <v>259</v>
      </c>
      <c r="L8" t="s">
        <v>260</v>
      </c>
      <c r="M8" s="8" t="s">
        <v>3</v>
      </c>
    </row>
    <row r="9" spans="1:13" x14ac:dyDescent="0.35">
      <c r="A9" s="6">
        <v>79577804</v>
      </c>
      <c r="B9" s="6" t="s">
        <v>4</v>
      </c>
      <c r="C9" s="6" t="s">
        <v>9</v>
      </c>
      <c r="D9" s="6" t="s">
        <v>8</v>
      </c>
      <c r="E9" s="5" t="s">
        <v>21</v>
      </c>
      <c r="F9" s="5" t="s">
        <v>41</v>
      </c>
      <c r="G9" s="5" t="s">
        <v>182</v>
      </c>
      <c r="J9" s="6" t="s">
        <v>12</v>
      </c>
      <c r="K9">
        <f>COUNTIF(D:D,"*Less*")</f>
        <v>16</v>
      </c>
      <c r="L9">
        <v>134</v>
      </c>
      <c r="M9" s="9">
        <f>K9/L9</f>
        <v>0.11940298507462686</v>
      </c>
    </row>
    <row r="10" spans="1:13" x14ac:dyDescent="0.35">
      <c r="A10" s="6">
        <v>79577941</v>
      </c>
      <c r="B10" s="6" t="s">
        <v>15</v>
      </c>
      <c r="C10" s="6" t="s">
        <v>10</v>
      </c>
      <c r="D10" s="6" t="s">
        <v>8</v>
      </c>
      <c r="E10" s="5" t="s">
        <v>33</v>
      </c>
      <c r="F10" s="5" t="s">
        <v>21</v>
      </c>
      <c r="G10" s="5" t="s">
        <v>49</v>
      </c>
      <c r="J10" s="6" t="s">
        <v>8</v>
      </c>
      <c r="K10">
        <f>COUNTIF(D:D,"*5*")</f>
        <v>63</v>
      </c>
      <c r="L10">
        <v>313</v>
      </c>
      <c r="M10" s="9">
        <f t="shared" ref="M10:M13" si="1">K10/L10</f>
        <v>0.2012779552715655</v>
      </c>
    </row>
    <row r="11" spans="1:13" x14ac:dyDescent="0.35">
      <c r="A11" s="6">
        <v>79578104</v>
      </c>
      <c r="B11" s="6" t="s">
        <v>4</v>
      </c>
      <c r="C11" s="6" t="s">
        <v>10</v>
      </c>
      <c r="D11" s="6" t="s">
        <v>11</v>
      </c>
      <c r="E11" s="5" t="s">
        <v>33</v>
      </c>
      <c r="F11" s="5" t="s">
        <v>52</v>
      </c>
      <c r="G11" s="5" t="s">
        <v>45</v>
      </c>
      <c r="J11" s="6" t="s">
        <v>6</v>
      </c>
      <c r="K11">
        <f>COUNTIF(D:D,"*10*")</f>
        <v>32</v>
      </c>
      <c r="L11">
        <v>209</v>
      </c>
      <c r="M11" s="9">
        <f t="shared" si="1"/>
        <v>0.15311004784688995</v>
      </c>
    </row>
    <row r="12" spans="1:13" x14ac:dyDescent="0.35">
      <c r="A12" s="6">
        <v>79580747</v>
      </c>
      <c r="B12" s="6" t="s">
        <v>4</v>
      </c>
      <c r="C12" s="6" t="s">
        <v>9</v>
      </c>
      <c r="D12" s="6" t="s">
        <v>8</v>
      </c>
      <c r="E12" s="5" t="s">
        <v>43</v>
      </c>
      <c r="F12" s="5" t="s">
        <v>123</v>
      </c>
      <c r="G12" s="5" t="s">
        <v>33</v>
      </c>
      <c r="J12" s="6" t="s">
        <v>11</v>
      </c>
      <c r="K12">
        <f>COUNTIF(D:D,"*11*")</f>
        <v>15</v>
      </c>
      <c r="L12">
        <v>98</v>
      </c>
      <c r="M12" s="9">
        <f t="shared" si="1"/>
        <v>0.15306122448979592</v>
      </c>
    </row>
    <row r="13" spans="1:13" x14ac:dyDescent="0.35">
      <c r="A13" s="6">
        <v>79580904</v>
      </c>
      <c r="B13" s="6" t="s">
        <v>4</v>
      </c>
      <c r="C13" s="6" t="s">
        <v>10</v>
      </c>
      <c r="D13" s="6" t="s">
        <v>12</v>
      </c>
      <c r="E13" s="5" t="s">
        <v>41</v>
      </c>
      <c r="F13" s="5" t="s">
        <v>68</v>
      </c>
      <c r="G13" s="5" t="s">
        <v>33</v>
      </c>
      <c r="J13" s="6" t="s">
        <v>13</v>
      </c>
      <c r="K13">
        <f>COUNTIF(D:D,"*More*")</f>
        <v>2</v>
      </c>
      <c r="L13">
        <v>28</v>
      </c>
      <c r="M13" s="9">
        <f t="shared" si="1"/>
        <v>7.1428571428571425E-2</v>
      </c>
    </row>
    <row r="14" spans="1:13" x14ac:dyDescent="0.35">
      <c r="A14" s="6">
        <v>79581781</v>
      </c>
      <c r="B14" s="6" t="s">
        <v>4</v>
      </c>
      <c r="C14" s="6" t="s">
        <v>9</v>
      </c>
      <c r="D14" s="6" t="s">
        <v>8</v>
      </c>
      <c r="E14" s="5" t="s">
        <v>45</v>
      </c>
      <c r="F14" s="5" t="s">
        <v>41</v>
      </c>
      <c r="G14" s="5" t="s">
        <v>33</v>
      </c>
      <c r="M14" s="9"/>
    </row>
    <row r="15" spans="1:13" x14ac:dyDescent="0.35">
      <c r="A15" s="6">
        <v>79581899</v>
      </c>
      <c r="B15" s="6" t="s">
        <v>4</v>
      </c>
      <c r="C15" s="6" t="s">
        <v>9</v>
      </c>
      <c r="D15" s="6" t="s">
        <v>8</v>
      </c>
      <c r="E15" s="5" t="s">
        <v>46</v>
      </c>
      <c r="F15" s="5" t="s">
        <v>161</v>
      </c>
      <c r="G15" s="5" t="s">
        <v>42</v>
      </c>
      <c r="K15" t="s">
        <v>263</v>
      </c>
      <c r="L15" t="s">
        <v>264</v>
      </c>
      <c r="M15" t="s">
        <v>265</v>
      </c>
    </row>
    <row r="16" spans="1:13" x14ac:dyDescent="0.35">
      <c r="A16" s="6">
        <v>79584747</v>
      </c>
      <c r="B16" s="6" t="s">
        <v>4</v>
      </c>
      <c r="C16" s="6" t="s">
        <v>9</v>
      </c>
      <c r="D16" s="6" t="s">
        <v>8</v>
      </c>
      <c r="E16" s="5" t="s">
        <v>35</v>
      </c>
      <c r="F16" s="5" t="s">
        <v>19</v>
      </c>
      <c r="G16" s="5" t="s">
        <v>33</v>
      </c>
      <c r="J16" s="5" t="s">
        <v>33</v>
      </c>
      <c r="K16">
        <f>COUNTIF(E:E,"*sleep*")</f>
        <v>31</v>
      </c>
      <c r="L16">
        <f>COUNTIF(F:F,"*sleep*")</f>
        <v>50</v>
      </c>
      <c r="M16">
        <f>COUNTIF(G:G,"*sleep*")</f>
        <v>52</v>
      </c>
    </row>
    <row r="17" spans="1:13" x14ac:dyDescent="0.35">
      <c r="A17" s="6">
        <v>79586297</v>
      </c>
      <c r="B17" s="6" t="s">
        <v>4</v>
      </c>
      <c r="C17" s="6" t="s">
        <v>10</v>
      </c>
      <c r="D17" s="6" t="s">
        <v>8</v>
      </c>
      <c r="E17" s="5" t="s">
        <v>23</v>
      </c>
      <c r="F17" s="5" t="s">
        <v>33</v>
      </c>
      <c r="G17" s="5" t="s">
        <v>88</v>
      </c>
      <c r="J17" s="5" t="s">
        <v>182</v>
      </c>
      <c r="K17">
        <f>COUNTIF(E:E,"*day*")</f>
        <v>0</v>
      </c>
      <c r="L17">
        <f>COUNTIF(F:F,"*day*")</f>
        <v>4</v>
      </c>
      <c r="M17">
        <f>COUNTIF(G:G,"*day*")</f>
        <v>6</v>
      </c>
    </row>
    <row r="18" spans="1:13" x14ac:dyDescent="0.35">
      <c r="A18" s="6">
        <v>79587605</v>
      </c>
      <c r="B18" s="6" t="s">
        <v>4</v>
      </c>
      <c r="C18" s="6" t="s">
        <v>7</v>
      </c>
      <c r="D18" s="6" t="s">
        <v>6</v>
      </c>
      <c r="E18" s="5" t="s">
        <v>33</v>
      </c>
      <c r="F18" s="5" t="s">
        <v>29</v>
      </c>
      <c r="G18" s="5" t="s">
        <v>162</v>
      </c>
      <c r="J18" s="5" t="s">
        <v>266</v>
      </c>
      <c r="K18">
        <f>SUM(K16:K17)</f>
        <v>31</v>
      </c>
      <c r="L18">
        <f>SUM(L16:L17)</f>
        <v>54</v>
      </c>
      <c r="M18">
        <f>SUM(M16:M17)</f>
        <v>58</v>
      </c>
    </row>
    <row r="19" spans="1:13" x14ac:dyDescent="0.35">
      <c r="A19" s="6">
        <v>79588565</v>
      </c>
      <c r="B19" s="6" t="s">
        <v>4</v>
      </c>
      <c r="C19" s="6" t="s">
        <v>9</v>
      </c>
      <c r="D19" s="6" t="s">
        <v>11</v>
      </c>
      <c r="E19" s="5" t="s">
        <v>50</v>
      </c>
      <c r="F19" s="5" t="s">
        <v>21</v>
      </c>
      <c r="G19" s="5" t="s">
        <v>33</v>
      </c>
    </row>
    <row r="20" spans="1:13" x14ac:dyDescent="0.35">
      <c r="A20" s="6">
        <v>79591604</v>
      </c>
      <c r="B20" s="6" t="s">
        <v>4</v>
      </c>
      <c r="C20" s="6" t="s">
        <v>10</v>
      </c>
      <c r="D20" s="6" t="s">
        <v>8</v>
      </c>
      <c r="E20" s="5" t="s">
        <v>23</v>
      </c>
      <c r="F20" s="5" t="s">
        <v>33</v>
      </c>
      <c r="G20" s="5" t="s">
        <v>45</v>
      </c>
    </row>
    <row r="21" spans="1:13" x14ac:dyDescent="0.35">
      <c r="A21" s="6">
        <v>79596238</v>
      </c>
      <c r="B21" s="6" t="s">
        <v>4</v>
      </c>
      <c r="C21" s="6" t="s">
        <v>7</v>
      </c>
      <c r="D21" s="6" t="s">
        <v>8</v>
      </c>
      <c r="E21" s="5" t="s">
        <v>30</v>
      </c>
      <c r="F21" s="5" t="s">
        <v>23</v>
      </c>
      <c r="G21" s="5" t="s">
        <v>33</v>
      </c>
    </row>
    <row r="22" spans="1:13" x14ac:dyDescent="0.35">
      <c r="A22" s="6">
        <v>79596781</v>
      </c>
      <c r="B22" s="6" t="s">
        <v>4</v>
      </c>
      <c r="C22" s="6" t="s">
        <v>10</v>
      </c>
      <c r="D22" s="6" t="s">
        <v>8</v>
      </c>
      <c r="E22" s="5" t="s">
        <v>33</v>
      </c>
      <c r="F22" s="5" t="s">
        <v>25</v>
      </c>
      <c r="G22" s="5" t="s">
        <v>26</v>
      </c>
    </row>
    <row r="23" spans="1:13" x14ac:dyDescent="0.35">
      <c r="A23" s="6">
        <v>79601995</v>
      </c>
      <c r="B23" s="6" t="s">
        <v>4</v>
      </c>
      <c r="C23" s="6" t="s">
        <v>7</v>
      </c>
      <c r="D23" s="6" t="s">
        <v>8</v>
      </c>
      <c r="E23" s="5" t="s">
        <v>60</v>
      </c>
      <c r="F23" s="5" t="s">
        <v>33</v>
      </c>
      <c r="G23" s="5" t="s">
        <v>150</v>
      </c>
    </row>
    <row r="24" spans="1:13" x14ac:dyDescent="0.35">
      <c r="A24" s="6">
        <v>79602119</v>
      </c>
      <c r="B24" s="6" t="s">
        <v>4</v>
      </c>
      <c r="C24" s="6" t="s">
        <v>10</v>
      </c>
      <c r="D24" s="6" t="s">
        <v>8</v>
      </c>
      <c r="E24" s="5" t="s">
        <v>23</v>
      </c>
      <c r="F24" s="5" t="s">
        <v>45</v>
      </c>
      <c r="G24" s="5" t="s">
        <v>216</v>
      </c>
    </row>
    <row r="25" spans="1:13" x14ac:dyDescent="0.35">
      <c r="A25" s="6">
        <v>79604695</v>
      </c>
      <c r="B25" s="6" t="s">
        <v>4</v>
      </c>
      <c r="C25" s="6" t="s">
        <v>14</v>
      </c>
      <c r="D25" s="6" t="s">
        <v>11</v>
      </c>
      <c r="E25" s="5" t="s">
        <v>33</v>
      </c>
      <c r="F25" s="5" t="s">
        <v>150</v>
      </c>
      <c r="G25" s="5" t="s">
        <v>46</v>
      </c>
    </row>
    <row r="26" spans="1:13" x14ac:dyDescent="0.35">
      <c r="A26" s="6">
        <v>79620826</v>
      </c>
      <c r="B26" s="6" t="s">
        <v>4</v>
      </c>
      <c r="C26" s="6" t="s">
        <v>9</v>
      </c>
      <c r="D26" s="6" t="s">
        <v>8</v>
      </c>
      <c r="E26" s="5" t="s">
        <v>69</v>
      </c>
      <c r="F26" s="5" t="s">
        <v>42</v>
      </c>
      <c r="G26" s="5" t="s">
        <v>182</v>
      </c>
    </row>
    <row r="27" spans="1:13" x14ac:dyDescent="0.35">
      <c r="A27" s="6">
        <v>79621036</v>
      </c>
      <c r="B27" s="6" t="s">
        <v>4</v>
      </c>
      <c r="C27" s="6" t="s">
        <v>7</v>
      </c>
      <c r="D27" s="6" t="s">
        <v>8</v>
      </c>
      <c r="E27" s="5" t="s">
        <v>61</v>
      </c>
      <c r="F27" s="5" t="s">
        <v>33</v>
      </c>
      <c r="G27" s="5" t="s">
        <v>162</v>
      </c>
    </row>
    <row r="28" spans="1:13" x14ac:dyDescent="0.35">
      <c r="A28" s="6">
        <v>79622173</v>
      </c>
      <c r="B28" s="6" t="s">
        <v>4</v>
      </c>
      <c r="C28" s="6" t="s">
        <v>9</v>
      </c>
      <c r="D28" s="6" t="s">
        <v>6</v>
      </c>
      <c r="E28" s="5" t="s">
        <v>60</v>
      </c>
      <c r="F28" s="5" t="s">
        <v>31</v>
      </c>
      <c r="G28" s="5" t="s">
        <v>182</v>
      </c>
    </row>
    <row r="29" spans="1:13" x14ac:dyDescent="0.35">
      <c r="A29" s="6">
        <v>79627228</v>
      </c>
      <c r="B29" s="6" t="s">
        <v>4</v>
      </c>
      <c r="C29" s="6" t="s">
        <v>9</v>
      </c>
      <c r="D29" s="6" t="s">
        <v>12</v>
      </c>
      <c r="E29" s="5" t="s">
        <v>70</v>
      </c>
      <c r="F29" s="5" t="s">
        <v>67</v>
      </c>
      <c r="G29" s="5" t="s">
        <v>33</v>
      </c>
    </row>
    <row r="30" spans="1:13" x14ac:dyDescent="0.35">
      <c r="A30" s="6">
        <v>79628721</v>
      </c>
      <c r="B30" s="6" t="s">
        <v>15</v>
      </c>
      <c r="C30" s="6" t="s">
        <v>7</v>
      </c>
      <c r="D30" s="6" t="s">
        <v>8</v>
      </c>
      <c r="E30" s="5" t="s">
        <v>23</v>
      </c>
      <c r="F30" s="5" t="s">
        <v>33</v>
      </c>
      <c r="G30" s="5" t="s">
        <v>61</v>
      </c>
    </row>
    <row r="31" spans="1:13" x14ac:dyDescent="0.35">
      <c r="A31" s="6">
        <v>79629885</v>
      </c>
      <c r="B31" s="6" t="s">
        <v>4</v>
      </c>
      <c r="C31" s="6" t="s">
        <v>9</v>
      </c>
      <c r="D31" s="6" t="s">
        <v>8</v>
      </c>
      <c r="E31" s="5" t="s">
        <v>33</v>
      </c>
      <c r="F31" s="5" t="s">
        <v>88</v>
      </c>
      <c r="G31" s="5" t="s">
        <v>58</v>
      </c>
    </row>
    <row r="32" spans="1:13" x14ac:dyDescent="0.35">
      <c r="A32" s="6">
        <v>79643272</v>
      </c>
      <c r="B32" s="6" t="s">
        <v>15</v>
      </c>
      <c r="C32" s="6" t="s">
        <v>9</v>
      </c>
      <c r="D32" s="6" t="s">
        <v>8</v>
      </c>
      <c r="E32" s="5" t="s">
        <v>50</v>
      </c>
      <c r="F32" s="5" t="s">
        <v>33</v>
      </c>
      <c r="G32" s="5" t="s">
        <v>113</v>
      </c>
    </row>
    <row r="33" spans="1:7" x14ac:dyDescent="0.35">
      <c r="A33" s="6">
        <v>79646245</v>
      </c>
      <c r="B33" s="6" t="s">
        <v>4</v>
      </c>
      <c r="C33" s="6" t="s">
        <v>7</v>
      </c>
      <c r="D33" s="6" t="s">
        <v>8</v>
      </c>
      <c r="E33" s="5" t="s">
        <v>23</v>
      </c>
      <c r="F33" s="5" t="s">
        <v>33</v>
      </c>
      <c r="G33" s="5" t="s">
        <v>36</v>
      </c>
    </row>
    <row r="34" spans="1:7" x14ac:dyDescent="0.35">
      <c r="A34" s="6">
        <v>79653398</v>
      </c>
      <c r="B34" s="6" t="s">
        <v>4</v>
      </c>
      <c r="C34" s="6" t="s">
        <v>7</v>
      </c>
      <c r="D34" s="6" t="s">
        <v>8</v>
      </c>
      <c r="E34" s="5" t="s">
        <v>75</v>
      </c>
      <c r="F34" s="5" t="s">
        <v>33</v>
      </c>
      <c r="G34" s="5" t="s">
        <v>46</v>
      </c>
    </row>
    <row r="35" spans="1:7" x14ac:dyDescent="0.35">
      <c r="A35" s="6">
        <v>79658179</v>
      </c>
      <c r="B35" s="6" t="s">
        <v>4</v>
      </c>
      <c r="C35" s="6" t="s">
        <v>5</v>
      </c>
      <c r="D35" s="6" t="s">
        <v>8</v>
      </c>
      <c r="E35" s="5" t="s">
        <v>23</v>
      </c>
      <c r="F35" s="5" t="s">
        <v>33</v>
      </c>
      <c r="G35" s="5" t="s">
        <v>25</v>
      </c>
    </row>
    <row r="36" spans="1:7" x14ac:dyDescent="0.35">
      <c r="A36" s="6">
        <v>79686776</v>
      </c>
      <c r="B36" s="6" t="s">
        <v>15</v>
      </c>
      <c r="C36" s="6" t="s">
        <v>7</v>
      </c>
      <c r="D36" s="6" t="s">
        <v>6</v>
      </c>
      <c r="E36" s="5" t="s">
        <v>29</v>
      </c>
      <c r="F36" s="5" t="s">
        <v>33</v>
      </c>
      <c r="G36" s="5" t="s">
        <v>58</v>
      </c>
    </row>
    <row r="37" spans="1:7" x14ac:dyDescent="0.35">
      <c r="A37" s="6">
        <v>79695904</v>
      </c>
      <c r="B37" s="6" t="s">
        <v>15</v>
      </c>
      <c r="C37" s="6" t="s">
        <v>9</v>
      </c>
      <c r="D37" s="6" t="s">
        <v>6</v>
      </c>
      <c r="E37" s="5" t="s">
        <v>145</v>
      </c>
      <c r="F37" s="5" t="s">
        <v>138</v>
      </c>
      <c r="G37" s="5" t="s">
        <v>111</v>
      </c>
    </row>
    <row r="38" spans="1:7" x14ac:dyDescent="0.35">
      <c r="A38" s="6">
        <v>79706400</v>
      </c>
      <c r="B38" s="6" t="s">
        <v>4</v>
      </c>
      <c r="C38" s="6" t="s">
        <v>7</v>
      </c>
      <c r="D38" s="6" t="s">
        <v>8</v>
      </c>
      <c r="E38" s="5" t="s">
        <v>81</v>
      </c>
      <c r="F38" s="5" t="s">
        <v>23</v>
      </c>
      <c r="G38" s="5" t="s">
        <v>33</v>
      </c>
    </row>
    <row r="39" spans="1:7" x14ac:dyDescent="0.35">
      <c r="A39" s="6">
        <v>79726456</v>
      </c>
      <c r="B39" s="6" t="s">
        <v>4</v>
      </c>
      <c r="C39" s="6" t="s">
        <v>9</v>
      </c>
      <c r="D39" s="6" t="s">
        <v>8</v>
      </c>
      <c r="E39" s="5" t="s">
        <v>23</v>
      </c>
      <c r="F39" s="5" t="s">
        <v>35</v>
      </c>
      <c r="G39" s="5" t="s">
        <v>33</v>
      </c>
    </row>
    <row r="40" spans="1:7" x14ac:dyDescent="0.35">
      <c r="A40" s="6">
        <v>79729876</v>
      </c>
      <c r="B40" s="6" t="s">
        <v>4</v>
      </c>
      <c r="C40" s="6" t="s">
        <v>9</v>
      </c>
      <c r="D40" s="6" t="s">
        <v>12</v>
      </c>
      <c r="E40" s="5" t="s">
        <v>49</v>
      </c>
      <c r="F40" s="5" t="s">
        <v>174</v>
      </c>
      <c r="G40" s="5" t="s">
        <v>182</v>
      </c>
    </row>
    <row r="41" spans="1:7" x14ac:dyDescent="0.35">
      <c r="A41" s="6">
        <v>79809257</v>
      </c>
      <c r="B41" s="6" t="s">
        <v>4</v>
      </c>
      <c r="C41" s="6" t="s">
        <v>14</v>
      </c>
      <c r="D41" s="6" t="s">
        <v>11</v>
      </c>
      <c r="E41" s="5" t="s">
        <v>33</v>
      </c>
      <c r="F41" s="5" t="s">
        <v>61</v>
      </c>
      <c r="G41" s="5" t="s">
        <v>58</v>
      </c>
    </row>
    <row r="42" spans="1:7" x14ac:dyDescent="0.35">
      <c r="A42" s="6">
        <v>80217385</v>
      </c>
      <c r="B42" s="6" t="s">
        <v>4</v>
      </c>
      <c r="C42" s="6" t="s">
        <v>7</v>
      </c>
      <c r="D42" s="6" t="s">
        <v>6</v>
      </c>
      <c r="E42" s="5" t="s">
        <v>20</v>
      </c>
      <c r="F42" s="5" t="s">
        <v>46</v>
      </c>
      <c r="G42" s="5" t="s">
        <v>33</v>
      </c>
    </row>
    <row r="43" spans="1:7" x14ac:dyDescent="0.35">
      <c r="A43" s="6">
        <v>80672923</v>
      </c>
      <c r="B43" s="6" t="s">
        <v>4</v>
      </c>
      <c r="C43" s="6" t="s">
        <v>10</v>
      </c>
      <c r="D43" s="6" t="s">
        <v>8</v>
      </c>
      <c r="E43" s="5" t="s">
        <v>33</v>
      </c>
      <c r="F43" s="5" t="s">
        <v>38</v>
      </c>
      <c r="G43" s="5" t="s">
        <v>162</v>
      </c>
    </row>
    <row r="44" spans="1:7" x14ac:dyDescent="0.35">
      <c r="A44" s="6">
        <v>80919563</v>
      </c>
      <c r="B44" s="6" t="s">
        <v>4</v>
      </c>
      <c r="C44" s="6" t="s">
        <v>7</v>
      </c>
      <c r="D44" s="6" t="s">
        <v>8</v>
      </c>
      <c r="E44" s="5" t="s">
        <v>87</v>
      </c>
      <c r="F44" s="5" t="s">
        <v>31</v>
      </c>
      <c r="G44" s="5" t="s">
        <v>182</v>
      </c>
    </row>
    <row r="45" spans="1:7" x14ac:dyDescent="0.35">
      <c r="A45" s="6">
        <v>80919684</v>
      </c>
      <c r="B45" s="6" t="s">
        <v>4</v>
      </c>
      <c r="C45" s="6" t="s">
        <v>9</v>
      </c>
      <c r="D45" s="6" t="s">
        <v>6</v>
      </c>
      <c r="E45" s="5" t="s">
        <v>27</v>
      </c>
      <c r="F45" s="5" t="s">
        <v>33</v>
      </c>
      <c r="G45" s="5" t="s">
        <v>227</v>
      </c>
    </row>
    <row r="46" spans="1:7" x14ac:dyDescent="0.35">
      <c r="A46" s="6">
        <v>80919757</v>
      </c>
      <c r="B46" s="6" t="s">
        <v>4</v>
      </c>
      <c r="C46" s="6" t="s">
        <v>9</v>
      </c>
      <c r="D46" s="6" t="s">
        <v>11</v>
      </c>
      <c r="E46" s="5" t="s">
        <v>35</v>
      </c>
      <c r="F46" s="5" t="s">
        <v>33</v>
      </c>
      <c r="G46" s="5" t="s">
        <v>150</v>
      </c>
    </row>
    <row r="47" spans="1:7" x14ac:dyDescent="0.35">
      <c r="A47" s="6">
        <v>80919888</v>
      </c>
      <c r="B47" s="6" t="s">
        <v>15</v>
      </c>
      <c r="C47" s="6" t="s">
        <v>7</v>
      </c>
      <c r="D47" s="6" t="s">
        <v>8</v>
      </c>
      <c r="E47" s="5" t="s">
        <v>33</v>
      </c>
      <c r="F47" s="5" t="s">
        <v>182</v>
      </c>
      <c r="G47" s="5" t="s">
        <v>36</v>
      </c>
    </row>
    <row r="48" spans="1:7" x14ac:dyDescent="0.35">
      <c r="A48" s="6">
        <v>80920284</v>
      </c>
      <c r="B48" s="6" t="s">
        <v>4</v>
      </c>
      <c r="C48" s="6" t="s">
        <v>7</v>
      </c>
      <c r="D48" s="6" t="s">
        <v>13</v>
      </c>
      <c r="E48" s="5" t="s">
        <v>92</v>
      </c>
      <c r="F48" s="5" t="s">
        <v>153</v>
      </c>
      <c r="G48" s="5" t="s">
        <v>41</v>
      </c>
    </row>
    <row r="49" spans="1:7" x14ac:dyDescent="0.35">
      <c r="A49" s="6">
        <v>80920322</v>
      </c>
      <c r="B49" s="6" t="s">
        <v>4</v>
      </c>
      <c r="C49" s="6" t="s">
        <v>9</v>
      </c>
      <c r="D49" s="6" t="s">
        <v>8</v>
      </c>
      <c r="E49" s="5" t="s">
        <v>25</v>
      </c>
      <c r="F49" s="5" t="s">
        <v>46</v>
      </c>
      <c r="G49" s="5" t="s">
        <v>33</v>
      </c>
    </row>
    <row r="50" spans="1:7" x14ac:dyDescent="0.35">
      <c r="A50" s="6">
        <v>80920429</v>
      </c>
      <c r="B50" s="6" t="s">
        <v>15</v>
      </c>
      <c r="C50" s="6" t="s">
        <v>9</v>
      </c>
      <c r="D50" s="6" t="s">
        <v>12</v>
      </c>
      <c r="E50" s="5" t="s">
        <v>33</v>
      </c>
      <c r="F50" s="5" t="s">
        <v>23</v>
      </c>
      <c r="G50" s="5" t="s">
        <v>113</v>
      </c>
    </row>
    <row r="51" spans="1:7" x14ac:dyDescent="0.35">
      <c r="A51" s="6">
        <v>80921241</v>
      </c>
      <c r="B51" s="6" t="s">
        <v>4</v>
      </c>
      <c r="C51" s="6" t="s">
        <v>9</v>
      </c>
      <c r="D51" s="6" t="s">
        <v>8</v>
      </c>
      <c r="E51" s="5" t="s">
        <v>35</v>
      </c>
      <c r="F51" s="5" t="s">
        <v>41</v>
      </c>
      <c r="G51" s="5" t="s">
        <v>33</v>
      </c>
    </row>
    <row r="52" spans="1:7" x14ac:dyDescent="0.35">
      <c r="A52" s="6">
        <v>80921644</v>
      </c>
      <c r="B52" s="6" t="s">
        <v>16</v>
      </c>
      <c r="C52" s="6" t="s">
        <v>17</v>
      </c>
      <c r="D52" s="6" t="s">
        <v>17</v>
      </c>
      <c r="E52" s="5" t="s">
        <v>32</v>
      </c>
      <c r="F52" s="5" t="s">
        <v>33</v>
      </c>
      <c r="G52" s="5" t="s">
        <v>199</v>
      </c>
    </row>
    <row r="53" spans="1:7" x14ac:dyDescent="0.35">
      <c r="A53" s="6">
        <v>80922058</v>
      </c>
      <c r="B53" s="6" t="s">
        <v>4</v>
      </c>
      <c r="C53" s="6" t="s">
        <v>7</v>
      </c>
      <c r="D53" s="6" t="s">
        <v>8</v>
      </c>
      <c r="E53" s="5" t="s">
        <v>66</v>
      </c>
      <c r="F53" s="5" t="s">
        <v>177</v>
      </c>
      <c r="G53" s="5" t="s">
        <v>23</v>
      </c>
    </row>
    <row r="54" spans="1:7" x14ac:dyDescent="0.35">
      <c r="A54" s="6">
        <v>80922914</v>
      </c>
      <c r="B54" s="6" t="s">
        <v>4</v>
      </c>
      <c r="C54" s="6" t="s">
        <v>9</v>
      </c>
      <c r="D54" s="6" t="s">
        <v>8</v>
      </c>
      <c r="E54" s="5" t="s">
        <v>66</v>
      </c>
      <c r="F54" s="5" t="s">
        <v>23</v>
      </c>
      <c r="G54" s="5" t="s">
        <v>33</v>
      </c>
    </row>
    <row r="55" spans="1:7" x14ac:dyDescent="0.35">
      <c r="A55" s="6">
        <v>80923101</v>
      </c>
      <c r="B55" s="6" t="s">
        <v>4</v>
      </c>
      <c r="C55" s="6" t="s">
        <v>7</v>
      </c>
      <c r="D55" s="6" t="s">
        <v>8</v>
      </c>
      <c r="E55" s="5" t="s">
        <v>46</v>
      </c>
      <c r="F55" s="5" t="s">
        <v>33</v>
      </c>
      <c r="G55" s="5" t="s">
        <v>61</v>
      </c>
    </row>
    <row r="56" spans="1:7" x14ac:dyDescent="0.35">
      <c r="A56" s="6">
        <v>80923646</v>
      </c>
      <c r="B56" s="6" t="s">
        <v>4</v>
      </c>
      <c r="C56" s="6" t="s">
        <v>5</v>
      </c>
      <c r="D56" s="6" t="s">
        <v>8</v>
      </c>
      <c r="E56" s="5" t="s">
        <v>31</v>
      </c>
      <c r="F56" s="5" t="s">
        <v>19</v>
      </c>
      <c r="G56" s="5" t="s">
        <v>33</v>
      </c>
    </row>
    <row r="57" spans="1:7" x14ac:dyDescent="0.35">
      <c r="A57" s="6">
        <v>80923693</v>
      </c>
      <c r="B57" s="6" t="s">
        <v>4</v>
      </c>
      <c r="C57" s="6" t="s">
        <v>9</v>
      </c>
      <c r="D57" s="6" t="s">
        <v>8</v>
      </c>
      <c r="E57" s="5" t="s">
        <v>23</v>
      </c>
      <c r="F57" s="5" t="s">
        <v>33</v>
      </c>
      <c r="G57" s="5" t="s">
        <v>60</v>
      </c>
    </row>
    <row r="58" spans="1:7" x14ac:dyDescent="0.35">
      <c r="A58" s="6">
        <v>80923703</v>
      </c>
      <c r="B58" s="6" t="s">
        <v>4</v>
      </c>
      <c r="C58" s="6" t="s">
        <v>9</v>
      </c>
      <c r="D58" s="6" t="s">
        <v>8</v>
      </c>
      <c r="E58" s="5" t="s">
        <v>33</v>
      </c>
      <c r="F58" s="5" t="s">
        <v>23</v>
      </c>
      <c r="G58" s="5" t="s">
        <v>162</v>
      </c>
    </row>
    <row r="59" spans="1:7" x14ac:dyDescent="0.35">
      <c r="A59" s="6">
        <v>80923902</v>
      </c>
      <c r="B59" s="6" t="s">
        <v>4</v>
      </c>
      <c r="C59" s="6" t="s">
        <v>7</v>
      </c>
      <c r="D59" s="6" t="s">
        <v>6</v>
      </c>
      <c r="E59" s="5" t="s">
        <v>97</v>
      </c>
      <c r="F59" s="5" t="s">
        <v>59</v>
      </c>
      <c r="G59" s="5" t="s">
        <v>116</v>
      </c>
    </row>
    <row r="60" spans="1:7" x14ac:dyDescent="0.35">
      <c r="A60" s="6">
        <v>80924608</v>
      </c>
      <c r="B60" s="6" t="s">
        <v>4</v>
      </c>
      <c r="C60" s="6" t="s">
        <v>7</v>
      </c>
      <c r="D60" s="6" t="s">
        <v>6</v>
      </c>
      <c r="E60" s="5" t="s">
        <v>33</v>
      </c>
      <c r="F60" s="5" t="s">
        <v>31</v>
      </c>
      <c r="G60" s="5" t="s">
        <v>225</v>
      </c>
    </row>
    <row r="61" spans="1:7" x14ac:dyDescent="0.35">
      <c r="A61" s="6">
        <v>80929614</v>
      </c>
      <c r="B61" s="6" t="s">
        <v>4</v>
      </c>
      <c r="C61" s="6" t="s">
        <v>9</v>
      </c>
      <c r="D61" s="6" t="s">
        <v>8</v>
      </c>
      <c r="E61" s="5" t="s">
        <v>23</v>
      </c>
      <c r="F61" s="5" t="s">
        <v>33</v>
      </c>
      <c r="G61" s="5" t="s">
        <v>36</v>
      </c>
    </row>
    <row r="62" spans="1:7" x14ac:dyDescent="0.35">
      <c r="A62" s="6">
        <v>80930364</v>
      </c>
      <c r="B62" s="6" t="s">
        <v>4</v>
      </c>
      <c r="C62" s="6" t="s">
        <v>10</v>
      </c>
      <c r="D62" s="6" t="s">
        <v>11</v>
      </c>
      <c r="E62" s="5" t="s">
        <v>25</v>
      </c>
      <c r="F62" s="5" t="s">
        <v>22</v>
      </c>
      <c r="G62" s="5" t="s">
        <v>33</v>
      </c>
    </row>
    <row r="63" spans="1:7" x14ac:dyDescent="0.35">
      <c r="A63" s="6">
        <v>80930614</v>
      </c>
      <c r="B63" s="6" t="s">
        <v>15</v>
      </c>
      <c r="C63" s="6" t="s">
        <v>7</v>
      </c>
      <c r="D63" s="6" t="s">
        <v>11</v>
      </c>
      <c r="E63" s="5" t="s">
        <v>61</v>
      </c>
      <c r="F63" s="5" t="s">
        <v>33</v>
      </c>
      <c r="G63" s="5" t="s">
        <v>61</v>
      </c>
    </row>
    <row r="64" spans="1:7" x14ac:dyDescent="0.35">
      <c r="A64" s="6">
        <v>80930730</v>
      </c>
      <c r="B64" s="6" t="s">
        <v>4</v>
      </c>
      <c r="C64" s="6" t="s">
        <v>9</v>
      </c>
      <c r="D64" s="6" t="s">
        <v>12</v>
      </c>
      <c r="E64" s="5" t="s">
        <v>33</v>
      </c>
      <c r="F64" s="5" t="s">
        <v>42</v>
      </c>
      <c r="G64" s="5" t="s">
        <v>230</v>
      </c>
    </row>
    <row r="65" spans="1:7" x14ac:dyDescent="0.35">
      <c r="A65" s="6">
        <v>80931890</v>
      </c>
      <c r="B65" s="6" t="s">
        <v>4</v>
      </c>
      <c r="C65" s="6" t="s">
        <v>9</v>
      </c>
      <c r="D65" s="6" t="s">
        <v>12</v>
      </c>
      <c r="E65" s="5" t="s">
        <v>23</v>
      </c>
      <c r="F65" s="5" t="s">
        <v>35</v>
      </c>
      <c r="G65" s="5" t="s">
        <v>33</v>
      </c>
    </row>
    <row r="66" spans="1:7" x14ac:dyDescent="0.35">
      <c r="A66" s="6">
        <v>80932308</v>
      </c>
      <c r="B66" s="6" t="s">
        <v>4</v>
      </c>
      <c r="C66" s="6" t="s">
        <v>7</v>
      </c>
      <c r="D66" s="6" t="s">
        <v>6</v>
      </c>
      <c r="E66" s="5" t="s">
        <v>23</v>
      </c>
      <c r="F66" s="5" t="s">
        <v>21</v>
      </c>
      <c r="G66" s="5" t="s">
        <v>33</v>
      </c>
    </row>
    <row r="67" spans="1:7" x14ac:dyDescent="0.35">
      <c r="A67" s="6">
        <v>80932547</v>
      </c>
      <c r="B67" s="6" t="s">
        <v>15</v>
      </c>
      <c r="C67" s="6" t="s">
        <v>7</v>
      </c>
      <c r="D67" s="6" t="s">
        <v>12</v>
      </c>
      <c r="E67" s="5" t="s">
        <v>141</v>
      </c>
      <c r="F67" s="5" t="s">
        <v>33</v>
      </c>
      <c r="G67" s="5" t="s">
        <v>52</v>
      </c>
    </row>
    <row r="68" spans="1:7" x14ac:dyDescent="0.35">
      <c r="A68" s="6">
        <v>80932803</v>
      </c>
      <c r="B68" s="6" t="s">
        <v>4</v>
      </c>
      <c r="C68" s="6" t="s">
        <v>9</v>
      </c>
      <c r="D68" s="6" t="s">
        <v>8</v>
      </c>
      <c r="E68" s="5" t="s">
        <v>87</v>
      </c>
      <c r="F68" s="5" t="s">
        <v>33</v>
      </c>
      <c r="G68" s="5" t="s">
        <v>181</v>
      </c>
    </row>
    <row r="69" spans="1:7" x14ac:dyDescent="0.35">
      <c r="A69" s="6">
        <v>80932813</v>
      </c>
      <c r="B69" s="6" t="s">
        <v>4</v>
      </c>
      <c r="C69" s="6" t="s">
        <v>14</v>
      </c>
      <c r="D69" s="6" t="s">
        <v>6</v>
      </c>
      <c r="E69" s="5" t="s">
        <v>49</v>
      </c>
      <c r="F69" s="5" t="s">
        <v>33</v>
      </c>
      <c r="G69" s="5" t="s">
        <v>176</v>
      </c>
    </row>
    <row r="70" spans="1:7" x14ac:dyDescent="0.35">
      <c r="A70" s="6">
        <v>80932843</v>
      </c>
      <c r="B70" s="6" t="s">
        <v>4</v>
      </c>
      <c r="C70" s="6" t="s">
        <v>7</v>
      </c>
      <c r="D70" s="6" t="s">
        <v>8</v>
      </c>
      <c r="E70" s="5" t="s">
        <v>33</v>
      </c>
      <c r="F70" s="5" t="s">
        <v>23</v>
      </c>
      <c r="G70" s="5" t="s">
        <v>28</v>
      </c>
    </row>
    <row r="71" spans="1:7" x14ac:dyDescent="0.35">
      <c r="A71" s="6">
        <v>80932933</v>
      </c>
      <c r="B71" s="6" t="s">
        <v>15</v>
      </c>
      <c r="C71" s="6" t="s">
        <v>9</v>
      </c>
      <c r="D71" s="6" t="s">
        <v>13</v>
      </c>
      <c r="E71" s="5" t="s">
        <v>78</v>
      </c>
      <c r="F71" s="5" t="s">
        <v>93</v>
      </c>
      <c r="G71" s="5" t="s">
        <v>33</v>
      </c>
    </row>
    <row r="72" spans="1:7" x14ac:dyDescent="0.35">
      <c r="A72" s="6">
        <v>80933025</v>
      </c>
      <c r="B72" s="6" t="s">
        <v>4</v>
      </c>
      <c r="C72" s="6" t="s">
        <v>7</v>
      </c>
      <c r="D72" s="6" t="s">
        <v>8</v>
      </c>
      <c r="E72" s="5" t="s">
        <v>49</v>
      </c>
      <c r="F72" s="5" t="s">
        <v>153</v>
      </c>
      <c r="G72" s="5" t="s">
        <v>33</v>
      </c>
    </row>
    <row r="73" spans="1:7" x14ac:dyDescent="0.35">
      <c r="A73" s="6">
        <v>80934946</v>
      </c>
      <c r="B73" s="6" t="s">
        <v>4</v>
      </c>
      <c r="C73" s="6" t="s">
        <v>7</v>
      </c>
      <c r="D73" s="6" t="s">
        <v>11</v>
      </c>
      <c r="E73" s="5" t="s">
        <v>33</v>
      </c>
      <c r="F73" s="5" t="s">
        <v>162</v>
      </c>
      <c r="G73" s="5" t="s">
        <v>162</v>
      </c>
    </row>
    <row r="74" spans="1:7" x14ac:dyDescent="0.35">
      <c r="A74" s="6">
        <v>80935119</v>
      </c>
      <c r="B74" s="6" t="s">
        <v>4</v>
      </c>
      <c r="C74" s="6" t="s">
        <v>7</v>
      </c>
      <c r="D74" s="6" t="s">
        <v>8</v>
      </c>
      <c r="E74" s="5" t="s">
        <v>23</v>
      </c>
      <c r="F74" s="5" t="s">
        <v>182</v>
      </c>
      <c r="G74" s="5" t="s">
        <v>58</v>
      </c>
    </row>
    <row r="75" spans="1:7" x14ac:dyDescent="0.35">
      <c r="A75" s="6">
        <v>80935557</v>
      </c>
      <c r="B75" s="6" t="s">
        <v>4</v>
      </c>
      <c r="C75" s="6" t="s">
        <v>14</v>
      </c>
      <c r="D75" s="6" t="s">
        <v>11</v>
      </c>
      <c r="E75" s="5" t="s">
        <v>73</v>
      </c>
      <c r="F75" s="5" t="s">
        <v>153</v>
      </c>
      <c r="G75" s="5" t="s">
        <v>33</v>
      </c>
    </row>
    <row r="76" spans="1:7" x14ac:dyDescent="0.35">
      <c r="A76" s="6">
        <v>80936724</v>
      </c>
      <c r="B76" s="6" t="s">
        <v>4</v>
      </c>
      <c r="C76" s="6" t="s">
        <v>9</v>
      </c>
      <c r="D76" s="6" t="s">
        <v>6</v>
      </c>
      <c r="E76" s="5" t="s">
        <v>26</v>
      </c>
      <c r="F76" s="5" t="s">
        <v>19</v>
      </c>
      <c r="G76" s="5" t="s">
        <v>33</v>
      </c>
    </row>
    <row r="77" spans="1:7" x14ac:dyDescent="0.35">
      <c r="A77" s="6">
        <v>80937440</v>
      </c>
      <c r="B77" s="6" t="s">
        <v>4</v>
      </c>
      <c r="C77" s="6" t="s">
        <v>7</v>
      </c>
      <c r="D77" s="6" t="s">
        <v>8</v>
      </c>
      <c r="E77" s="5" t="s">
        <v>25</v>
      </c>
      <c r="F77" s="5" t="s">
        <v>25</v>
      </c>
      <c r="G77" s="5" t="s">
        <v>33</v>
      </c>
    </row>
    <row r="78" spans="1:7" x14ac:dyDescent="0.35">
      <c r="A78" s="6">
        <v>80939462</v>
      </c>
      <c r="B78" s="6" t="s">
        <v>4</v>
      </c>
      <c r="C78" s="6" t="s">
        <v>9</v>
      </c>
      <c r="D78" s="6" t="s">
        <v>11</v>
      </c>
      <c r="E78" s="5" t="s">
        <v>109</v>
      </c>
      <c r="F78" s="5" t="s">
        <v>61</v>
      </c>
      <c r="G78" s="5" t="s">
        <v>33</v>
      </c>
    </row>
    <row r="79" spans="1:7" x14ac:dyDescent="0.35">
      <c r="A79" s="6">
        <v>80946595</v>
      </c>
      <c r="B79" s="6" t="s">
        <v>4</v>
      </c>
      <c r="C79" s="6" t="s">
        <v>9</v>
      </c>
      <c r="D79" s="6" t="s">
        <v>8</v>
      </c>
      <c r="E79" s="5" t="s">
        <v>33</v>
      </c>
      <c r="F79" s="5" t="s">
        <v>52</v>
      </c>
      <c r="G79" s="5" t="s">
        <v>237</v>
      </c>
    </row>
    <row r="80" spans="1:7" x14ac:dyDescent="0.35">
      <c r="A80" s="6">
        <v>80949948</v>
      </c>
      <c r="B80" s="6" t="s">
        <v>15</v>
      </c>
      <c r="C80" s="6" t="s">
        <v>7</v>
      </c>
      <c r="D80" s="6" t="s">
        <v>8</v>
      </c>
      <c r="E80" s="5" t="s">
        <v>33</v>
      </c>
      <c r="F80" s="5" t="s">
        <v>204</v>
      </c>
      <c r="G80" s="5" t="s">
        <v>162</v>
      </c>
    </row>
    <row r="81" spans="1:7" x14ac:dyDescent="0.35">
      <c r="A81" s="6">
        <v>80953042</v>
      </c>
      <c r="B81" s="6" t="s">
        <v>4</v>
      </c>
      <c r="C81" s="6" t="s">
        <v>7</v>
      </c>
      <c r="D81" s="6" t="s">
        <v>8</v>
      </c>
      <c r="E81" s="5" t="s">
        <v>23</v>
      </c>
      <c r="F81" s="5" t="s">
        <v>33</v>
      </c>
      <c r="G81" s="5" t="s">
        <v>45</v>
      </c>
    </row>
    <row r="82" spans="1:7" x14ac:dyDescent="0.35">
      <c r="A82" s="6">
        <v>80954485</v>
      </c>
      <c r="B82" s="6" t="s">
        <v>4</v>
      </c>
      <c r="C82" s="6" t="s">
        <v>9</v>
      </c>
      <c r="D82" s="6" t="s">
        <v>8</v>
      </c>
      <c r="E82" s="5" t="s">
        <v>23</v>
      </c>
      <c r="F82" s="5" t="s">
        <v>33</v>
      </c>
      <c r="G82" s="5" t="s">
        <v>35</v>
      </c>
    </row>
    <row r="83" spans="1:7" x14ac:dyDescent="0.35">
      <c r="A83" s="6">
        <v>80954520</v>
      </c>
      <c r="B83" s="6" t="s">
        <v>4</v>
      </c>
      <c r="C83" s="6" t="s">
        <v>7</v>
      </c>
      <c r="D83" s="6" t="s">
        <v>6</v>
      </c>
      <c r="E83" s="5" t="s">
        <v>19</v>
      </c>
      <c r="F83" s="5" t="s">
        <v>35</v>
      </c>
      <c r="G83" s="5" t="s">
        <v>33</v>
      </c>
    </row>
    <row r="84" spans="1:7" x14ac:dyDescent="0.35">
      <c r="A84" s="6">
        <v>80954713</v>
      </c>
      <c r="B84" s="6" t="s">
        <v>4</v>
      </c>
      <c r="C84" s="6" t="s">
        <v>7</v>
      </c>
      <c r="D84" s="6" t="s">
        <v>6</v>
      </c>
      <c r="E84" s="5" t="s">
        <v>114</v>
      </c>
      <c r="F84" s="5" t="s">
        <v>26</v>
      </c>
      <c r="G84" s="5" t="s">
        <v>238</v>
      </c>
    </row>
    <row r="85" spans="1:7" x14ac:dyDescent="0.35">
      <c r="A85" s="6">
        <v>80969522</v>
      </c>
      <c r="B85" s="6" t="s">
        <v>4</v>
      </c>
      <c r="C85" s="6" t="s">
        <v>10</v>
      </c>
      <c r="D85" s="6" t="s">
        <v>12</v>
      </c>
      <c r="E85" s="5" t="s">
        <v>50</v>
      </c>
      <c r="F85" s="5" t="s">
        <v>33</v>
      </c>
      <c r="G85" s="5" t="s">
        <v>80</v>
      </c>
    </row>
    <row r="86" spans="1:7" x14ac:dyDescent="0.35">
      <c r="A86" s="6">
        <v>80971607</v>
      </c>
      <c r="B86" s="6" t="s">
        <v>4</v>
      </c>
      <c r="C86" s="6" t="s">
        <v>7</v>
      </c>
      <c r="D86" s="6" t="s">
        <v>8</v>
      </c>
      <c r="E86" s="5" t="s">
        <v>23</v>
      </c>
      <c r="F86" s="5" t="s">
        <v>52</v>
      </c>
      <c r="G86" s="5" t="s">
        <v>33</v>
      </c>
    </row>
    <row r="87" spans="1:7" x14ac:dyDescent="0.35">
      <c r="A87" s="6">
        <v>80972806</v>
      </c>
      <c r="B87" s="6" t="s">
        <v>4</v>
      </c>
      <c r="C87" s="6" t="s">
        <v>9</v>
      </c>
      <c r="D87" s="6" t="s">
        <v>8</v>
      </c>
      <c r="E87" s="5" t="s">
        <v>41</v>
      </c>
      <c r="F87" s="5" t="s">
        <v>33</v>
      </c>
      <c r="G87" s="5" t="s">
        <v>239</v>
      </c>
    </row>
    <row r="88" spans="1:7" x14ac:dyDescent="0.35">
      <c r="A88" s="6">
        <v>80975682</v>
      </c>
      <c r="B88" s="6" t="s">
        <v>4</v>
      </c>
      <c r="C88" s="6" t="s">
        <v>9</v>
      </c>
      <c r="D88" s="6" t="s">
        <v>8</v>
      </c>
      <c r="E88" s="5" t="s">
        <v>22</v>
      </c>
      <c r="F88" s="5" t="s">
        <v>60</v>
      </c>
      <c r="G88" s="5" t="s">
        <v>33</v>
      </c>
    </row>
    <row r="89" spans="1:7" x14ac:dyDescent="0.35">
      <c r="A89" s="6">
        <v>80981368</v>
      </c>
      <c r="B89" s="6" t="s">
        <v>4</v>
      </c>
      <c r="C89" s="6" t="s">
        <v>7</v>
      </c>
      <c r="D89" s="6" t="s">
        <v>6</v>
      </c>
      <c r="E89" s="5" t="s">
        <v>108</v>
      </c>
      <c r="F89" s="5" t="s">
        <v>190</v>
      </c>
      <c r="G89" s="5" t="s">
        <v>240</v>
      </c>
    </row>
    <row r="90" spans="1:7" x14ac:dyDescent="0.35">
      <c r="A90" s="6">
        <v>80988929</v>
      </c>
      <c r="B90" s="6" t="s">
        <v>4</v>
      </c>
      <c r="C90" s="6" t="s">
        <v>9</v>
      </c>
      <c r="D90" s="6" t="s">
        <v>6</v>
      </c>
      <c r="E90" s="5" t="s">
        <v>23</v>
      </c>
      <c r="F90" s="5" t="s">
        <v>21</v>
      </c>
      <c r="G90" s="5" t="s">
        <v>33</v>
      </c>
    </row>
    <row r="91" spans="1:7" x14ac:dyDescent="0.35">
      <c r="A91" s="6">
        <v>80988936</v>
      </c>
      <c r="B91" s="6" t="s">
        <v>4</v>
      </c>
      <c r="C91" s="6" t="s">
        <v>7</v>
      </c>
      <c r="D91" s="6" t="s">
        <v>8</v>
      </c>
      <c r="E91" s="5" t="s">
        <v>22</v>
      </c>
      <c r="F91" s="5" t="s">
        <v>26</v>
      </c>
      <c r="G91" s="5" t="s">
        <v>33</v>
      </c>
    </row>
    <row r="92" spans="1:7" x14ac:dyDescent="0.35">
      <c r="A92" s="6">
        <v>80990186</v>
      </c>
      <c r="B92" s="6" t="s">
        <v>4</v>
      </c>
      <c r="C92" s="6" t="s">
        <v>14</v>
      </c>
      <c r="D92" s="6" t="s">
        <v>8</v>
      </c>
      <c r="E92" s="5" t="s">
        <v>33</v>
      </c>
      <c r="F92" s="5" t="s">
        <v>66</v>
      </c>
      <c r="G92" s="5" t="s">
        <v>23</v>
      </c>
    </row>
    <row r="93" spans="1:7" x14ac:dyDescent="0.35">
      <c r="A93" s="6">
        <v>80990987</v>
      </c>
      <c r="B93" s="6" t="s">
        <v>4</v>
      </c>
      <c r="C93" s="6" t="s">
        <v>14</v>
      </c>
      <c r="D93" s="6" t="s">
        <v>8</v>
      </c>
      <c r="E93" s="5" t="s">
        <v>28</v>
      </c>
      <c r="F93" s="5" t="s">
        <v>35</v>
      </c>
      <c r="G93" s="5" t="s">
        <v>33</v>
      </c>
    </row>
    <row r="94" spans="1:7" x14ac:dyDescent="0.35">
      <c r="A94" s="6">
        <v>80999167</v>
      </c>
      <c r="B94" s="6" t="s">
        <v>4</v>
      </c>
      <c r="C94" s="6" t="s">
        <v>7</v>
      </c>
      <c r="D94" s="6" t="s">
        <v>6</v>
      </c>
      <c r="E94" s="5" t="s">
        <v>33</v>
      </c>
      <c r="F94" s="5" t="s">
        <v>31</v>
      </c>
      <c r="G94" s="5" t="s">
        <v>162</v>
      </c>
    </row>
    <row r="95" spans="1:7" x14ac:dyDescent="0.35">
      <c r="A95" s="6">
        <v>81001683</v>
      </c>
      <c r="B95" s="6" t="s">
        <v>4</v>
      </c>
      <c r="C95" s="6" t="s">
        <v>9</v>
      </c>
      <c r="D95" s="6" t="s">
        <v>6</v>
      </c>
      <c r="E95" s="5" t="s">
        <v>111</v>
      </c>
      <c r="F95" s="5" t="s">
        <v>193</v>
      </c>
      <c r="G95" s="5" t="s">
        <v>46</v>
      </c>
    </row>
    <row r="96" spans="1:7" x14ac:dyDescent="0.35">
      <c r="A96" s="6">
        <v>81002358</v>
      </c>
      <c r="B96" s="6" t="s">
        <v>4</v>
      </c>
      <c r="C96" s="6" t="s">
        <v>10</v>
      </c>
      <c r="D96" s="6" t="s">
        <v>12</v>
      </c>
      <c r="E96" s="5" t="s">
        <v>21</v>
      </c>
      <c r="F96" s="5" t="s">
        <v>33</v>
      </c>
      <c r="G96" s="5" t="s">
        <v>162</v>
      </c>
    </row>
    <row r="97" spans="1:7" x14ac:dyDescent="0.35">
      <c r="A97" s="6">
        <v>81004721</v>
      </c>
      <c r="B97" s="6" t="s">
        <v>4</v>
      </c>
      <c r="C97" s="6" t="s">
        <v>7</v>
      </c>
      <c r="D97" s="6" t="s">
        <v>11</v>
      </c>
      <c r="E97" s="5" t="s">
        <v>45</v>
      </c>
      <c r="F97" s="5" t="s">
        <v>23</v>
      </c>
      <c r="G97" s="5" t="s">
        <v>33</v>
      </c>
    </row>
    <row r="98" spans="1:7" x14ac:dyDescent="0.35">
      <c r="A98" s="6">
        <v>81005563</v>
      </c>
      <c r="B98" s="6" t="s">
        <v>4</v>
      </c>
      <c r="C98" s="6" t="s">
        <v>7</v>
      </c>
      <c r="D98" s="6" t="s">
        <v>8</v>
      </c>
      <c r="E98" s="5" t="s">
        <v>27</v>
      </c>
      <c r="F98" s="5" t="s">
        <v>33</v>
      </c>
      <c r="G98" s="5" t="s">
        <v>22</v>
      </c>
    </row>
    <row r="99" spans="1:7" x14ac:dyDescent="0.35">
      <c r="A99" s="6">
        <v>81005863</v>
      </c>
      <c r="B99" s="6" t="s">
        <v>4</v>
      </c>
      <c r="C99" s="6" t="s">
        <v>9</v>
      </c>
      <c r="D99" s="6" t="s">
        <v>6</v>
      </c>
      <c r="E99" s="5" t="s">
        <v>23</v>
      </c>
      <c r="F99" s="5" t="s">
        <v>33</v>
      </c>
      <c r="G99" s="5" t="s">
        <v>22</v>
      </c>
    </row>
    <row r="100" spans="1:7" x14ac:dyDescent="0.35">
      <c r="A100" s="6">
        <v>81006823</v>
      </c>
      <c r="B100" s="6" t="s">
        <v>4</v>
      </c>
      <c r="C100" s="6" t="s">
        <v>7</v>
      </c>
      <c r="D100" s="6" t="s">
        <v>6</v>
      </c>
      <c r="E100" s="5" t="s">
        <v>33</v>
      </c>
      <c r="F100" s="5" t="s">
        <v>60</v>
      </c>
      <c r="G100" s="5" t="s">
        <v>162</v>
      </c>
    </row>
    <row r="101" spans="1:7" x14ac:dyDescent="0.35">
      <c r="A101" s="6">
        <v>81009101</v>
      </c>
      <c r="B101" s="6" t="s">
        <v>4</v>
      </c>
      <c r="C101" s="6" t="s">
        <v>7</v>
      </c>
      <c r="D101" s="6" t="s">
        <v>8</v>
      </c>
      <c r="E101" s="5" t="s">
        <v>25</v>
      </c>
      <c r="F101" s="5" t="s">
        <v>20</v>
      </c>
      <c r="G101" s="5" t="s">
        <v>33</v>
      </c>
    </row>
    <row r="102" spans="1:7" x14ac:dyDescent="0.35">
      <c r="A102" s="6">
        <v>81011469</v>
      </c>
      <c r="B102" s="6" t="s">
        <v>15</v>
      </c>
      <c r="C102" s="6" t="s">
        <v>10</v>
      </c>
      <c r="D102" s="6" t="s">
        <v>8</v>
      </c>
      <c r="E102" s="5" t="s">
        <v>67</v>
      </c>
      <c r="F102" s="5" t="s">
        <v>31</v>
      </c>
      <c r="G102" s="5" t="s">
        <v>33</v>
      </c>
    </row>
    <row r="103" spans="1:7" x14ac:dyDescent="0.35">
      <c r="A103" s="6">
        <v>81018004</v>
      </c>
      <c r="B103" s="6" t="s">
        <v>4</v>
      </c>
      <c r="C103" s="6" t="s">
        <v>9</v>
      </c>
      <c r="D103" s="6" t="s">
        <v>6</v>
      </c>
      <c r="E103" s="5" t="s">
        <v>23</v>
      </c>
      <c r="F103" s="5" t="s">
        <v>33</v>
      </c>
      <c r="G103" s="5" t="s">
        <v>22</v>
      </c>
    </row>
    <row r="104" spans="1:7" x14ac:dyDescent="0.35">
      <c r="A104" s="6">
        <v>81025650</v>
      </c>
      <c r="B104" s="6" t="s">
        <v>4</v>
      </c>
      <c r="C104" s="6" t="s">
        <v>9</v>
      </c>
      <c r="D104" s="6" t="s">
        <v>6</v>
      </c>
      <c r="E104" s="5" t="s">
        <v>30</v>
      </c>
      <c r="F104" s="5" t="s">
        <v>33</v>
      </c>
      <c r="G104" s="5" t="s">
        <v>61</v>
      </c>
    </row>
    <row r="105" spans="1:7" x14ac:dyDescent="0.35">
      <c r="A105" s="6">
        <v>81030805</v>
      </c>
      <c r="B105" s="6" t="s">
        <v>4</v>
      </c>
      <c r="C105" s="6" t="s">
        <v>14</v>
      </c>
      <c r="D105" s="6" t="s">
        <v>8</v>
      </c>
      <c r="E105" s="5" t="s">
        <v>23</v>
      </c>
      <c r="F105" s="5" t="s">
        <v>67</v>
      </c>
      <c r="G105" s="5" t="s">
        <v>33</v>
      </c>
    </row>
    <row r="106" spans="1:7" x14ac:dyDescent="0.35">
      <c r="A106" s="6">
        <v>81033572</v>
      </c>
      <c r="B106" s="6" t="s">
        <v>4</v>
      </c>
      <c r="C106" s="6" t="s">
        <v>10</v>
      </c>
      <c r="D106" s="6" t="s">
        <v>8</v>
      </c>
      <c r="E106" s="5" t="s">
        <v>36</v>
      </c>
      <c r="F106" s="5" t="s">
        <v>22</v>
      </c>
      <c r="G106" s="5" t="s">
        <v>33</v>
      </c>
    </row>
    <row r="107" spans="1:7" x14ac:dyDescent="0.35">
      <c r="A107" s="6">
        <v>81040252</v>
      </c>
      <c r="B107" s="6" t="s">
        <v>4</v>
      </c>
      <c r="C107" s="6" t="s">
        <v>7</v>
      </c>
      <c r="D107" s="6" t="s">
        <v>8</v>
      </c>
      <c r="E107" s="5" t="s">
        <v>28</v>
      </c>
      <c r="F107" s="5" t="s">
        <v>92</v>
      </c>
      <c r="G107" s="5" t="s">
        <v>21</v>
      </c>
    </row>
    <row r="108" spans="1:7" x14ac:dyDescent="0.35">
      <c r="A108" s="6">
        <v>81041375</v>
      </c>
      <c r="B108" s="6" t="s">
        <v>4</v>
      </c>
      <c r="C108" s="6" t="s">
        <v>14</v>
      </c>
      <c r="D108" s="6" t="s">
        <v>8</v>
      </c>
      <c r="E108" s="5" t="s">
        <v>36</v>
      </c>
      <c r="F108" s="5" t="s">
        <v>196</v>
      </c>
      <c r="G108" s="5" t="s">
        <v>19</v>
      </c>
    </row>
    <row r="109" spans="1:7" x14ac:dyDescent="0.35">
      <c r="A109" s="6">
        <v>81055445</v>
      </c>
      <c r="B109" s="6" t="s">
        <v>4</v>
      </c>
      <c r="C109" s="6" t="s">
        <v>7</v>
      </c>
      <c r="D109" s="6" t="s">
        <v>6</v>
      </c>
      <c r="E109" s="5" t="s">
        <v>124</v>
      </c>
      <c r="F109" s="5" t="s">
        <v>35</v>
      </c>
      <c r="G109" s="5" t="s">
        <v>33</v>
      </c>
    </row>
    <row r="110" spans="1:7" x14ac:dyDescent="0.35">
      <c r="A110" s="6">
        <v>81056782</v>
      </c>
      <c r="B110" s="6" t="s">
        <v>4</v>
      </c>
      <c r="C110" s="6" t="s">
        <v>9</v>
      </c>
      <c r="D110" s="6" t="s">
        <v>6</v>
      </c>
      <c r="E110" s="5" t="s">
        <v>100</v>
      </c>
      <c r="F110" s="5" t="s">
        <v>33</v>
      </c>
      <c r="G110" s="5" t="s">
        <v>36</v>
      </c>
    </row>
    <row r="111" spans="1:7" x14ac:dyDescent="0.35">
      <c r="A111" s="6">
        <v>81058356</v>
      </c>
      <c r="B111" s="6" t="s">
        <v>15</v>
      </c>
      <c r="C111" s="6" t="s">
        <v>9</v>
      </c>
      <c r="D111" s="6" t="s">
        <v>6</v>
      </c>
      <c r="E111" s="5" t="s">
        <v>33</v>
      </c>
      <c r="F111" s="5" t="s">
        <v>207</v>
      </c>
      <c r="G111" s="5" t="s">
        <v>88</v>
      </c>
    </row>
    <row r="112" spans="1:7" x14ac:dyDescent="0.35">
      <c r="A112" s="6">
        <v>81072287</v>
      </c>
      <c r="B112" s="6" t="s">
        <v>4</v>
      </c>
      <c r="C112" s="6" t="s">
        <v>14</v>
      </c>
      <c r="D112" s="6" t="s">
        <v>11</v>
      </c>
      <c r="E112" s="5" t="s">
        <v>96</v>
      </c>
      <c r="F112" s="5" t="s">
        <v>198</v>
      </c>
      <c r="G112" s="5" t="s">
        <v>245</v>
      </c>
    </row>
    <row r="113" spans="1:7" x14ac:dyDescent="0.35">
      <c r="A113" s="6">
        <v>81073736</v>
      </c>
      <c r="B113" s="6" t="s">
        <v>4</v>
      </c>
      <c r="C113" s="6" t="s">
        <v>10</v>
      </c>
      <c r="D113" s="6" t="s">
        <v>12</v>
      </c>
      <c r="E113" s="5" t="s">
        <v>23</v>
      </c>
      <c r="F113" s="5" t="s">
        <v>33</v>
      </c>
      <c r="G113" s="5" t="s">
        <v>87</v>
      </c>
    </row>
    <row r="114" spans="1:7" x14ac:dyDescent="0.35">
      <c r="A114" s="6">
        <v>81077291</v>
      </c>
      <c r="B114" s="6" t="s">
        <v>4</v>
      </c>
      <c r="C114" s="6" t="s">
        <v>7</v>
      </c>
      <c r="D114" s="6" t="s">
        <v>12</v>
      </c>
      <c r="E114" s="5" t="s">
        <v>29</v>
      </c>
      <c r="F114" s="5" t="s">
        <v>33</v>
      </c>
      <c r="G114" s="5" t="s">
        <v>87</v>
      </c>
    </row>
    <row r="115" spans="1:7" x14ac:dyDescent="0.35">
      <c r="A115" s="6">
        <v>81080622</v>
      </c>
      <c r="B115" s="6" t="s">
        <v>4</v>
      </c>
      <c r="C115" s="6" t="s">
        <v>10</v>
      </c>
      <c r="D115" s="6" t="s">
        <v>11</v>
      </c>
      <c r="E115" s="5" t="s">
        <v>127</v>
      </c>
      <c r="F115" s="5" t="s">
        <v>33</v>
      </c>
      <c r="G115" s="5" t="s">
        <v>246</v>
      </c>
    </row>
    <row r="116" spans="1:7" x14ac:dyDescent="0.35">
      <c r="A116" s="6">
        <v>81088440</v>
      </c>
      <c r="B116" s="6" t="s">
        <v>4</v>
      </c>
      <c r="C116" s="6" t="s">
        <v>7</v>
      </c>
      <c r="D116" s="6" t="s">
        <v>12</v>
      </c>
      <c r="E116" s="5" t="s">
        <v>28</v>
      </c>
      <c r="F116" s="5" t="s">
        <v>200</v>
      </c>
      <c r="G116" s="5" t="s">
        <v>33</v>
      </c>
    </row>
    <row r="117" spans="1:7" x14ac:dyDescent="0.35">
      <c r="A117" s="6">
        <v>81107877</v>
      </c>
      <c r="B117" s="6" t="s">
        <v>4</v>
      </c>
      <c r="C117" s="6" t="s">
        <v>10</v>
      </c>
      <c r="D117" s="6" t="s">
        <v>12</v>
      </c>
      <c r="E117" s="5" t="s">
        <v>33</v>
      </c>
      <c r="F117" s="5" t="s">
        <v>41</v>
      </c>
      <c r="G117" s="5" t="s">
        <v>35</v>
      </c>
    </row>
    <row r="118" spans="1:7" x14ac:dyDescent="0.35">
      <c r="A118" s="6">
        <v>81122860</v>
      </c>
      <c r="B118" s="6" t="s">
        <v>4</v>
      </c>
      <c r="C118" s="6" t="s">
        <v>9</v>
      </c>
      <c r="D118" s="6" t="s">
        <v>6</v>
      </c>
      <c r="E118" s="5" t="s">
        <v>20</v>
      </c>
      <c r="F118" s="5" t="s">
        <v>35</v>
      </c>
      <c r="G118" s="5" t="s">
        <v>33</v>
      </c>
    </row>
    <row r="119" spans="1:7" x14ac:dyDescent="0.35">
      <c r="A119" s="6">
        <v>81123931</v>
      </c>
      <c r="B119" s="6" t="s">
        <v>4</v>
      </c>
      <c r="C119" s="6" t="s">
        <v>9</v>
      </c>
      <c r="D119" s="6" t="s">
        <v>8</v>
      </c>
      <c r="E119" s="5" t="s">
        <v>52</v>
      </c>
      <c r="F119" s="5" t="s">
        <v>36</v>
      </c>
      <c r="G119" s="5" t="s">
        <v>33</v>
      </c>
    </row>
    <row r="120" spans="1:7" x14ac:dyDescent="0.35">
      <c r="A120" s="6">
        <v>81126483</v>
      </c>
      <c r="B120" s="6" t="s">
        <v>4</v>
      </c>
      <c r="C120" s="6" t="s">
        <v>7</v>
      </c>
      <c r="D120" s="6" t="s">
        <v>6</v>
      </c>
      <c r="E120" s="5" t="s">
        <v>28</v>
      </c>
      <c r="F120" s="5" t="s">
        <v>201</v>
      </c>
      <c r="G120" s="5" t="s">
        <v>33</v>
      </c>
    </row>
    <row r="121" spans="1:7" x14ac:dyDescent="0.35">
      <c r="A121" s="6">
        <v>81128077</v>
      </c>
      <c r="B121" s="6" t="s">
        <v>4</v>
      </c>
      <c r="C121" s="6" t="s">
        <v>7</v>
      </c>
      <c r="D121" s="6" t="s">
        <v>8</v>
      </c>
      <c r="E121" s="5" t="s">
        <v>131</v>
      </c>
      <c r="F121" s="5" t="s">
        <v>21</v>
      </c>
      <c r="G121" s="5" t="s">
        <v>84</v>
      </c>
    </row>
    <row r="122" spans="1:7" x14ac:dyDescent="0.35">
      <c r="A122" s="6">
        <v>81147328</v>
      </c>
      <c r="B122" s="6" t="s">
        <v>4</v>
      </c>
      <c r="C122" s="6" t="s">
        <v>5</v>
      </c>
      <c r="D122" s="6" t="s">
        <v>8</v>
      </c>
      <c r="E122" s="5" t="s">
        <v>46</v>
      </c>
      <c r="F122" s="5" t="s">
        <v>33</v>
      </c>
      <c r="G122" s="5" t="s">
        <v>29</v>
      </c>
    </row>
    <row r="123" spans="1:7" x14ac:dyDescent="0.35">
      <c r="A123" s="6">
        <v>81163294</v>
      </c>
      <c r="B123" s="6" t="s">
        <v>4</v>
      </c>
      <c r="C123" s="6" t="s">
        <v>10</v>
      </c>
      <c r="D123" s="6" t="s">
        <v>11</v>
      </c>
      <c r="E123" s="5" t="s">
        <v>32</v>
      </c>
      <c r="F123" s="5" t="s">
        <v>26</v>
      </c>
      <c r="G123" s="5" t="s">
        <v>33</v>
      </c>
    </row>
    <row r="124" spans="1:7" x14ac:dyDescent="0.35">
      <c r="A124" s="6">
        <v>81176832</v>
      </c>
      <c r="B124" s="6" t="s">
        <v>4</v>
      </c>
      <c r="C124" s="6" t="s">
        <v>7</v>
      </c>
      <c r="D124" s="6" t="s">
        <v>8</v>
      </c>
      <c r="E124" s="5" t="s">
        <v>50</v>
      </c>
      <c r="F124" s="5" t="s">
        <v>33</v>
      </c>
      <c r="G124" s="5" t="s">
        <v>21</v>
      </c>
    </row>
    <row r="125" spans="1:7" x14ac:dyDescent="0.35">
      <c r="A125" s="6">
        <v>81191952</v>
      </c>
      <c r="B125" s="6" t="s">
        <v>4</v>
      </c>
      <c r="C125" s="6" t="s">
        <v>10</v>
      </c>
      <c r="D125" s="6" t="s">
        <v>12</v>
      </c>
      <c r="E125" s="5" t="s">
        <v>23</v>
      </c>
      <c r="F125" s="5" t="s">
        <v>25</v>
      </c>
      <c r="G125" s="5" t="s">
        <v>33</v>
      </c>
    </row>
    <row r="126" spans="1:7" x14ac:dyDescent="0.35">
      <c r="A126" s="6">
        <v>81372670</v>
      </c>
      <c r="B126" s="6" t="s">
        <v>4</v>
      </c>
      <c r="C126" s="6" t="s">
        <v>7</v>
      </c>
      <c r="D126" s="6" t="s">
        <v>6</v>
      </c>
      <c r="E126" s="5" t="s">
        <v>19</v>
      </c>
      <c r="F126" s="5" t="s">
        <v>131</v>
      </c>
      <c r="G126" s="5" t="s">
        <v>36</v>
      </c>
    </row>
    <row r="127" spans="1:7" x14ac:dyDescent="0.35">
      <c r="A127" s="6">
        <v>81382328</v>
      </c>
      <c r="B127" s="6" t="s">
        <v>4</v>
      </c>
      <c r="C127" s="6" t="s">
        <v>9</v>
      </c>
      <c r="D127" s="6" t="s">
        <v>12</v>
      </c>
      <c r="E127" s="5" t="s">
        <v>137</v>
      </c>
      <c r="F127" s="5" t="s">
        <v>41</v>
      </c>
      <c r="G127" s="5" t="s">
        <v>19</v>
      </c>
    </row>
    <row r="128" spans="1:7" x14ac:dyDescent="0.35">
      <c r="A128" s="6">
        <v>81416088</v>
      </c>
      <c r="B128" s="6" t="s">
        <v>4</v>
      </c>
      <c r="C128" s="6" t="s">
        <v>9</v>
      </c>
      <c r="D128" s="6" t="s">
        <v>6</v>
      </c>
      <c r="E128" s="5" t="s">
        <v>78</v>
      </c>
      <c r="F128" s="5" t="s">
        <v>33</v>
      </c>
      <c r="G128" s="5" t="s">
        <v>61</v>
      </c>
    </row>
    <row r="129" spans="1:7" x14ac:dyDescent="0.35">
      <c r="A129" s="6">
        <v>81418961</v>
      </c>
      <c r="B129" s="6" t="s">
        <v>4</v>
      </c>
      <c r="C129" s="6" t="s">
        <v>7</v>
      </c>
      <c r="D129" s="6" t="s">
        <v>11</v>
      </c>
      <c r="E129" s="5" t="s">
        <v>21</v>
      </c>
      <c r="F129" s="5" t="s">
        <v>33</v>
      </c>
      <c r="G129" s="5" t="s">
        <v>52</v>
      </c>
    </row>
    <row r="130" spans="1:7" x14ac:dyDescent="0.35">
      <c r="A130" s="6">
        <v>81505685</v>
      </c>
      <c r="B130" s="6" t="s">
        <v>4</v>
      </c>
      <c r="C130" s="6" t="s">
        <v>7</v>
      </c>
      <c r="D130" s="6" t="s">
        <v>6</v>
      </c>
      <c r="E130" s="5" t="s">
        <v>26</v>
      </c>
      <c r="F130" s="5" t="s">
        <v>32</v>
      </c>
      <c r="G130" s="5" t="s">
        <v>33</v>
      </c>
    </row>
    <row r="132" spans="1:7" x14ac:dyDescent="0.35">
      <c r="A132" s="6"/>
      <c r="B132" s="6"/>
      <c r="C132" s="6"/>
      <c r="D132" s="6"/>
      <c r="E132" s="5"/>
      <c r="F132" s="5"/>
      <c r="G132" s="5"/>
    </row>
    <row r="133" spans="1:7" x14ac:dyDescent="0.35">
      <c r="A133" s="6"/>
      <c r="B133" s="6"/>
      <c r="C133" s="6"/>
      <c r="D133" s="6"/>
      <c r="E133" s="5"/>
      <c r="F133" s="5"/>
      <c r="G133" s="5"/>
    </row>
    <row r="134" spans="1:7" x14ac:dyDescent="0.35">
      <c r="A134" s="6"/>
      <c r="B134" s="6"/>
      <c r="C134" s="6"/>
      <c r="D134" s="6"/>
      <c r="E134" s="5"/>
      <c r="F134" s="5"/>
      <c r="G134" s="5"/>
    </row>
    <row r="135" spans="1:7" x14ac:dyDescent="0.35">
      <c r="A135" s="6"/>
      <c r="B135" s="6"/>
      <c r="C135" s="6"/>
      <c r="D135" s="6"/>
      <c r="E135" s="5"/>
      <c r="F135" s="5"/>
      <c r="G135" s="5"/>
    </row>
    <row r="136" spans="1:7" x14ac:dyDescent="0.35">
      <c r="A136" s="6"/>
      <c r="B136" s="6"/>
      <c r="C136" s="6"/>
      <c r="D136" s="6"/>
      <c r="E136" s="5"/>
      <c r="F136" s="5"/>
      <c r="G136" s="5"/>
    </row>
    <row r="137" spans="1:7" x14ac:dyDescent="0.35">
      <c r="A137" s="6"/>
      <c r="B137" s="6"/>
      <c r="C137" s="6"/>
      <c r="D137" s="6"/>
      <c r="E137" s="5"/>
      <c r="F137" s="5"/>
      <c r="G137" s="5"/>
    </row>
    <row r="138" spans="1:7" x14ac:dyDescent="0.35">
      <c r="A138" s="6"/>
      <c r="B138" s="6"/>
      <c r="C138" s="6"/>
      <c r="D138" s="6"/>
      <c r="E138" s="5"/>
      <c r="F138" s="5"/>
      <c r="G138" s="5"/>
    </row>
    <row r="139" spans="1:7" x14ac:dyDescent="0.35">
      <c r="A139" s="6"/>
      <c r="B139" s="6"/>
      <c r="C139" s="6"/>
      <c r="D139" s="6"/>
      <c r="E139" s="5"/>
      <c r="F139" s="5"/>
      <c r="G139" s="5"/>
    </row>
    <row r="140" spans="1:7" x14ac:dyDescent="0.35">
      <c r="A140" s="6"/>
      <c r="B140" s="6"/>
      <c r="C140" s="6"/>
      <c r="D140" s="6"/>
      <c r="E140" s="5"/>
      <c r="F140" s="5"/>
      <c r="G140" s="5"/>
    </row>
    <row r="141" spans="1:7" x14ac:dyDescent="0.35">
      <c r="A141" s="6"/>
      <c r="B141" s="6"/>
      <c r="C141" s="6"/>
      <c r="D141" s="6"/>
      <c r="E141" s="5"/>
      <c r="F141" s="5"/>
      <c r="G141" s="5"/>
    </row>
    <row r="142" spans="1:7" x14ac:dyDescent="0.35">
      <c r="A142" s="6"/>
      <c r="B142" s="6"/>
      <c r="C142" s="6"/>
      <c r="D142" s="6"/>
      <c r="E142" s="5"/>
      <c r="F142" s="5"/>
      <c r="G142" s="5"/>
    </row>
    <row r="143" spans="1:7" x14ac:dyDescent="0.35">
      <c r="A143" s="6"/>
      <c r="B143" s="6"/>
      <c r="C143" s="6"/>
      <c r="D143" s="6"/>
      <c r="E143" s="5"/>
      <c r="F143" s="5"/>
      <c r="G143" s="5"/>
    </row>
    <row r="144" spans="1:7" x14ac:dyDescent="0.35">
      <c r="A144" s="6"/>
      <c r="B144" s="6"/>
      <c r="C144" s="6"/>
      <c r="D144" s="6"/>
      <c r="E144" s="5"/>
      <c r="F144" s="5"/>
      <c r="G144" s="5"/>
    </row>
    <row r="145" spans="1:7" x14ac:dyDescent="0.35">
      <c r="A145" s="6"/>
      <c r="B145" s="6"/>
      <c r="C145" s="6"/>
      <c r="D145" s="6"/>
      <c r="E145" s="5"/>
      <c r="F145" s="5"/>
      <c r="G145" s="5"/>
    </row>
    <row r="146" spans="1:7" x14ac:dyDescent="0.35">
      <c r="A146" s="6"/>
      <c r="B146" s="6"/>
      <c r="C146" s="6"/>
      <c r="D146" s="6"/>
      <c r="E146" s="5"/>
      <c r="F146" s="5"/>
      <c r="G146" s="5"/>
    </row>
    <row r="147" spans="1:7" x14ac:dyDescent="0.35">
      <c r="A147" s="6"/>
      <c r="B147" s="6"/>
      <c r="C147" s="6"/>
      <c r="D147" s="6"/>
      <c r="E147" s="5"/>
      <c r="F147" s="5"/>
      <c r="G147" s="5"/>
    </row>
    <row r="148" spans="1:7" x14ac:dyDescent="0.35">
      <c r="A148" s="6"/>
      <c r="B148" s="6"/>
      <c r="C148" s="6"/>
      <c r="D148" s="6"/>
      <c r="E148" s="5"/>
      <c r="F148" s="5"/>
      <c r="G148" s="5"/>
    </row>
    <row r="149" spans="1:7" x14ac:dyDescent="0.35">
      <c r="A149" s="6"/>
      <c r="B149" s="6"/>
      <c r="C149" s="6"/>
      <c r="D149" s="6"/>
      <c r="E149" s="5"/>
      <c r="F149" s="5"/>
      <c r="G149" s="5"/>
    </row>
    <row r="150" spans="1:7" x14ac:dyDescent="0.35">
      <c r="A150" s="6"/>
      <c r="B150" s="6"/>
      <c r="C150" s="6"/>
      <c r="D150" s="6"/>
      <c r="E150" s="5"/>
      <c r="F150" s="5"/>
      <c r="G150" s="5"/>
    </row>
    <row r="151" spans="1:7" x14ac:dyDescent="0.35">
      <c r="A151" s="6"/>
      <c r="B151" s="6"/>
      <c r="C151" s="6"/>
      <c r="D151" s="6"/>
      <c r="E151" s="5"/>
      <c r="F151" s="5"/>
      <c r="G151" s="5"/>
    </row>
    <row r="152" spans="1:7" x14ac:dyDescent="0.35">
      <c r="A152" s="6"/>
      <c r="B152" s="6"/>
      <c r="C152" s="6"/>
      <c r="D152" s="6"/>
      <c r="E152" s="5"/>
      <c r="F152" s="5"/>
      <c r="G152" s="5"/>
    </row>
    <row r="153" spans="1:7" x14ac:dyDescent="0.35">
      <c r="A153" s="6"/>
      <c r="B153" s="6"/>
      <c r="C153" s="6"/>
      <c r="D153" s="6"/>
      <c r="E153" s="5"/>
      <c r="F153" s="5"/>
      <c r="G153" s="5"/>
    </row>
    <row r="154" spans="1:7" x14ac:dyDescent="0.35">
      <c r="A154" s="6"/>
      <c r="B154" s="6"/>
      <c r="C154" s="6"/>
      <c r="D154" s="6"/>
      <c r="E154" s="5"/>
      <c r="F154" s="5"/>
      <c r="G154" s="5"/>
    </row>
    <row r="155" spans="1:7" x14ac:dyDescent="0.35">
      <c r="A155" s="6"/>
      <c r="B155" s="6"/>
      <c r="C155" s="6"/>
      <c r="D155" s="6"/>
      <c r="E155" s="5"/>
      <c r="F155" s="5"/>
      <c r="G155" s="5"/>
    </row>
    <row r="156" spans="1:7" x14ac:dyDescent="0.35">
      <c r="A156" s="6"/>
      <c r="B156" s="6"/>
      <c r="C156" s="6"/>
      <c r="D156" s="6"/>
      <c r="E156" s="5"/>
      <c r="F156" s="5"/>
      <c r="G156" s="5"/>
    </row>
    <row r="157" spans="1:7" x14ac:dyDescent="0.35">
      <c r="A157" s="6"/>
      <c r="B157" s="6"/>
      <c r="C157" s="6"/>
      <c r="D157" s="6"/>
      <c r="E157" s="5"/>
      <c r="F157" s="5"/>
      <c r="G157" s="5"/>
    </row>
    <row r="158" spans="1:7" x14ac:dyDescent="0.35">
      <c r="A158" s="6"/>
      <c r="B158" s="6"/>
      <c r="C158" s="6"/>
      <c r="D158" s="6"/>
      <c r="E158" s="5"/>
      <c r="F158" s="5"/>
      <c r="G158" s="5"/>
    </row>
    <row r="159" spans="1:7" x14ac:dyDescent="0.35">
      <c r="A159" s="6"/>
      <c r="B159" s="6"/>
      <c r="C159" s="6"/>
      <c r="D159" s="6"/>
      <c r="E159" s="5"/>
      <c r="F159" s="5"/>
      <c r="G159" s="5"/>
    </row>
    <row r="160" spans="1:7" x14ac:dyDescent="0.35">
      <c r="A160" s="6"/>
      <c r="B160" s="6"/>
      <c r="C160" s="6"/>
      <c r="D160" s="6"/>
      <c r="E160" s="5"/>
      <c r="F160" s="5"/>
      <c r="G160" s="5"/>
    </row>
    <row r="161" spans="1:7" x14ac:dyDescent="0.35">
      <c r="A161" s="6"/>
      <c r="B161" s="6"/>
      <c r="C161" s="6"/>
      <c r="D161" s="6"/>
      <c r="E161" s="5"/>
      <c r="F161" s="5"/>
      <c r="G161" s="5"/>
    </row>
    <row r="162" spans="1:7" x14ac:dyDescent="0.35">
      <c r="A162" s="6"/>
      <c r="B162" s="6"/>
      <c r="C162" s="6"/>
      <c r="D162" s="6"/>
      <c r="E162" s="5"/>
      <c r="F162" s="5"/>
      <c r="G162" s="5"/>
    </row>
    <row r="163" spans="1:7" x14ac:dyDescent="0.35">
      <c r="A163" s="6"/>
      <c r="B163" s="6"/>
      <c r="C163" s="6"/>
      <c r="D163" s="6"/>
      <c r="E163" s="5"/>
      <c r="F163" s="5"/>
      <c r="G163" s="5"/>
    </row>
    <row r="164" spans="1:7" x14ac:dyDescent="0.35">
      <c r="A164" s="6"/>
      <c r="B164" s="6"/>
      <c r="C164" s="6"/>
      <c r="D164" s="6"/>
      <c r="E164" s="5"/>
      <c r="F164" s="5"/>
      <c r="G164" s="5"/>
    </row>
    <row r="165" spans="1:7" x14ac:dyDescent="0.35">
      <c r="A165" s="6"/>
      <c r="B165" s="6"/>
      <c r="C165" s="6"/>
      <c r="D165" s="6"/>
      <c r="E165" s="5"/>
      <c r="F165" s="5"/>
      <c r="G165" s="5"/>
    </row>
    <row r="166" spans="1:7" x14ac:dyDescent="0.35">
      <c r="A166" s="6"/>
      <c r="B166" s="6"/>
      <c r="C166" s="6"/>
      <c r="D166" s="6"/>
      <c r="E166" s="5"/>
      <c r="F166" s="5"/>
      <c r="G166" s="5"/>
    </row>
    <row r="167" spans="1:7" x14ac:dyDescent="0.35">
      <c r="A167" s="6"/>
      <c r="B167" s="6"/>
      <c r="C167" s="6"/>
      <c r="D167" s="6"/>
      <c r="E167" s="5"/>
      <c r="F167" s="5"/>
      <c r="G167" s="5"/>
    </row>
    <row r="168" spans="1:7" x14ac:dyDescent="0.35">
      <c r="A168" s="6"/>
      <c r="B168" s="6"/>
      <c r="C168" s="6"/>
      <c r="D168" s="6"/>
      <c r="E168" s="5"/>
      <c r="F168" s="5"/>
      <c r="G168" s="5"/>
    </row>
    <row r="169" spans="1:7" x14ac:dyDescent="0.35">
      <c r="A169" s="6"/>
      <c r="B169" s="6"/>
      <c r="C169" s="6"/>
      <c r="D169" s="6"/>
      <c r="E169" s="5"/>
      <c r="F169" s="5"/>
      <c r="G169" s="5"/>
    </row>
    <row r="170" spans="1:7" x14ac:dyDescent="0.35">
      <c r="A170" s="6"/>
      <c r="B170" s="6"/>
      <c r="C170" s="6"/>
      <c r="D170" s="6"/>
      <c r="E170" s="5"/>
      <c r="F170" s="5"/>
      <c r="G170" s="5"/>
    </row>
    <row r="171" spans="1:7" x14ac:dyDescent="0.35">
      <c r="A171" s="6"/>
      <c r="B171" s="6"/>
      <c r="C171" s="6"/>
      <c r="D171" s="6"/>
      <c r="E171" s="5"/>
      <c r="F171" s="5"/>
      <c r="G171" s="5"/>
    </row>
    <row r="172" spans="1:7" x14ac:dyDescent="0.35">
      <c r="A172" s="6"/>
      <c r="B172" s="6"/>
      <c r="C172" s="6"/>
      <c r="D172" s="6"/>
      <c r="E172" s="5"/>
      <c r="F172" s="5"/>
      <c r="G172" s="5"/>
    </row>
    <row r="173" spans="1:7" x14ac:dyDescent="0.35">
      <c r="A173" s="6"/>
      <c r="B173" s="6"/>
      <c r="C173" s="6"/>
      <c r="D173" s="6"/>
      <c r="E173" s="5"/>
      <c r="F173" s="5"/>
      <c r="G173" s="5"/>
    </row>
    <row r="174" spans="1:7" x14ac:dyDescent="0.35">
      <c r="A174" s="6"/>
      <c r="B174" s="6"/>
      <c r="C174" s="6"/>
      <c r="D174" s="6"/>
      <c r="E174" s="5"/>
      <c r="F174" s="5"/>
      <c r="G174" s="5"/>
    </row>
    <row r="175" spans="1:7" x14ac:dyDescent="0.35">
      <c r="A175" s="6"/>
      <c r="B175" s="6"/>
      <c r="C175" s="6"/>
      <c r="D175" s="6"/>
      <c r="E175" s="5"/>
      <c r="F175" s="5"/>
      <c r="G175" s="5"/>
    </row>
    <row r="176" spans="1:7" x14ac:dyDescent="0.35">
      <c r="A176" s="6"/>
      <c r="B176" s="6"/>
      <c r="C176" s="6"/>
      <c r="D176" s="6"/>
      <c r="E176" s="5"/>
      <c r="F176" s="5"/>
      <c r="G176" s="5"/>
    </row>
    <row r="177" spans="1:7" x14ac:dyDescent="0.35">
      <c r="A177" s="6"/>
      <c r="B177" s="6"/>
      <c r="C177" s="6"/>
      <c r="D177" s="6"/>
      <c r="E177" s="5"/>
      <c r="F177" s="5"/>
      <c r="G177" s="5"/>
    </row>
    <row r="178" spans="1:7" x14ac:dyDescent="0.35">
      <c r="A178" s="6"/>
      <c r="B178" s="6"/>
      <c r="C178" s="6"/>
      <c r="D178" s="6"/>
      <c r="E178" s="5"/>
      <c r="F178" s="5"/>
      <c r="G178" s="5"/>
    </row>
    <row r="179" spans="1:7" x14ac:dyDescent="0.35">
      <c r="A179" s="6"/>
      <c r="B179" s="6"/>
      <c r="C179" s="6"/>
      <c r="D179" s="6"/>
      <c r="E179" s="5"/>
      <c r="F179" s="5"/>
      <c r="G179" s="5"/>
    </row>
    <row r="180" spans="1:7" x14ac:dyDescent="0.35">
      <c r="A180" s="6"/>
      <c r="B180" s="6"/>
      <c r="C180" s="6"/>
      <c r="D180" s="6"/>
      <c r="E180" s="5"/>
      <c r="F180" s="5"/>
      <c r="G180" s="5"/>
    </row>
    <row r="181" spans="1:7" x14ac:dyDescent="0.35">
      <c r="A181" s="6"/>
      <c r="B181" s="6"/>
      <c r="C181" s="6"/>
      <c r="D181" s="6"/>
      <c r="E181" s="5"/>
      <c r="F181" s="5"/>
      <c r="G181" s="5"/>
    </row>
    <row r="182" spans="1:7" x14ac:dyDescent="0.35">
      <c r="A182" s="6"/>
      <c r="B182" s="6"/>
      <c r="C182" s="6"/>
      <c r="D182" s="6"/>
      <c r="E182" s="5"/>
      <c r="F182" s="5"/>
      <c r="G182" s="5"/>
    </row>
    <row r="183" spans="1:7" x14ac:dyDescent="0.35">
      <c r="A183" s="6"/>
      <c r="B183" s="6"/>
      <c r="C183" s="6"/>
      <c r="D183" s="6"/>
      <c r="E183" s="5"/>
      <c r="F183" s="5"/>
      <c r="G183" s="5"/>
    </row>
    <row r="184" spans="1:7" x14ac:dyDescent="0.35">
      <c r="A184" s="6"/>
      <c r="B184" s="6"/>
      <c r="C184" s="6"/>
      <c r="D184" s="6"/>
      <c r="E184" s="5"/>
      <c r="F184" s="5"/>
      <c r="G184" s="5"/>
    </row>
    <row r="185" spans="1:7" x14ac:dyDescent="0.35">
      <c r="A185" s="6"/>
      <c r="B185" s="6"/>
      <c r="C185" s="6"/>
      <c r="D185" s="6"/>
      <c r="E185" s="5"/>
      <c r="F185" s="5"/>
      <c r="G185" s="5"/>
    </row>
    <row r="186" spans="1:7" x14ac:dyDescent="0.35">
      <c r="A186" s="6"/>
      <c r="B186" s="6"/>
      <c r="C186" s="6"/>
      <c r="D186" s="6"/>
      <c r="E186" s="5"/>
      <c r="F186" s="5"/>
      <c r="G186" s="5"/>
    </row>
    <row r="187" spans="1:7" x14ac:dyDescent="0.35">
      <c r="A187" s="6"/>
      <c r="B187" s="6"/>
      <c r="C187" s="6"/>
      <c r="D187" s="6"/>
      <c r="E187" s="5"/>
      <c r="F187" s="5"/>
      <c r="G187" s="5"/>
    </row>
    <row r="188" spans="1:7" x14ac:dyDescent="0.35">
      <c r="A188" s="6"/>
      <c r="B188" s="6"/>
      <c r="C188" s="6"/>
      <c r="D188" s="6"/>
      <c r="E188" s="5"/>
      <c r="F188" s="5"/>
      <c r="G188" s="5"/>
    </row>
    <row r="189" spans="1:7" x14ac:dyDescent="0.35">
      <c r="A189" s="6"/>
      <c r="B189" s="6"/>
      <c r="C189" s="6"/>
      <c r="D189" s="6"/>
      <c r="E189" s="5"/>
      <c r="F189" s="5"/>
      <c r="G189" s="5"/>
    </row>
    <row r="190" spans="1:7" x14ac:dyDescent="0.35">
      <c r="A190" s="6"/>
      <c r="B190" s="6"/>
      <c r="C190" s="6"/>
      <c r="D190" s="6"/>
      <c r="E190" s="5"/>
      <c r="F190" s="5"/>
      <c r="G190" s="5"/>
    </row>
    <row r="191" spans="1:7" x14ac:dyDescent="0.35">
      <c r="A191" s="6"/>
      <c r="B191" s="6"/>
      <c r="C191" s="6"/>
      <c r="D191" s="6"/>
      <c r="E191" s="5"/>
      <c r="F191" s="5"/>
      <c r="G191" s="5"/>
    </row>
    <row r="192" spans="1:7" x14ac:dyDescent="0.35">
      <c r="A192" s="6"/>
      <c r="B192" s="6"/>
      <c r="C192" s="6"/>
      <c r="D192" s="6"/>
      <c r="E192" s="5"/>
      <c r="F192" s="5"/>
      <c r="G192" s="5"/>
    </row>
    <row r="193" spans="1:7" x14ac:dyDescent="0.35">
      <c r="A193" s="6"/>
      <c r="B193" s="6"/>
      <c r="C193" s="6"/>
      <c r="D193" s="6"/>
      <c r="E193" s="5"/>
      <c r="F193" s="5"/>
      <c r="G193" s="5"/>
    </row>
    <row r="194" spans="1:7" x14ac:dyDescent="0.35">
      <c r="A194" s="6"/>
      <c r="B194" s="6"/>
      <c r="C194" s="6"/>
      <c r="D194" s="6"/>
      <c r="E194" s="5"/>
      <c r="F194" s="5"/>
      <c r="G194" s="5"/>
    </row>
    <row r="195" spans="1:7" x14ac:dyDescent="0.35">
      <c r="A195" s="6"/>
      <c r="B195" s="6"/>
      <c r="C195" s="6"/>
      <c r="D195" s="6"/>
      <c r="E195" s="5"/>
      <c r="F195" s="5"/>
      <c r="G195" s="5"/>
    </row>
    <row r="196" spans="1:7" x14ac:dyDescent="0.35">
      <c r="A196" s="6"/>
      <c r="B196" s="6"/>
      <c r="C196" s="6"/>
      <c r="D196" s="6"/>
      <c r="E196" s="5"/>
      <c r="F196" s="5"/>
      <c r="G196" s="5"/>
    </row>
    <row r="197" spans="1:7" x14ac:dyDescent="0.35">
      <c r="A197" s="6"/>
      <c r="B197" s="6"/>
      <c r="C197" s="6"/>
      <c r="D197" s="6"/>
      <c r="E197" s="5"/>
      <c r="F197" s="5"/>
      <c r="G197" s="5"/>
    </row>
    <row r="198" spans="1:7" x14ac:dyDescent="0.35">
      <c r="A198" s="6"/>
      <c r="B198" s="6"/>
      <c r="C198" s="6"/>
      <c r="D198" s="6"/>
      <c r="E198" s="5"/>
      <c r="F198" s="5"/>
      <c r="G198" s="5"/>
    </row>
    <row r="199" spans="1:7" x14ac:dyDescent="0.35">
      <c r="A199" s="6"/>
      <c r="B199" s="6"/>
      <c r="C199" s="6"/>
      <c r="D199" s="6"/>
      <c r="E199" s="5"/>
      <c r="F199" s="5"/>
      <c r="G199" s="5"/>
    </row>
    <row r="200" spans="1:7" x14ac:dyDescent="0.35">
      <c r="A200" s="6"/>
      <c r="B200" s="6"/>
      <c r="C200" s="6"/>
      <c r="D200" s="6"/>
      <c r="E200" s="5"/>
      <c r="F200" s="5"/>
      <c r="G200" s="5"/>
    </row>
    <row r="201" spans="1:7" x14ac:dyDescent="0.35">
      <c r="A201" s="6"/>
      <c r="B201" s="6"/>
      <c r="C201" s="6"/>
      <c r="D201" s="6"/>
      <c r="E201" s="5"/>
      <c r="F201" s="5"/>
      <c r="G201" s="5"/>
    </row>
    <row r="202" spans="1:7" x14ac:dyDescent="0.35">
      <c r="A202" s="6"/>
      <c r="B202" s="6"/>
      <c r="C202" s="6"/>
      <c r="D202" s="6"/>
      <c r="E202" s="5"/>
      <c r="F202" s="5"/>
      <c r="G202" s="5"/>
    </row>
    <row r="203" spans="1:7" x14ac:dyDescent="0.35">
      <c r="A203" s="6"/>
      <c r="B203" s="6"/>
      <c r="C203" s="6"/>
      <c r="D203" s="6"/>
      <c r="E203" s="5"/>
      <c r="F203" s="5"/>
      <c r="G203" s="5"/>
    </row>
    <row r="204" spans="1:7" x14ac:dyDescent="0.35">
      <c r="A204" s="6"/>
      <c r="B204" s="6"/>
      <c r="C204" s="6"/>
      <c r="D204" s="6"/>
      <c r="E204" s="5"/>
      <c r="F204" s="5"/>
      <c r="G204" s="5"/>
    </row>
    <row r="205" spans="1:7" x14ac:dyDescent="0.35">
      <c r="A205" s="6"/>
      <c r="B205" s="6"/>
      <c r="C205" s="6"/>
      <c r="D205" s="6"/>
      <c r="E205" s="5"/>
      <c r="F205" s="5"/>
      <c r="G205" s="5"/>
    </row>
    <row r="206" spans="1:7" x14ac:dyDescent="0.35">
      <c r="A206" s="6"/>
      <c r="B206" s="6"/>
      <c r="C206" s="6"/>
      <c r="D206" s="6"/>
      <c r="E206" s="5"/>
      <c r="F206" s="5"/>
      <c r="G206" s="5"/>
    </row>
    <row r="207" spans="1:7" x14ac:dyDescent="0.35">
      <c r="A207" s="6"/>
      <c r="B207" s="6"/>
      <c r="C207" s="6"/>
      <c r="D207" s="6"/>
      <c r="E207" s="5"/>
      <c r="F207" s="5"/>
      <c r="G207" s="5"/>
    </row>
    <row r="208" spans="1:7" x14ac:dyDescent="0.35">
      <c r="A208" s="6"/>
      <c r="B208" s="6"/>
      <c r="C208" s="6"/>
      <c r="D208" s="6"/>
      <c r="E208" s="5"/>
      <c r="F208" s="5"/>
      <c r="G208" s="5"/>
    </row>
    <row r="209" spans="1:7" x14ac:dyDescent="0.35">
      <c r="A209" s="6"/>
      <c r="B209" s="6"/>
      <c r="C209" s="6"/>
      <c r="D209" s="6"/>
      <c r="E209" s="5"/>
      <c r="F209" s="5"/>
      <c r="G209" s="5"/>
    </row>
    <row r="210" spans="1:7" x14ac:dyDescent="0.35">
      <c r="A210" s="6"/>
      <c r="B210" s="6"/>
      <c r="C210" s="6"/>
      <c r="D210" s="6"/>
      <c r="E210" s="5"/>
      <c r="F210" s="5"/>
      <c r="G210" s="5"/>
    </row>
    <row r="211" spans="1:7" x14ac:dyDescent="0.35">
      <c r="A211" s="6"/>
      <c r="B211" s="6"/>
      <c r="C211" s="6"/>
      <c r="D211" s="6"/>
      <c r="E211" s="5"/>
      <c r="F211" s="5"/>
      <c r="G211" s="5"/>
    </row>
    <row r="212" spans="1:7" x14ac:dyDescent="0.35">
      <c r="A212" s="6"/>
      <c r="B212" s="6"/>
      <c r="C212" s="6"/>
      <c r="D212" s="6"/>
      <c r="E212" s="5"/>
      <c r="F212" s="5"/>
      <c r="G212" s="5"/>
    </row>
    <row r="213" spans="1:7" x14ac:dyDescent="0.35">
      <c r="A213" s="6"/>
      <c r="B213" s="6"/>
      <c r="C213" s="6"/>
      <c r="D213" s="6"/>
      <c r="E213" s="5"/>
      <c r="F213" s="5"/>
      <c r="G213" s="5"/>
    </row>
    <row r="214" spans="1:7" x14ac:dyDescent="0.35">
      <c r="A214" s="6"/>
      <c r="B214" s="6"/>
      <c r="C214" s="6"/>
      <c r="D214" s="6"/>
      <c r="E214" s="5"/>
      <c r="F214" s="5"/>
      <c r="G214" s="5"/>
    </row>
    <row r="215" spans="1:7" x14ac:dyDescent="0.35">
      <c r="A215" s="6"/>
      <c r="B215" s="6"/>
      <c r="C215" s="6"/>
      <c r="D215" s="6"/>
      <c r="E215" s="5"/>
      <c r="F215" s="5"/>
      <c r="G215" s="5"/>
    </row>
    <row r="216" spans="1:7" x14ac:dyDescent="0.35">
      <c r="A216" s="6"/>
      <c r="B216" s="6"/>
      <c r="C216" s="6"/>
      <c r="D216" s="6"/>
      <c r="E216" s="5"/>
      <c r="F216" s="5"/>
      <c r="G216" s="5"/>
    </row>
    <row r="217" spans="1:7" x14ac:dyDescent="0.35">
      <c r="A217" s="6"/>
      <c r="B217" s="6"/>
      <c r="C217" s="6"/>
      <c r="D217" s="6"/>
      <c r="E217" s="5"/>
      <c r="F217" s="5"/>
      <c r="G217" s="5"/>
    </row>
    <row r="218" spans="1:7" x14ac:dyDescent="0.35">
      <c r="A218" s="6"/>
      <c r="B218" s="6"/>
      <c r="C218" s="6"/>
      <c r="D218" s="6"/>
      <c r="E218" s="5"/>
      <c r="F218" s="5"/>
      <c r="G218" s="5"/>
    </row>
    <row r="219" spans="1:7" x14ac:dyDescent="0.35">
      <c r="A219" s="6"/>
      <c r="B219" s="6"/>
      <c r="C219" s="6"/>
      <c r="D219" s="6"/>
      <c r="E219" s="5"/>
      <c r="F219" s="5"/>
      <c r="G219" s="5"/>
    </row>
    <row r="220" spans="1:7" x14ac:dyDescent="0.35">
      <c r="A220" s="6"/>
      <c r="B220" s="6"/>
      <c r="C220" s="6"/>
      <c r="D220" s="6"/>
      <c r="E220" s="5"/>
      <c r="F220" s="5"/>
      <c r="G220" s="5"/>
    </row>
    <row r="221" spans="1:7" x14ac:dyDescent="0.35">
      <c r="A221" s="6"/>
      <c r="B221" s="6"/>
      <c r="C221" s="6"/>
      <c r="D221" s="6"/>
      <c r="E221" s="5"/>
      <c r="F221" s="5"/>
      <c r="G221" s="5"/>
    </row>
    <row r="222" spans="1:7" x14ac:dyDescent="0.35">
      <c r="A222" s="6"/>
      <c r="B222" s="6"/>
      <c r="C222" s="6"/>
      <c r="D222" s="6"/>
      <c r="E222" s="5"/>
      <c r="F222" s="5"/>
      <c r="G222" s="5"/>
    </row>
    <row r="223" spans="1:7" x14ac:dyDescent="0.35">
      <c r="A223" s="6"/>
      <c r="B223" s="6"/>
      <c r="C223" s="6"/>
      <c r="D223" s="6"/>
      <c r="E223" s="5"/>
      <c r="F223" s="5"/>
      <c r="G223" s="5"/>
    </row>
    <row r="224" spans="1:7" x14ac:dyDescent="0.35">
      <c r="A224" s="6"/>
      <c r="B224" s="6"/>
      <c r="C224" s="6"/>
      <c r="D224" s="6"/>
      <c r="E224" s="5"/>
      <c r="F224" s="5"/>
      <c r="G224" s="5"/>
    </row>
    <row r="225" spans="1:7" x14ac:dyDescent="0.35">
      <c r="A225" s="6"/>
      <c r="B225" s="6"/>
      <c r="C225" s="6"/>
      <c r="D225" s="6"/>
      <c r="E225" s="5"/>
      <c r="F225" s="5"/>
      <c r="G225" s="5"/>
    </row>
  </sheetData>
  <sortState ref="A2:G225">
    <sortCondition ref="A1"/>
  </sortState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1FA5E-6C7B-4699-A574-A6F872394EBD}">
  <dimension ref="A1:M232"/>
  <sheetViews>
    <sheetView workbookViewId="0">
      <selection activeCell="K21" sqref="K21"/>
    </sheetView>
  </sheetViews>
  <sheetFormatPr defaultRowHeight="14.5" x14ac:dyDescent="0.35"/>
  <sheetData>
    <row r="1" spans="1:13" x14ac:dyDescent="0.35">
      <c r="A1" s="6" t="s">
        <v>0</v>
      </c>
      <c r="B1" s="6" t="s">
        <v>1</v>
      </c>
      <c r="C1" s="6" t="s">
        <v>2</v>
      </c>
      <c r="D1" s="6" t="s">
        <v>3</v>
      </c>
      <c r="E1" s="5" t="s">
        <v>18</v>
      </c>
      <c r="F1" s="5" t="s">
        <v>158</v>
      </c>
      <c r="G1" s="5" t="s">
        <v>211</v>
      </c>
      <c r="J1" s="5"/>
      <c r="K1" t="s">
        <v>259</v>
      </c>
      <c r="L1" t="s">
        <v>260</v>
      </c>
      <c r="M1" s="8" t="s">
        <v>2</v>
      </c>
    </row>
    <row r="2" spans="1:13" x14ac:dyDescent="0.35">
      <c r="A2" s="6">
        <v>79576312</v>
      </c>
      <c r="B2" s="6" t="s">
        <v>4</v>
      </c>
      <c r="C2" s="6" t="s">
        <v>10</v>
      </c>
      <c r="D2" s="6" t="s">
        <v>8</v>
      </c>
      <c r="E2" s="5" t="s">
        <v>29</v>
      </c>
      <c r="F2" s="5" t="s">
        <v>60</v>
      </c>
      <c r="G2" s="5" t="s">
        <v>31</v>
      </c>
      <c r="J2" t="s">
        <v>5</v>
      </c>
      <c r="K2">
        <f>COUNTIF(C:C,"*30*")</f>
        <v>8</v>
      </c>
      <c r="L2">
        <v>32</v>
      </c>
      <c r="M2" s="9">
        <f>K2/L2</f>
        <v>0.25</v>
      </c>
    </row>
    <row r="3" spans="1:13" x14ac:dyDescent="0.35">
      <c r="A3" s="6">
        <v>79577149</v>
      </c>
      <c r="B3" s="6" t="s">
        <v>4</v>
      </c>
      <c r="C3" s="6" t="s">
        <v>9</v>
      </c>
      <c r="D3" s="6" t="s">
        <v>6</v>
      </c>
      <c r="E3" s="5" t="s">
        <v>36</v>
      </c>
      <c r="F3" s="5" t="s">
        <v>29</v>
      </c>
      <c r="G3" s="5" t="s">
        <v>150</v>
      </c>
      <c r="J3" t="s">
        <v>10</v>
      </c>
      <c r="K3">
        <f>COUNTIF(C:C,"*50*")</f>
        <v>18</v>
      </c>
      <c r="L3">
        <v>117</v>
      </c>
      <c r="M3" s="9">
        <f t="shared" ref="M3:M6" si="0">K3/L3</f>
        <v>0.15384615384615385</v>
      </c>
    </row>
    <row r="4" spans="1:13" x14ac:dyDescent="0.35">
      <c r="A4" s="6">
        <v>79577406</v>
      </c>
      <c r="B4" s="6" t="s">
        <v>4</v>
      </c>
      <c r="C4" s="6" t="s">
        <v>5</v>
      </c>
      <c r="D4" s="6" t="s">
        <v>8</v>
      </c>
      <c r="E4" s="5" t="s">
        <v>33</v>
      </c>
      <c r="F4" s="5" t="s">
        <v>22</v>
      </c>
      <c r="G4" s="5" t="s">
        <v>29</v>
      </c>
      <c r="J4" t="s">
        <v>7</v>
      </c>
      <c r="K4">
        <f>COUNTIF(C:C,"*60*")</f>
        <v>48</v>
      </c>
      <c r="L4">
        <v>300</v>
      </c>
      <c r="M4" s="9">
        <f t="shared" si="0"/>
        <v>0.16</v>
      </c>
    </row>
    <row r="5" spans="1:13" x14ac:dyDescent="0.35">
      <c r="A5" s="6">
        <v>79577500</v>
      </c>
      <c r="B5" s="6" t="s">
        <v>4</v>
      </c>
      <c r="C5" s="6" t="s">
        <v>9</v>
      </c>
      <c r="D5" s="6" t="s">
        <v>8</v>
      </c>
      <c r="E5" s="5" t="s">
        <v>29</v>
      </c>
      <c r="F5" s="5" t="s">
        <v>21</v>
      </c>
      <c r="G5" s="5" t="s">
        <v>93</v>
      </c>
      <c r="J5" t="s">
        <v>9</v>
      </c>
      <c r="K5">
        <f>COUNTIF(C:C,"*70*")</f>
        <v>28</v>
      </c>
      <c r="L5">
        <v>281</v>
      </c>
      <c r="M5" s="9">
        <f t="shared" si="0"/>
        <v>9.9644128113879002E-2</v>
      </c>
    </row>
    <row r="6" spans="1:13" x14ac:dyDescent="0.35">
      <c r="A6" s="6">
        <v>79577800</v>
      </c>
      <c r="B6" s="6" t="s">
        <v>4</v>
      </c>
      <c r="C6" s="6" t="s">
        <v>10</v>
      </c>
      <c r="D6" s="6" t="s">
        <v>8</v>
      </c>
      <c r="E6" s="5" t="s">
        <v>28</v>
      </c>
      <c r="F6" s="5" t="s">
        <v>19</v>
      </c>
      <c r="G6" s="5" t="s">
        <v>29</v>
      </c>
      <c r="J6" t="s">
        <v>14</v>
      </c>
      <c r="K6">
        <f>COUNTIF(C:C,"*80*")</f>
        <v>6</v>
      </c>
      <c r="L6">
        <v>52</v>
      </c>
      <c r="M6" s="9">
        <f t="shared" si="0"/>
        <v>0.11538461538461539</v>
      </c>
    </row>
    <row r="7" spans="1:13" x14ac:dyDescent="0.35">
      <c r="A7" s="6">
        <v>79577951</v>
      </c>
      <c r="B7" s="6" t="s">
        <v>4</v>
      </c>
      <c r="C7" s="6" t="s">
        <v>7</v>
      </c>
      <c r="D7" s="6" t="s">
        <v>8</v>
      </c>
      <c r="E7" s="5" t="s">
        <v>38</v>
      </c>
      <c r="F7" s="5" t="s">
        <v>23</v>
      </c>
      <c r="G7" s="5" t="s">
        <v>25</v>
      </c>
      <c r="M7" s="9"/>
    </row>
    <row r="8" spans="1:13" x14ac:dyDescent="0.35">
      <c r="A8" s="6">
        <v>79578231</v>
      </c>
      <c r="B8" s="6" t="s">
        <v>4</v>
      </c>
      <c r="C8" s="6" t="s">
        <v>10</v>
      </c>
      <c r="D8" s="6" t="s">
        <v>12</v>
      </c>
      <c r="E8" s="5" t="s">
        <v>29</v>
      </c>
      <c r="F8" s="5" t="s">
        <v>25</v>
      </c>
      <c r="G8" s="5" t="s">
        <v>181</v>
      </c>
      <c r="K8" t="s">
        <v>259</v>
      </c>
      <c r="L8" t="s">
        <v>260</v>
      </c>
      <c r="M8" s="8" t="s">
        <v>3</v>
      </c>
    </row>
    <row r="9" spans="1:13" x14ac:dyDescent="0.35">
      <c r="A9" s="6">
        <v>79578388</v>
      </c>
      <c r="B9" s="6" t="s">
        <v>4</v>
      </c>
      <c r="C9" s="6" t="s">
        <v>9</v>
      </c>
      <c r="D9" s="6" t="s">
        <v>8</v>
      </c>
      <c r="E9" s="5" t="s">
        <v>21</v>
      </c>
      <c r="F9" s="5" t="s">
        <v>23</v>
      </c>
      <c r="G9" s="5" t="s">
        <v>29</v>
      </c>
      <c r="J9" s="6" t="s">
        <v>12</v>
      </c>
      <c r="K9">
        <f>COUNTIF(D:D,"*Less*")</f>
        <v>17</v>
      </c>
      <c r="L9">
        <v>134</v>
      </c>
      <c r="M9" s="9">
        <f>K9/L9</f>
        <v>0.12686567164179105</v>
      </c>
    </row>
    <row r="10" spans="1:13" x14ac:dyDescent="0.35">
      <c r="A10" s="6">
        <v>79579381</v>
      </c>
      <c r="B10" s="6" t="s">
        <v>4</v>
      </c>
      <c r="C10" s="6" t="s">
        <v>5</v>
      </c>
      <c r="D10" s="6" t="s">
        <v>12</v>
      </c>
      <c r="E10" s="5" t="s">
        <v>31</v>
      </c>
      <c r="F10" s="5" t="s">
        <v>29</v>
      </c>
      <c r="G10" s="5" t="s">
        <v>31</v>
      </c>
      <c r="J10" s="6" t="s">
        <v>8</v>
      </c>
      <c r="K10">
        <f>COUNTIF(D:D,"*5*")</f>
        <v>44</v>
      </c>
      <c r="L10">
        <v>313</v>
      </c>
      <c r="M10" s="9">
        <f t="shared" ref="M10:M13" si="1">K10/L10</f>
        <v>0.14057507987220447</v>
      </c>
    </row>
    <row r="11" spans="1:13" x14ac:dyDescent="0.35">
      <c r="A11" s="6">
        <v>79580955</v>
      </c>
      <c r="B11" s="6" t="s">
        <v>4</v>
      </c>
      <c r="C11" s="6" t="s">
        <v>9</v>
      </c>
      <c r="D11" s="6" t="s">
        <v>6</v>
      </c>
      <c r="E11" s="5" t="s">
        <v>35</v>
      </c>
      <c r="F11" s="5" t="s">
        <v>29</v>
      </c>
      <c r="G11" s="5" t="s">
        <v>66</v>
      </c>
      <c r="J11" s="6" t="s">
        <v>6</v>
      </c>
      <c r="K11">
        <f>COUNTIF(D:D,"*10*")</f>
        <v>36</v>
      </c>
      <c r="L11">
        <v>209</v>
      </c>
      <c r="M11" s="9">
        <f t="shared" si="1"/>
        <v>0.17224880382775121</v>
      </c>
    </row>
    <row r="12" spans="1:13" x14ac:dyDescent="0.35">
      <c r="A12" s="6">
        <v>79582687</v>
      </c>
      <c r="B12" s="6" t="s">
        <v>4</v>
      </c>
      <c r="C12" s="6" t="s">
        <v>7</v>
      </c>
      <c r="D12" s="6" t="s">
        <v>6</v>
      </c>
      <c r="E12" s="5" t="s">
        <v>19</v>
      </c>
      <c r="F12" s="5" t="s">
        <v>29</v>
      </c>
      <c r="G12" s="5" t="s">
        <v>66</v>
      </c>
      <c r="J12" s="6" t="s">
        <v>11</v>
      </c>
      <c r="K12">
        <f>COUNTIF(D:D,"*11*")</f>
        <v>6</v>
      </c>
      <c r="L12">
        <v>98</v>
      </c>
      <c r="M12" s="9">
        <f t="shared" si="1"/>
        <v>6.1224489795918366E-2</v>
      </c>
    </row>
    <row r="13" spans="1:13" x14ac:dyDescent="0.35">
      <c r="A13" s="6">
        <v>79582807</v>
      </c>
      <c r="B13" s="6" t="s">
        <v>4</v>
      </c>
      <c r="C13" s="6" t="s">
        <v>7</v>
      </c>
      <c r="D13" s="6" t="s">
        <v>8</v>
      </c>
      <c r="E13" s="5" t="s">
        <v>35</v>
      </c>
      <c r="F13" s="5" t="s">
        <v>29</v>
      </c>
      <c r="G13" s="5" t="s">
        <v>42</v>
      </c>
      <c r="J13" s="6" t="s">
        <v>13</v>
      </c>
      <c r="K13">
        <f>COUNTIF(D:D,"*More*")</f>
        <v>5</v>
      </c>
      <c r="L13">
        <v>28</v>
      </c>
      <c r="M13" s="9">
        <f t="shared" si="1"/>
        <v>0.17857142857142858</v>
      </c>
    </row>
    <row r="14" spans="1:13" x14ac:dyDescent="0.35">
      <c r="A14" s="6">
        <v>79583541</v>
      </c>
      <c r="B14" s="6" t="s">
        <v>4</v>
      </c>
      <c r="C14" s="6" t="s">
        <v>7</v>
      </c>
      <c r="D14" s="6" t="s">
        <v>12</v>
      </c>
      <c r="E14" s="5" t="s">
        <v>21</v>
      </c>
      <c r="F14" s="5" t="s">
        <v>29</v>
      </c>
      <c r="G14" s="5" t="s">
        <v>23</v>
      </c>
      <c r="M14" s="9"/>
    </row>
    <row r="15" spans="1:13" x14ac:dyDescent="0.35">
      <c r="A15" s="6">
        <v>79584128</v>
      </c>
      <c r="B15" s="6" t="s">
        <v>4</v>
      </c>
      <c r="C15" s="6" t="s">
        <v>5</v>
      </c>
      <c r="D15" s="6" t="s">
        <v>8</v>
      </c>
      <c r="E15" s="5" t="s">
        <v>32</v>
      </c>
      <c r="F15" s="5" t="s">
        <v>61</v>
      </c>
      <c r="G15" s="5" t="s">
        <v>29</v>
      </c>
      <c r="K15" t="s">
        <v>263</v>
      </c>
      <c r="L15" t="s">
        <v>264</v>
      </c>
      <c r="M15" t="s">
        <v>265</v>
      </c>
    </row>
    <row r="16" spans="1:13" x14ac:dyDescent="0.35">
      <c r="A16" s="6">
        <v>79584690</v>
      </c>
      <c r="B16" s="6" t="s">
        <v>4</v>
      </c>
      <c r="C16" s="6" t="s">
        <v>9</v>
      </c>
      <c r="D16" s="6" t="s">
        <v>8</v>
      </c>
      <c r="E16" s="5" t="s">
        <v>50</v>
      </c>
      <c r="F16" s="5" t="s">
        <v>29</v>
      </c>
      <c r="G16" s="5" t="s">
        <v>28</v>
      </c>
      <c r="J16" s="5" t="s">
        <v>29</v>
      </c>
      <c r="K16">
        <f>COUNTIF(E:E,"*pain*")</f>
        <v>31</v>
      </c>
      <c r="L16">
        <f>COUNTIF(F:F,"*pain*")</f>
        <v>40</v>
      </c>
      <c r="M16">
        <f>COUNTIF(G:G,"*pain*")</f>
        <v>28</v>
      </c>
    </row>
    <row r="17" spans="1:13" x14ac:dyDescent="0.35">
      <c r="A17" s="6">
        <v>79587605</v>
      </c>
      <c r="B17" s="6" t="s">
        <v>4</v>
      </c>
      <c r="C17" s="6" t="s">
        <v>7</v>
      </c>
      <c r="D17" s="6" t="s">
        <v>6</v>
      </c>
      <c r="E17" s="5" t="s">
        <v>33</v>
      </c>
      <c r="F17" s="5" t="s">
        <v>29</v>
      </c>
      <c r="G17" s="5" t="s">
        <v>162</v>
      </c>
      <c r="J17" s="5" t="s">
        <v>324</v>
      </c>
      <c r="K17">
        <f>COUNTIF(E:E,"*unpleas*")</f>
        <v>2</v>
      </c>
      <c r="L17">
        <f>COUNTIF(F:F,"*unpleas*")</f>
        <v>4</v>
      </c>
      <c r="M17">
        <f>COUNTIF(G:G,"*unpleas*")</f>
        <v>2</v>
      </c>
    </row>
    <row r="18" spans="1:13" x14ac:dyDescent="0.35">
      <c r="A18" s="6">
        <v>79587615</v>
      </c>
      <c r="B18" s="6" t="s">
        <v>4</v>
      </c>
      <c r="C18" s="6" t="s">
        <v>7</v>
      </c>
      <c r="D18" s="6" t="s">
        <v>8</v>
      </c>
      <c r="E18" s="5" t="s">
        <v>52</v>
      </c>
      <c r="F18" s="5" t="s">
        <v>29</v>
      </c>
      <c r="G18" s="5" t="s">
        <v>41</v>
      </c>
      <c r="J18" s="5" t="s">
        <v>55</v>
      </c>
      <c r="K18">
        <f>COUNTIF(E:E,"*restless*")</f>
        <v>2</v>
      </c>
      <c r="L18">
        <f>COUNTIF(F:F,"*restless*")</f>
        <v>2</v>
      </c>
      <c r="M18">
        <f>COUNTIF(G:G,"*restless*")</f>
        <v>2</v>
      </c>
    </row>
    <row r="19" spans="1:13" x14ac:dyDescent="0.35">
      <c r="A19" s="6">
        <v>79591789</v>
      </c>
      <c r="B19" s="6" t="s">
        <v>4</v>
      </c>
      <c r="C19" s="6" t="s">
        <v>10</v>
      </c>
      <c r="D19" s="6" t="s">
        <v>12</v>
      </c>
      <c r="E19" s="5" t="s">
        <v>44</v>
      </c>
      <c r="F19" s="5" t="s">
        <v>37</v>
      </c>
      <c r="G19" s="5" t="s">
        <v>29</v>
      </c>
    </row>
    <row r="20" spans="1:13" x14ac:dyDescent="0.35">
      <c r="A20" s="6">
        <v>79592470</v>
      </c>
      <c r="B20" s="6" t="s">
        <v>4</v>
      </c>
      <c r="C20" s="6" t="s">
        <v>9</v>
      </c>
      <c r="D20" s="6" t="s">
        <v>6</v>
      </c>
      <c r="E20" s="5" t="s">
        <v>50</v>
      </c>
      <c r="F20" s="5" t="s">
        <v>66</v>
      </c>
      <c r="G20" s="5" t="s">
        <v>29</v>
      </c>
    </row>
    <row r="21" spans="1:13" x14ac:dyDescent="0.35">
      <c r="A21" s="6">
        <v>79593362</v>
      </c>
      <c r="B21" s="6" t="s">
        <v>4</v>
      </c>
      <c r="C21" s="6" t="s">
        <v>9</v>
      </c>
      <c r="D21" s="6" t="s">
        <v>6</v>
      </c>
      <c r="E21" s="5" t="s">
        <v>55</v>
      </c>
      <c r="F21" s="5" t="s">
        <v>24</v>
      </c>
      <c r="G21" s="5" t="s">
        <v>93</v>
      </c>
    </row>
    <row r="22" spans="1:13" x14ac:dyDescent="0.35">
      <c r="A22" s="6">
        <v>79599871</v>
      </c>
      <c r="B22" s="6" t="s">
        <v>4</v>
      </c>
      <c r="C22" s="6" t="s">
        <v>7</v>
      </c>
      <c r="D22" s="6" t="s">
        <v>6</v>
      </c>
      <c r="E22" s="5" t="s">
        <v>59</v>
      </c>
      <c r="F22" s="5" t="s">
        <v>61</v>
      </c>
      <c r="G22" s="5" t="s">
        <v>162</v>
      </c>
    </row>
    <row r="23" spans="1:13" x14ac:dyDescent="0.35">
      <c r="A23" s="6">
        <v>79600490</v>
      </c>
      <c r="B23" s="6" t="s">
        <v>4</v>
      </c>
      <c r="C23" s="6" t="s">
        <v>10</v>
      </c>
      <c r="D23" s="6" t="s">
        <v>6</v>
      </c>
      <c r="E23" s="5" t="s">
        <v>29</v>
      </c>
      <c r="F23" s="5" t="s">
        <v>25</v>
      </c>
      <c r="G23" s="5" t="s">
        <v>61</v>
      </c>
    </row>
    <row r="24" spans="1:13" x14ac:dyDescent="0.35">
      <c r="A24" s="6">
        <v>79601855</v>
      </c>
      <c r="B24" s="6" t="s">
        <v>15</v>
      </c>
      <c r="C24" s="6" t="s">
        <v>9</v>
      </c>
      <c r="D24" s="6" t="s">
        <v>8</v>
      </c>
      <c r="E24" s="5" t="s">
        <v>21</v>
      </c>
      <c r="F24" s="5" t="s">
        <v>29</v>
      </c>
      <c r="G24" s="5" t="s">
        <v>23</v>
      </c>
    </row>
    <row r="25" spans="1:13" x14ac:dyDescent="0.35">
      <c r="A25" s="6">
        <v>79602414</v>
      </c>
      <c r="B25" s="6" t="s">
        <v>4</v>
      </c>
      <c r="C25" s="6" t="s">
        <v>7</v>
      </c>
      <c r="D25" s="6" t="s">
        <v>12</v>
      </c>
      <c r="E25" s="5" t="s">
        <v>52</v>
      </c>
      <c r="F25" s="5" t="s">
        <v>41</v>
      </c>
      <c r="G25" s="5" t="s">
        <v>29</v>
      </c>
    </row>
    <row r="26" spans="1:13" x14ac:dyDescent="0.35">
      <c r="A26" s="6">
        <v>79603191</v>
      </c>
      <c r="B26" s="6" t="s">
        <v>4</v>
      </c>
      <c r="C26" s="6" t="s">
        <v>10</v>
      </c>
      <c r="D26" s="6" t="s">
        <v>8</v>
      </c>
      <c r="E26" s="5" t="s">
        <v>22</v>
      </c>
      <c r="F26" s="5" t="s">
        <v>29</v>
      </c>
      <c r="G26" s="5" t="s">
        <v>80</v>
      </c>
    </row>
    <row r="27" spans="1:13" x14ac:dyDescent="0.35">
      <c r="A27" s="6">
        <v>79611853</v>
      </c>
      <c r="B27" s="6" t="s">
        <v>4</v>
      </c>
      <c r="C27" s="6" t="s">
        <v>7</v>
      </c>
      <c r="D27" s="6" t="s">
        <v>6</v>
      </c>
      <c r="E27" s="5" t="s">
        <v>23</v>
      </c>
      <c r="F27" s="5" t="s">
        <v>29</v>
      </c>
      <c r="G27" s="5" t="s">
        <v>162</v>
      </c>
    </row>
    <row r="28" spans="1:13" x14ac:dyDescent="0.35">
      <c r="A28" s="6">
        <v>79612309</v>
      </c>
      <c r="B28" s="6" t="s">
        <v>4</v>
      </c>
      <c r="C28" s="6" t="s">
        <v>9</v>
      </c>
      <c r="D28" s="6" t="s">
        <v>11</v>
      </c>
      <c r="E28" s="5" t="s">
        <v>35</v>
      </c>
      <c r="F28" s="5" t="s">
        <v>36</v>
      </c>
      <c r="G28" s="5" t="s">
        <v>29</v>
      </c>
    </row>
    <row r="29" spans="1:13" x14ac:dyDescent="0.35">
      <c r="A29" s="6">
        <v>79615204</v>
      </c>
      <c r="B29" s="6" t="s">
        <v>4</v>
      </c>
      <c r="C29" s="6" t="s">
        <v>7</v>
      </c>
      <c r="D29" s="6" t="s">
        <v>6</v>
      </c>
      <c r="E29" s="5" t="s">
        <v>65</v>
      </c>
      <c r="F29" s="5" t="s">
        <v>23</v>
      </c>
      <c r="G29" s="5" t="s">
        <v>21</v>
      </c>
    </row>
    <row r="30" spans="1:13" x14ac:dyDescent="0.35">
      <c r="A30" s="6">
        <v>79616507</v>
      </c>
      <c r="B30" s="6" t="s">
        <v>4</v>
      </c>
      <c r="C30" s="6" t="s">
        <v>10</v>
      </c>
      <c r="D30" s="6" t="s">
        <v>12</v>
      </c>
      <c r="E30" s="5" t="s">
        <v>68</v>
      </c>
      <c r="F30" s="5" t="s">
        <v>169</v>
      </c>
      <c r="G30" s="5" t="s">
        <v>217</v>
      </c>
    </row>
    <row r="31" spans="1:13" x14ac:dyDescent="0.35">
      <c r="A31" s="6">
        <v>79619883</v>
      </c>
      <c r="B31" s="6" t="s">
        <v>15</v>
      </c>
      <c r="C31" s="6" t="s">
        <v>9</v>
      </c>
      <c r="D31" s="6" t="s">
        <v>13</v>
      </c>
      <c r="E31" s="5" t="s">
        <v>26</v>
      </c>
      <c r="F31" s="5" t="s">
        <v>29</v>
      </c>
      <c r="G31" s="5" t="s">
        <v>52</v>
      </c>
    </row>
    <row r="32" spans="1:13" x14ac:dyDescent="0.35">
      <c r="A32" s="6">
        <v>79624421</v>
      </c>
      <c r="B32" s="6" t="s">
        <v>4</v>
      </c>
      <c r="C32" s="6" t="s">
        <v>7</v>
      </c>
      <c r="D32" s="6" t="s">
        <v>8</v>
      </c>
      <c r="E32" s="5" t="s">
        <v>50</v>
      </c>
      <c r="F32" s="5" t="s">
        <v>29</v>
      </c>
      <c r="G32" s="5" t="s">
        <v>87</v>
      </c>
    </row>
    <row r="33" spans="1:7" x14ac:dyDescent="0.35">
      <c r="A33" s="6">
        <v>79645106</v>
      </c>
      <c r="B33" s="6" t="s">
        <v>4</v>
      </c>
      <c r="C33" s="6" t="s">
        <v>5</v>
      </c>
      <c r="D33" s="6" t="s">
        <v>8</v>
      </c>
      <c r="E33" s="5" t="s">
        <v>22</v>
      </c>
      <c r="F33" s="5" t="s">
        <v>170</v>
      </c>
      <c r="G33" s="5" t="s">
        <v>218</v>
      </c>
    </row>
    <row r="34" spans="1:7" x14ac:dyDescent="0.35">
      <c r="A34" s="6">
        <v>79671796</v>
      </c>
      <c r="B34" s="6" t="s">
        <v>4</v>
      </c>
      <c r="C34" s="6" t="s">
        <v>10</v>
      </c>
      <c r="D34" s="6" t="s">
        <v>8</v>
      </c>
      <c r="E34" s="5" t="s">
        <v>77</v>
      </c>
      <c r="F34" s="5" t="s">
        <v>42</v>
      </c>
      <c r="G34" s="5" t="s">
        <v>29</v>
      </c>
    </row>
    <row r="35" spans="1:7" x14ac:dyDescent="0.35">
      <c r="A35" s="6">
        <v>79686776</v>
      </c>
      <c r="B35" s="6" t="s">
        <v>15</v>
      </c>
      <c r="C35" s="6" t="s">
        <v>7</v>
      </c>
      <c r="D35" s="6" t="s">
        <v>6</v>
      </c>
      <c r="E35" s="5" t="s">
        <v>29</v>
      </c>
      <c r="F35" s="5" t="s">
        <v>33</v>
      </c>
      <c r="G35" s="5" t="s">
        <v>58</v>
      </c>
    </row>
    <row r="36" spans="1:7" x14ac:dyDescent="0.35">
      <c r="A36" s="6">
        <v>79695904</v>
      </c>
      <c r="B36" s="6" t="s">
        <v>15</v>
      </c>
      <c r="C36" s="6" t="s">
        <v>9</v>
      </c>
      <c r="D36" s="6" t="s">
        <v>6</v>
      </c>
      <c r="E36" s="5" t="s">
        <v>145</v>
      </c>
      <c r="F36" s="5" t="s">
        <v>138</v>
      </c>
      <c r="G36" s="5" t="s">
        <v>111</v>
      </c>
    </row>
    <row r="37" spans="1:7" x14ac:dyDescent="0.35">
      <c r="A37" s="6">
        <v>79705611</v>
      </c>
      <c r="B37" s="6" t="s">
        <v>4</v>
      </c>
      <c r="C37" s="6" t="s">
        <v>9</v>
      </c>
      <c r="D37" s="6" t="s">
        <v>8</v>
      </c>
      <c r="E37" s="5" t="s">
        <v>67</v>
      </c>
      <c r="F37" s="5" t="s">
        <v>87</v>
      </c>
      <c r="G37" s="5" t="s">
        <v>29</v>
      </c>
    </row>
    <row r="38" spans="1:7" x14ac:dyDescent="0.35">
      <c r="A38" s="6">
        <v>79718236</v>
      </c>
      <c r="B38" s="6" t="s">
        <v>4</v>
      </c>
      <c r="C38" s="6" t="s">
        <v>9</v>
      </c>
      <c r="D38" s="6" t="s">
        <v>8</v>
      </c>
      <c r="E38" s="5" t="s">
        <v>41</v>
      </c>
      <c r="F38" s="5" t="s">
        <v>29</v>
      </c>
      <c r="G38" s="5" t="s">
        <v>53</v>
      </c>
    </row>
    <row r="39" spans="1:7" x14ac:dyDescent="0.35">
      <c r="A39" s="6">
        <v>79719729</v>
      </c>
      <c r="B39" s="6" t="s">
        <v>4</v>
      </c>
      <c r="C39" s="6" t="s">
        <v>7</v>
      </c>
      <c r="D39" s="6" t="s">
        <v>8</v>
      </c>
      <c r="E39" s="5" t="s">
        <v>29</v>
      </c>
      <c r="F39" s="5" t="s">
        <v>35</v>
      </c>
      <c r="G39" s="5" t="s">
        <v>22</v>
      </c>
    </row>
    <row r="40" spans="1:7" x14ac:dyDescent="0.35">
      <c r="A40" s="6">
        <v>80672923</v>
      </c>
      <c r="B40" s="6" t="s">
        <v>4</v>
      </c>
      <c r="C40" s="6" t="s">
        <v>10</v>
      </c>
      <c r="D40" s="6" t="s">
        <v>8</v>
      </c>
      <c r="E40" s="5" t="s">
        <v>33</v>
      </c>
      <c r="F40" s="5" t="s">
        <v>38</v>
      </c>
      <c r="G40" s="5" t="s">
        <v>162</v>
      </c>
    </row>
    <row r="41" spans="1:7" x14ac:dyDescent="0.35">
      <c r="A41" s="6">
        <v>80920117</v>
      </c>
      <c r="B41" s="6" t="s">
        <v>4</v>
      </c>
      <c r="C41" s="6" t="s">
        <v>7</v>
      </c>
      <c r="D41" s="6" t="s">
        <v>8</v>
      </c>
      <c r="E41" s="5" t="s">
        <v>38</v>
      </c>
      <c r="F41" s="5" t="s">
        <v>45</v>
      </c>
      <c r="G41" s="5" t="s">
        <v>23</v>
      </c>
    </row>
    <row r="42" spans="1:7" x14ac:dyDescent="0.35">
      <c r="A42" s="6">
        <v>80920879</v>
      </c>
      <c r="B42" s="6" t="s">
        <v>4</v>
      </c>
      <c r="C42" s="6" t="s">
        <v>9</v>
      </c>
      <c r="D42" s="6" t="s">
        <v>6</v>
      </c>
      <c r="E42" s="5" t="s">
        <v>91</v>
      </c>
      <c r="F42" s="5" t="s">
        <v>78</v>
      </c>
      <c r="G42" s="5" t="s">
        <v>41</v>
      </c>
    </row>
    <row r="43" spans="1:7" x14ac:dyDescent="0.35">
      <c r="A43" s="6">
        <v>80921430</v>
      </c>
      <c r="B43" s="6" t="s">
        <v>4</v>
      </c>
      <c r="C43" s="6" t="s">
        <v>7</v>
      </c>
      <c r="D43" s="6" t="s">
        <v>6</v>
      </c>
      <c r="E43" s="5" t="s">
        <v>23</v>
      </c>
      <c r="F43" s="5" t="s">
        <v>35</v>
      </c>
      <c r="G43" s="5" t="s">
        <v>29</v>
      </c>
    </row>
    <row r="44" spans="1:7" x14ac:dyDescent="0.35">
      <c r="A44" s="6">
        <v>80921438</v>
      </c>
      <c r="B44" s="6" t="s">
        <v>4</v>
      </c>
      <c r="C44" s="6" t="s">
        <v>7</v>
      </c>
      <c r="D44" s="6" t="s">
        <v>6</v>
      </c>
      <c r="E44" s="5" t="s">
        <v>29</v>
      </c>
      <c r="F44" s="5" t="s">
        <v>21</v>
      </c>
      <c r="G44" s="5" t="s">
        <v>224</v>
      </c>
    </row>
    <row r="45" spans="1:7" x14ac:dyDescent="0.35">
      <c r="A45" s="6">
        <v>80921989</v>
      </c>
      <c r="B45" s="6" t="s">
        <v>4</v>
      </c>
      <c r="C45" s="6" t="s">
        <v>10</v>
      </c>
      <c r="D45" s="6" t="s">
        <v>8</v>
      </c>
      <c r="E45" s="5" t="s">
        <v>23</v>
      </c>
      <c r="F45" s="5" t="s">
        <v>25</v>
      </c>
      <c r="G45" s="5" t="s">
        <v>29</v>
      </c>
    </row>
    <row r="46" spans="1:7" x14ac:dyDescent="0.35">
      <c r="A46" s="6">
        <v>80922485</v>
      </c>
      <c r="B46" s="6" t="s">
        <v>4</v>
      </c>
      <c r="C46" s="6" t="s">
        <v>9</v>
      </c>
      <c r="D46" s="6" t="s">
        <v>13</v>
      </c>
      <c r="E46" s="5" t="s">
        <v>29</v>
      </c>
      <c r="F46" s="5" t="s">
        <v>32</v>
      </c>
      <c r="G46" s="5" t="s">
        <v>162</v>
      </c>
    </row>
    <row r="47" spans="1:7" x14ac:dyDescent="0.35">
      <c r="A47" s="6">
        <v>80923583</v>
      </c>
      <c r="B47" s="6" t="s">
        <v>15</v>
      </c>
      <c r="C47" s="6" t="s">
        <v>9</v>
      </c>
      <c r="D47" s="6" t="s">
        <v>13</v>
      </c>
      <c r="E47" s="5" t="s">
        <v>29</v>
      </c>
      <c r="F47" s="5" t="s">
        <v>23</v>
      </c>
      <c r="G47" s="5" t="s">
        <v>78</v>
      </c>
    </row>
    <row r="48" spans="1:7" x14ac:dyDescent="0.35">
      <c r="A48" s="6">
        <v>80923626</v>
      </c>
      <c r="B48" s="6" t="s">
        <v>4</v>
      </c>
      <c r="C48" s="6" t="s">
        <v>7</v>
      </c>
      <c r="D48" s="6" t="s">
        <v>6</v>
      </c>
      <c r="E48" s="5" t="s">
        <v>41</v>
      </c>
      <c r="F48" s="5" t="s">
        <v>29</v>
      </c>
      <c r="G48" s="5" t="s">
        <v>29</v>
      </c>
    </row>
    <row r="49" spans="1:7" x14ac:dyDescent="0.35">
      <c r="A49" s="6">
        <v>80923887</v>
      </c>
      <c r="B49" s="6" t="s">
        <v>4</v>
      </c>
      <c r="C49" s="6" t="s">
        <v>7</v>
      </c>
      <c r="D49" s="6" t="s">
        <v>8</v>
      </c>
      <c r="E49" s="5" t="s">
        <v>21</v>
      </c>
      <c r="F49" s="5" t="s">
        <v>29</v>
      </c>
      <c r="G49" s="5" t="s">
        <v>162</v>
      </c>
    </row>
    <row r="50" spans="1:7" x14ac:dyDescent="0.35">
      <c r="A50" s="6">
        <v>80923902</v>
      </c>
      <c r="B50" s="6" t="s">
        <v>4</v>
      </c>
      <c r="C50" s="6" t="s">
        <v>7</v>
      </c>
      <c r="D50" s="6" t="s">
        <v>6</v>
      </c>
      <c r="E50" s="5" t="s">
        <v>97</v>
      </c>
      <c r="F50" s="5" t="s">
        <v>59</v>
      </c>
      <c r="G50" s="5" t="s">
        <v>116</v>
      </c>
    </row>
    <row r="51" spans="1:7" x14ac:dyDescent="0.35">
      <c r="A51" s="6">
        <v>80924457</v>
      </c>
      <c r="B51" s="6" t="s">
        <v>4</v>
      </c>
      <c r="C51" s="6" t="s">
        <v>10</v>
      </c>
      <c r="D51" s="6" t="s">
        <v>12</v>
      </c>
      <c r="E51" s="5" t="s">
        <v>23</v>
      </c>
      <c r="F51" s="5" t="s">
        <v>48</v>
      </c>
      <c r="G51" s="5" t="s">
        <v>226</v>
      </c>
    </row>
    <row r="52" spans="1:7" x14ac:dyDescent="0.35">
      <c r="A52" s="6">
        <v>80924608</v>
      </c>
      <c r="B52" s="6" t="s">
        <v>4</v>
      </c>
      <c r="C52" s="6" t="s">
        <v>7</v>
      </c>
      <c r="D52" s="6" t="s">
        <v>6</v>
      </c>
      <c r="E52" s="5" t="s">
        <v>33</v>
      </c>
      <c r="F52" s="5" t="s">
        <v>31</v>
      </c>
      <c r="G52" s="5" t="s">
        <v>225</v>
      </c>
    </row>
    <row r="53" spans="1:7" x14ac:dyDescent="0.35">
      <c r="A53" s="6">
        <v>80924763</v>
      </c>
      <c r="B53" s="6" t="s">
        <v>4</v>
      </c>
      <c r="C53" s="6" t="s">
        <v>10</v>
      </c>
      <c r="D53" s="6" t="s">
        <v>8</v>
      </c>
      <c r="E53" s="5" t="s">
        <v>22</v>
      </c>
      <c r="F53" s="5" t="s">
        <v>23</v>
      </c>
      <c r="G53" s="5" t="s">
        <v>29</v>
      </c>
    </row>
    <row r="54" spans="1:7" x14ac:dyDescent="0.35">
      <c r="A54" s="6">
        <v>80926606</v>
      </c>
      <c r="B54" s="6" t="s">
        <v>4</v>
      </c>
      <c r="C54" s="6" t="s">
        <v>5</v>
      </c>
      <c r="D54" s="6" t="s">
        <v>8</v>
      </c>
      <c r="E54" s="5" t="s">
        <v>35</v>
      </c>
      <c r="F54" s="5" t="s">
        <v>42</v>
      </c>
      <c r="G54" s="5" t="s">
        <v>29</v>
      </c>
    </row>
    <row r="55" spans="1:7" x14ac:dyDescent="0.35">
      <c r="A55" s="6">
        <v>80927398</v>
      </c>
      <c r="B55" s="6" t="s">
        <v>15</v>
      </c>
      <c r="C55" s="6" t="s">
        <v>7</v>
      </c>
      <c r="D55" s="6" t="s">
        <v>6</v>
      </c>
      <c r="E55" s="5" t="s">
        <v>50</v>
      </c>
      <c r="F55" s="5" t="s">
        <v>29</v>
      </c>
      <c r="G55" s="5" t="s">
        <v>26</v>
      </c>
    </row>
    <row r="56" spans="1:7" x14ac:dyDescent="0.35">
      <c r="A56" s="6">
        <v>80927555</v>
      </c>
      <c r="B56" s="6" t="s">
        <v>4</v>
      </c>
      <c r="C56" s="6" t="s">
        <v>7</v>
      </c>
      <c r="D56" s="6" t="s">
        <v>8</v>
      </c>
      <c r="E56" s="5" t="s">
        <v>29</v>
      </c>
      <c r="F56" s="5" t="s">
        <v>25</v>
      </c>
      <c r="G56" s="5" t="s">
        <v>22</v>
      </c>
    </row>
    <row r="57" spans="1:7" x14ac:dyDescent="0.35">
      <c r="A57" s="6">
        <v>80932803</v>
      </c>
      <c r="B57" s="6" t="s">
        <v>4</v>
      </c>
      <c r="C57" s="6" t="s">
        <v>9</v>
      </c>
      <c r="D57" s="6" t="s">
        <v>8</v>
      </c>
      <c r="E57" s="5" t="s">
        <v>87</v>
      </c>
      <c r="F57" s="5" t="s">
        <v>33</v>
      </c>
      <c r="G57" s="5" t="s">
        <v>181</v>
      </c>
    </row>
    <row r="58" spans="1:7" x14ac:dyDescent="0.35">
      <c r="A58" s="6">
        <v>80934272</v>
      </c>
      <c r="B58" s="6" t="s">
        <v>4</v>
      </c>
      <c r="C58" s="6" t="s">
        <v>14</v>
      </c>
      <c r="D58" s="6" t="s">
        <v>6</v>
      </c>
      <c r="E58" s="5" t="s">
        <v>104</v>
      </c>
      <c r="F58" s="5" t="s">
        <v>35</v>
      </c>
      <c r="G58" s="5" t="s">
        <v>233</v>
      </c>
    </row>
    <row r="59" spans="1:7" x14ac:dyDescent="0.35">
      <c r="A59" s="6">
        <v>80934633</v>
      </c>
      <c r="B59" s="6" t="s">
        <v>4</v>
      </c>
      <c r="C59" s="6" t="s">
        <v>9</v>
      </c>
      <c r="D59" s="6" t="s">
        <v>11</v>
      </c>
      <c r="E59" s="5" t="s">
        <v>105</v>
      </c>
      <c r="F59" s="5" t="s">
        <v>32</v>
      </c>
      <c r="G59" s="5" t="s">
        <v>29</v>
      </c>
    </row>
    <row r="60" spans="1:7" x14ac:dyDescent="0.35">
      <c r="A60" s="6">
        <v>80935199</v>
      </c>
      <c r="B60" s="6" t="s">
        <v>4</v>
      </c>
      <c r="C60" s="6" t="s">
        <v>14</v>
      </c>
      <c r="D60" s="6" t="s">
        <v>8</v>
      </c>
      <c r="E60" s="5" t="s">
        <v>23</v>
      </c>
      <c r="F60" s="5" t="s">
        <v>181</v>
      </c>
      <c r="G60" s="5" t="s">
        <v>162</v>
      </c>
    </row>
    <row r="61" spans="1:7" x14ac:dyDescent="0.35">
      <c r="A61" s="6">
        <v>80935206</v>
      </c>
      <c r="B61" s="6" t="s">
        <v>4</v>
      </c>
      <c r="C61" s="6" t="s">
        <v>7</v>
      </c>
      <c r="D61" s="6" t="s">
        <v>11</v>
      </c>
      <c r="E61" s="5" t="s">
        <v>103</v>
      </c>
      <c r="F61" s="5" t="s">
        <v>36</v>
      </c>
      <c r="G61" s="5" t="s">
        <v>29</v>
      </c>
    </row>
    <row r="62" spans="1:7" x14ac:dyDescent="0.35">
      <c r="A62" s="6">
        <v>80935720</v>
      </c>
      <c r="B62" s="6" t="s">
        <v>4</v>
      </c>
      <c r="C62" s="6" t="s">
        <v>7</v>
      </c>
      <c r="D62" s="6" t="s">
        <v>8</v>
      </c>
      <c r="E62" s="5" t="s">
        <v>32</v>
      </c>
      <c r="F62" s="5" t="s">
        <v>29</v>
      </c>
      <c r="G62" s="5" t="s">
        <v>46</v>
      </c>
    </row>
    <row r="63" spans="1:7" x14ac:dyDescent="0.35">
      <c r="A63" s="6">
        <v>80939582</v>
      </c>
      <c r="B63" s="6" t="s">
        <v>4</v>
      </c>
      <c r="C63" s="6" t="s">
        <v>7</v>
      </c>
      <c r="D63" s="6" t="s">
        <v>8</v>
      </c>
      <c r="E63" s="5" t="s">
        <v>23</v>
      </c>
      <c r="F63" s="5" t="s">
        <v>66</v>
      </c>
      <c r="G63" s="5" t="s">
        <v>138</v>
      </c>
    </row>
    <row r="64" spans="1:7" x14ac:dyDescent="0.35">
      <c r="A64" s="6">
        <v>80939637</v>
      </c>
      <c r="B64" s="6" t="s">
        <v>4</v>
      </c>
      <c r="C64" s="6" t="s">
        <v>14</v>
      </c>
      <c r="D64" s="6" t="s">
        <v>8</v>
      </c>
      <c r="E64" s="5" t="s">
        <v>35</v>
      </c>
      <c r="F64" s="5" t="s">
        <v>29</v>
      </c>
      <c r="G64" s="5" t="s">
        <v>162</v>
      </c>
    </row>
    <row r="65" spans="1:7" x14ac:dyDescent="0.35">
      <c r="A65" s="6">
        <v>80950699</v>
      </c>
      <c r="B65" s="6" t="s">
        <v>4</v>
      </c>
      <c r="C65" s="6" t="s">
        <v>7</v>
      </c>
      <c r="D65" s="6" t="s">
        <v>6</v>
      </c>
      <c r="E65" s="5" t="s">
        <v>29</v>
      </c>
      <c r="F65" s="5" t="s">
        <v>58</v>
      </c>
      <c r="G65" s="5" t="s">
        <v>61</v>
      </c>
    </row>
    <row r="66" spans="1:7" x14ac:dyDescent="0.35">
      <c r="A66" s="6">
        <v>80951120</v>
      </c>
      <c r="B66" s="6" t="s">
        <v>4</v>
      </c>
      <c r="C66" s="6" t="s">
        <v>7</v>
      </c>
      <c r="D66" s="6" t="s">
        <v>6</v>
      </c>
      <c r="E66" s="5" t="s">
        <v>112</v>
      </c>
      <c r="F66" s="5" t="s">
        <v>41</v>
      </c>
      <c r="G66" s="5" t="s">
        <v>29</v>
      </c>
    </row>
    <row r="67" spans="1:7" x14ac:dyDescent="0.35">
      <c r="A67" s="6">
        <v>80954031</v>
      </c>
      <c r="B67" s="6" t="s">
        <v>4</v>
      </c>
      <c r="C67" s="6" t="s">
        <v>9</v>
      </c>
      <c r="D67" s="6" t="s">
        <v>8</v>
      </c>
      <c r="E67" s="5" t="s">
        <v>113</v>
      </c>
      <c r="F67" s="5" t="s">
        <v>186</v>
      </c>
      <c r="G67" s="5" t="s">
        <v>29</v>
      </c>
    </row>
    <row r="68" spans="1:7" x14ac:dyDescent="0.35">
      <c r="A68" s="6">
        <v>80956660</v>
      </c>
      <c r="B68" s="6" t="s">
        <v>4</v>
      </c>
      <c r="C68" s="6" t="s">
        <v>7</v>
      </c>
      <c r="D68" s="6" t="s">
        <v>8</v>
      </c>
      <c r="E68" s="5" t="s">
        <v>115</v>
      </c>
      <c r="F68" s="5" t="s">
        <v>187</v>
      </c>
      <c r="G68" s="5" t="s">
        <v>176</v>
      </c>
    </row>
    <row r="69" spans="1:7" x14ac:dyDescent="0.35">
      <c r="A69" s="6">
        <v>80959038</v>
      </c>
      <c r="B69" s="6" t="s">
        <v>15</v>
      </c>
      <c r="C69" s="6" t="s">
        <v>10</v>
      </c>
      <c r="D69" s="6" t="s">
        <v>6</v>
      </c>
      <c r="E69" s="5" t="s">
        <v>29</v>
      </c>
      <c r="F69" s="5" t="s">
        <v>25</v>
      </c>
      <c r="G69" s="5" t="s">
        <v>19</v>
      </c>
    </row>
    <row r="70" spans="1:7" x14ac:dyDescent="0.35">
      <c r="A70" s="6">
        <v>80972806</v>
      </c>
      <c r="B70" s="6" t="s">
        <v>4</v>
      </c>
      <c r="C70" s="6" t="s">
        <v>9</v>
      </c>
      <c r="D70" s="6" t="s">
        <v>8</v>
      </c>
      <c r="E70" s="5" t="s">
        <v>41</v>
      </c>
      <c r="F70" s="5" t="s">
        <v>33</v>
      </c>
      <c r="G70" s="5" t="s">
        <v>239</v>
      </c>
    </row>
    <row r="71" spans="1:7" x14ac:dyDescent="0.35">
      <c r="A71" s="6">
        <v>80977641</v>
      </c>
      <c r="B71" s="6" t="s">
        <v>4</v>
      </c>
      <c r="C71" s="6" t="s">
        <v>9</v>
      </c>
      <c r="D71" s="6" t="s">
        <v>6</v>
      </c>
      <c r="E71" s="5" t="s">
        <v>29</v>
      </c>
      <c r="F71" s="5" t="s">
        <v>28</v>
      </c>
      <c r="G71" s="5" t="s">
        <v>34</v>
      </c>
    </row>
    <row r="72" spans="1:7" x14ac:dyDescent="0.35">
      <c r="A72" s="6">
        <v>80979785</v>
      </c>
      <c r="B72" s="6" t="s">
        <v>4</v>
      </c>
      <c r="C72" s="6" t="s">
        <v>14</v>
      </c>
      <c r="D72" s="6" t="s">
        <v>8</v>
      </c>
      <c r="E72" s="5" t="s">
        <v>23</v>
      </c>
      <c r="F72" s="5" t="s">
        <v>189</v>
      </c>
      <c r="G72" s="5" t="s">
        <v>162</v>
      </c>
    </row>
    <row r="73" spans="1:7" x14ac:dyDescent="0.35">
      <c r="A73" s="6">
        <v>80981368</v>
      </c>
      <c r="B73" s="6" t="s">
        <v>4</v>
      </c>
      <c r="C73" s="6" t="s">
        <v>7</v>
      </c>
      <c r="D73" s="6" t="s">
        <v>6</v>
      </c>
      <c r="E73" s="5" t="s">
        <v>108</v>
      </c>
      <c r="F73" s="5" t="s">
        <v>190</v>
      </c>
      <c r="G73" s="5" t="s">
        <v>240</v>
      </c>
    </row>
    <row r="74" spans="1:7" x14ac:dyDescent="0.35">
      <c r="A74" s="6">
        <v>80982357</v>
      </c>
      <c r="B74" s="6" t="s">
        <v>4</v>
      </c>
      <c r="C74" s="6" t="s">
        <v>10</v>
      </c>
      <c r="D74" s="6" t="s">
        <v>8</v>
      </c>
      <c r="E74" s="5" t="s">
        <v>41</v>
      </c>
      <c r="F74" s="5" t="s">
        <v>138</v>
      </c>
      <c r="G74" s="5" t="s">
        <v>35</v>
      </c>
    </row>
    <row r="75" spans="1:7" x14ac:dyDescent="0.35">
      <c r="A75" s="6">
        <v>80982722</v>
      </c>
      <c r="B75" s="6" t="s">
        <v>4</v>
      </c>
      <c r="C75" s="6" t="s">
        <v>7</v>
      </c>
      <c r="D75" s="6" t="s">
        <v>11</v>
      </c>
      <c r="E75" s="5" t="s">
        <v>46</v>
      </c>
      <c r="F75" s="5" t="s">
        <v>59</v>
      </c>
      <c r="G75" s="5" t="s">
        <v>98</v>
      </c>
    </row>
    <row r="76" spans="1:7" x14ac:dyDescent="0.35">
      <c r="A76" s="6">
        <v>80997768</v>
      </c>
      <c r="B76" s="6" t="s">
        <v>4</v>
      </c>
      <c r="C76" s="6" t="s">
        <v>7</v>
      </c>
      <c r="D76" s="6" t="s">
        <v>12</v>
      </c>
      <c r="E76" s="5" t="s">
        <v>38</v>
      </c>
      <c r="F76" s="5" t="s">
        <v>45</v>
      </c>
      <c r="G76" s="5" t="s">
        <v>52</v>
      </c>
    </row>
    <row r="77" spans="1:7" x14ac:dyDescent="0.35">
      <c r="A77" s="6">
        <v>81003173</v>
      </c>
      <c r="B77" s="6" t="s">
        <v>4</v>
      </c>
      <c r="C77" s="6" t="s">
        <v>14</v>
      </c>
      <c r="D77" s="6" t="s">
        <v>6</v>
      </c>
      <c r="E77" s="5" t="s">
        <v>66</v>
      </c>
      <c r="F77" s="5" t="s">
        <v>29</v>
      </c>
      <c r="G77" s="5" t="s">
        <v>36</v>
      </c>
    </row>
    <row r="78" spans="1:7" x14ac:dyDescent="0.35">
      <c r="A78" s="6">
        <v>81004107</v>
      </c>
      <c r="B78" s="6" t="s">
        <v>4</v>
      </c>
      <c r="C78" s="6" t="s">
        <v>7</v>
      </c>
      <c r="D78" s="6" t="s">
        <v>8</v>
      </c>
      <c r="E78" s="5" t="s">
        <v>41</v>
      </c>
      <c r="F78" s="5" t="s">
        <v>113</v>
      </c>
      <c r="G78" s="5" t="s">
        <v>29</v>
      </c>
    </row>
    <row r="79" spans="1:7" x14ac:dyDescent="0.35">
      <c r="A79" s="6">
        <v>81016568</v>
      </c>
      <c r="B79" s="6" t="s">
        <v>4</v>
      </c>
      <c r="C79" s="6" t="s">
        <v>5</v>
      </c>
      <c r="D79" s="6" t="s">
        <v>8</v>
      </c>
      <c r="E79" s="5" t="s">
        <v>25</v>
      </c>
      <c r="F79" s="5" t="s">
        <v>138</v>
      </c>
      <c r="G79" s="5" t="s">
        <v>52</v>
      </c>
    </row>
    <row r="80" spans="1:7" x14ac:dyDescent="0.35">
      <c r="A80" s="6">
        <v>81016661</v>
      </c>
      <c r="B80" s="6" t="s">
        <v>4</v>
      </c>
      <c r="C80" s="6" t="s">
        <v>7</v>
      </c>
      <c r="D80" s="6" t="s">
        <v>12</v>
      </c>
      <c r="E80" s="5" t="s">
        <v>23</v>
      </c>
      <c r="F80" s="5" t="s">
        <v>29</v>
      </c>
      <c r="G80" s="5" t="s">
        <v>242</v>
      </c>
    </row>
    <row r="81" spans="1:7" x14ac:dyDescent="0.35">
      <c r="A81" s="6">
        <v>81018240</v>
      </c>
      <c r="B81" s="6" t="s">
        <v>4</v>
      </c>
      <c r="C81" s="6" t="s">
        <v>10</v>
      </c>
      <c r="D81" s="6" t="s">
        <v>8</v>
      </c>
      <c r="E81" s="5" t="s">
        <v>50</v>
      </c>
      <c r="F81" s="5" t="s">
        <v>80</v>
      </c>
      <c r="G81" s="5" t="s">
        <v>29</v>
      </c>
    </row>
    <row r="82" spans="1:7" x14ac:dyDescent="0.35">
      <c r="A82" s="6">
        <v>81029533</v>
      </c>
      <c r="B82" s="6" t="s">
        <v>15</v>
      </c>
      <c r="C82" s="6" t="s">
        <v>7</v>
      </c>
      <c r="D82" s="6" t="s">
        <v>11</v>
      </c>
      <c r="E82" s="5" t="s">
        <v>38</v>
      </c>
      <c r="F82" s="5" t="s">
        <v>42</v>
      </c>
      <c r="G82" s="5" t="s">
        <v>254</v>
      </c>
    </row>
    <row r="83" spans="1:7" x14ac:dyDescent="0.35">
      <c r="A83" s="6">
        <v>81030555</v>
      </c>
      <c r="B83" s="6" t="s">
        <v>4</v>
      </c>
      <c r="C83" s="6" t="s">
        <v>7</v>
      </c>
      <c r="D83" s="6" t="s">
        <v>6</v>
      </c>
      <c r="E83" s="5" t="s">
        <v>19</v>
      </c>
      <c r="F83" s="5" t="s">
        <v>29</v>
      </c>
      <c r="G83" s="5" t="s">
        <v>22</v>
      </c>
    </row>
    <row r="84" spans="1:7" x14ac:dyDescent="0.35">
      <c r="A84" s="6">
        <v>81040606</v>
      </c>
      <c r="B84" s="6" t="s">
        <v>4</v>
      </c>
      <c r="C84" s="6" t="s">
        <v>7</v>
      </c>
      <c r="D84" s="6" t="s">
        <v>6</v>
      </c>
      <c r="E84" s="5" t="s">
        <v>29</v>
      </c>
      <c r="F84" s="5" t="s">
        <v>84</v>
      </c>
      <c r="G84" s="5" t="s">
        <v>46</v>
      </c>
    </row>
    <row r="85" spans="1:7" x14ac:dyDescent="0.35">
      <c r="A85" s="6">
        <v>81041375</v>
      </c>
      <c r="B85" s="6" t="s">
        <v>4</v>
      </c>
      <c r="C85" s="6" t="s">
        <v>14</v>
      </c>
      <c r="D85" s="6" t="s">
        <v>8</v>
      </c>
      <c r="E85" s="5" t="s">
        <v>36</v>
      </c>
      <c r="F85" s="5" t="s">
        <v>196</v>
      </c>
      <c r="G85" s="5" t="s">
        <v>19</v>
      </c>
    </row>
    <row r="86" spans="1:7" x14ac:dyDescent="0.35">
      <c r="A86" s="6">
        <v>81043653</v>
      </c>
      <c r="B86" s="6" t="s">
        <v>4</v>
      </c>
      <c r="C86" s="6" t="s">
        <v>7</v>
      </c>
      <c r="D86" s="6" t="s">
        <v>13</v>
      </c>
      <c r="E86" s="5" t="s">
        <v>96</v>
      </c>
      <c r="F86" s="5" t="s">
        <v>29</v>
      </c>
      <c r="G86" s="5" t="s">
        <v>21</v>
      </c>
    </row>
    <row r="87" spans="1:7" x14ac:dyDescent="0.35">
      <c r="A87" s="6">
        <v>81043785</v>
      </c>
      <c r="B87" s="6" t="s">
        <v>4</v>
      </c>
      <c r="C87" s="6" t="s">
        <v>9</v>
      </c>
      <c r="D87" s="6" t="s">
        <v>6</v>
      </c>
      <c r="E87" s="5" t="s">
        <v>23</v>
      </c>
      <c r="F87" s="5" t="s">
        <v>29</v>
      </c>
      <c r="G87" s="5" t="s">
        <v>61</v>
      </c>
    </row>
    <row r="88" spans="1:7" x14ac:dyDescent="0.35">
      <c r="A88" s="6">
        <v>81044103</v>
      </c>
      <c r="B88" s="6" t="s">
        <v>4</v>
      </c>
      <c r="C88" s="6" t="s">
        <v>10</v>
      </c>
      <c r="D88" s="6" t="s">
        <v>6</v>
      </c>
      <c r="E88" s="5" t="s">
        <v>29</v>
      </c>
      <c r="F88" s="5" t="s">
        <v>42</v>
      </c>
      <c r="G88" s="5" t="s">
        <v>31</v>
      </c>
    </row>
    <row r="89" spans="1:7" x14ac:dyDescent="0.35">
      <c r="A89" s="6">
        <v>81044816</v>
      </c>
      <c r="B89" s="6" t="s">
        <v>4</v>
      </c>
      <c r="C89" s="6" t="s">
        <v>9</v>
      </c>
      <c r="D89" s="6" t="s">
        <v>13</v>
      </c>
      <c r="E89" s="5" t="s">
        <v>29</v>
      </c>
      <c r="F89" s="5" t="s">
        <v>96</v>
      </c>
      <c r="G89" s="5" t="s">
        <v>23</v>
      </c>
    </row>
    <row r="90" spans="1:7" x14ac:dyDescent="0.35">
      <c r="A90" s="6">
        <v>81045142</v>
      </c>
      <c r="B90" s="6" t="s">
        <v>4</v>
      </c>
      <c r="C90" s="6" t="s">
        <v>7</v>
      </c>
      <c r="D90" s="6" t="s">
        <v>8</v>
      </c>
      <c r="E90" s="5" t="s">
        <v>45</v>
      </c>
      <c r="F90" s="5" t="s">
        <v>36</v>
      </c>
      <c r="G90" s="5" t="s">
        <v>243</v>
      </c>
    </row>
    <row r="91" spans="1:7" x14ac:dyDescent="0.35">
      <c r="A91" s="6">
        <v>81045315</v>
      </c>
      <c r="B91" s="6" t="s">
        <v>4</v>
      </c>
      <c r="C91" s="6" t="s">
        <v>7</v>
      </c>
      <c r="D91" s="6" t="s">
        <v>6</v>
      </c>
      <c r="E91" s="5" t="s">
        <v>38</v>
      </c>
      <c r="F91" s="5" t="s">
        <v>25</v>
      </c>
      <c r="G91" s="5" t="s">
        <v>21</v>
      </c>
    </row>
    <row r="92" spans="1:7" x14ac:dyDescent="0.35">
      <c r="A92" s="6">
        <v>81050522</v>
      </c>
      <c r="B92" s="6" t="s">
        <v>4</v>
      </c>
      <c r="C92" s="6" t="s">
        <v>7</v>
      </c>
      <c r="D92" s="6" t="s">
        <v>8</v>
      </c>
      <c r="E92" s="5" t="s">
        <v>29</v>
      </c>
      <c r="F92" s="5" t="s">
        <v>22</v>
      </c>
      <c r="G92" s="5" t="s">
        <v>32</v>
      </c>
    </row>
    <row r="93" spans="1:7" x14ac:dyDescent="0.35">
      <c r="A93" s="6">
        <v>81064832</v>
      </c>
      <c r="B93" s="6" t="s">
        <v>4</v>
      </c>
      <c r="C93" s="6" t="s">
        <v>7</v>
      </c>
      <c r="D93" s="6" t="s">
        <v>12</v>
      </c>
      <c r="E93" s="5" t="s">
        <v>67</v>
      </c>
      <c r="F93" s="5" t="s">
        <v>29</v>
      </c>
      <c r="G93" s="5" t="s">
        <v>162</v>
      </c>
    </row>
    <row r="94" spans="1:7" x14ac:dyDescent="0.35">
      <c r="A94" s="6">
        <v>81067607</v>
      </c>
      <c r="B94" s="6" t="s">
        <v>4</v>
      </c>
      <c r="C94" s="6" t="s">
        <v>9</v>
      </c>
      <c r="D94" s="6" t="s">
        <v>8</v>
      </c>
      <c r="E94" s="5" t="s">
        <v>29</v>
      </c>
      <c r="F94" s="5" t="s">
        <v>22</v>
      </c>
      <c r="G94" s="5" t="s">
        <v>45</v>
      </c>
    </row>
    <row r="95" spans="1:7" x14ac:dyDescent="0.35">
      <c r="A95" s="6">
        <v>81077291</v>
      </c>
      <c r="B95" s="6" t="s">
        <v>4</v>
      </c>
      <c r="C95" s="6" t="s">
        <v>7</v>
      </c>
      <c r="D95" s="6" t="s">
        <v>12</v>
      </c>
      <c r="E95" s="5" t="s">
        <v>29</v>
      </c>
      <c r="F95" s="5" t="s">
        <v>33</v>
      </c>
      <c r="G95" s="5" t="s">
        <v>87</v>
      </c>
    </row>
    <row r="96" spans="1:7" x14ac:dyDescent="0.35">
      <c r="A96" s="6">
        <v>81090702</v>
      </c>
      <c r="B96" s="6" t="s">
        <v>4</v>
      </c>
      <c r="C96" s="6" t="s">
        <v>7</v>
      </c>
      <c r="D96" s="6" t="s">
        <v>6</v>
      </c>
      <c r="E96" s="5" t="s">
        <v>28</v>
      </c>
      <c r="F96" s="5" t="s">
        <v>29</v>
      </c>
      <c r="G96" s="5" t="s">
        <v>23</v>
      </c>
    </row>
    <row r="97" spans="1:7" x14ac:dyDescent="0.35">
      <c r="A97" s="6">
        <v>81097631</v>
      </c>
      <c r="B97" s="6" t="s">
        <v>4</v>
      </c>
      <c r="C97" s="6" t="s">
        <v>7</v>
      </c>
      <c r="D97" s="6" t="s">
        <v>6</v>
      </c>
      <c r="E97" s="5" t="s">
        <v>29</v>
      </c>
      <c r="F97" s="5" t="s">
        <v>162</v>
      </c>
      <c r="G97" s="5" t="s">
        <v>162</v>
      </c>
    </row>
    <row r="98" spans="1:7" x14ac:dyDescent="0.35">
      <c r="A98" s="6">
        <v>81101030</v>
      </c>
      <c r="B98" s="6" t="s">
        <v>4</v>
      </c>
      <c r="C98" s="6" t="s">
        <v>5</v>
      </c>
      <c r="D98" s="6" t="s">
        <v>12</v>
      </c>
      <c r="E98" s="5" t="s">
        <v>50</v>
      </c>
      <c r="F98" s="5" t="s">
        <v>29</v>
      </c>
      <c r="G98" s="5" t="s">
        <v>185</v>
      </c>
    </row>
    <row r="99" spans="1:7" x14ac:dyDescent="0.35">
      <c r="A99" s="6">
        <v>81102196</v>
      </c>
      <c r="B99" s="6" t="s">
        <v>4</v>
      </c>
      <c r="C99" s="6" t="s">
        <v>7</v>
      </c>
      <c r="D99" s="6" t="s">
        <v>11</v>
      </c>
      <c r="E99" s="5" t="s">
        <v>51</v>
      </c>
      <c r="F99" s="5" t="s">
        <v>29</v>
      </c>
      <c r="G99" s="5" t="s">
        <v>51</v>
      </c>
    </row>
    <row r="100" spans="1:7" x14ac:dyDescent="0.35">
      <c r="A100" s="6">
        <v>81116322</v>
      </c>
      <c r="B100" s="6" t="s">
        <v>4</v>
      </c>
      <c r="C100" s="6" t="s">
        <v>7</v>
      </c>
      <c r="D100" s="6" t="s">
        <v>12</v>
      </c>
      <c r="E100" s="5" t="s">
        <v>23</v>
      </c>
      <c r="F100" s="5" t="s">
        <v>45</v>
      </c>
      <c r="G100" s="5" t="s">
        <v>38</v>
      </c>
    </row>
    <row r="101" spans="1:7" x14ac:dyDescent="0.35">
      <c r="A101" s="6">
        <v>81144409</v>
      </c>
      <c r="B101" s="6" t="s">
        <v>4</v>
      </c>
      <c r="C101" s="6" t="s">
        <v>7</v>
      </c>
      <c r="D101" s="6" t="s">
        <v>6</v>
      </c>
      <c r="E101" s="5" t="s">
        <v>29</v>
      </c>
      <c r="F101" s="5" t="s">
        <v>32</v>
      </c>
      <c r="G101" s="5" t="s">
        <v>78</v>
      </c>
    </row>
    <row r="102" spans="1:7" x14ac:dyDescent="0.35">
      <c r="A102" s="6">
        <v>81147328</v>
      </c>
      <c r="B102" s="6" t="s">
        <v>4</v>
      </c>
      <c r="C102" s="6" t="s">
        <v>5</v>
      </c>
      <c r="D102" s="6" t="s">
        <v>8</v>
      </c>
      <c r="E102" s="5" t="s">
        <v>46</v>
      </c>
      <c r="F102" s="5" t="s">
        <v>33</v>
      </c>
      <c r="G102" s="5" t="s">
        <v>29</v>
      </c>
    </row>
    <row r="103" spans="1:7" x14ac:dyDescent="0.35">
      <c r="A103" s="6">
        <v>81241133</v>
      </c>
      <c r="B103" s="6" t="s">
        <v>4</v>
      </c>
      <c r="C103" s="6" t="s">
        <v>9</v>
      </c>
      <c r="D103" s="6" t="s">
        <v>12</v>
      </c>
      <c r="E103" s="5" t="s">
        <v>50</v>
      </c>
      <c r="F103" s="5" t="s">
        <v>29</v>
      </c>
      <c r="G103" s="5" t="s">
        <v>67</v>
      </c>
    </row>
    <row r="104" spans="1:7" x14ac:dyDescent="0.35">
      <c r="A104" s="6">
        <v>81301874</v>
      </c>
      <c r="B104" s="6" t="s">
        <v>4</v>
      </c>
      <c r="C104" s="6" t="s">
        <v>10</v>
      </c>
      <c r="D104" s="6" t="s">
        <v>12</v>
      </c>
      <c r="E104" s="5" t="s">
        <v>58</v>
      </c>
      <c r="F104" s="5" t="s">
        <v>58</v>
      </c>
      <c r="G104" s="5" t="s">
        <v>29</v>
      </c>
    </row>
    <row r="105" spans="1:7" x14ac:dyDescent="0.35">
      <c r="A105" s="6">
        <v>81343409</v>
      </c>
      <c r="B105" s="6" t="s">
        <v>15</v>
      </c>
      <c r="C105" s="6" t="s">
        <v>9</v>
      </c>
      <c r="D105" s="6" t="s">
        <v>8</v>
      </c>
      <c r="E105" s="5" t="s">
        <v>35</v>
      </c>
      <c r="F105" s="5" t="s">
        <v>29</v>
      </c>
      <c r="G105" s="5" t="s">
        <v>48</v>
      </c>
    </row>
    <row r="106" spans="1:7" x14ac:dyDescent="0.35">
      <c r="A106" s="6">
        <v>81382328</v>
      </c>
      <c r="B106" s="6" t="s">
        <v>4</v>
      </c>
      <c r="C106" s="6" t="s">
        <v>9</v>
      </c>
      <c r="D106" s="6" t="s">
        <v>12</v>
      </c>
      <c r="E106" s="5" t="s">
        <v>137</v>
      </c>
      <c r="F106" s="5" t="s">
        <v>41</v>
      </c>
      <c r="G106" s="5" t="s">
        <v>19</v>
      </c>
    </row>
    <row r="107" spans="1:7" x14ac:dyDescent="0.35">
      <c r="A107" s="6">
        <v>81451530</v>
      </c>
      <c r="B107" s="6" t="s">
        <v>4</v>
      </c>
      <c r="C107" s="6" t="s">
        <v>7</v>
      </c>
      <c r="D107" s="6" t="s">
        <v>6</v>
      </c>
      <c r="E107" s="5" t="s">
        <v>28</v>
      </c>
      <c r="F107" s="5" t="s">
        <v>29</v>
      </c>
      <c r="G107" s="5" t="s">
        <v>61</v>
      </c>
    </row>
    <row r="109" spans="1:7" x14ac:dyDescent="0.35">
      <c r="A109" s="6">
        <v>81503317</v>
      </c>
      <c r="B109" s="6" t="s">
        <v>4</v>
      </c>
      <c r="C109" s="6" t="s">
        <v>9</v>
      </c>
      <c r="D109" s="6" t="s">
        <v>6</v>
      </c>
      <c r="E109" s="5" t="s">
        <v>138</v>
      </c>
      <c r="F109" s="5" t="s">
        <v>22</v>
      </c>
      <c r="G109" s="5" t="s">
        <v>186</v>
      </c>
    </row>
    <row r="110" spans="1:7" x14ac:dyDescent="0.35">
      <c r="A110" s="6">
        <v>81607462</v>
      </c>
      <c r="B110" s="6" t="s">
        <v>4</v>
      </c>
      <c r="C110" s="6" t="s">
        <v>10</v>
      </c>
      <c r="D110" s="6" t="s">
        <v>12</v>
      </c>
      <c r="E110" s="5" t="s">
        <v>23</v>
      </c>
      <c r="F110" s="5" t="s">
        <v>29</v>
      </c>
      <c r="G110" s="5" t="s">
        <v>67</v>
      </c>
    </row>
    <row r="111" spans="1:7" x14ac:dyDescent="0.35">
      <c r="A111" s="6"/>
      <c r="B111" s="6"/>
      <c r="C111" s="6"/>
      <c r="D111" s="6"/>
      <c r="E111" s="5"/>
      <c r="F111" s="5"/>
      <c r="G111" s="5"/>
    </row>
    <row r="112" spans="1:7" x14ac:dyDescent="0.35">
      <c r="A112" s="6"/>
      <c r="B112" s="6"/>
      <c r="C112" s="6"/>
      <c r="D112" s="6"/>
      <c r="E112" s="5"/>
      <c r="F112" s="5"/>
      <c r="G112" s="5"/>
    </row>
    <row r="113" spans="1:7" x14ac:dyDescent="0.35">
      <c r="A113" s="6"/>
      <c r="B113" s="6"/>
      <c r="C113" s="6"/>
      <c r="D113" s="6"/>
      <c r="E113" s="5"/>
      <c r="F113" s="5"/>
      <c r="G113" s="5"/>
    </row>
    <row r="114" spans="1:7" x14ac:dyDescent="0.35">
      <c r="A114" s="6"/>
      <c r="B114" s="6"/>
      <c r="C114" s="6"/>
      <c r="D114" s="6"/>
      <c r="E114" s="5"/>
      <c r="F114" s="5"/>
      <c r="G114" s="5"/>
    </row>
    <row r="115" spans="1:7" x14ac:dyDescent="0.35">
      <c r="A115" s="6"/>
      <c r="B115" s="6"/>
      <c r="C115" s="6"/>
      <c r="D115" s="6"/>
      <c r="E115" s="5"/>
      <c r="F115" s="5"/>
      <c r="G115" s="5"/>
    </row>
    <row r="116" spans="1:7" x14ac:dyDescent="0.35">
      <c r="A116" s="6"/>
      <c r="B116" s="6"/>
      <c r="C116" s="6"/>
      <c r="D116" s="6"/>
      <c r="E116" s="5"/>
      <c r="F116" s="5"/>
      <c r="G116" s="5"/>
    </row>
    <row r="117" spans="1:7" x14ac:dyDescent="0.35">
      <c r="A117" s="6"/>
      <c r="B117" s="6"/>
      <c r="C117" s="6"/>
      <c r="D117" s="6"/>
      <c r="E117" s="5"/>
      <c r="F117" s="5"/>
      <c r="G117" s="5"/>
    </row>
    <row r="118" spans="1:7" x14ac:dyDescent="0.35">
      <c r="A118" s="6"/>
      <c r="B118" s="6"/>
      <c r="C118" s="6"/>
      <c r="D118" s="6"/>
      <c r="E118" s="5"/>
      <c r="F118" s="5"/>
      <c r="G118" s="5"/>
    </row>
    <row r="119" spans="1:7" x14ac:dyDescent="0.35">
      <c r="A119" s="6"/>
      <c r="B119" s="6"/>
      <c r="C119" s="6"/>
      <c r="D119" s="6"/>
      <c r="E119" s="5"/>
      <c r="F119" s="5"/>
      <c r="G119" s="5"/>
    </row>
    <row r="120" spans="1:7" x14ac:dyDescent="0.35">
      <c r="A120" s="6"/>
      <c r="B120" s="6"/>
      <c r="C120" s="6"/>
      <c r="D120" s="6"/>
      <c r="E120" s="5"/>
      <c r="F120" s="5"/>
      <c r="G120" s="5"/>
    </row>
    <row r="121" spans="1:7" x14ac:dyDescent="0.35">
      <c r="A121" s="6"/>
      <c r="B121" s="6"/>
      <c r="C121" s="6"/>
      <c r="D121" s="6"/>
      <c r="E121" s="5"/>
      <c r="F121" s="5"/>
      <c r="G121" s="5"/>
    </row>
    <row r="122" spans="1:7" x14ac:dyDescent="0.35">
      <c r="A122" s="6"/>
      <c r="B122" s="6"/>
      <c r="C122" s="6"/>
      <c r="D122" s="6"/>
      <c r="E122" s="5"/>
      <c r="F122" s="5"/>
      <c r="G122" s="5"/>
    </row>
    <row r="123" spans="1:7" x14ac:dyDescent="0.35">
      <c r="A123" s="6"/>
      <c r="B123" s="6"/>
      <c r="C123" s="6"/>
      <c r="D123" s="6"/>
      <c r="E123" s="5"/>
      <c r="F123" s="5"/>
      <c r="G123" s="5"/>
    </row>
    <row r="124" spans="1:7" x14ac:dyDescent="0.35">
      <c r="A124" s="6"/>
      <c r="B124" s="6"/>
      <c r="C124" s="6"/>
      <c r="D124" s="6"/>
      <c r="E124" s="5"/>
      <c r="F124" s="5"/>
      <c r="G124" s="5"/>
    </row>
    <row r="125" spans="1:7" x14ac:dyDescent="0.35">
      <c r="A125" s="6"/>
      <c r="B125" s="6"/>
      <c r="C125" s="6"/>
      <c r="D125" s="6"/>
      <c r="E125" s="5"/>
      <c r="F125" s="5"/>
      <c r="G125" s="5"/>
    </row>
    <row r="126" spans="1:7" x14ac:dyDescent="0.35">
      <c r="A126" s="6"/>
      <c r="B126" s="6"/>
      <c r="C126" s="6"/>
      <c r="D126" s="6"/>
      <c r="E126" s="5"/>
      <c r="F126" s="5"/>
      <c r="G126" s="5"/>
    </row>
    <row r="127" spans="1:7" x14ac:dyDescent="0.35">
      <c r="A127" s="6"/>
      <c r="B127" s="6"/>
      <c r="C127" s="6"/>
      <c r="D127" s="6"/>
      <c r="E127" s="5"/>
      <c r="F127" s="5"/>
      <c r="G127" s="5"/>
    </row>
    <row r="128" spans="1:7" x14ac:dyDescent="0.35">
      <c r="A128" s="6"/>
      <c r="B128" s="6"/>
      <c r="C128" s="6"/>
      <c r="D128" s="6"/>
      <c r="E128" s="5"/>
      <c r="F128" s="5"/>
      <c r="G128" s="5"/>
    </row>
    <row r="129" spans="1:7" x14ac:dyDescent="0.35">
      <c r="A129" s="6"/>
      <c r="B129" s="6"/>
      <c r="C129" s="6"/>
      <c r="D129" s="6"/>
      <c r="E129" s="5"/>
      <c r="F129" s="5"/>
      <c r="G129" s="5"/>
    </row>
    <row r="130" spans="1:7" x14ac:dyDescent="0.35">
      <c r="A130" s="6"/>
      <c r="B130" s="6"/>
      <c r="C130" s="6"/>
      <c r="D130" s="6"/>
      <c r="E130" s="5"/>
      <c r="F130" s="5"/>
      <c r="G130" s="5"/>
    </row>
    <row r="131" spans="1:7" x14ac:dyDescent="0.35">
      <c r="A131" s="6"/>
      <c r="B131" s="6"/>
      <c r="C131" s="6"/>
      <c r="D131" s="6"/>
      <c r="E131" s="5"/>
      <c r="F131" s="5"/>
      <c r="G131" s="5"/>
    </row>
    <row r="132" spans="1:7" x14ac:dyDescent="0.35">
      <c r="A132" s="6"/>
      <c r="B132" s="6"/>
      <c r="C132" s="6"/>
      <c r="D132" s="6"/>
      <c r="E132" s="5"/>
      <c r="F132" s="5"/>
      <c r="G132" s="5"/>
    </row>
    <row r="133" spans="1:7" x14ac:dyDescent="0.35">
      <c r="A133" s="6"/>
      <c r="B133" s="6"/>
      <c r="C133" s="6"/>
      <c r="D133" s="6"/>
      <c r="E133" s="5"/>
      <c r="F133" s="5"/>
      <c r="G133" s="5"/>
    </row>
    <row r="134" spans="1:7" x14ac:dyDescent="0.35">
      <c r="A134" s="6"/>
      <c r="B134" s="6"/>
      <c r="C134" s="6"/>
      <c r="D134" s="6"/>
      <c r="E134" s="5"/>
      <c r="F134" s="5"/>
      <c r="G134" s="5"/>
    </row>
    <row r="135" spans="1:7" x14ac:dyDescent="0.35">
      <c r="A135" s="6"/>
      <c r="B135" s="6"/>
      <c r="C135" s="6"/>
      <c r="D135" s="6"/>
      <c r="E135" s="5"/>
      <c r="F135" s="5"/>
      <c r="G135" s="5"/>
    </row>
    <row r="136" spans="1:7" x14ac:dyDescent="0.35">
      <c r="A136" s="6"/>
      <c r="B136" s="6"/>
      <c r="C136" s="6"/>
      <c r="D136" s="6"/>
      <c r="E136" s="5"/>
      <c r="F136" s="5"/>
      <c r="G136" s="5"/>
    </row>
    <row r="137" spans="1:7" x14ac:dyDescent="0.35">
      <c r="A137" s="6"/>
      <c r="B137" s="6"/>
      <c r="C137" s="6"/>
      <c r="D137" s="6"/>
      <c r="E137" s="5"/>
      <c r="F137" s="5"/>
      <c r="G137" s="5"/>
    </row>
    <row r="138" spans="1:7" x14ac:dyDescent="0.35">
      <c r="A138" s="6"/>
      <c r="B138" s="6"/>
      <c r="C138" s="6"/>
      <c r="D138" s="6"/>
      <c r="E138" s="5"/>
      <c r="F138" s="5"/>
      <c r="G138" s="5"/>
    </row>
    <row r="139" spans="1:7" x14ac:dyDescent="0.35">
      <c r="A139" s="6"/>
      <c r="B139" s="6"/>
      <c r="C139" s="6"/>
      <c r="D139" s="6"/>
      <c r="E139" s="5"/>
      <c r="F139" s="5"/>
      <c r="G139" s="5"/>
    </row>
    <row r="140" spans="1:7" x14ac:dyDescent="0.35">
      <c r="A140" s="6"/>
      <c r="B140" s="6"/>
      <c r="C140" s="6"/>
      <c r="D140" s="6"/>
      <c r="E140" s="5"/>
      <c r="F140" s="5"/>
      <c r="G140" s="5"/>
    </row>
    <row r="141" spans="1:7" x14ac:dyDescent="0.35">
      <c r="A141" s="6"/>
      <c r="B141" s="6"/>
      <c r="C141" s="6"/>
      <c r="D141" s="6"/>
      <c r="E141" s="5"/>
      <c r="F141" s="5"/>
      <c r="G141" s="5"/>
    </row>
    <row r="142" spans="1:7" x14ac:dyDescent="0.35">
      <c r="A142" s="6"/>
      <c r="B142" s="6"/>
      <c r="C142" s="6"/>
      <c r="D142" s="6"/>
      <c r="E142" s="5"/>
      <c r="F142" s="5"/>
      <c r="G142" s="5"/>
    </row>
    <row r="143" spans="1:7" x14ac:dyDescent="0.35">
      <c r="A143" s="6"/>
      <c r="B143" s="6"/>
      <c r="C143" s="6"/>
      <c r="D143" s="6"/>
      <c r="E143" s="5"/>
      <c r="F143" s="5"/>
      <c r="G143" s="5"/>
    </row>
    <row r="144" spans="1:7" x14ac:dyDescent="0.35">
      <c r="A144" s="6"/>
      <c r="B144" s="6"/>
      <c r="C144" s="6"/>
      <c r="D144" s="6"/>
      <c r="E144" s="5"/>
      <c r="F144" s="5"/>
      <c r="G144" s="5"/>
    </row>
    <row r="145" spans="1:7" x14ac:dyDescent="0.35">
      <c r="A145" s="6"/>
      <c r="B145" s="6"/>
      <c r="C145" s="6"/>
      <c r="D145" s="6"/>
      <c r="E145" s="5"/>
      <c r="F145" s="5"/>
      <c r="G145" s="5"/>
    </row>
    <row r="146" spans="1:7" x14ac:dyDescent="0.35">
      <c r="A146" s="6"/>
      <c r="B146" s="6"/>
      <c r="C146" s="6"/>
      <c r="D146" s="6"/>
      <c r="E146" s="5"/>
      <c r="F146" s="5"/>
      <c r="G146" s="5"/>
    </row>
    <row r="147" spans="1:7" x14ac:dyDescent="0.35">
      <c r="A147" s="6"/>
      <c r="B147" s="6"/>
      <c r="C147" s="6"/>
      <c r="D147" s="6"/>
      <c r="E147" s="5"/>
      <c r="F147" s="5"/>
      <c r="G147" s="5"/>
    </row>
    <row r="148" spans="1:7" x14ac:dyDescent="0.35">
      <c r="A148" s="6"/>
      <c r="B148" s="6"/>
      <c r="C148" s="6"/>
      <c r="D148" s="6"/>
      <c r="E148" s="5"/>
      <c r="F148" s="5"/>
      <c r="G148" s="5"/>
    </row>
    <row r="149" spans="1:7" x14ac:dyDescent="0.35">
      <c r="A149" s="6"/>
      <c r="B149" s="6"/>
      <c r="C149" s="6"/>
      <c r="D149" s="6"/>
      <c r="E149" s="5"/>
      <c r="F149" s="5"/>
      <c r="G149" s="5"/>
    </row>
    <row r="150" spans="1:7" x14ac:dyDescent="0.35">
      <c r="A150" s="6"/>
      <c r="B150" s="6"/>
      <c r="C150" s="6"/>
      <c r="D150" s="6"/>
      <c r="E150" s="5"/>
      <c r="F150" s="5"/>
      <c r="G150" s="5"/>
    </row>
    <row r="151" spans="1:7" x14ac:dyDescent="0.35">
      <c r="A151" s="6"/>
      <c r="B151" s="6"/>
      <c r="C151" s="6"/>
      <c r="D151" s="6"/>
      <c r="E151" s="5"/>
      <c r="F151" s="5"/>
      <c r="G151" s="5"/>
    </row>
    <row r="152" spans="1:7" x14ac:dyDescent="0.35">
      <c r="A152" s="6"/>
      <c r="B152" s="6"/>
      <c r="C152" s="6"/>
      <c r="D152" s="6"/>
      <c r="E152" s="5"/>
      <c r="F152" s="5"/>
      <c r="G152" s="5"/>
    </row>
    <row r="153" spans="1:7" x14ac:dyDescent="0.35">
      <c r="A153" s="6"/>
      <c r="B153" s="6"/>
      <c r="C153" s="6"/>
      <c r="D153" s="6"/>
      <c r="E153" s="5"/>
      <c r="F153" s="5"/>
      <c r="G153" s="5"/>
    </row>
    <row r="154" spans="1:7" x14ac:dyDescent="0.35">
      <c r="A154" s="6"/>
      <c r="B154" s="6"/>
      <c r="C154" s="6"/>
      <c r="D154" s="6"/>
      <c r="E154" s="5"/>
      <c r="F154" s="5"/>
      <c r="G154" s="5"/>
    </row>
    <row r="155" spans="1:7" x14ac:dyDescent="0.35">
      <c r="A155" s="6"/>
      <c r="B155" s="6"/>
      <c r="C155" s="6"/>
      <c r="D155" s="6"/>
      <c r="E155" s="5"/>
      <c r="F155" s="5"/>
      <c r="G155" s="5"/>
    </row>
    <row r="156" spans="1:7" x14ac:dyDescent="0.35">
      <c r="A156" s="6"/>
      <c r="B156" s="6"/>
      <c r="C156" s="6"/>
      <c r="D156" s="6"/>
      <c r="E156" s="5"/>
      <c r="F156" s="5"/>
      <c r="G156" s="5"/>
    </row>
    <row r="157" spans="1:7" x14ac:dyDescent="0.35">
      <c r="A157" s="6"/>
      <c r="B157" s="6"/>
      <c r="C157" s="6"/>
      <c r="D157" s="6"/>
      <c r="E157" s="5"/>
      <c r="F157" s="5"/>
      <c r="G157" s="5"/>
    </row>
    <row r="158" spans="1:7" x14ac:dyDescent="0.35">
      <c r="A158" s="6"/>
      <c r="B158" s="6"/>
      <c r="C158" s="6"/>
      <c r="D158" s="6"/>
      <c r="E158" s="5"/>
      <c r="F158" s="5"/>
      <c r="G158" s="5"/>
    </row>
    <row r="159" spans="1:7" x14ac:dyDescent="0.35">
      <c r="A159" s="6"/>
      <c r="B159" s="6"/>
      <c r="C159" s="6"/>
      <c r="D159" s="6"/>
      <c r="E159" s="5"/>
      <c r="F159" s="5"/>
      <c r="G159" s="5"/>
    </row>
    <row r="160" spans="1:7" x14ac:dyDescent="0.35">
      <c r="A160" s="6"/>
      <c r="B160" s="6"/>
      <c r="C160" s="6"/>
      <c r="D160" s="6"/>
      <c r="E160" s="5"/>
      <c r="F160" s="5"/>
      <c r="G160" s="5"/>
    </row>
    <row r="161" spans="1:7" x14ac:dyDescent="0.35">
      <c r="A161" s="6"/>
      <c r="B161" s="6"/>
      <c r="C161" s="6"/>
      <c r="D161" s="6"/>
      <c r="E161" s="5"/>
      <c r="F161" s="5"/>
      <c r="G161" s="5"/>
    </row>
    <row r="162" spans="1:7" x14ac:dyDescent="0.35">
      <c r="A162" s="6"/>
      <c r="B162" s="6"/>
      <c r="C162" s="6"/>
      <c r="D162" s="6"/>
      <c r="E162" s="5"/>
      <c r="F162" s="5"/>
      <c r="G162" s="5"/>
    </row>
    <row r="163" spans="1:7" x14ac:dyDescent="0.35">
      <c r="A163" s="6"/>
      <c r="B163" s="6"/>
      <c r="C163" s="6"/>
      <c r="D163" s="6"/>
      <c r="E163" s="5"/>
      <c r="F163" s="5"/>
      <c r="G163" s="5"/>
    </row>
    <row r="164" spans="1:7" x14ac:dyDescent="0.35">
      <c r="A164" s="6"/>
      <c r="B164" s="6"/>
      <c r="C164" s="6"/>
      <c r="D164" s="6"/>
      <c r="E164" s="5"/>
      <c r="F164" s="5"/>
      <c r="G164" s="5"/>
    </row>
    <row r="165" spans="1:7" x14ac:dyDescent="0.35">
      <c r="A165" s="6"/>
      <c r="B165" s="6"/>
      <c r="C165" s="6"/>
      <c r="D165" s="6"/>
      <c r="E165" s="5"/>
      <c r="F165" s="5"/>
      <c r="G165" s="5"/>
    </row>
    <row r="166" spans="1:7" x14ac:dyDescent="0.35">
      <c r="A166" s="6"/>
      <c r="B166" s="6"/>
      <c r="C166" s="6"/>
      <c r="D166" s="6"/>
      <c r="E166" s="5"/>
      <c r="F166" s="5"/>
      <c r="G166" s="5"/>
    </row>
    <row r="167" spans="1:7" x14ac:dyDescent="0.35">
      <c r="A167" s="6"/>
      <c r="B167" s="6"/>
      <c r="C167" s="6"/>
      <c r="D167" s="6"/>
      <c r="E167" s="5"/>
      <c r="F167" s="5"/>
      <c r="G167" s="5"/>
    </row>
    <row r="168" spans="1:7" x14ac:dyDescent="0.35">
      <c r="A168" s="6"/>
      <c r="B168" s="6"/>
      <c r="C168" s="6"/>
      <c r="D168" s="6"/>
      <c r="E168" s="5"/>
      <c r="F168" s="5"/>
      <c r="G168" s="5"/>
    </row>
    <row r="169" spans="1:7" x14ac:dyDescent="0.35">
      <c r="A169" s="6"/>
      <c r="B169" s="6"/>
      <c r="C169" s="6"/>
      <c r="D169" s="6"/>
      <c r="E169" s="5"/>
      <c r="F169" s="5"/>
      <c r="G169" s="5"/>
    </row>
    <row r="170" spans="1:7" x14ac:dyDescent="0.35">
      <c r="A170" s="6"/>
      <c r="B170" s="6"/>
      <c r="C170" s="6"/>
      <c r="D170" s="6"/>
      <c r="E170" s="5"/>
      <c r="F170" s="5"/>
      <c r="G170" s="5"/>
    </row>
    <row r="171" spans="1:7" x14ac:dyDescent="0.35">
      <c r="A171" s="6"/>
      <c r="B171" s="6"/>
      <c r="C171" s="6"/>
      <c r="D171" s="6"/>
      <c r="E171" s="5"/>
      <c r="F171" s="5"/>
      <c r="G171" s="5"/>
    </row>
    <row r="172" spans="1:7" x14ac:dyDescent="0.35">
      <c r="A172" s="6"/>
      <c r="B172" s="6"/>
      <c r="C172" s="6"/>
      <c r="D172" s="6"/>
      <c r="E172" s="5"/>
      <c r="F172" s="5"/>
      <c r="G172" s="5"/>
    </row>
    <row r="173" spans="1:7" x14ac:dyDescent="0.35">
      <c r="A173" s="6"/>
      <c r="B173" s="6"/>
      <c r="C173" s="6"/>
      <c r="D173" s="6"/>
      <c r="E173" s="5"/>
      <c r="F173" s="5"/>
      <c r="G173" s="5"/>
    </row>
    <row r="174" spans="1:7" x14ac:dyDescent="0.35">
      <c r="A174" s="6"/>
      <c r="B174" s="6"/>
      <c r="C174" s="6"/>
      <c r="D174" s="6"/>
      <c r="E174" s="5"/>
      <c r="F174" s="5"/>
      <c r="G174" s="5"/>
    </row>
    <row r="175" spans="1:7" x14ac:dyDescent="0.35">
      <c r="A175" s="6"/>
      <c r="B175" s="6"/>
      <c r="C175" s="6"/>
      <c r="D175" s="6"/>
      <c r="E175" s="5"/>
      <c r="F175" s="5"/>
      <c r="G175" s="5"/>
    </row>
    <row r="176" spans="1:7" x14ac:dyDescent="0.35">
      <c r="A176" s="6"/>
      <c r="B176" s="6"/>
      <c r="C176" s="6"/>
      <c r="D176" s="6"/>
      <c r="E176" s="5"/>
      <c r="F176" s="5"/>
      <c r="G176" s="5"/>
    </row>
    <row r="177" spans="1:7" x14ac:dyDescent="0.35">
      <c r="A177" s="6"/>
      <c r="B177" s="6"/>
      <c r="C177" s="6"/>
      <c r="D177" s="6"/>
      <c r="E177" s="5"/>
      <c r="F177" s="5"/>
      <c r="G177" s="5"/>
    </row>
    <row r="178" spans="1:7" x14ac:dyDescent="0.35">
      <c r="A178" s="6"/>
      <c r="B178" s="6"/>
      <c r="C178" s="6"/>
      <c r="D178" s="6"/>
      <c r="E178" s="5"/>
      <c r="F178" s="5"/>
      <c r="G178" s="5"/>
    </row>
    <row r="179" spans="1:7" x14ac:dyDescent="0.35">
      <c r="A179" s="6"/>
      <c r="B179" s="6"/>
      <c r="C179" s="6"/>
      <c r="D179" s="6"/>
      <c r="E179" s="5"/>
      <c r="F179" s="5"/>
      <c r="G179" s="5"/>
    </row>
    <row r="180" spans="1:7" x14ac:dyDescent="0.35">
      <c r="A180" s="6"/>
      <c r="B180" s="6"/>
      <c r="C180" s="6"/>
      <c r="D180" s="6"/>
      <c r="E180" s="5"/>
      <c r="F180" s="5"/>
      <c r="G180" s="5"/>
    </row>
    <row r="181" spans="1:7" x14ac:dyDescent="0.35">
      <c r="A181" s="6"/>
      <c r="B181" s="6"/>
      <c r="C181" s="6"/>
      <c r="D181" s="6"/>
      <c r="E181" s="5"/>
      <c r="F181" s="5"/>
      <c r="G181" s="5"/>
    </row>
    <row r="182" spans="1:7" x14ac:dyDescent="0.35">
      <c r="A182" s="6"/>
      <c r="B182" s="6"/>
      <c r="C182" s="6"/>
      <c r="D182" s="6"/>
      <c r="E182" s="5"/>
      <c r="F182" s="5"/>
      <c r="G182" s="5"/>
    </row>
    <row r="183" spans="1:7" x14ac:dyDescent="0.35">
      <c r="A183" s="6"/>
      <c r="B183" s="6"/>
      <c r="C183" s="6"/>
      <c r="D183" s="6"/>
      <c r="E183" s="5"/>
      <c r="F183" s="5"/>
      <c r="G183" s="5"/>
    </row>
    <row r="184" spans="1:7" x14ac:dyDescent="0.35">
      <c r="A184" s="6"/>
      <c r="B184" s="6"/>
      <c r="C184" s="6"/>
      <c r="D184" s="6"/>
      <c r="E184" s="5"/>
      <c r="F184" s="5"/>
      <c r="G184" s="5"/>
    </row>
    <row r="185" spans="1:7" x14ac:dyDescent="0.35">
      <c r="A185" s="6"/>
      <c r="B185" s="6"/>
      <c r="C185" s="6"/>
      <c r="D185" s="6"/>
      <c r="E185" s="5"/>
      <c r="F185" s="5"/>
      <c r="G185" s="5"/>
    </row>
    <row r="186" spans="1:7" x14ac:dyDescent="0.35">
      <c r="A186" s="6"/>
      <c r="B186" s="6"/>
      <c r="C186" s="6"/>
      <c r="D186" s="6"/>
      <c r="E186" s="5"/>
      <c r="F186" s="5"/>
      <c r="G186" s="5"/>
    </row>
    <row r="187" spans="1:7" x14ac:dyDescent="0.35">
      <c r="A187" s="6"/>
      <c r="B187" s="6"/>
      <c r="C187" s="6"/>
      <c r="D187" s="6"/>
      <c r="E187" s="5"/>
      <c r="F187" s="5"/>
      <c r="G187" s="5"/>
    </row>
    <row r="188" spans="1:7" x14ac:dyDescent="0.35">
      <c r="A188" s="6"/>
      <c r="B188" s="6"/>
      <c r="C188" s="6"/>
      <c r="D188" s="6"/>
      <c r="E188" s="5"/>
      <c r="F188" s="5"/>
      <c r="G188" s="5"/>
    </row>
    <row r="189" spans="1:7" x14ac:dyDescent="0.35">
      <c r="A189" s="6"/>
      <c r="B189" s="6"/>
      <c r="C189" s="6"/>
      <c r="D189" s="6"/>
      <c r="E189" s="5"/>
      <c r="F189" s="5"/>
      <c r="G189" s="5"/>
    </row>
    <row r="190" spans="1:7" x14ac:dyDescent="0.35">
      <c r="A190" s="6"/>
      <c r="B190" s="6"/>
      <c r="C190" s="6"/>
      <c r="D190" s="6"/>
      <c r="E190" s="5"/>
      <c r="F190" s="5"/>
      <c r="G190" s="5"/>
    </row>
    <row r="191" spans="1:7" x14ac:dyDescent="0.35">
      <c r="A191" s="6"/>
      <c r="B191" s="6"/>
      <c r="C191" s="6"/>
      <c r="D191" s="6"/>
      <c r="E191" s="5"/>
      <c r="F191" s="5"/>
      <c r="G191" s="5"/>
    </row>
    <row r="192" spans="1:7" x14ac:dyDescent="0.35">
      <c r="A192" s="6"/>
      <c r="B192" s="6"/>
      <c r="C192" s="6"/>
      <c r="D192" s="6"/>
      <c r="E192" s="5"/>
      <c r="F192" s="5"/>
      <c r="G192" s="5"/>
    </row>
    <row r="193" spans="1:7" x14ac:dyDescent="0.35">
      <c r="A193" s="6"/>
      <c r="B193" s="6"/>
      <c r="C193" s="6"/>
      <c r="D193" s="6"/>
      <c r="E193" s="5"/>
      <c r="F193" s="5"/>
      <c r="G193" s="5"/>
    </row>
    <row r="194" spans="1:7" x14ac:dyDescent="0.35">
      <c r="A194" s="6"/>
      <c r="B194" s="6"/>
      <c r="C194" s="6"/>
      <c r="D194" s="6"/>
      <c r="E194" s="5"/>
      <c r="F194" s="5"/>
      <c r="G194" s="5"/>
    </row>
    <row r="195" spans="1:7" x14ac:dyDescent="0.35">
      <c r="A195" s="6"/>
      <c r="B195" s="6"/>
      <c r="C195" s="6"/>
      <c r="D195" s="6"/>
      <c r="E195" s="5"/>
      <c r="F195" s="5"/>
      <c r="G195" s="5"/>
    </row>
    <row r="196" spans="1:7" x14ac:dyDescent="0.35">
      <c r="A196" s="6"/>
      <c r="B196" s="6"/>
      <c r="C196" s="6"/>
      <c r="D196" s="6"/>
      <c r="E196" s="5"/>
      <c r="F196" s="5"/>
      <c r="G196" s="5"/>
    </row>
    <row r="197" spans="1:7" x14ac:dyDescent="0.35">
      <c r="A197" s="6"/>
      <c r="B197" s="6"/>
      <c r="C197" s="6"/>
      <c r="D197" s="6"/>
      <c r="E197" s="5"/>
      <c r="F197" s="5"/>
      <c r="G197" s="5"/>
    </row>
    <row r="198" spans="1:7" x14ac:dyDescent="0.35">
      <c r="A198" s="6"/>
      <c r="B198" s="6"/>
      <c r="C198" s="6"/>
      <c r="D198" s="6"/>
      <c r="E198" s="5"/>
      <c r="F198" s="5"/>
      <c r="G198" s="5"/>
    </row>
    <row r="199" spans="1:7" x14ac:dyDescent="0.35">
      <c r="A199" s="6"/>
      <c r="B199" s="6"/>
      <c r="C199" s="6"/>
      <c r="D199" s="6"/>
      <c r="E199" s="5"/>
      <c r="F199" s="5"/>
      <c r="G199" s="5"/>
    </row>
    <row r="200" spans="1:7" x14ac:dyDescent="0.35">
      <c r="A200" s="6"/>
      <c r="B200" s="6"/>
      <c r="C200" s="6"/>
      <c r="D200" s="6"/>
      <c r="E200" s="5"/>
      <c r="F200" s="5"/>
      <c r="G200" s="5"/>
    </row>
    <row r="201" spans="1:7" x14ac:dyDescent="0.35">
      <c r="A201" s="6"/>
      <c r="B201" s="6"/>
      <c r="C201" s="6"/>
      <c r="D201" s="6"/>
      <c r="E201" s="5"/>
      <c r="F201" s="5"/>
      <c r="G201" s="5"/>
    </row>
    <row r="202" spans="1:7" x14ac:dyDescent="0.35">
      <c r="A202" s="6"/>
      <c r="B202" s="6"/>
      <c r="C202" s="6"/>
      <c r="D202" s="6"/>
      <c r="E202" s="5"/>
      <c r="F202" s="5"/>
      <c r="G202" s="5"/>
    </row>
    <row r="203" spans="1:7" x14ac:dyDescent="0.35">
      <c r="A203" s="6"/>
      <c r="B203" s="6"/>
      <c r="C203" s="6"/>
      <c r="D203" s="6"/>
      <c r="E203" s="5"/>
      <c r="F203" s="5"/>
      <c r="G203" s="5"/>
    </row>
    <row r="204" spans="1:7" x14ac:dyDescent="0.35">
      <c r="A204" s="6"/>
      <c r="B204" s="6"/>
      <c r="C204" s="6"/>
      <c r="D204" s="6"/>
      <c r="E204" s="5"/>
      <c r="F204" s="5"/>
      <c r="G204" s="5"/>
    </row>
    <row r="205" spans="1:7" x14ac:dyDescent="0.35">
      <c r="A205" s="6"/>
      <c r="B205" s="6"/>
      <c r="C205" s="6"/>
      <c r="D205" s="6"/>
      <c r="E205" s="5"/>
      <c r="F205" s="5"/>
      <c r="G205" s="5"/>
    </row>
    <row r="206" spans="1:7" x14ac:dyDescent="0.35">
      <c r="A206" s="6"/>
      <c r="B206" s="6"/>
      <c r="C206" s="6"/>
      <c r="D206" s="6"/>
      <c r="E206" s="5"/>
      <c r="F206" s="5"/>
      <c r="G206" s="5"/>
    </row>
    <row r="207" spans="1:7" x14ac:dyDescent="0.35">
      <c r="A207" s="6"/>
      <c r="B207" s="6"/>
      <c r="C207" s="6"/>
      <c r="D207" s="6"/>
      <c r="E207" s="5"/>
      <c r="F207" s="5"/>
      <c r="G207" s="5"/>
    </row>
    <row r="208" spans="1:7" x14ac:dyDescent="0.35">
      <c r="A208" s="6"/>
      <c r="B208" s="6"/>
      <c r="C208" s="6"/>
      <c r="D208" s="6"/>
      <c r="E208" s="5"/>
      <c r="F208" s="5"/>
      <c r="G208" s="5"/>
    </row>
    <row r="209" spans="1:7" x14ac:dyDescent="0.35">
      <c r="A209" s="6"/>
      <c r="B209" s="6"/>
      <c r="C209" s="6"/>
      <c r="D209" s="6"/>
      <c r="E209" s="5"/>
      <c r="F209" s="5"/>
      <c r="G209" s="5"/>
    </row>
    <row r="210" spans="1:7" x14ac:dyDescent="0.35">
      <c r="A210" s="6"/>
      <c r="B210" s="6"/>
      <c r="C210" s="6"/>
      <c r="D210" s="6"/>
      <c r="E210" s="5"/>
      <c r="F210" s="5"/>
      <c r="G210" s="5"/>
    </row>
    <row r="211" spans="1:7" x14ac:dyDescent="0.35">
      <c r="A211" s="6"/>
      <c r="B211" s="6"/>
      <c r="C211" s="6"/>
      <c r="D211" s="6"/>
      <c r="E211" s="5"/>
      <c r="F211" s="5"/>
      <c r="G211" s="5"/>
    </row>
    <row r="212" spans="1:7" x14ac:dyDescent="0.35">
      <c r="A212" s="6"/>
      <c r="B212" s="6"/>
      <c r="C212" s="6"/>
      <c r="D212" s="6"/>
      <c r="E212" s="5"/>
      <c r="F212" s="5"/>
      <c r="G212" s="5"/>
    </row>
    <row r="213" spans="1:7" x14ac:dyDescent="0.35">
      <c r="A213" s="6"/>
      <c r="B213" s="6"/>
      <c r="C213" s="6"/>
      <c r="D213" s="6"/>
      <c r="E213" s="5"/>
      <c r="F213" s="5"/>
      <c r="G213" s="5"/>
    </row>
    <row r="214" spans="1:7" x14ac:dyDescent="0.35">
      <c r="A214" s="6"/>
      <c r="B214" s="6"/>
      <c r="C214" s="6"/>
      <c r="D214" s="6"/>
      <c r="E214" s="5"/>
      <c r="F214" s="5"/>
      <c r="G214" s="5"/>
    </row>
    <row r="215" spans="1:7" x14ac:dyDescent="0.35">
      <c r="A215" s="6"/>
      <c r="B215" s="6"/>
      <c r="C215" s="6"/>
      <c r="D215" s="6"/>
      <c r="E215" s="5"/>
      <c r="F215" s="5"/>
      <c r="G215" s="5"/>
    </row>
    <row r="216" spans="1:7" x14ac:dyDescent="0.35">
      <c r="A216" s="6"/>
      <c r="B216" s="6"/>
      <c r="C216" s="6"/>
      <c r="D216" s="6"/>
      <c r="E216" s="5"/>
      <c r="F216" s="5"/>
      <c r="G216" s="5"/>
    </row>
    <row r="217" spans="1:7" x14ac:dyDescent="0.35">
      <c r="A217" s="6"/>
      <c r="B217" s="6"/>
      <c r="C217" s="6"/>
      <c r="D217" s="6"/>
      <c r="E217" s="5"/>
      <c r="F217" s="5"/>
      <c r="G217" s="5"/>
    </row>
    <row r="218" spans="1:7" x14ac:dyDescent="0.35">
      <c r="A218" s="6"/>
      <c r="B218" s="6"/>
      <c r="C218" s="6"/>
      <c r="D218" s="6"/>
      <c r="E218" s="5"/>
      <c r="F218" s="5"/>
      <c r="G218" s="5"/>
    </row>
    <row r="219" spans="1:7" x14ac:dyDescent="0.35">
      <c r="A219" s="6"/>
      <c r="B219" s="6"/>
      <c r="C219" s="6"/>
      <c r="D219" s="6"/>
      <c r="E219" s="5"/>
      <c r="F219" s="5"/>
      <c r="G219" s="5"/>
    </row>
    <row r="220" spans="1:7" x14ac:dyDescent="0.35">
      <c r="A220" s="6"/>
      <c r="B220" s="6"/>
      <c r="C220" s="6"/>
      <c r="D220" s="6"/>
      <c r="E220" s="5"/>
      <c r="F220" s="5"/>
      <c r="G220" s="5"/>
    </row>
    <row r="221" spans="1:7" x14ac:dyDescent="0.35">
      <c r="A221" s="6"/>
      <c r="B221" s="6"/>
      <c r="C221" s="6"/>
      <c r="D221" s="6"/>
      <c r="E221" s="5"/>
      <c r="F221" s="5"/>
      <c r="G221" s="5"/>
    </row>
    <row r="222" spans="1:7" x14ac:dyDescent="0.35">
      <c r="A222" s="6"/>
      <c r="B222" s="6"/>
      <c r="C222" s="6"/>
      <c r="D222" s="6"/>
      <c r="E222" s="5"/>
      <c r="F222" s="5"/>
      <c r="G222" s="5"/>
    </row>
    <row r="223" spans="1:7" x14ac:dyDescent="0.35">
      <c r="A223" s="6"/>
      <c r="B223" s="6"/>
      <c r="C223" s="6"/>
      <c r="D223" s="6"/>
      <c r="E223" s="5"/>
      <c r="F223" s="5"/>
      <c r="G223" s="5"/>
    </row>
    <row r="224" spans="1:7" x14ac:dyDescent="0.35">
      <c r="A224" s="6"/>
      <c r="B224" s="6"/>
      <c r="C224" s="6"/>
      <c r="D224" s="6"/>
      <c r="E224" s="5"/>
      <c r="F224" s="5"/>
      <c r="G224" s="5"/>
    </row>
    <row r="225" spans="1:7" x14ac:dyDescent="0.35">
      <c r="A225" s="6"/>
      <c r="B225" s="6"/>
      <c r="C225" s="6"/>
      <c r="D225" s="6"/>
      <c r="E225" s="5"/>
      <c r="F225" s="5"/>
      <c r="G225" s="5"/>
    </row>
    <row r="226" spans="1:7" x14ac:dyDescent="0.35">
      <c r="A226" s="6"/>
      <c r="B226" s="6"/>
      <c r="C226" s="6"/>
      <c r="D226" s="6"/>
      <c r="E226" s="5"/>
      <c r="F226" s="5"/>
      <c r="G226" s="5"/>
    </row>
    <row r="227" spans="1:7" x14ac:dyDescent="0.35">
      <c r="A227" s="6"/>
      <c r="B227" s="6"/>
      <c r="C227" s="6"/>
      <c r="D227" s="6"/>
      <c r="E227" s="5"/>
      <c r="F227" s="5"/>
      <c r="G227" s="5"/>
    </row>
    <row r="228" spans="1:7" x14ac:dyDescent="0.35">
      <c r="A228" s="6"/>
      <c r="B228" s="6"/>
      <c r="C228" s="6"/>
      <c r="D228" s="6"/>
      <c r="E228" s="5"/>
      <c r="F228" s="5"/>
      <c r="G228" s="5"/>
    </row>
    <row r="229" spans="1:7" x14ac:dyDescent="0.35">
      <c r="A229" s="6"/>
      <c r="B229" s="6"/>
      <c r="C229" s="6"/>
      <c r="D229" s="6"/>
      <c r="E229" s="5"/>
      <c r="F229" s="5"/>
      <c r="G229" s="5"/>
    </row>
    <row r="230" spans="1:7" x14ac:dyDescent="0.35">
      <c r="A230" s="6"/>
      <c r="B230" s="6"/>
      <c r="C230" s="6"/>
      <c r="D230" s="6"/>
      <c r="E230" s="5"/>
      <c r="F230" s="5"/>
      <c r="G230" s="5"/>
    </row>
    <row r="231" spans="1:7" x14ac:dyDescent="0.35">
      <c r="A231" s="6"/>
      <c r="B231" s="6"/>
      <c r="C231" s="6"/>
      <c r="D231" s="6"/>
      <c r="E231" s="5"/>
      <c r="F231" s="5"/>
      <c r="G231" s="5"/>
    </row>
    <row r="232" spans="1:7" x14ac:dyDescent="0.35">
      <c r="A232" s="6"/>
      <c r="B232" s="6"/>
      <c r="C232" s="6"/>
      <c r="D232" s="6"/>
      <c r="E232" s="5"/>
      <c r="F232" s="5"/>
      <c r="G232" s="5"/>
    </row>
  </sheetData>
  <autoFilter ref="A1:M1" xr:uid="{F2DE4594-82F9-4FD2-9153-5D5BF3CAA64F}"/>
  <sortState ref="A2:G232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E7051-D27C-4BA7-89AB-BFA33AB2423B}">
  <dimension ref="A1:X234"/>
  <sheetViews>
    <sheetView topLeftCell="J1" workbookViewId="0">
      <selection activeCell="K17" sqref="K17:M17"/>
    </sheetView>
  </sheetViews>
  <sheetFormatPr defaultRowHeight="14.5" x14ac:dyDescent="0.35"/>
  <cols>
    <col min="1" max="9" width="0" hidden="1" customWidth="1"/>
  </cols>
  <sheetData>
    <row r="1" spans="1:23" x14ac:dyDescent="0.35">
      <c r="A1" s="6" t="s">
        <v>0</v>
      </c>
      <c r="B1" s="6" t="s">
        <v>1</v>
      </c>
      <c r="C1" s="6" t="s">
        <v>2</v>
      </c>
      <c r="D1" s="6" t="s">
        <v>3</v>
      </c>
      <c r="E1" s="5" t="s">
        <v>18</v>
      </c>
      <c r="F1" s="5" t="s">
        <v>158</v>
      </c>
      <c r="G1" s="5" t="s">
        <v>211</v>
      </c>
      <c r="J1" s="5"/>
      <c r="K1" t="s">
        <v>259</v>
      </c>
      <c r="L1" t="s">
        <v>260</v>
      </c>
      <c r="M1" s="8" t="s">
        <v>2</v>
      </c>
      <c r="N1" t="s">
        <v>269</v>
      </c>
    </row>
    <row r="2" spans="1:23" x14ac:dyDescent="0.35">
      <c r="A2" s="6">
        <v>79575710</v>
      </c>
      <c r="B2" s="6" t="s">
        <v>4</v>
      </c>
      <c r="C2" s="6" t="s">
        <v>7</v>
      </c>
      <c r="D2" s="6" t="s">
        <v>8</v>
      </c>
      <c r="E2" s="5" t="s">
        <v>23</v>
      </c>
      <c r="F2" s="5" t="s">
        <v>25</v>
      </c>
      <c r="G2" s="5" t="s">
        <v>162</v>
      </c>
      <c r="J2" t="s">
        <v>5</v>
      </c>
      <c r="K2">
        <f>COUNTIF(C:C,"*30*")</f>
        <v>7</v>
      </c>
      <c r="L2">
        <v>32</v>
      </c>
      <c r="M2" s="9">
        <f>K2/L2</f>
        <v>0.21875</v>
      </c>
      <c r="N2">
        <f>L2-K2</f>
        <v>25</v>
      </c>
    </row>
    <row r="3" spans="1:23" x14ac:dyDescent="0.35">
      <c r="A3" s="6">
        <v>79576069</v>
      </c>
      <c r="B3" s="6" t="s">
        <v>4</v>
      </c>
      <c r="C3" s="6" t="s">
        <v>7</v>
      </c>
      <c r="D3" s="6" t="s">
        <v>8</v>
      </c>
      <c r="E3" s="5" t="s">
        <v>23</v>
      </c>
      <c r="F3" s="5" t="s">
        <v>45</v>
      </c>
      <c r="G3" s="5" t="s">
        <v>42</v>
      </c>
      <c r="J3" t="s">
        <v>10</v>
      </c>
      <c r="K3">
        <f>COUNTIF(C:C,"*50*")</f>
        <v>39</v>
      </c>
      <c r="L3">
        <v>117</v>
      </c>
      <c r="M3" s="9">
        <f t="shared" ref="M3:M6" si="0">K3/L3</f>
        <v>0.33333333333333331</v>
      </c>
      <c r="N3">
        <f t="shared" ref="N3:N6" si="1">L3-K3</f>
        <v>78</v>
      </c>
      <c r="W3" t="s">
        <v>273</v>
      </c>
    </row>
    <row r="4" spans="1:23" x14ac:dyDescent="0.35">
      <c r="A4" s="6">
        <v>79576062</v>
      </c>
      <c r="B4" s="6" t="s">
        <v>4</v>
      </c>
      <c r="C4" s="6" t="s">
        <v>5</v>
      </c>
      <c r="D4" s="6" t="s">
        <v>8</v>
      </c>
      <c r="E4" s="5" t="s">
        <v>25</v>
      </c>
      <c r="F4" s="5" t="s">
        <v>23</v>
      </c>
      <c r="G4" s="5" t="s">
        <v>86</v>
      </c>
      <c r="J4" t="s">
        <v>7</v>
      </c>
      <c r="K4">
        <f>COUNTIF(C:C,"*60*")</f>
        <v>86</v>
      </c>
      <c r="L4">
        <v>300</v>
      </c>
      <c r="M4" s="9">
        <f t="shared" si="0"/>
        <v>0.28666666666666668</v>
      </c>
      <c r="N4">
        <f t="shared" si="1"/>
        <v>214</v>
      </c>
    </row>
    <row r="5" spans="1:23" x14ac:dyDescent="0.35">
      <c r="A5" s="6">
        <v>79576256</v>
      </c>
      <c r="B5" s="6" t="s">
        <v>4</v>
      </c>
      <c r="C5" s="6" t="s">
        <v>7</v>
      </c>
      <c r="D5" s="6" t="s">
        <v>8</v>
      </c>
      <c r="E5" s="5" t="s">
        <v>28</v>
      </c>
      <c r="F5" s="5" t="s">
        <v>23</v>
      </c>
      <c r="G5" s="5" t="s">
        <v>22</v>
      </c>
      <c r="J5" t="s">
        <v>9</v>
      </c>
      <c r="K5">
        <f>COUNTIF(C:C,"*70*")</f>
        <v>89</v>
      </c>
      <c r="L5">
        <v>281</v>
      </c>
      <c r="M5" s="9">
        <f t="shared" si="0"/>
        <v>0.31672597864768681</v>
      </c>
      <c r="N5">
        <f t="shared" si="1"/>
        <v>192</v>
      </c>
    </row>
    <row r="6" spans="1:23" x14ac:dyDescent="0.35">
      <c r="A6" s="6">
        <v>79576614</v>
      </c>
      <c r="B6" s="6" t="s">
        <v>4</v>
      </c>
      <c r="C6" s="6" t="s">
        <v>7</v>
      </c>
      <c r="D6" s="6" t="s">
        <v>12</v>
      </c>
      <c r="E6" s="5" t="s">
        <v>23</v>
      </c>
      <c r="F6" s="5" t="s">
        <v>21</v>
      </c>
      <c r="G6" s="5" t="s">
        <v>214</v>
      </c>
      <c r="J6" t="s">
        <v>14</v>
      </c>
      <c r="K6">
        <f>COUNTIF(C:C,"*80*")</f>
        <v>12</v>
      </c>
      <c r="L6">
        <v>52</v>
      </c>
      <c r="M6" s="9">
        <f t="shared" si="0"/>
        <v>0.23076923076923078</v>
      </c>
      <c r="N6">
        <f t="shared" si="1"/>
        <v>40</v>
      </c>
    </row>
    <row r="7" spans="1:23" x14ac:dyDescent="0.35">
      <c r="A7" s="6">
        <v>79576544</v>
      </c>
      <c r="B7" s="6" t="s">
        <v>4</v>
      </c>
      <c r="C7" s="6" t="s">
        <v>10</v>
      </c>
      <c r="D7" s="6" t="s">
        <v>12</v>
      </c>
      <c r="E7" s="5" t="s">
        <v>33</v>
      </c>
      <c r="F7" s="5" t="s">
        <v>41</v>
      </c>
      <c r="G7" s="5" t="s">
        <v>23</v>
      </c>
      <c r="M7" s="9"/>
    </row>
    <row r="8" spans="1:23" x14ac:dyDescent="0.35">
      <c r="A8" s="6">
        <v>79578388</v>
      </c>
      <c r="B8" s="6" t="s">
        <v>4</v>
      </c>
      <c r="C8" s="6" t="s">
        <v>9</v>
      </c>
      <c r="D8" s="6" t="s">
        <v>8</v>
      </c>
      <c r="E8" s="5" t="s">
        <v>21</v>
      </c>
      <c r="F8" s="5" t="s">
        <v>23</v>
      </c>
      <c r="G8" s="5" t="s">
        <v>29</v>
      </c>
      <c r="K8" t="s">
        <v>259</v>
      </c>
      <c r="L8" t="s">
        <v>260</v>
      </c>
      <c r="M8" s="8" t="s">
        <v>3</v>
      </c>
      <c r="N8" t="s">
        <v>269</v>
      </c>
    </row>
    <row r="9" spans="1:23" x14ac:dyDescent="0.35">
      <c r="A9" s="6">
        <v>79578574</v>
      </c>
      <c r="B9" s="6" t="s">
        <v>4</v>
      </c>
      <c r="C9" s="6" t="s">
        <v>10</v>
      </c>
      <c r="D9" s="6" t="s">
        <v>12</v>
      </c>
      <c r="E9" s="5" t="s">
        <v>22</v>
      </c>
      <c r="F9" s="5" t="s">
        <v>80</v>
      </c>
      <c r="G9" s="5" t="s">
        <v>23</v>
      </c>
      <c r="J9" s="6" t="s">
        <v>12</v>
      </c>
      <c r="K9">
        <f>COUNTIF(D:D,"*Less*")</f>
        <v>56</v>
      </c>
      <c r="L9">
        <v>134</v>
      </c>
      <c r="M9" s="9">
        <f>K9/L9</f>
        <v>0.41791044776119401</v>
      </c>
      <c r="N9">
        <f>L9-K9</f>
        <v>78</v>
      </c>
    </row>
    <row r="10" spans="1:23" x14ac:dyDescent="0.35">
      <c r="A10" s="6">
        <v>79578882</v>
      </c>
      <c r="B10" s="6" t="s">
        <v>4</v>
      </c>
      <c r="C10" s="6" t="s">
        <v>7</v>
      </c>
      <c r="D10" s="6" t="s">
        <v>6</v>
      </c>
      <c r="E10" s="5" t="s">
        <v>23</v>
      </c>
      <c r="F10" s="5" t="s">
        <v>87</v>
      </c>
      <c r="G10" s="5" t="s">
        <v>31</v>
      </c>
      <c r="J10" s="6" t="s">
        <v>8</v>
      </c>
      <c r="K10">
        <f>COUNTIF(D:D,"*5*")</f>
        <v>106</v>
      </c>
      <c r="L10">
        <v>313</v>
      </c>
      <c r="M10" s="9">
        <f t="shared" ref="M10:M13" si="2">K10/L10</f>
        <v>0.33865814696485624</v>
      </c>
      <c r="N10">
        <f t="shared" ref="N10:N13" si="3">L10-K10</f>
        <v>207</v>
      </c>
    </row>
    <row r="11" spans="1:23" x14ac:dyDescent="0.35">
      <c r="A11" s="6">
        <v>79579404</v>
      </c>
      <c r="B11" s="6" t="s">
        <v>4</v>
      </c>
      <c r="C11" s="6" t="s">
        <v>9</v>
      </c>
      <c r="D11" s="6" t="s">
        <v>6</v>
      </c>
      <c r="E11" s="5" t="s">
        <v>28</v>
      </c>
      <c r="F11" s="5" t="s">
        <v>159</v>
      </c>
      <c r="G11" s="5" t="s">
        <v>41</v>
      </c>
      <c r="J11" s="6" t="s">
        <v>6</v>
      </c>
      <c r="K11">
        <f>COUNTIF(D:D,"*10*")</f>
        <v>53</v>
      </c>
      <c r="L11">
        <v>209</v>
      </c>
      <c r="M11" s="9">
        <f t="shared" si="2"/>
        <v>0.25358851674641147</v>
      </c>
      <c r="N11">
        <f t="shared" si="3"/>
        <v>156</v>
      </c>
    </row>
    <row r="12" spans="1:23" x14ac:dyDescent="0.35">
      <c r="A12" s="6">
        <v>79577951</v>
      </c>
      <c r="B12" s="6" t="s">
        <v>4</v>
      </c>
      <c r="C12" s="6" t="s">
        <v>7</v>
      </c>
      <c r="D12" s="6" t="s">
        <v>8</v>
      </c>
      <c r="E12" s="5" t="s">
        <v>38</v>
      </c>
      <c r="F12" s="5" t="s">
        <v>23</v>
      </c>
      <c r="G12" s="5" t="s">
        <v>25</v>
      </c>
      <c r="J12" s="6" t="s">
        <v>11</v>
      </c>
      <c r="K12">
        <f>COUNTIF(D:D,"*11*")</f>
        <v>15</v>
      </c>
      <c r="L12">
        <v>98</v>
      </c>
      <c r="M12" s="9">
        <f t="shared" si="2"/>
        <v>0.15306122448979592</v>
      </c>
      <c r="N12">
        <f t="shared" si="3"/>
        <v>83</v>
      </c>
    </row>
    <row r="13" spans="1:23" x14ac:dyDescent="0.35">
      <c r="A13" s="6">
        <v>79579748</v>
      </c>
      <c r="B13" s="6" t="s">
        <v>4</v>
      </c>
      <c r="C13" s="6" t="s">
        <v>10</v>
      </c>
      <c r="D13" s="6" t="s">
        <v>6</v>
      </c>
      <c r="E13" s="5" t="s">
        <v>23</v>
      </c>
      <c r="F13" s="5" t="s">
        <v>52</v>
      </c>
      <c r="G13" s="5" t="s">
        <v>80</v>
      </c>
      <c r="J13" s="6" t="s">
        <v>13</v>
      </c>
      <c r="K13">
        <f>COUNTIF(D:D,"*More*")</f>
        <v>3</v>
      </c>
      <c r="L13">
        <v>28</v>
      </c>
      <c r="M13" s="9">
        <f t="shared" si="2"/>
        <v>0.10714285714285714</v>
      </c>
      <c r="N13">
        <f t="shared" si="3"/>
        <v>25</v>
      </c>
    </row>
    <row r="14" spans="1:23" x14ac:dyDescent="0.35">
      <c r="A14" s="6">
        <v>79578337</v>
      </c>
      <c r="B14" s="6" t="s">
        <v>4</v>
      </c>
      <c r="C14" s="6" t="s">
        <v>9</v>
      </c>
      <c r="D14" s="6" t="s">
        <v>8</v>
      </c>
      <c r="E14" s="5" t="s">
        <v>20</v>
      </c>
      <c r="F14" s="5" t="s">
        <v>27</v>
      </c>
      <c r="G14" s="5" t="s">
        <v>23</v>
      </c>
      <c r="M14" s="9"/>
    </row>
    <row r="15" spans="1:23" x14ac:dyDescent="0.35">
      <c r="A15" s="6">
        <v>79580934</v>
      </c>
      <c r="B15" s="6" t="s">
        <v>4</v>
      </c>
      <c r="C15" s="6" t="s">
        <v>9</v>
      </c>
      <c r="D15" s="6" t="s">
        <v>6</v>
      </c>
      <c r="E15" s="5" t="s">
        <v>31</v>
      </c>
      <c r="F15" s="5" t="s">
        <v>151</v>
      </c>
      <c r="G15" s="5" t="s">
        <v>23</v>
      </c>
      <c r="M15" s="9"/>
    </row>
    <row r="16" spans="1:23" x14ac:dyDescent="0.35">
      <c r="A16" s="6">
        <v>79581717</v>
      </c>
      <c r="B16" s="6" t="s">
        <v>4</v>
      </c>
      <c r="C16" s="6" t="s">
        <v>7</v>
      </c>
      <c r="D16" s="6" t="s">
        <v>8</v>
      </c>
      <c r="E16" s="5" t="s">
        <v>23</v>
      </c>
      <c r="F16" s="5" t="s">
        <v>60</v>
      </c>
      <c r="G16" s="5" t="s">
        <v>150</v>
      </c>
      <c r="K16" t="s">
        <v>263</v>
      </c>
      <c r="L16" t="s">
        <v>264</v>
      </c>
      <c r="M16" t="s">
        <v>265</v>
      </c>
    </row>
    <row r="17" spans="1:24" x14ac:dyDescent="0.35">
      <c r="A17" s="6">
        <v>79581927</v>
      </c>
      <c r="B17" s="6" t="s">
        <v>4</v>
      </c>
      <c r="C17" s="6" t="s">
        <v>7</v>
      </c>
      <c r="D17" s="6" t="s">
        <v>8</v>
      </c>
      <c r="E17" s="5" t="s">
        <v>23</v>
      </c>
      <c r="F17" s="5" t="s">
        <v>45</v>
      </c>
      <c r="G17" s="5" t="s">
        <v>22</v>
      </c>
      <c r="J17" s="5" t="s">
        <v>23</v>
      </c>
      <c r="K17">
        <f>COUNTIF(E:E,"*trem*")</f>
        <v>142</v>
      </c>
      <c r="L17">
        <f>COUNTIF(F:F,"*trem*")</f>
        <v>55</v>
      </c>
      <c r="M17">
        <f>COUNTIF(G:G,"*trem*")</f>
        <v>41</v>
      </c>
    </row>
    <row r="18" spans="1:24" x14ac:dyDescent="0.35">
      <c r="A18" s="6">
        <v>79582919</v>
      </c>
      <c r="B18" s="6" t="s">
        <v>4</v>
      </c>
      <c r="C18" s="6" t="s">
        <v>7</v>
      </c>
      <c r="D18" s="6" t="s">
        <v>8</v>
      </c>
      <c r="E18" s="5" t="s">
        <v>48</v>
      </c>
      <c r="F18" s="5" t="s">
        <v>87</v>
      </c>
      <c r="G18" s="5" t="s">
        <v>23</v>
      </c>
      <c r="J18" s="5"/>
      <c r="W18" t="s">
        <v>294</v>
      </c>
      <c r="X18" t="s">
        <v>292</v>
      </c>
    </row>
    <row r="19" spans="1:24" x14ac:dyDescent="0.35">
      <c r="A19" s="6">
        <v>79583541</v>
      </c>
      <c r="B19" s="6" t="s">
        <v>4</v>
      </c>
      <c r="C19" s="6" t="s">
        <v>7</v>
      </c>
      <c r="D19" s="6" t="s">
        <v>12</v>
      </c>
      <c r="E19" s="5" t="s">
        <v>21</v>
      </c>
      <c r="F19" s="5" t="s">
        <v>29</v>
      </c>
      <c r="G19" s="5" t="s">
        <v>23</v>
      </c>
      <c r="J19" s="5"/>
      <c r="W19" t="s">
        <v>295</v>
      </c>
      <c r="X19" t="s">
        <v>274</v>
      </c>
    </row>
    <row r="20" spans="1:24" x14ac:dyDescent="0.35">
      <c r="A20" s="6">
        <v>79584234</v>
      </c>
      <c r="B20" s="6" t="s">
        <v>4</v>
      </c>
      <c r="C20" s="6" t="s">
        <v>9</v>
      </c>
      <c r="D20" s="6" t="s">
        <v>6</v>
      </c>
      <c r="E20" s="5" t="s">
        <v>23</v>
      </c>
      <c r="F20" s="5" t="s">
        <v>45</v>
      </c>
      <c r="G20" s="5" t="s">
        <v>37</v>
      </c>
      <c r="W20" t="s">
        <v>293</v>
      </c>
      <c r="X20" t="s">
        <v>275</v>
      </c>
    </row>
    <row r="21" spans="1:24" x14ac:dyDescent="0.35">
      <c r="A21" s="6">
        <v>79585040</v>
      </c>
      <c r="B21" s="6" t="s">
        <v>4</v>
      </c>
      <c r="C21" s="6" t="s">
        <v>9</v>
      </c>
      <c r="D21" s="6" t="s">
        <v>6</v>
      </c>
      <c r="E21" s="5" t="s">
        <v>23</v>
      </c>
      <c r="F21" s="5" t="s">
        <v>42</v>
      </c>
      <c r="G21" s="5" t="s">
        <v>31</v>
      </c>
      <c r="W21" t="s">
        <v>282</v>
      </c>
      <c r="X21" t="s">
        <v>276</v>
      </c>
    </row>
    <row r="22" spans="1:24" x14ac:dyDescent="0.35">
      <c r="A22" s="6">
        <v>79586297</v>
      </c>
      <c r="B22" s="6" t="s">
        <v>4</v>
      </c>
      <c r="C22" s="6" t="s">
        <v>10</v>
      </c>
      <c r="D22" s="6" t="s">
        <v>8</v>
      </c>
      <c r="E22" s="5" t="s">
        <v>23</v>
      </c>
      <c r="F22" s="5" t="s">
        <v>33</v>
      </c>
      <c r="G22" s="5" t="s">
        <v>88</v>
      </c>
    </row>
    <row r="23" spans="1:24" x14ac:dyDescent="0.35">
      <c r="A23" s="6">
        <v>79587763</v>
      </c>
      <c r="B23" s="6" t="s">
        <v>4</v>
      </c>
      <c r="C23" s="6" t="s">
        <v>9</v>
      </c>
      <c r="D23" s="6" t="s">
        <v>8</v>
      </c>
      <c r="E23" s="5" t="s">
        <v>23</v>
      </c>
      <c r="F23" s="5" t="s">
        <v>21</v>
      </c>
      <c r="G23" s="5" t="s">
        <v>162</v>
      </c>
    </row>
    <row r="24" spans="1:24" x14ac:dyDescent="0.35">
      <c r="A24" s="6">
        <v>79587830</v>
      </c>
      <c r="B24" s="6" t="s">
        <v>4</v>
      </c>
      <c r="C24" s="6" t="s">
        <v>10</v>
      </c>
      <c r="D24" s="6" t="s">
        <v>6</v>
      </c>
      <c r="E24" s="5" t="s">
        <v>53</v>
      </c>
      <c r="F24" s="5" t="s">
        <v>23</v>
      </c>
      <c r="G24" s="5" t="s">
        <v>66</v>
      </c>
    </row>
    <row r="25" spans="1:24" x14ac:dyDescent="0.35">
      <c r="A25" s="6">
        <v>79588909</v>
      </c>
      <c r="B25" s="6" t="s">
        <v>4</v>
      </c>
      <c r="C25" s="6" t="s">
        <v>7</v>
      </c>
      <c r="D25" s="6" t="s">
        <v>12</v>
      </c>
      <c r="E25" s="5" t="s">
        <v>23</v>
      </c>
      <c r="F25" s="5" t="s">
        <v>52</v>
      </c>
      <c r="G25" s="5" t="s">
        <v>162</v>
      </c>
    </row>
    <row r="26" spans="1:24" x14ac:dyDescent="0.35">
      <c r="A26" s="6">
        <v>79588391</v>
      </c>
      <c r="B26" s="6" t="s">
        <v>4</v>
      </c>
      <c r="C26" s="6" t="s">
        <v>7</v>
      </c>
      <c r="D26" s="6" t="s">
        <v>6</v>
      </c>
      <c r="E26" s="5" t="s">
        <v>23</v>
      </c>
      <c r="F26" s="5" t="s">
        <v>21</v>
      </c>
      <c r="G26" s="5" t="s">
        <v>87</v>
      </c>
    </row>
    <row r="27" spans="1:24" x14ac:dyDescent="0.35">
      <c r="A27" s="6">
        <v>79589397</v>
      </c>
      <c r="B27" s="6" t="s">
        <v>4</v>
      </c>
      <c r="C27" s="6" t="s">
        <v>9</v>
      </c>
      <c r="D27" s="6" t="s">
        <v>8</v>
      </c>
      <c r="E27" s="5" t="s">
        <v>50</v>
      </c>
      <c r="F27" s="5" t="s">
        <v>35</v>
      </c>
      <c r="G27" s="5" t="s">
        <v>23</v>
      </c>
    </row>
    <row r="28" spans="1:24" x14ac:dyDescent="0.35">
      <c r="A28" s="6">
        <v>79589837</v>
      </c>
      <c r="B28" s="6" t="s">
        <v>4</v>
      </c>
      <c r="C28" s="6" t="s">
        <v>9</v>
      </c>
      <c r="D28" s="6" t="s">
        <v>12</v>
      </c>
      <c r="E28" s="5" t="s">
        <v>23</v>
      </c>
      <c r="F28" s="5" t="s">
        <v>163</v>
      </c>
      <c r="G28" s="5" t="s">
        <v>162</v>
      </c>
    </row>
    <row r="29" spans="1:24" x14ac:dyDescent="0.35">
      <c r="A29" s="6">
        <v>79590695</v>
      </c>
      <c r="B29" s="6" t="s">
        <v>4</v>
      </c>
      <c r="C29" s="6" t="s">
        <v>9</v>
      </c>
      <c r="D29" s="6" t="s">
        <v>12</v>
      </c>
      <c r="E29" s="5" t="s">
        <v>23</v>
      </c>
      <c r="F29" s="5" t="s">
        <v>35</v>
      </c>
      <c r="G29" s="5" t="s">
        <v>60</v>
      </c>
    </row>
    <row r="30" spans="1:24" x14ac:dyDescent="0.35">
      <c r="A30" s="6">
        <v>79590827</v>
      </c>
      <c r="B30" s="6" t="s">
        <v>4</v>
      </c>
      <c r="C30" s="6" t="s">
        <v>14</v>
      </c>
      <c r="D30" s="6" t="s">
        <v>8</v>
      </c>
      <c r="E30" s="5" t="s">
        <v>21</v>
      </c>
      <c r="F30" s="5" t="s">
        <v>35</v>
      </c>
      <c r="G30" s="5" t="s">
        <v>23</v>
      </c>
    </row>
    <row r="31" spans="1:24" x14ac:dyDescent="0.35">
      <c r="A31" s="6">
        <v>79591604</v>
      </c>
      <c r="B31" s="6" t="s">
        <v>4</v>
      </c>
      <c r="C31" s="6" t="s">
        <v>10</v>
      </c>
      <c r="D31" s="6" t="s">
        <v>8</v>
      </c>
      <c r="E31" s="5" t="s">
        <v>23</v>
      </c>
      <c r="F31" s="5" t="s">
        <v>33</v>
      </c>
      <c r="G31" s="5" t="s">
        <v>45</v>
      </c>
    </row>
    <row r="32" spans="1:24" x14ac:dyDescent="0.35">
      <c r="A32" s="6">
        <v>79592490</v>
      </c>
      <c r="B32" s="6" t="s">
        <v>4</v>
      </c>
      <c r="C32" s="6" t="s">
        <v>7</v>
      </c>
      <c r="D32" s="6" t="s">
        <v>8</v>
      </c>
      <c r="E32" s="5" t="s">
        <v>28</v>
      </c>
      <c r="F32" s="5" t="s">
        <v>23</v>
      </c>
      <c r="G32" s="5" t="s">
        <v>78</v>
      </c>
    </row>
    <row r="33" spans="1:7" x14ac:dyDescent="0.35">
      <c r="A33" s="6">
        <v>79592950</v>
      </c>
      <c r="B33" s="6" t="s">
        <v>4</v>
      </c>
      <c r="C33" s="6" t="s">
        <v>9</v>
      </c>
      <c r="D33" s="6" t="s">
        <v>8</v>
      </c>
      <c r="E33" s="5" t="s">
        <v>23</v>
      </c>
      <c r="F33" s="5" t="s">
        <v>22</v>
      </c>
      <c r="G33" s="5" t="s">
        <v>48</v>
      </c>
    </row>
    <row r="34" spans="1:7" x14ac:dyDescent="0.35">
      <c r="A34" s="6">
        <v>79593414</v>
      </c>
      <c r="B34" s="6" t="s">
        <v>4</v>
      </c>
      <c r="C34" s="6" t="s">
        <v>7</v>
      </c>
      <c r="D34" s="6" t="s">
        <v>6</v>
      </c>
      <c r="E34" s="5" t="s">
        <v>23</v>
      </c>
      <c r="F34" s="5" t="s">
        <v>21</v>
      </c>
      <c r="G34" s="5" t="s">
        <v>45</v>
      </c>
    </row>
    <row r="35" spans="1:7" x14ac:dyDescent="0.35">
      <c r="A35" s="6">
        <v>79593053</v>
      </c>
      <c r="B35" s="6" t="s">
        <v>4</v>
      </c>
      <c r="C35" s="6" t="s">
        <v>9</v>
      </c>
      <c r="D35" s="6" t="s">
        <v>11</v>
      </c>
      <c r="E35" s="5" t="s">
        <v>57</v>
      </c>
      <c r="F35" s="5" t="s">
        <v>25</v>
      </c>
      <c r="G35" s="5" t="s">
        <v>30</v>
      </c>
    </row>
    <row r="36" spans="1:7" x14ac:dyDescent="0.35">
      <c r="A36" s="6">
        <v>79594662</v>
      </c>
      <c r="B36" s="6" t="s">
        <v>4</v>
      </c>
      <c r="C36" s="6" t="s">
        <v>10</v>
      </c>
      <c r="D36" s="6" t="s">
        <v>12</v>
      </c>
      <c r="E36" s="5" t="s">
        <v>23</v>
      </c>
      <c r="F36" s="5" t="s">
        <v>21</v>
      </c>
      <c r="G36" s="5" t="s">
        <v>36</v>
      </c>
    </row>
    <row r="37" spans="1:7" x14ac:dyDescent="0.35">
      <c r="A37" s="6">
        <v>79596238</v>
      </c>
      <c r="B37" s="6" t="s">
        <v>4</v>
      </c>
      <c r="C37" s="6" t="s">
        <v>7</v>
      </c>
      <c r="D37" s="6" t="s">
        <v>8</v>
      </c>
      <c r="E37" s="5" t="s">
        <v>30</v>
      </c>
      <c r="F37" s="5" t="s">
        <v>23</v>
      </c>
      <c r="G37" s="5" t="s">
        <v>33</v>
      </c>
    </row>
    <row r="38" spans="1:7" x14ac:dyDescent="0.35">
      <c r="A38" s="6">
        <v>79596260</v>
      </c>
      <c r="B38" s="6" t="s">
        <v>4</v>
      </c>
      <c r="C38" s="6" t="s">
        <v>7</v>
      </c>
      <c r="D38" s="6" t="s">
        <v>8</v>
      </c>
      <c r="E38" s="5" t="s">
        <v>35</v>
      </c>
      <c r="F38" s="5" t="s">
        <v>23</v>
      </c>
      <c r="G38" s="5" t="s">
        <v>36</v>
      </c>
    </row>
    <row r="39" spans="1:7" x14ac:dyDescent="0.35">
      <c r="A39" s="6">
        <v>79600754</v>
      </c>
      <c r="B39" s="6" t="s">
        <v>4</v>
      </c>
      <c r="C39" s="6" t="s">
        <v>10</v>
      </c>
      <c r="D39" s="6" t="s">
        <v>12</v>
      </c>
      <c r="E39" s="5" t="s">
        <v>23</v>
      </c>
      <c r="F39" s="5" t="s">
        <v>25</v>
      </c>
      <c r="G39" s="5" t="s">
        <v>42</v>
      </c>
    </row>
    <row r="40" spans="1:7" x14ac:dyDescent="0.35">
      <c r="A40" s="6">
        <v>79602119</v>
      </c>
      <c r="B40" s="6" t="s">
        <v>4</v>
      </c>
      <c r="C40" s="6" t="s">
        <v>10</v>
      </c>
      <c r="D40" s="6" t="s">
        <v>8</v>
      </c>
      <c r="E40" s="5" t="s">
        <v>23</v>
      </c>
      <c r="F40" s="5" t="s">
        <v>45</v>
      </c>
      <c r="G40" s="5" t="s">
        <v>216</v>
      </c>
    </row>
    <row r="41" spans="1:7" x14ac:dyDescent="0.35">
      <c r="A41" s="6">
        <v>79603557</v>
      </c>
      <c r="B41" s="6" t="s">
        <v>4</v>
      </c>
      <c r="C41" s="6" t="s">
        <v>10</v>
      </c>
      <c r="D41" s="6" t="s">
        <v>12</v>
      </c>
      <c r="E41" s="5" t="s">
        <v>23</v>
      </c>
      <c r="F41" s="5" t="s">
        <v>31</v>
      </c>
      <c r="G41" s="5" t="s">
        <v>21</v>
      </c>
    </row>
    <row r="42" spans="1:7" x14ac:dyDescent="0.35">
      <c r="A42" s="6">
        <v>79604153</v>
      </c>
      <c r="B42" s="6" t="s">
        <v>4</v>
      </c>
      <c r="C42" s="6" t="s">
        <v>9</v>
      </c>
      <c r="D42" s="6" t="s">
        <v>6</v>
      </c>
      <c r="E42" s="5" t="s">
        <v>23</v>
      </c>
      <c r="F42" s="5" t="s">
        <v>162</v>
      </c>
      <c r="G42" s="5" t="s">
        <v>168</v>
      </c>
    </row>
    <row r="43" spans="1:7" x14ac:dyDescent="0.35">
      <c r="A43" s="6">
        <v>79605451</v>
      </c>
      <c r="B43" s="6" t="s">
        <v>4</v>
      </c>
      <c r="C43" s="6" t="s">
        <v>10</v>
      </c>
      <c r="D43" s="6" t="s">
        <v>12</v>
      </c>
      <c r="E43" s="5" t="s">
        <v>23</v>
      </c>
      <c r="F43" s="5" t="s">
        <v>162</v>
      </c>
      <c r="G43" s="5" t="s">
        <v>162</v>
      </c>
    </row>
    <row r="44" spans="1:7" x14ac:dyDescent="0.35">
      <c r="A44" s="6">
        <v>79608359</v>
      </c>
      <c r="B44" s="6" t="s">
        <v>4</v>
      </c>
      <c r="C44" s="6" t="s">
        <v>10</v>
      </c>
      <c r="D44" s="6" t="s">
        <v>12</v>
      </c>
      <c r="E44" s="5" t="s">
        <v>23</v>
      </c>
      <c r="F44" s="5" t="s">
        <v>30</v>
      </c>
      <c r="G44" s="5" t="s">
        <v>24</v>
      </c>
    </row>
    <row r="45" spans="1:7" x14ac:dyDescent="0.35">
      <c r="A45" s="6">
        <v>79610492</v>
      </c>
      <c r="B45" s="6" t="s">
        <v>4</v>
      </c>
      <c r="C45" s="6" t="s">
        <v>7</v>
      </c>
      <c r="D45" s="6" t="s">
        <v>8</v>
      </c>
      <c r="E45" s="5" t="s">
        <v>23</v>
      </c>
      <c r="F45" s="5" t="s">
        <v>21</v>
      </c>
      <c r="G45" s="5" t="s">
        <v>88</v>
      </c>
    </row>
    <row r="46" spans="1:7" x14ac:dyDescent="0.35">
      <c r="A46" s="6">
        <v>79611853</v>
      </c>
      <c r="B46" s="6" t="s">
        <v>4</v>
      </c>
      <c r="C46" s="6" t="s">
        <v>7</v>
      </c>
      <c r="D46" s="6" t="s">
        <v>6</v>
      </c>
      <c r="E46" s="5" t="s">
        <v>23</v>
      </c>
      <c r="F46" s="5" t="s">
        <v>29</v>
      </c>
      <c r="G46" s="5" t="s">
        <v>162</v>
      </c>
    </row>
    <row r="47" spans="1:7" x14ac:dyDescent="0.35">
      <c r="A47" s="6">
        <v>79612452</v>
      </c>
      <c r="B47" s="6" t="s">
        <v>4</v>
      </c>
      <c r="C47" s="6" t="s">
        <v>10</v>
      </c>
      <c r="D47" s="6" t="s">
        <v>6</v>
      </c>
      <c r="E47" s="5" t="s">
        <v>64</v>
      </c>
      <c r="F47" s="5" t="s">
        <v>23</v>
      </c>
      <c r="G47" s="5" t="s">
        <v>51</v>
      </c>
    </row>
    <row r="48" spans="1:7" x14ac:dyDescent="0.35">
      <c r="A48" s="6">
        <v>79615204</v>
      </c>
      <c r="B48" s="6" t="s">
        <v>4</v>
      </c>
      <c r="C48" s="6" t="s">
        <v>7</v>
      </c>
      <c r="D48" s="6" t="s">
        <v>6</v>
      </c>
      <c r="E48" s="5" t="s">
        <v>65</v>
      </c>
      <c r="F48" s="5" t="s">
        <v>23</v>
      </c>
      <c r="G48" s="5" t="s">
        <v>21</v>
      </c>
    </row>
    <row r="49" spans="1:7" x14ac:dyDescent="0.35">
      <c r="A49" s="6">
        <v>79615357</v>
      </c>
      <c r="B49" s="6" t="s">
        <v>4</v>
      </c>
      <c r="C49" s="6" t="s">
        <v>9</v>
      </c>
      <c r="D49" s="6" t="s">
        <v>12</v>
      </c>
      <c r="E49" s="5" t="s">
        <v>50</v>
      </c>
      <c r="F49" s="5" t="s">
        <v>20</v>
      </c>
      <c r="G49" s="5" t="s">
        <v>23</v>
      </c>
    </row>
    <row r="50" spans="1:7" x14ac:dyDescent="0.35">
      <c r="A50" s="6">
        <v>79624744</v>
      </c>
      <c r="B50" s="6" t="s">
        <v>4</v>
      </c>
      <c r="C50" s="6" t="s">
        <v>10</v>
      </c>
      <c r="D50" s="6" t="s">
        <v>12</v>
      </c>
      <c r="E50" s="5" t="s">
        <v>42</v>
      </c>
      <c r="F50" s="5" t="s">
        <v>21</v>
      </c>
      <c r="G50" s="5" t="s">
        <v>23</v>
      </c>
    </row>
    <row r="51" spans="1:7" x14ac:dyDescent="0.35">
      <c r="A51" s="6">
        <v>79632249</v>
      </c>
      <c r="B51" s="6" t="s">
        <v>4</v>
      </c>
      <c r="C51" s="6" t="s">
        <v>9</v>
      </c>
      <c r="D51" s="6" t="s">
        <v>8</v>
      </c>
      <c r="E51" s="5" t="s">
        <v>21</v>
      </c>
      <c r="F51" s="5" t="s">
        <v>23</v>
      </c>
      <c r="G51" s="5" t="s">
        <v>41</v>
      </c>
    </row>
    <row r="52" spans="1:7" x14ac:dyDescent="0.35">
      <c r="A52" s="6">
        <v>79640346</v>
      </c>
      <c r="B52" s="6" t="s">
        <v>4</v>
      </c>
      <c r="C52" s="6" t="s">
        <v>7</v>
      </c>
      <c r="D52" s="6" t="s">
        <v>8</v>
      </c>
      <c r="E52" s="5" t="s">
        <v>23</v>
      </c>
      <c r="F52" s="5" t="s">
        <v>20</v>
      </c>
      <c r="G52" s="5" t="s">
        <v>162</v>
      </c>
    </row>
    <row r="53" spans="1:7" x14ac:dyDescent="0.35">
      <c r="A53" s="6">
        <v>79643420</v>
      </c>
      <c r="B53" s="6" t="s">
        <v>4</v>
      </c>
      <c r="C53" s="6" t="s">
        <v>9</v>
      </c>
      <c r="D53" s="6" t="s">
        <v>8</v>
      </c>
      <c r="E53" s="5" t="s">
        <v>72</v>
      </c>
      <c r="F53" s="5" t="s">
        <v>52</v>
      </c>
      <c r="G53" s="5" t="s">
        <v>36</v>
      </c>
    </row>
    <row r="54" spans="1:7" x14ac:dyDescent="0.35">
      <c r="A54" s="6">
        <v>79645106</v>
      </c>
      <c r="B54" s="6" t="s">
        <v>4</v>
      </c>
      <c r="C54" s="6" t="s">
        <v>5</v>
      </c>
      <c r="D54" s="6" t="s">
        <v>8</v>
      </c>
      <c r="E54" s="5" t="s">
        <v>22</v>
      </c>
      <c r="F54" s="5" t="s">
        <v>170</v>
      </c>
      <c r="G54" s="5" t="s">
        <v>218</v>
      </c>
    </row>
    <row r="55" spans="1:7" x14ac:dyDescent="0.35">
      <c r="A55" s="6">
        <v>79646245</v>
      </c>
      <c r="B55" s="6" t="s">
        <v>4</v>
      </c>
      <c r="C55" s="6" t="s">
        <v>7</v>
      </c>
      <c r="D55" s="6" t="s">
        <v>8</v>
      </c>
      <c r="E55" s="5" t="s">
        <v>23</v>
      </c>
      <c r="F55" s="5" t="s">
        <v>33</v>
      </c>
      <c r="G55" s="5" t="s">
        <v>36</v>
      </c>
    </row>
    <row r="56" spans="1:7" x14ac:dyDescent="0.35">
      <c r="A56" s="6">
        <v>79645840</v>
      </c>
      <c r="B56" s="6" t="s">
        <v>4</v>
      </c>
      <c r="C56" s="6" t="s">
        <v>7</v>
      </c>
      <c r="D56" s="6" t="s">
        <v>6</v>
      </c>
      <c r="E56" s="5" t="s">
        <v>74</v>
      </c>
      <c r="F56" s="5" t="s">
        <v>130</v>
      </c>
      <c r="G56" s="5" t="s">
        <v>42</v>
      </c>
    </row>
    <row r="57" spans="1:7" x14ac:dyDescent="0.35">
      <c r="A57" s="6">
        <v>79658179</v>
      </c>
      <c r="B57" s="6" t="s">
        <v>4</v>
      </c>
      <c r="C57" s="6" t="s">
        <v>5</v>
      </c>
      <c r="D57" s="6" t="s">
        <v>8</v>
      </c>
      <c r="E57" s="5" t="s">
        <v>23</v>
      </c>
      <c r="F57" s="5" t="s">
        <v>33</v>
      </c>
      <c r="G57" s="5" t="s">
        <v>25</v>
      </c>
    </row>
    <row r="58" spans="1:7" x14ac:dyDescent="0.35">
      <c r="A58" s="6">
        <v>79697253</v>
      </c>
      <c r="B58" s="6" t="s">
        <v>4</v>
      </c>
      <c r="C58" s="6" t="s">
        <v>7</v>
      </c>
      <c r="D58" s="6" t="s">
        <v>12</v>
      </c>
      <c r="E58" s="5" t="s">
        <v>23</v>
      </c>
      <c r="F58" s="5" t="s">
        <v>45</v>
      </c>
      <c r="G58" s="5" t="s">
        <v>86</v>
      </c>
    </row>
    <row r="59" spans="1:7" x14ac:dyDescent="0.35">
      <c r="A59" s="6">
        <v>79706400</v>
      </c>
      <c r="B59" s="6" t="s">
        <v>4</v>
      </c>
      <c r="C59" s="6" t="s">
        <v>7</v>
      </c>
      <c r="D59" s="6" t="s">
        <v>8</v>
      </c>
      <c r="E59" s="5" t="s">
        <v>81</v>
      </c>
      <c r="F59" s="5" t="s">
        <v>23</v>
      </c>
      <c r="G59" s="5" t="s">
        <v>33</v>
      </c>
    </row>
    <row r="60" spans="1:7" x14ac:dyDescent="0.35">
      <c r="A60" s="6">
        <v>79712035</v>
      </c>
      <c r="B60" s="6" t="s">
        <v>4</v>
      </c>
      <c r="C60" s="6" t="s">
        <v>9</v>
      </c>
      <c r="D60" s="6" t="s">
        <v>6</v>
      </c>
      <c r="E60" s="5" t="s">
        <v>23</v>
      </c>
      <c r="F60" s="5" t="s">
        <v>96</v>
      </c>
      <c r="G60" s="5" t="s">
        <v>21</v>
      </c>
    </row>
    <row r="61" spans="1:7" x14ac:dyDescent="0.35">
      <c r="A61" s="6">
        <v>79720302</v>
      </c>
      <c r="B61" s="6" t="s">
        <v>4</v>
      </c>
      <c r="C61" s="6" t="s">
        <v>9</v>
      </c>
      <c r="D61" s="6" t="s">
        <v>8</v>
      </c>
      <c r="E61" s="5" t="s">
        <v>23</v>
      </c>
      <c r="F61" s="5" t="s">
        <v>42</v>
      </c>
      <c r="G61" s="5" t="s">
        <v>162</v>
      </c>
    </row>
    <row r="62" spans="1:7" x14ac:dyDescent="0.35">
      <c r="A62" s="6">
        <v>79726456</v>
      </c>
      <c r="B62" s="6" t="s">
        <v>4</v>
      </c>
      <c r="C62" s="6" t="s">
        <v>9</v>
      </c>
      <c r="D62" s="6" t="s">
        <v>8</v>
      </c>
      <c r="E62" s="5" t="s">
        <v>23</v>
      </c>
      <c r="F62" s="5" t="s">
        <v>35</v>
      </c>
      <c r="G62" s="5" t="s">
        <v>33</v>
      </c>
    </row>
    <row r="63" spans="1:7" x14ac:dyDescent="0.35">
      <c r="A63" s="6">
        <v>79908674</v>
      </c>
      <c r="B63" s="6" t="s">
        <v>4</v>
      </c>
      <c r="C63" s="6" t="s">
        <v>9</v>
      </c>
      <c r="D63" s="6" t="s">
        <v>6</v>
      </c>
      <c r="E63" s="5" t="s">
        <v>23</v>
      </c>
      <c r="F63" s="5" t="s">
        <v>35</v>
      </c>
      <c r="G63" s="5" t="s">
        <v>36</v>
      </c>
    </row>
    <row r="64" spans="1:7" x14ac:dyDescent="0.35">
      <c r="A64" s="6">
        <v>79978512</v>
      </c>
      <c r="B64" s="6" t="s">
        <v>4</v>
      </c>
      <c r="C64" s="6" t="s">
        <v>9</v>
      </c>
      <c r="D64" s="6" t="s">
        <v>6</v>
      </c>
      <c r="E64" s="5" t="s">
        <v>36</v>
      </c>
      <c r="F64" s="5" t="s">
        <v>23</v>
      </c>
      <c r="G64" s="5" t="s">
        <v>162</v>
      </c>
    </row>
    <row r="65" spans="1:7" x14ac:dyDescent="0.35">
      <c r="A65" s="6">
        <v>80364603</v>
      </c>
      <c r="B65" s="6" t="s">
        <v>4</v>
      </c>
      <c r="C65" s="6" t="s">
        <v>5</v>
      </c>
      <c r="D65" s="6" t="s">
        <v>12</v>
      </c>
      <c r="E65" s="5" t="s">
        <v>45</v>
      </c>
      <c r="F65" s="5" t="s">
        <v>23</v>
      </c>
      <c r="G65" s="5" t="s">
        <v>21</v>
      </c>
    </row>
    <row r="66" spans="1:7" x14ac:dyDescent="0.35">
      <c r="A66" s="6">
        <v>80539469</v>
      </c>
      <c r="B66" s="6" t="s">
        <v>4</v>
      </c>
      <c r="C66" s="6" t="s">
        <v>7</v>
      </c>
      <c r="D66" s="6" t="s">
        <v>8</v>
      </c>
      <c r="E66" s="5" t="s">
        <v>23</v>
      </c>
      <c r="F66" s="5" t="s">
        <v>60</v>
      </c>
      <c r="G66" s="5" t="s">
        <v>150</v>
      </c>
    </row>
    <row r="67" spans="1:7" x14ac:dyDescent="0.35">
      <c r="A67" s="6">
        <v>80920117</v>
      </c>
      <c r="B67" s="6" t="s">
        <v>4</v>
      </c>
      <c r="C67" s="6" t="s">
        <v>7</v>
      </c>
      <c r="D67" s="6" t="s">
        <v>8</v>
      </c>
      <c r="E67" s="5" t="s">
        <v>38</v>
      </c>
      <c r="F67" s="5" t="s">
        <v>45</v>
      </c>
      <c r="G67" s="5" t="s">
        <v>23</v>
      </c>
    </row>
    <row r="68" spans="1:7" x14ac:dyDescent="0.35">
      <c r="A68" s="6">
        <v>80920589</v>
      </c>
      <c r="B68" s="6" t="s">
        <v>4</v>
      </c>
      <c r="C68" s="6" t="s">
        <v>10</v>
      </c>
      <c r="D68" s="6" t="s">
        <v>6</v>
      </c>
      <c r="E68" s="5" t="s">
        <v>23</v>
      </c>
      <c r="F68" s="5" t="s">
        <v>25</v>
      </c>
      <c r="G68" s="5" t="s">
        <v>223</v>
      </c>
    </row>
    <row r="69" spans="1:7" x14ac:dyDescent="0.35">
      <c r="A69" s="6">
        <v>80920980</v>
      </c>
      <c r="B69" s="6" t="s">
        <v>4</v>
      </c>
      <c r="C69" s="6" t="s">
        <v>7</v>
      </c>
      <c r="D69" s="6" t="s">
        <v>12</v>
      </c>
      <c r="E69" s="5" t="s">
        <v>23</v>
      </c>
      <c r="F69" s="5" t="s">
        <v>21</v>
      </c>
      <c r="G69" s="5" t="s">
        <v>45</v>
      </c>
    </row>
    <row r="70" spans="1:7" x14ac:dyDescent="0.35">
      <c r="A70" s="6">
        <v>80920755</v>
      </c>
      <c r="B70" s="6" t="s">
        <v>4</v>
      </c>
      <c r="C70" s="6" t="s">
        <v>9</v>
      </c>
      <c r="D70" s="6" t="s">
        <v>8</v>
      </c>
      <c r="E70" s="5" t="s">
        <v>89</v>
      </c>
      <c r="F70" s="5" t="s">
        <v>22</v>
      </c>
      <c r="G70" s="5" t="s">
        <v>58</v>
      </c>
    </row>
    <row r="71" spans="1:7" x14ac:dyDescent="0.35">
      <c r="A71" s="6">
        <v>80921811</v>
      </c>
      <c r="B71" s="6" t="s">
        <v>4</v>
      </c>
      <c r="C71" s="6" t="s">
        <v>9</v>
      </c>
      <c r="D71" s="6" t="s">
        <v>6</v>
      </c>
      <c r="E71" s="5" t="s">
        <v>23</v>
      </c>
      <c r="F71" s="5" t="s">
        <v>162</v>
      </c>
      <c r="G71" s="5" t="s">
        <v>162</v>
      </c>
    </row>
    <row r="72" spans="1:7" x14ac:dyDescent="0.35">
      <c r="A72" s="6">
        <v>80921430</v>
      </c>
      <c r="B72" s="6" t="s">
        <v>4</v>
      </c>
      <c r="C72" s="6" t="s">
        <v>7</v>
      </c>
      <c r="D72" s="6" t="s">
        <v>6</v>
      </c>
      <c r="E72" s="5" t="s">
        <v>23</v>
      </c>
      <c r="F72" s="5" t="s">
        <v>35</v>
      </c>
      <c r="G72" s="5" t="s">
        <v>29</v>
      </c>
    </row>
    <row r="73" spans="1:7" x14ac:dyDescent="0.35">
      <c r="A73" s="6">
        <v>80921675</v>
      </c>
      <c r="B73" s="6" t="s">
        <v>4</v>
      </c>
      <c r="C73" s="6" t="s">
        <v>10</v>
      </c>
      <c r="D73" s="6" t="s">
        <v>12</v>
      </c>
      <c r="E73" s="5" t="s">
        <v>23</v>
      </c>
      <c r="F73" s="5" t="s">
        <v>25</v>
      </c>
      <c r="G73" s="5" t="s">
        <v>87</v>
      </c>
    </row>
    <row r="74" spans="1:7" x14ac:dyDescent="0.35">
      <c r="A74" s="6">
        <v>80921989</v>
      </c>
      <c r="B74" s="6" t="s">
        <v>4</v>
      </c>
      <c r="C74" s="6" t="s">
        <v>10</v>
      </c>
      <c r="D74" s="6" t="s">
        <v>8</v>
      </c>
      <c r="E74" s="5" t="s">
        <v>23</v>
      </c>
      <c r="F74" s="5" t="s">
        <v>25</v>
      </c>
      <c r="G74" s="5" t="s">
        <v>29</v>
      </c>
    </row>
    <row r="75" spans="1:7" x14ac:dyDescent="0.35">
      <c r="A75" s="6">
        <v>80920311</v>
      </c>
      <c r="B75" s="6" t="s">
        <v>4</v>
      </c>
      <c r="C75" s="6" t="s">
        <v>7</v>
      </c>
      <c r="D75" s="6" t="s">
        <v>12</v>
      </c>
      <c r="E75" s="5" t="s">
        <v>23</v>
      </c>
      <c r="F75" s="5" t="s">
        <v>22</v>
      </c>
      <c r="G75" s="5" t="s">
        <v>66</v>
      </c>
    </row>
    <row r="76" spans="1:7" x14ac:dyDescent="0.35">
      <c r="A76" s="6">
        <v>80921755</v>
      </c>
      <c r="B76" s="6" t="s">
        <v>4</v>
      </c>
      <c r="C76" s="6" t="s">
        <v>10</v>
      </c>
      <c r="D76" s="6" t="s">
        <v>8</v>
      </c>
      <c r="E76" s="5" t="s">
        <v>23</v>
      </c>
      <c r="F76" s="5" t="s">
        <v>42</v>
      </c>
      <c r="G76" s="5" t="s">
        <v>96</v>
      </c>
    </row>
    <row r="77" spans="1:7" x14ac:dyDescent="0.35">
      <c r="A77" s="6">
        <v>80922633</v>
      </c>
      <c r="B77" s="6" t="s">
        <v>4</v>
      </c>
      <c r="C77" s="6" t="s">
        <v>7</v>
      </c>
      <c r="D77" s="6" t="s">
        <v>6</v>
      </c>
      <c r="E77" s="5" t="s">
        <v>23</v>
      </c>
      <c r="F77" s="5" t="s">
        <v>25</v>
      </c>
      <c r="G77" s="5" t="s">
        <v>61</v>
      </c>
    </row>
    <row r="78" spans="1:7" x14ac:dyDescent="0.35">
      <c r="A78" s="6">
        <v>80922058</v>
      </c>
      <c r="B78" s="6" t="s">
        <v>4</v>
      </c>
      <c r="C78" s="6" t="s">
        <v>7</v>
      </c>
      <c r="D78" s="6" t="s">
        <v>8</v>
      </c>
      <c r="E78" s="5" t="s">
        <v>66</v>
      </c>
      <c r="F78" s="5" t="s">
        <v>177</v>
      </c>
      <c r="G78" s="5" t="s">
        <v>23</v>
      </c>
    </row>
    <row r="79" spans="1:7" x14ac:dyDescent="0.35">
      <c r="A79" s="6">
        <v>80922832</v>
      </c>
      <c r="B79" s="6" t="s">
        <v>4</v>
      </c>
      <c r="C79" s="6" t="s">
        <v>7</v>
      </c>
      <c r="D79" s="6" t="s">
        <v>8</v>
      </c>
      <c r="E79" s="5" t="s">
        <v>23</v>
      </c>
      <c r="F79" s="5" t="s">
        <v>21</v>
      </c>
      <c r="G79" s="5" t="s">
        <v>35</v>
      </c>
    </row>
    <row r="80" spans="1:7" x14ac:dyDescent="0.35">
      <c r="A80" s="6">
        <v>80923045</v>
      </c>
      <c r="B80" s="6" t="s">
        <v>4</v>
      </c>
      <c r="C80" s="6" t="s">
        <v>9</v>
      </c>
      <c r="D80" s="6" t="s">
        <v>8</v>
      </c>
      <c r="E80" s="5" t="s">
        <v>21</v>
      </c>
      <c r="F80" s="5" t="s">
        <v>23</v>
      </c>
      <c r="G80" s="5" t="s">
        <v>162</v>
      </c>
    </row>
    <row r="81" spans="1:7" x14ac:dyDescent="0.35">
      <c r="A81" s="6">
        <v>80923693</v>
      </c>
      <c r="B81" s="6" t="s">
        <v>4</v>
      </c>
      <c r="C81" s="6" t="s">
        <v>9</v>
      </c>
      <c r="D81" s="6" t="s">
        <v>8</v>
      </c>
      <c r="E81" s="5" t="s">
        <v>23</v>
      </c>
      <c r="F81" s="5" t="s">
        <v>33</v>
      </c>
      <c r="G81" s="5" t="s">
        <v>60</v>
      </c>
    </row>
    <row r="82" spans="1:7" x14ac:dyDescent="0.35">
      <c r="A82" s="6">
        <v>80922490</v>
      </c>
      <c r="B82" s="6" t="s">
        <v>4</v>
      </c>
      <c r="C82" s="6" t="s">
        <v>9</v>
      </c>
      <c r="D82" s="6" t="s">
        <v>8</v>
      </c>
      <c r="E82" s="5" t="s">
        <v>46</v>
      </c>
      <c r="F82" s="5" t="s">
        <v>88</v>
      </c>
      <c r="G82" s="5" t="s">
        <v>23</v>
      </c>
    </row>
    <row r="83" spans="1:7" x14ac:dyDescent="0.35">
      <c r="A83" s="6">
        <v>80923451</v>
      </c>
      <c r="B83" s="6" t="s">
        <v>4</v>
      </c>
      <c r="C83" s="6" t="s">
        <v>7</v>
      </c>
      <c r="D83" s="6" t="s">
        <v>12</v>
      </c>
      <c r="E83" s="5" t="s">
        <v>23</v>
      </c>
      <c r="F83" s="5" t="s">
        <v>42</v>
      </c>
      <c r="G83" s="5" t="s">
        <v>35</v>
      </c>
    </row>
    <row r="84" spans="1:7" x14ac:dyDescent="0.35">
      <c r="A84" s="6">
        <v>80924294</v>
      </c>
      <c r="B84" s="6" t="s">
        <v>4</v>
      </c>
      <c r="C84" s="6" t="s">
        <v>7</v>
      </c>
      <c r="D84" s="6" t="s">
        <v>12</v>
      </c>
      <c r="E84" s="5" t="s">
        <v>23</v>
      </c>
      <c r="F84" s="5" t="s">
        <v>23</v>
      </c>
      <c r="G84" s="5" t="s">
        <v>41</v>
      </c>
    </row>
    <row r="85" spans="1:7" x14ac:dyDescent="0.35">
      <c r="A85" s="6">
        <v>80924763</v>
      </c>
      <c r="B85" s="6" t="s">
        <v>4</v>
      </c>
      <c r="C85" s="6" t="s">
        <v>10</v>
      </c>
      <c r="D85" s="6" t="s">
        <v>8</v>
      </c>
      <c r="E85" s="5" t="s">
        <v>22</v>
      </c>
      <c r="F85" s="5" t="s">
        <v>23</v>
      </c>
      <c r="G85" s="5" t="s">
        <v>29</v>
      </c>
    </row>
    <row r="86" spans="1:7" x14ac:dyDescent="0.35">
      <c r="A86" s="6">
        <v>80923703</v>
      </c>
      <c r="B86" s="6" t="s">
        <v>4</v>
      </c>
      <c r="C86" s="6" t="s">
        <v>9</v>
      </c>
      <c r="D86" s="6" t="s">
        <v>8</v>
      </c>
      <c r="E86" s="5" t="s">
        <v>33</v>
      </c>
      <c r="F86" s="5" t="s">
        <v>23</v>
      </c>
      <c r="G86" s="5" t="s">
        <v>162</v>
      </c>
    </row>
    <row r="87" spans="1:7" x14ac:dyDescent="0.35">
      <c r="A87" s="6">
        <v>80924854</v>
      </c>
      <c r="B87" s="6" t="s">
        <v>4</v>
      </c>
      <c r="C87" s="6" t="s">
        <v>10</v>
      </c>
      <c r="D87" s="6" t="s">
        <v>12</v>
      </c>
      <c r="E87" s="5" t="s">
        <v>41</v>
      </c>
      <c r="F87" s="5" t="s">
        <v>45</v>
      </c>
      <c r="G87" s="5" t="s">
        <v>23</v>
      </c>
    </row>
    <row r="88" spans="1:7" x14ac:dyDescent="0.35">
      <c r="A88" s="6">
        <v>80922914</v>
      </c>
      <c r="B88" s="6" t="s">
        <v>4</v>
      </c>
      <c r="C88" s="6" t="s">
        <v>9</v>
      </c>
      <c r="D88" s="6" t="s">
        <v>8</v>
      </c>
      <c r="E88" s="5" t="s">
        <v>66</v>
      </c>
      <c r="F88" s="5" t="s">
        <v>23</v>
      </c>
      <c r="G88" s="5" t="s">
        <v>33</v>
      </c>
    </row>
    <row r="89" spans="1:7" x14ac:dyDescent="0.35">
      <c r="A89" s="6">
        <v>80925547</v>
      </c>
      <c r="B89" s="6" t="s">
        <v>4</v>
      </c>
      <c r="C89" s="6" t="s">
        <v>7</v>
      </c>
      <c r="D89" s="6" t="s">
        <v>8</v>
      </c>
      <c r="E89" s="5" t="s">
        <v>41</v>
      </c>
      <c r="F89" s="5" t="s">
        <v>31</v>
      </c>
      <c r="G89" s="5" t="s">
        <v>23</v>
      </c>
    </row>
    <row r="90" spans="1:7" x14ac:dyDescent="0.35">
      <c r="A90" s="6">
        <v>80924457</v>
      </c>
      <c r="B90" s="6" t="s">
        <v>4</v>
      </c>
      <c r="C90" s="6" t="s">
        <v>10</v>
      </c>
      <c r="D90" s="6" t="s">
        <v>12</v>
      </c>
      <c r="E90" s="5" t="s">
        <v>23</v>
      </c>
      <c r="F90" s="5" t="s">
        <v>48</v>
      </c>
      <c r="G90" s="5" t="s">
        <v>226</v>
      </c>
    </row>
    <row r="91" spans="1:7" x14ac:dyDescent="0.35">
      <c r="A91" s="6">
        <v>80919684</v>
      </c>
      <c r="B91" s="6" t="s">
        <v>4</v>
      </c>
      <c r="C91" s="6" t="s">
        <v>9</v>
      </c>
      <c r="D91" s="6" t="s">
        <v>6</v>
      </c>
      <c r="E91" s="5" t="s">
        <v>27</v>
      </c>
      <c r="F91" s="5" t="s">
        <v>33</v>
      </c>
      <c r="G91" s="5" t="s">
        <v>227</v>
      </c>
    </row>
    <row r="92" spans="1:7" x14ac:dyDescent="0.35">
      <c r="A92" s="6">
        <v>80927070</v>
      </c>
      <c r="B92" s="6" t="s">
        <v>4</v>
      </c>
      <c r="C92" s="6" t="s">
        <v>5</v>
      </c>
      <c r="D92" s="6" t="s">
        <v>12</v>
      </c>
      <c r="E92" s="5" t="s">
        <v>25</v>
      </c>
      <c r="F92" s="5" t="s">
        <v>45</v>
      </c>
      <c r="G92" s="5" t="s">
        <v>228</v>
      </c>
    </row>
    <row r="93" spans="1:7" x14ac:dyDescent="0.35">
      <c r="A93" s="6">
        <v>80926733</v>
      </c>
      <c r="B93" s="6" t="s">
        <v>4</v>
      </c>
      <c r="C93" s="6" t="s">
        <v>7</v>
      </c>
      <c r="D93" s="6" t="s">
        <v>8</v>
      </c>
      <c r="E93" s="5" t="s">
        <v>52</v>
      </c>
      <c r="F93" s="5" t="s">
        <v>23</v>
      </c>
      <c r="G93" s="5" t="s">
        <v>133</v>
      </c>
    </row>
    <row r="94" spans="1:7" x14ac:dyDescent="0.35">
      <c r="A94" s="6">
        <v>80926602</v>
      </c>
      <c r="B94" s="6" t="s">
        <v>4</v>
      </c>
      <c r="C94" s="6" t="s">
        <v>7</v>
      </c>
      <c r="D94" s="6" t="s">
        <v>8</v>
      </c>
      <c r="E94" s="5" t="s">
        <v>23</v>
      </c>
      <c r="F94" s="5" t="s">
        <v>67</v>
      </c>
      <c r="G94" s="5" t="s">
        <v>41</v>
      </c>
    </row>
    <row r="95" spans="1:7" x14ac:dyDescent="0.35">
      <c r="A95" s="6">
        <v>80928158</v>
      </c>
      <c r="B95" s="6" t="s">
        <v>4</v>
      </c>
      <c r="C95" s="6" t="s">
        <v>7</v>
      </c>
      <c r="D95" s="6" t="s">
        <v>8</v>
      </c>
      <c r="E95" s="5" t="s">
        <v>98</v>
      </c>
      <c r="F95" s="5" t="s">
        <v>23</v>
      </c>
      <c r="G95" s="5" t="s">
        <v>168</v>
      </c>
    </row>
    <row r="96" spans="1:7" x14ac:dyDescent="0.35">
      <c r="A96" s="6">
        <v>80929614</v>
      </c>
      <c r="B96" s="6" t="s">
        <v>4</v>
      </c>
      <c r="C96" s="6" t="s">
        <v>9</v>
      </c>
      <c r="D96" s="6" t="s">
        <v>8</v>
      </c>
      <c r="E96" s="5" t="s">
        <v>23</v>
      </c>
      <c r="F96" s="5" t="s">
        <v>33</v>
      </c>
      <c r="G96" s="5" t="s">
        <v>36</v>
      </c>
    </row>
    <row r="97" spans="1:7" x14ac:dyDescent="0.35">
      <c r="A97" s="6">
        <v>80928572</v>
      </c>
      <c r="B97" s="6" t="s">
        <v>4</v>
      </c>
      <c r="C97" s="6" t="s">
        <v>7</v>
      </c>
      <c r="D97" s="6" t="s">
        <v>11</v>
      </c>
      <c r="E97" s="5" t="s">
        <v>60</v>
      </c>
      <c r="F97" s="5" t="s">
        <v>23</v>
      </c>
      <c r="G97" s="5" t="s">
        <v>28</v>
      </c>
    </row>
    <row r="98" spans="1:7" x14ac:dyDescent="0.35">
      <c r="A98" s="6">
        <v>80929530</v>
      </c>
      <c r="B98" s="6" t="s">
        <v>4</v>
      </c>
      <c r="C98" s="6" t="s">
        <v>7</v>
      </c>
      <c r="D98" s="6" t="s">
        <v>12</v>
      </c>
      <c r="E98" s="5" t="s">
        <v>66</v>
      </c>
      <c r="F98" s="5" t="s">
        <v>40</v>
      </c>
      <c r="G98" s="5" t="s">
        <v>23</v>
      </c>
    </row>
    <row r="99" spans="1:7" x14ac:dyDescent="0.35">
      <c r="A99" s="6">
        <v>80931890</v>
      </c>
      <c r="B99" s="6" t="s">
        <v>4</v>
      </c>
      <c r="C99" s="6" t="s">
        <v>9</v>
      </c>
      <c r="D99" s="6" t="s">
        <v>12</v>
      </c>
      <c r="E99" s="5" t="s">
        <v>23</v>
      </c>
      <c r="F99" s="5" t="s">
        <v>35</v>
      </c>
      <c r="G99" s="5" t="s">
        <v>33</v>
      </c>
    </row>
    <row r="100" spans="1:7" x14ac:dyDescent="0.35">
      <c r="A100" s="6">
        <v>80932308</v>
      </c>
      <c r="B100" s="6" t="s">
        <v>4</v>
      </c>
      <c r="C100" s="6" t="s">
        <v>7</v>
      </c>
      <c r="D100" s="6" t="s">
        <v>6</v>
      </c>
      <c r="E100" s="5" t="s">
        <v>23</v>
      </c>
      <c r="F100" s="5" t="s">
        <v>21</v>
      </c>
      <c r="G100" s="5" t="s">
        <v>33</v>
      </c>
    </row>
    <row r="101" spans="1:7" x14ac:dyDescent="0.35">
      <c r="A101" s="6">
        <v>80932843</v>
      </c>
      <c r="B101" s="6" t="s">
        <v>4</v>
      </c>
      <c r="C101" s="6" t="s">
        <v>7</v>
      </c>
      <c r="D101" s="6" t="s">
        <v>8</v>
      </c>
      <c r="E101" s="5" t="s">
        <v>33</v>
      </c>
      <c r="F101" s="5" t="s">
        <v>23</v>
      </c>
      <c r="G101" s="5" t="s">
        <v>28</v>
      </c>
    </row>
    <row r="102" spans="1:7" x14ac:dyDescent="0.35">
      <c r="A102" s="6">
        <v>80932432</v>
      </c>
      <c r="B102" s="6" t="s">
        <v>4</v>
      </c>
      <c r="C102" s="6" t="s">
        <v>14</v>
      </c>
      <c r="D102" s="6" t="s">
        <v>6</v>
      </c>
      <c r="E102" s="5" t="s">
        <v>23</v>
      </c>
      <c r="F102" s="5" t="s">
        <v>28</v>
      </c>
      <c r="G102" s="5" t="s">
        <v>105</v>
      </c>
    </row>
    <row r="103" spans="1:7" x14ac:dyDescent="0.35">
      <c r="A103" s="6">
        <v>80933972</v>
      </c>
      <c r="B103" s="6" t="s">
        <v>4</v>
      </c>
      <c r="C103" s="6" t="s">
        <v>9</v>
      </c>
      <c r="D103" s="6" t="s">
        <v>8</v>
      </c>
      <c r="E103" s="5" t="s">
        <v>23</v>
      </c>
      <c r="F103" s="5" t="s">
        <v>87</v>
      </c>
      <c r="G103" s="5" t="s">
        <v>231</v>
      </c>
    </row>
    <row r="104" spans="1:7" x14ac:dyDescent="0.35">
      <c r="A104" s="6">
        <v>80934022</v>
      </c>
      <c r="B104" s="6" t="s">
        <v>4</v>
      </c>
      <c r="C104" s="6" t="s">
        <v>9</v>
      </c>
      <c r="D104" s="6" t="s">
        <v>6</v>
      </c>
      <c r="E104" s="5" t="s">
        <v>23</v>
      </c>
      <c r="F104" s="5" t="s">
        <v>113</v>
      </c>
      <c r="G104" s="5" t="s">
        <v>31</v>
      </c>
    </row>
    <row r="105" spans="1:7" x14ac:dyDescent="0.35">
      <c r="A105" s="6">
        <v>80935602</v>
      </c>
      <c r="B105" s="6" t="s">
        <v>4</v>
      </c>
      <c r="C105" s="6" t="s">
        <v>7</v>
      </c>
      <c r="D105" s="6" t="s">
        <v>8</v>
      </c>
      <c r="E105" s="5" t="s">
        <v>89</v>
      </c>
      <c r="F105" s="5" t="s">
        <v>22</v>
      </c>
      <c r="G105" s="5" t="s">
        <v>162</v>
      </c>
    </row>
    <row r="106" spans="1:7" x14ac:dyDescent="0.35">
      <c r="A106" s="6">
        <v>80935199</v>
      </c>
      <c r="B106" s="6" t="s">
        <v>4</v>
      </c>
      <c r="C106" s="6" t="s">
        <v>14</v>
      </c>
      <c r="D106" s="6" t="s">
        <v>8</v>
      </c>
      <c r="E106" s="5" t="s">
        <v>23</v>
      </c>
      <c r="F106" s="5" t="s">
        <v>181</v>
      </c>
      <c r="G106" s="5" t="s">
        <v>162</v>
      </c>
    </row>
    <row r="107" spans="1:7" x14ac:dyDescent="0.35">
      <c r="A107" s="6">
        <v>80935394</v>
      </c>
      <c r="B107" s="6" t="s">
        <v>4</v>
      </c>
      <c r="C107" s="6" t="s">
        <v>9</v>
      </c>
      <c r="D107" s="6" t="s">
        <v>6</v>
      </c>
      <c r="E107" s="5" t="s">
        <v>23</v>
      </c>
      <c r="F107" s="5" t="s">
        <v>28</v>
      </c>
      <c r="G107" s="5" t="s">
        <v>35</v>
      </c>
    </row>
    <row r="108" spans="1:7" x14ac:dyDescent="0.35">
      <c r="A108" s="6">
        <v>80935434</v>
      </c>
      <c r="B108" s="6" t="s">
        <v>4</v>
      </c>
      <c r="C108" s="6" t="s">
        <v>10</v>
      </c>
      <c r="D108" s="6" t="s">
        <v>8</v>
      </c>
      <c r="E108" s="5" t="s">
        <v>19</v>
      </c>
      <c r="F108" s="5" t="s">
        <v>87</v>
      </c>
      <c r="G108" s="5" t="s">
        <v>23</v>
      </c>
    </row>
    <row r="109" spans="1:7" x14ac:dyDescent="0.35">
      <c r="A109" s="6">
        <v>80935083</v>
      </c>
      <c r="B109" s="6" t="s">
        <v>4</v>
      </c>
      <c r="C109" s="6" t="s">
        <v>9</v>
      </c>
      <c r="D109" s="6" t="s">
        <v>12</v>
      </c>
      <c r="E109" s="5" t="s">
        <v>23</v>
      </c>
      <c r="F109" s="5" t="s">
        <v>28</v>
      </c>
      <c r="G109" s="5" t="s">
        <v>21</v>
      </c>
    </row>
    <row r="110" spans="1:7" x14ac:dyDescent="0.35">
      <c r="A110" s="6">
        <v>80935119</v>
      </c>
      <c r="B110" s="6" t="s">
        <v>4</v>
      </c>
      <c r="C110" s="6" t="s">
        <v>7</v>
      </c>
      <c r="D110" s="6" t="s">
        <v>8</v>
      </c>
      <c r="E110" s="5" t="s">
        <v>23</v>
      </c>
      <c r="F110" s="5" t="s">
        <v>182</v>
      </c>
      <c r="G110" s="5" t="s">
        <v>58</v>
      </c>
    </row>
    <row r="111" spans="1:7" x14ac:dyDescent="0.35">
      <c r="A111" s="6">
        <v>80937194</v>
      </c>
      <c r="B111" s="6" t="s">
        <v>4</v>
      </c>
      <c r="C111" s="6" t="s">
        <v>7</v>
      </c>
      <c r="D111" s="6" t="s">
        <v>6</v>
      </c>
      <c r="E111" s="5" t="s">
        <v>106</v>
      </c>
      <c r="F111" s="5" t="s">
        <v>23</v>
      </c>
      <c r="G111" s="5" t="s">
        <v>32</v>
      </c>
    </row>
    <row r="112" spans="1:7" x14ac:dyDescent="0.35">
      <c r="A112" s="6">
        <v>80935566</v>
      </c>
      <c r="B112" s="6" t="s">
        <v>4</v>
      </c>
      <c r="C112" s="6" t="s">
        <v>9</v>
      </c>
      <c r="D112" s="6" t="s">
        <v>8</v>
      </c>
      <c r="E112" s="5" t="s">
        <v>41</v>
      </c>
      <c r="F112" s="5" t="s">
        <v>21</v>
      </c>
      <c r="G112" s="5" t="s">
        <v>234</v>
      </c>
    </row>
    <row r="113" spans="1:7" x14ac:dyDescent="0.35">
      <c r="A113" s="6">
        <v>80938294</v>
      </c>
      <c r="B113" s="6" t="s">
        <v>4</v>
      </c>
      <c r="C113" s="6" t="s">
        <v>9</v>
      </c>
      <c r="D113" s="6" t="s">
        <v>8</v>
      </c>
      <c r="E113" s="5" t="s">
        <v>23</v>
      </c>
      <c r="F113" s="5" t="s">
        <v>87</v>
      </c>
      <c r="G113" s="5" t="s">
        <v>162</v>
      </c>
    </row>
    <row r="114" spans="1:7" x14ac:dyDescent="0.35">
      <c r="A114" s="6">
        <v>80936690</v>
      </c>
      <c r="B114" s="6" t="s">
        <v>4</v>
      </c>
      <c r="C114" s="6" t="s">
        <v>7</v>
      </c>
      <c r="D114" s="6" t="s">
        <v>8</v>
      </c>
      <c r="E114" s="5" t="s">
        <v>23</v>
      </c>
      <c r="F114" s="5" t="s">
        <v>66</v>
      </c>
      <c r="G114" s="5" t="s">
        <v>96</v>
      </c>
    </row>
    <row r="115" spans="1:7" x14ac:dyDescent="0.35">
      <c r="A115" s="6">
        <v>80938592</v>
      </c>
      <c r="B115" s="6" t="s">
        <v>4</v>
      </c>
      <c r="C115" s="6" t="s">
        <v>7</v>
      </c>
      <c r="D115" s="6" t="s">
        <v>8</v>
      </c>
      <c r="E115" s="5" t="s">
        <v>108</v>
      </c>
      <c r="F115" s="5" t="s">
        <v>67</v>
      </c>
      <c r="G115" s="5" t="s">
        <v>23</v>
      </c>
    </row>
    <row r="116" spans="1:7" x14ac:dyDescent="0.35">
      <c r="A116" s="6">
        <v>80938035</v>
      </c>
      <c r="B116" s="6" t="s">
        <v>4</v>
      </c>
      <c r="C116" s="6" t="s">
        <v>7</v>
      </c>
      <c r="D116" s="6" t="s">
        <v>6</v>
      </c>
      <c r="E116" s="5" t="s">
        <v>23</v>
      </c>
      <c r="F116" s="5" t="s">
        <v>95</v>
      </c>
      <c r="G116" s="5" t="s">
        <v>235</v>
      </c>
    </row>
    <row r="117" spans="1:7" x14ac:dyDescent="0.35">
      <c r="A117" s="6">
        <v>80939079</v>
      </c>
      <c r="B117" s="6" t="s">
        <v>4</v>
      </c>
      <c r="C117" s="6" t="s">
        <v>7</v>
      </c>
      <c r="D117" s="6" t="s">
        <v>12</v>
      </c>
      <c r="E117" s="5" t="s">
        <v>52</v>
      </c>
      <c r="F117" s="5" t="s">
        <v>23</v>
      </c>
      <c r="G117" s="5" t="s">
        <v>21</v>
      </c>
    </row>
    <row r="118" spans="1:7" x14ac:dyDescent="0.35">
      <c r="A118" s="6">
        <v>80938386</v>
      </c>
      <c r="B118" s="6" t="s">
        <v>4</v>
      </c>
      <c r="C118" s="6" t="s">
        <v>9</v>
      </c>
      <c r="D118" s="6" t="s">
        <v>11</v>
      </c>
      <c r="E118" s="5" t="s">
        <v>36</v>
      </c>
      <c r="F118" s="5" t="s">
        <v>23</v>
      </c>
      <c r="G118" s="5" t="s">
        <v>31</v>
      </c>
    </row>
    <row r="119" spans="1:7" x14ac:dyDescent="0.35">
      <c r="A119" s="6">
        <v>80939582</v>
      </c>
      <c r="B119" s="6" t="s">
        <v>4</v>
      </c>
      <c r="C119" s="6" t="s">
        <v>7</v>
      </c>
      <c r="D119" s="6" t="s">
        <v>8</v>
      </c>
      <c r="E119" s="5" t="s">
        <v>23</v>
      </c>
      <c r="F119" s="5" t="s">
        <v>66</v>
      </c>
      <c r="G119" s="5" t="s">
        <v>138</v>
      </c>
    </row>
    <row r="120" spans="1:7" x14ac:dyDescent="0.35">
      <c r="A120" s="6">
        <v>80941001</v>
      </c>
      <c r="B120" s="6" t="s">
        <v>4</v>
      </c>
      <c r="C120" s="6" t="s">
        <v>9</v>
      </c>
      <c r="D120" s="6" t="s">
        <v>6</v>
      </c>
      <c r="E120" s="5" t="s">
        <v>110</v>
      </c>
      <c r="F120" s="5" t="s">
        <v>25</v>
      </c>
      <c r="G120" s="5" t="s">
        <v>236</v>
      </c>
    </row>
    <row r="121" spans="1:7" x14ac:dyDescent="0.35">
      <c r="A121" s="6">
        <v>80942129</v>
      </c>
      <c r="B121" s="6" t="s">
        <v>4</v>
      </c>
      <c r="C121" s="6" t="s">
        <v>10</v>
      </c>
      <c r="D121" s="6" t="s">
        <v>8</v>
      </c>
      <c r="E121" s="5" t="s">
        <v>23</v>
      </c>
      <c r="F121" s="5" t="s">
        <v>162</v>
      </c>
      <c r="G121" s="5" t="s">
        <v>162</v>
      </c>
    </row>
    <row r="122" spans="1:7" x14ac:dyDescent="0.35">
      <c r="A122" s="6">
        <v>80944549</v>
      </c>
      <c r="B122" s="6" t="s">
        <v>4</v>
      </c>
      <c r="C122" s="6" t="s">
        <v>9</v>
      </c>
      <c r="D122" s="6" t="s">
        <v>12</v>
      </c>
      <c r="E122" s="5" t="s">
        <v>23</v>
      </c>
      <c r="F122" s="5" t="s">
        <v>52</v>
      </c>
      <c r="G122" s="5" t="s">
        <v>90</v>
      </c>
    </row>
    <row r="123" spans="1:7" x14ac:dyDescent="0.35">
      <c r="A123" s="6">
        <v>80948704</v>
      </c>
      <c r="B123" s="6" t="s">
        <v>4</v>
      </c>
      <c r="C123" s="6" t="s">
        <v>10</v>
      </c>
      <c r="D123" s="6" t="s">
        <v>8</v>
      </c>
      <c r="E123" s="5" t="s">
        <v>23</v>
      </c>
      <c r="F123" s="5" t="s">
        <v>41</v>
      </c>
      <c r="G123" s="5" t="s">
        <v>66</v>
      </c>
    </row>
    <row r="124" spans="1:7" x14ac:dyDescent="0.35">
      <c r="A124" s="6">
        <v>80947688</v>
      </c>
      <c r="B124" s="6" t="s">
        <v>4</v>
      </c>
      <c r="C124" s="6" t="s">
        <v>9</v>
      </c>
      <c r="D124" s="6" t="s">
        <v>8</v>
      </c>
      <c r="E124" s="5" t="s">
        <v>23</v>
      </c>
      <c r="F124" s="5" t="s">
        <v>28</v>
      </c>
      <c r="G124" s="5" t="s">
        <v>162</v>
      </c>
    </row>
    <row r="125" spans="1:7" x14ac:dyDescent="0.35">
      <c r="A125" s="6">
        <v>80952973</v>
      </c>
      <c r="B125" s="6" t="s">
        <v>4</v>
      </c>
      <c r="C125" s="6" t="s">
        <v>9</v>
      </c>
      <c r="D125" s="6" t="s">
        <v>12</v>
      </c>
      <c r="E125" s="5" t="s">
        <v>28</v>
      </c>
      <c r="F125" s="5" t="s">
        <v>23</v>
      </c>
      <c r="G125" s="5" t="s">
        <v>41</v>
      </c>
    </row>
    <row r="126" spans="1:7" x14ac:dyDescent="0.35">
      <c r="A126" s="6">
        <v>80952412</v>
      </c>
      <c r="B126" s="6" t="s">
        <v>4</v>
      </c>
      <c r="C126" s="6" t="s">
        <v>7</v>
      </c>
      <c r="D126" s="6" t="s">
        <v>8</v>
      </c>
      <c r="E126" s="5" t="s">
        <v>31</v>
      </c>
      <c r="F126" s="5" t="s">
        <v>23</v>
      </c>
      <c r="G126" s="5" t="s">
        <v>20</v>
      </c>
    </row>
    <row r="127" spans="1:7" x14ac:dyDescent="0.35">
      <c r="A127" s="6">
        <v>80952976</v>
      </c>
      <c r="B127" s="6" t="s">
        <v>4</v>
      </c>
      <c r="C127" s="6" t="s">
        <v>7</v>
      </c>
      <c r="D127" s="6" t="s">
        <v>8</v>
      </c>
      <c r="E127" s="5" t="s">
        <v>23</v>
      </c>
      <c r="F127" s="5" t="s">
        <v>22</v>
      </c>
      <c r="G127" s="5" t="s">
        <v>162</v>
      </c>
    </row>
    <row r="128" spans="1:7" x14ac:dyDescent="0.35">
      <c r="A128" s="6">
        <v>80953042</v>
      </c>
      <c r="B128" s="6" t="s">
        <v>4</v>
      </c>
      <c r="C128" s="6" t="s">
        <v>7</v>
      </c>
      <c r="D128" s="6" t="s">
        <v>8</v>
      </c>
      <c r="E128" s="5" t="s">
        <v>23</v>
      </c>
      <c r="F128" s="5" t="s">
        <v>33</v>
      </c>
      <c r="G128" s="5" t="s">
        <v>45</v>
      </c>
    </row>
    <row r="129" spans="1:7" x14ac:dyDescent="0.35">
      <c r="A129" s="6">
        <v>80953651</v>
      </c>
      <c r="B129" s="6" t="s">
        <v>4</v>
      </c>
      <c r="C129" s="6" t="s">
        <v>7</v>
      </c>
      <c r="D129" s="6" t="s">
        <v>8</v>
      </c>
      <c r="E129" s="5" t="s">
        <v>50</v>
      </c>
      <c r="F129" s="5" t="s">
        <v>23</v>
      </c>
      <c r="G129" s="5" t="s">
        <v>20</v>
      </c>
    </row>
    <row r="130" spans="1:7" x14ac:dyDescent="0.35">
      <c r="A130" s="6">
        <v>80954485</v>
      </c>
      <c r="B130" s="6" t="s">
        <v>4</v>
      </c>
      <c r="C130" s="6" t="s">
        <v>9</v>
      </c>
      <c r="D130" s="6" t="s">
        <v>8</v>
      </c>
      <c r="E130" s="5" t="s">
        <v>23</v>
      </c>
      <c r="F130" s="5" t="s">
        <v>33</v>
      </c>
      <c r="G130" s="5" t="s">
        <v>35</v>
      </c>
    </row>
    <row r="131" spans="1:7" x14ac:dyDescent="0.35">
      <c r="A131" s="6">
        <v>80959221</v>
      </c>
      <c r="B131" s="6" t="s">
        <v>4</v>
      </c>
      <c r="C131" s="6" t="s">
        <v>10</v>
      </c>
      <c r="D131" s="6" t="s">
        <v>12</v>
      </c>
      <c r="E131" s="5" t="s">
        <v>23</v>
      </c>
      <c r="F131" s="5" t="s">
        <v>42</v>
      </c>
      <c r="G131" s="5" t="s">
        <v>93</v>
      </c>
    </row>
    <row r="132" spans="1:7" x14ac:dyDescent="0.35">
      <c r="A132" s="6">
        <v>80958956</v>
      </c>
      <c r="B132" s="6" t="s">
        <v>4</v>
      </c>
      <c r="C132" s="6" t="s">
        <v>5</v>
      </c>
      <c r="D132" s="6" t="s">
        <v>12</v>
      </c>
      <c r="E132" s="5" t="s">
        <v>45</v>
      </c>
      <c r="F132" s="5" t="s">
        <v>23</v>
      </c>
      <c r="G132" s="5" t="s">
        <v>21</v>
      </c>
    </row>
    <row r="133" spans="1:7" x14ac:dyDescent="0.35">
      <c r="A133" s="6">
        <v>80962318</v>
      </c>
      <c r="B133" s="6" t="s">
        <v>4</v>
      </c>
      <c r="C133" s="6" t="s">
        <v>7</v>
      </c>
      <c r="D133" s="6" t="s">
        <v>12</v>
      </c>
      <c r="E133" s="5" t="s">
        <v>28</v>
      </c>
      <c r="F133" s="5" t="s">
        <v>23</v>
      </c>
      <c r="G133" s="5" t="s">
        <v>41</v>
      </c>
    </row>
    <row r="134" spans="1:7" x14ac:dyDescent="0.35">
      <c r="A134" s="6">
        <v>80967317</v>
      </c>
      <c r="B134" s="6" t="s">
        <v>4</v>
      </c>
      <c r="C134" s="6" t="s">
        <v>5</v>
      </c>
      <c r="D134" s="6" t="s">
        <v>8</v>
      </c>
      <c r="E134" s="5" t="s">
        <v>23</v>
      </c>
      <c r="F134" s="5" t="s">
        <v>45</v>
      </c>
      <c r="G134" s="5" t="s">
        <v>21</v>
      </c>
    </row>
    <row r="135" spans="1:7" x14ac:dyDescent="0.35">
      <c r="A135" s="6">
        <v>80970660</v>
      </c>
      <c r="B135" s="6" t="s">
        <v>4</v>
      </c>
      <c r="C135" s="6" t="s">
        <v>7</v>
      </c>
      <c r="D135" s="6" t="s">
        <v>12</v>
      </c>
      <c r="E135" s="5" t="s">
        <v>21</v>
      </c>
      <c r="F135" s="5" t="s">
        <v>23</v>
      </c>
      <c r="G135" s="5" t="s">
        <v>41</v>
      </c>
    </row>
    <row r="136" spans="1:7" x14ac:dyDescent="0.35">
      <c r="A136" s="6">
        <v>80971607</v>
      </c>
      <c r="B136" s="6" t="s">
        <v>4</v>
      </c>
      <c r="C136" s="6" t="s">
        <v>7</v>
      </c>
      <c r="D136" s="6" t="s">
        <v>8</v>
      </c>
      <c r="E136" s="5" t="s">
        <v>23</v>
      </c>
      <c r="F136" s="5" t="s">
        <v>52</v>
      </c>
      <c r="G136" s="5" t="s">
        <v>33</v>
      </c>
    </row>
    <row r="137" spans="1:7" x14ac:dyDescent="0.35">
      <c r="A137" s="6">
        <v>80974129</v>
      </c>
      <c r="B137" s="6" t="s">
        <v>4</v>
      </c>
      <c r="C137" s="6" t="s">
        <v>7</v>
      </c>
      <c r="D137" s="6" t="s">
        <v>8</v>
      </c>
      <c r="E137" s="5" t="s">
        <v>23</v>
      </c>
      <c r="F137" s="5" t="s">
        <v>156</v>
      </c>
      <c r="G137" s="5" t="s">
        <v>28</v>
      </c>
    </row>
    <row r="138" spans="1:7" x14ac:dyDescent="0.35">
      <c r="A138" s="6">
        <v>80977962</v>
      </c>
      <c r="B138" s="6" t="s">
        <v>4</v>
      </c>
      <c r="C138" s="6" t="s">
        <v>7</v>
      </c>
      <c r="D138" s="6" t="s">
        <v>8</v>
      </c>
      <c r="E138" s="5" t="s">
        <v>23</v>
      </c>
      <c r="F138" s="5" t="s">
        <v>31</v>
      </c>
      <c r="G138" s="5" t="s">
        <v>162</v>
      </c>
    </row>
    <row r="139" spans="1:7" x14ac:dyDescent="0.35">
      <c r="A139" s="6">
        <v>80979785</v>
      </c>
      <c r="B139" s="6" t="s">
        <v>4</v>
      </c>
      <c r="C139" s="6" t="s">
        <v>14</v>
      </c>
      <c r="D139" s="6" t="s">
        <v>8</v>
      </c>
      <c r="E139" s="5" t="s">
        <v>23</v>
      </c>
      <c r="F139" s="5" t="s">
        <v>189</v>
      </c>
      <c r="G139" s="5" t="s">
        <v>162</v>
      </c>
    </row>
    <row r="140" spans="1:7" x14ac:dyDescent="0.35">
      <c r="A140" s="6">
        <v>80978196</v>
      </c>
      <c r="B140" s="6" t="s">
        <v>4</v>
      </c>
      <c r="C140" s="6" t="s">
        <v>9</v>
      </c>
      <c r="D140" s="6" t="s">
        <v>12</v>
      </c>
      <c r="E140" s="5" t="s">
        <v>23</v>
      </c>
      <c r="F140" s="5" t="s">
        <v>67</v>
      </c>
      <c r="G140" s="5" t="s">
        <v>88</v>
      </c>
    </row>
    <row r="141" spans="1:7" x14ac:dyDescent="0.35">
      <c r="A141" s="6">
        <v>80984433</v>
      </c>
      <c r="B141" s="6" t="s">
        <v>4</v>
      </c>
      <c r="C141" s="6" t="s">
        <v>9</v>
      </c>
      <c r="D141" s="6" t="s">
        <v>8</v>
      </c>
      <c r="E141" s="5" t="s">
        <v>23</v>
      </c>
      <c r="F141" s="5" t="s">
        <v>68</v>
      </c>
      <c r="G141" s="5" t="s">
        <v>35</v>
      </c>
    </row>
    <row r="142" spans="1:7" x14ac:dyDescent="0.35">
      <c r="A142" s="6">
        <v>80986710</v>
      </c>
      <c r="B142" s="6" t="s">
        <v>4</v>
      </c>
      <c r="C142" s="6" t="s">
        <v>7</v>
      </c>
      <c r="D142" s="6" t="s">
        <v>12</v>
      </c>
      <c r="E142" s="5" t="s">
        <v>23</v>
      </c>
      <c r="F142" s="5" t="s">
        <v>36</v>
      </c>
      <c r="G142" s="5" t="s">
        <v>162</v>
      </c>
    </row>
    <row r="143" spans="1:7" x14ac:dyDescent="0.35">
      <c r="A143" s="6">
        <v>80987693</v>
      </c>
      <c r="B143" s="6" t="s">
        <v>4</v>
      </c>
      <c r="C143" s="6" t="s">
        <v>10</v>
      </c>
      <c r="D143" s="6" t="s">
        <v>8</v>
      </c>
      <c r="E143" s="5" t="s">
        <v>23</v>
      </c>
      <c r="F143" s="5" t="s">
        <v>152</v>
      </c>
      <c r="G143" s="5" t="s">
        <v>36</v>
      </c>
    </row>
    <row r="144" spans="1:7" x14ac:dyDescent="0.35">
      <c r="A144" s="6">
        <v>80988929</v>
      </c>
      <c r="B144" s="6" t="s">
        <v>4</v>
      </c>
      <c r="C144" s="6" t="s">
        <v>9</v>
      </c>
      <c r="D144" s="6" t="s">
        <v>6</v>
      </c>
      <c r="E144" s="5" t="s">
        <v>23</v>
      </c>
      <c r="F144" s="5" t="s">
        <v>21</v>
      </c>
      <c r="G144" s="5" t="s">
        <v>33</v>
      </c>
    </row>
    <row r="145" spans="1:7" x14ac:dyDescent="0.35">
      <c r="A145" s="6">
        <v>80990186</v>
      </c>
      <c r="B145" s="6" t="s">
        <v>4</v>
      </c>
      <c r="C145" s="6" t="s">
        <v>14</v>
      </c>
      <c r="D145" s="6" t="s">
        <v>8</v>
      </c>
      <c r="E145" s="5" t="s">
        <v>33</v>
      </c>
      <c r="F145" s="5" t="s">
        <v>66</v>
      </c>
      <c r="G145" s="5" t="s">
        <v>23</v>
      </c>
    </row>
    <row r="146" spans="1:7" x14ac:dyDescent="0.35">
      <c r="A146" s="6">
        <v>80989909</v>
      </c>
      <c r="B146" s="6" t="s">
        <v>4</v>
      </c>
      <c r="C146" s="6" t="s">
        <v>9</v>
      </c>
      <c r="D146" s="6" t="s">
        <v>8</v>
      </c>
      <c r="E146" s="5" t="s">
        <v>23</v>
      </c>
      <c r="F146" s="5" t="s">
        <v>23</v>
      </c>
      <c r="G146" s="5" t="s">
        <v>162</v>
      </c>
    </row>
    <row r="147" spans="1:7" x14ac:dyDescent="0.35">
      <c r="A147" s="6">
        <v>80992039</v>
      </c>
      <c r="B147" s="6" t="s">
        <v>4</v>
      </c>
      <c r="C147" s="6" t="s">
        <v>9</v>
      </c>
      <c r="D147" s="6" t="s">
        <v>6</v>
      </c>
      <c r="E147" s="5" t="s">
        <v>23</v>
      </c>
      <c r="F147" s="5" t="s">
        <v>21</v>
      </c>
      <c r="G147" s="5" t="s">
        <v>176</v>
      </c>
    </row>
    <row r="148" spans="1:7" x14ac:dyDescent="0.35">
      <c r="A148" s="6">
        <v>80993987</v>
      </c>
      <c r="B148" s="6" t="s">
        <v>4</v>
      </c>
      <c r="C148" s="6" t="s">
        <v>9</v>
      </c>
      <c r="D148" s="6" t="s">
        <v>6</v>
      </c>
      <c r="E148" s="5" t="s">
        <v>119</v>
      </c>
      <c r="F148" s="5" t="s">
        <v>23</v>
      </c>
      <c r="G148" s="5" t="s">
        <v>67</v>
      </c>
    </row>
    <row r="149" spans="1:7" x14ac:dyDescent="0.35">
      <c r="A149" s="6">
        <v>80995824</v>
      </c>
      <c r="B149" s="6" t="s">
        <v>4</v>
      </c>
      <c r="C149" s="6" t="s">
        <v>9</v>
      </c>
      <c r="D149" s="6" t="s">
        <v>8</v>
      </c>
      <c r="E149" s="5" t="s">
        <v>23</v>
      </c>
      <c r="F149" s="5" t="s">
        <v>35</v>
      </c>
      <c r="G149" s="5" t="s">
        <v>22</v>
      </c>
    </row>
    <row r="150" spans="1:7" x14ac:dyDescent="0.35">
      <c r="A150" s="6">
        <v>80997751</v>
      </c>
      <c r="B150" s="6" t="s">
        <v>4</v>
      </c>
      <c r="C150" s="6" t="s">
        <v>10</v>
      </c>
      <c r="D150" s="6" t="s">
        <v>12</v>
      </c>
      <c r="E150" s="5" t="s">
        <v>23</v>
      </c>
      <c r="F150" s="5" t="s">
        <v>162</v>
      </c>
      <c r="G150" s="5" t="s">
        <v>162</v>
      </c>
    </row>
    <row r="151" spans="1:7" x14ac:dyDescent="0.35">
      <c r="A151" s="6">
        <v>80999095</v>
      </c>
      <c r="B151" s="6" t="s">
        <v>4</v>
      </c>
      <c r="C151" s="6" t="s">
        <v>9</v>
      </c>
      <c r="D151" s="6" t="s">
        <v>8</v>
      </c>
      <c r="E151" s="5" t="s">
        <v>36</v>
      </c>
      <c r="F151" s="5" t="s">
        <v>31</v>
      </c>
      <c r="G151" s="5" t="s">
        <v>23</v>
      </c>
    </row>
    <row r="152" spans="1:7" x14ac:dyDescent="0.35">
      <c r="A152" s="6">
        <v>80999360</v>
      </c>
      <c r="B152" s="6" t="s">
        <v>4</v>
      </c>
      <c r="C152" s="6" t="s">
        <v>9</v>
      </c>
      <c r="D152" s="6" t="s">
        <v>6</v>
      </c>
      <c r="E152" s="5" t="s">
        <v>23</v>
      </c>
      <c r="F152" s="5" t="s">
        <v>31</v>
      </c>
      <c r="G152" s="5" t="s">
        <v>35</v>
      </c>
    </row>
    <row r="153" spans="1:7" x14ac:dyDescent="0.35">
      <c r="A153" s="6">
        <v>81004721</v>
      </c>
      <c r="B153" s="6" t="s">
        <v>4</v>
      </c>
      <c r="C153" s="6" t="s">
        <v>7</v>
      </c>
      <c r="D153" s="6" t="s">
        <v>11</v>
      </c>
      <c r="E153" s="5" t="s">
        <v>45</v>
      </c>
      <c r="F153" s="5" t="s">
        <v>23</v>
      </c>
      <c r="G153" s="5" t="s">
        <v>33</v>
      </c>
    </row>
    <row r="154" spans="1:7" x14ac:dyDescent="0.35">
      <c r="A154" s="6">
        <v>81005863</v>
      </c>
      <c r="B154" s="6" t="s">
        <v>4</v>
      </c>
      <c r="C154" s="6" t="s">
        <v>9</v>
      </c>
      <c r="D154" s="6" t="s">
        <v>6</v>
      </c>
      <c r="E154" s="5" t="s">
        <v>23</v>
      </c>
      <c r="F154" s="5" t="s">
        <v>33</v>
      </c>
      <c r="G154" s="5" t="s">
        <v>22</v>
      </c>
    </row>
    <row r="155" spans="1:7" x14ac:dyDescent="0.35">
      <c r="A155" s="6">
        <v>81008381</v>
      </c>
      <c r="B155" s="6" t="s">
        <v>4</v>
      </c>
      <c r="C155" s="6" t="s">
        <v>10</v>
      </c>
      <c r="D155" s="6" t="s">
        <v>8</v>
      </c>
      <c r="E155" s="5" t="s">
        <v>50</v>
      </c>
      <c r="F155" s="5" t="s">
        <v>35</v>
      </c>
      <c r="G155" s="5" t="s">
        <v>23</v>
      </c>
    </row>
    <row r="156" spans="1:7" x14ac:dyDescent="0.35">
      <c r="A156" s="6">
        <v>81011345</v>
      </c>
      <c r="B156" s="6" t="s">
        <v>4</v>
      </c>
      <c r="C156" s="6" t="s">
        <v>7</v>
      </c>
      <c r="D156" s="6" t="s">
        <v>8</v>
      </c>
      <c r="E156" s="5" t="s">
        <v>23</v>
      </c>
      <c r="F156" s="5" t="s">
        <v>21</v>
      </c>
      <c r="G156" s="5" t="s">
        <v>150</v>
      </c>
    </row>
    <row r="157" spans="1:7" x14ac:dyDescent="0.35">
      <c r="A157" s="6">
        <v>81014293</v>
      </c>
      <c r="B157" s="6" t="s">
        <v>4</v>
      </c>
      <c r="C157" s="6" t="s">
        <v>9</v>
      </c>
      <c r="D157" s="6" t="s">
        <v>12</v>
      </c>
      <c r="E157" s="5" t="s">
        <v>35</v>
      </c>
      <c r="F157" s="5" t="s">
        <v>27</v>
      </c>
      <c r="G157" s="5" t="s">
        <v>23</v>
      </c>
    </row>
    <row r="158" spans="1:7" x14ac:dyDescent="0.35">
      <c r="A158" s="6">
        <v>81014769</v>
      </c>
      <c r="B158" s="6" t="s">
        <v>4</v>
      </c>
      <c r="C158" s="6" t="s">
        <v>7</v>
      </c>
      <c r="D158" s="6" t="s">
        <v>12</v>
      </c>
      <c r="E158" s="5" t="s">
        <v>23</v>
      </c>
      <c r="F158" s="5" t="s">
        <v>176</v>
      </c>
      <c r="G158" s="5" t="s">
        <v>36</v>
      </c>
    </row>
    <row r="159" spans="1:7" x14ac:dyDescent="0.35">
      <c r="A159" s="6">
        <v>81016661</v>
      </c>
      <c r="B159" s="6" t="s">
        <v>4</v>
      </c>
      <c r="C159" s="6" t="s">
        <v>7</v>
      </c>
      <c r="D159" s="6" t="s">
        <v>12</v>
      </c>
      <c r="E159" s="5" t="s">
        <v>23</v>
      </c>
      <c r="F159" s="5" t="s">
        <v>29</v>
      </c>
      <c r="G159" s="5" t="s">
        <v>242</v>
      </c>
    </row>
    <row r="160" spans="1:7" x14ac:dyDescent="0.35">
      <c r="A160" s="6">
        <v>81018004</v>
      </c>
      <c r="B160" s="6" t="s">
        <v>4</v>
      </c>
      <c r="C160" s="6" t="s">
        <v>9</v>
      </c>
      <c r="D160" s="6" t="s">
        <v>6</v>
      </c>
      <c r="E160" s="5" t="s">
        <v>23</v>
      </c>
      <c r="F160" s="5" t="s">
        <v>33</v>
      </c>
      <c r="G160" s="5" t="s">
        <v>22</v>
      </c>
    </row>
    <row r="161" spans="1:7" x14ac:dyDescent="0.35">
      <c r="A161" s="6">
        <v>81019452</v>
      </c>
      <c r="B161" s="6" t="s">
        <v>4</v>
      </c>
      <c r="C161" s="6" t="s">
        <v>10</v>
      </c>
      <c r="D161" s="6" t="s">
        <v>8</v>
      </c>
      <c r="E161" s="5" t="s">
        <v>35</v>
      </c>
      <c r="F161" s="5" t="s">
        <v>23</v>
      </c>
      <c r="G161" s="5" t="s">
        <v>21</v>
      </c>
    </row>
    <row r="162" spans="1:7" x14ac:dyDescent="0.35">
      <c r="A162" s="6">
        <v>81017882</v>
      </c>
      <c r="B162" s="6" t="s">
        <v>4</v>
      </c>
      <c r="C162" s="6" t="s">
        <v>9</v>
      </c>
      <c r="D162" s="6" t="s">
        <v>11</v>
      </c>
      <c r="E162" s="5" t="s">
        <v>23</v>
      </c>
      <c r="F162" s="5" t="s">
        <v>25</v>
      </c>
      <c r="G162" s="5" t="s">
        <v>32</v>
      </c>
    </row>
    <row r="163" spans="1:7" x14ac:dyDescent="0.35">
      <c r="A163" s="6">
        <v>81021475</v>
      </c>
      <c r="B163" s="6" t="s">
        <v>4</v>
      </c>
      <c r="C163" s="6" t="s">
        <v>7</v>
      </c>
      <c r="D163" s="6" t="s">
        <v>8</v>
      </c>
      <c r="E163" s="5" t="s">
        <v>23</v>
      </c>
      <c r="F163" s="5" t="s">
        <v>51</v>
      </c>
      <c r="G163" s="5" t="s">
        <v>61</v>
      </c>
    </row>
    <row r="164" spans="1:7" x14ac:dyDescent="0.35">
      <c r="A164" s="6">
        <v>81026097</v>
      </c>
      <c r="B164" s="6" t="s">
        <v>4</v>
      </c>
      <c r="C164" s="6" t="s">
        <v>10</v>
      </c>
      <c r="D164" s="6" t="s">
        <v>8</v>
      </c>
      <c r="E164" s="5" t="s">
        <v>23</v>
      </c>
      <c r="F164" s="5" t="s">
        <v>35</v>
      </c>
      <c r="G164" s="5" t="s">
        <v>21</v>
      </c>
    </row>
    <row r="165" spans="1:7" x14ac:dyDescent="0.35">
      <c r="A165" s="6">
        <v>81027913</v>
      </c>
      <c r="B165" s="6" t="s">
        <v>4</v>
      </c>
      <c r="C165" s="6" t="s">
        <v>9</v>
      </c>
      <c r="D165" s="6" t="s">
        <v>8</v>
      </c>
      <c r="E165" s="5" t="s">
        <v>19</v>
      </c>
      <c r="F165" s="5" t="s">
        <v>23</v>
      </c>
      <c r="G165" s="5" t="s">
        <v>80</v>
      </c>
    </row>
    <row r="166" spans="1:7" x14ac:dyDescent="0.35">
      <c r="A166" s="6">
        <v>81030805</v>
      </c>
      <c r="B166" s="6" t="s">
        <v>4</v>
      </c>
      <c r="C166" s="6" t="s">
        <v>14</v>
      </c>
      <c r="D166" s="6" t="s">
        <v>8</v>
      </c>
      <c r="E166" s="5" t="s">
        <v>23</v>
      </c>
      <c r="F166" s="5" t="s">
        <v>67</v>
      </c>
      <c r="G166" s="5" t="s">
        <v>33</v>
      </c>
    </row>
    <row r="167" spans="1:7" x14ac:dyDescent="0.35">
      <c r="A167" s="6">
        <v>81031567</v>
      </c>
      <c r="B167" s="6" t="s">
        <v>4</v>
      </c>
      <c r="C167" s="6" t="s">
        <v>9</v>
      </c>
      <c r="D167" s="6" t="s">
        <v>12</v>
      </c>
      <c r="E167" s="5" t="s">
        <v>23</v>
      </c>
      <c r="F167" s="5" t="s">
        <v>52</v>
      </c>
      <c r="G167" s="5" t="s">
        <v>28</v>
      </c>
    </row>
    <row r="168" spans="1:7" x14ac:dyDescent="0.35">
      <c r="A168" s="6">
        <v>81032872</v>
      </c>
      <c r="B168" s="6" t="s">
        <v>4</v>
      </c>
      <c r="C168" s="6" t="s">
        <v>7</v>
      </c>
      <c r="D168" s="6" t="s">
        <v>6</v>
      </c>
      <c r="E168" s="5" t="s">
        <v>23</v>
      </c>
      <c r="F168" s="5" t="s">
        <v>22</v>
      </c>
      <c r="G168" s="5" t="s">
        <v>162</v>
      </c>
    </row>
    <row r="169" spans="1:7" x14ac:dyDescent="0.35">
      <c r="A169" s="6">
        <v>81034426</v>
      </c>
      <c r="B169" s="6" t="s">
        <v>4</v>
      </c>
      <c r="C169" s="6" t="s">
        <v>10</v>
      </c>
      <c r="D169" s="6" t="s">
        <v>8</v>
      </c>
      <c r="E169" s="5" t="s">
        <v>23</v>
      </c>
      <c r="F169" s="5" t="s">
        <v>162</v>
      </c>
      <c r="G169" s="5" t="s">
        <v>162</v>
      </c>
    </row>
    <row r="170" spans="1:7" x14ac:dyDescent="0.35">
      <c r="A170" s="6">
        <v>81040715</v>
      </c>
      <c r="B170" s="6" t="s">
        <v>4</v>
      </c>
      <c r="C170" s="6" t="s">
        <v>7</v>
      </c>
      <c r="D170" s="6" t="s">
        <v>8</v>
      </c>
      <c r="E170" s="5" t="s">
        <v>23</v>
      </c>
      <c r="F170" s="5" t="s">
        <v>41</v>
      </c>
      <c r="G170" s="5" t="s">
        <v>46</v>
      </c>
    </row>
    <row r="171" spans="1:7" x14ac:dyDescent="0.35">
      <c r="A171" s="6">
        <v>81040649</v>
      </c>
      <c r="B171" s="6" t="s">
        <v>4</v>
      </c>
      <c r="C171" s="6" t="s">
        <v>9</v>
      </c>
      <c r="D171" s="6" t="s">
        <v>6</v>
      </c>
      <c r="E171" s="5" t="s">
        <v>23</v>
      </c>
      <c r="F171" s="5" t="s">
        <v>96</v>
      </c>
      <c r="G171" s="5" t="s">
        <v>152</v>
      </c>
    </row>
    <row r="172" spans="1:7" x14ac:dyDescent="0.35">
      <c r="A172" s="6">
        <v>81041105</v>
      </c>
      <c r="B172" s="6" t="s">
        <v>4</v>
      </c>
      <c r="C172" s="6" t="s">
        <v>9</v>
      </c>
      <c r="D172" s="6" t="s">
        <v>12</v>
      </c>
      <c r="E172" s="5" t="s">
        <v>35</v>
      </c>
      <c r="F172" s="5" t="s">
        <v>36</v>
      </c>
      <c r="G172" s="5" t="s">
        <v>23</v>
      </c>
    </row>
    <row r="173" spans="1:7" x14ac:dyDescent="0.35">
      <c r="A173" s="6">
        <v>81041947</v>
      </c>
      <c r="B173" s="6" t="s">
        <v>4</v>
      </c>
      <c r="C173" s="6" t="s">
        <v>9</v>
      </c>
      <c r="D173" s="6" t="s">
        <v>11</v>
      </c>
      <c r="E173" s="5" t="s">
        <v>23</v>
      </c>
      <c r="F173" s="5" t="s">
        <v>107</v>
      </c>
      <c r="G173" s="5" t="s">
        <v>87</v>
      </c>
    </row>
    <row r="174" spans="1:7" x14ac:dyDescent="0.35">
      <c r="A174" s="6">
        <v>81042862</v>
      </c>
      <c r="B174" s="6" t="s">
        <v>4</v>
      </c>
      <c r="C174" s="6" t="s">
        <v>9</v>
      </c>
      <c r="D174" s="6" t="s">
        <v>8</v>
      </c>
      <c r="E174" s="5" t="s">
        <v>23</v>
      </c>
      <c r="F174" s="5" t="s">
        <v>22</v>
      </c>
      <c r="G174" s="5" t="s">
        <v>90</v>
      </c>
    </row>
    <row r="175" spans="1:7" x14ac:dyDescent="0.35">
      <c r="A175" s="6">
        <v>81043466</v>
      </c>
      <c r="B175" s="6" t="s">
        <v>4</v>
      </c>
      <c r="C175" s="6" t="s">
        <v>9</v>
      </c>
      <c r="D175" s="6" t="s">
        <v>8</v>
      </c>
      <c r="E175" s="5" t="s">
        <v>23</v>
      </c>
      <c r="F175" s="5" t="s">
        <v>30</v>
      </c>
      <c r="G175" s="5" t="s">
        <v>30</v>
      </c>
    </row>
    <row r="176" spans="1:7" x14ac:dyDescent="0.35">
      <c r="A176" s="6">
        <v>81043785</v>
      </c>
      <c r="B176" s="6" t="s">
        <v>4</v>
      </c>
      <c r="C176" s="6" t="s">
        <v>9</v>
      </c>
      <c r="D176" s="6" t="s">
        <v>6</v>
      </c>
      <c r="E176" s="5" t="s">
        <v>23</v>
      </c>
      <c r="F176" s="5" t="s">
        <v>29</v>
      </c>
      <c r="G176" s="5" t="s">
        <v>61</v>
      </c>
    </row>
    <row r="177" spans="1:7" x14ac:dyDescent="0.35">
      <c r="A177" s="6">
        <v>81044816</v>
      </c>
      <c r="B177" s="6" t="s">
        <v>4</v>
      </c>
      <c r="C177" s="6" t="s">
        <v>9</v>
      </c>
      <c r="D177" s="6" t="s">
        <v>13</v>
      </c>
      <c r="E177" s="5" t="s">
        <v>29</v>
      </c>
      <c r="F177" s="5" t="s">
        <v>96</v>
      </c>
      <c r="G177" s="5" t="s">
        <v>23</v>
      </c>
    </row>
    <row r="178" spans="1:7" x14ac:dyDescent="0.35">
      <c r="A178" s="6">
        <v>81046754</v>
      </c>
      <c r="B178" s="6" t="s">
        <v>4</v>
      </c>
      <c r="C178" s="6" t="s">
        <v>7</v>
      </c>
      <c r="D178" s="6" t="s">
        <v>8</v>
      </c>
      <c r="E178" s="5" t="s">
        <v>23</v>
      </c>
      <c r="F178" s="5" t="s">
        <v>52</v>
      </c>
      <c r="G178" s="5" t="s">
        <v>20</v>
      </c>
    </row>
    <row r="179" spans="1:7" x14ac:dyDescent="0.35">
      <c r="A179" s="6">
        <v>81047136</v>
      </c>
      <c r="B179" s="6" t="s">
        <v>4</v>
      </c>
      <c r="C179" s="6" t="s">
        <v>9</v>
      </c>
      <c r="D179" s="6" t="s">
        <v>12</v>
      </c>
      <c r="E179" s="5" t="s">
        <v>30</v>
      </c>
      <c r="F179" s="5" t="s">
        <v>197</v>
      </c>
      <c r="G179" s="5" t="s">
        <v>23</v>
      </c>
    </row>
    <row r="180" spans="1:7" x14ac:dyDescent="0.35">
      <c r="A180" s="6">
        <v>81048857</v>
      </c>
      <c r="B180" s="6" t="s">
        <v>4</v>
      </c>
      <c r="C180" s="6" t="s">
        <v>10</v>
      </c>
      <c r="D180" s="6" t="s">
        <v>12</v>
      </c>
      <c r="E180" s="5" t="s">
        <v>45</v>
      </c>
      <c r="F180" s="5" t="s">
        <v>89</v>
      </c>
      <c r="G180" s="5" t="s">
        <v>28</v>
      </c>
    </row>
    <row r="181" spans="1:7" x14ac:dyDescent="0.35">
      <c r="A181" s="6">
        <v>81050425</v>
      </c>
      <c r="B181" s="6" t="s">
        <v>4</v>
      </c>
      <c r="C181" s="6" t="s">
        <v>10</v>
      </c>
      <c r="D181" s="6" t="s">
        <v>8</v>
      </c>
      <c r="E181" s="5" t="s">
        <v>23</v>
      </c>
      <c r="F181" s="5" t="s">
        <v>28</v>
      </c>
      <c r="G181" s="5" t="s">
        <v>22</v>
      </c>
    </row>
    <row r="182" spans="1:7" x14ac:dyDescent="0.35">
      <c r="A182" s="6">
        <v>80956892</v>
      </c>
      <c r="B182" s="6" t="s">
        <v>4</v>
      </c>
      <c r="C182" s="6" t="s">
        <v>7</v>
      </c>
      <c r="D182" s="6" t="s">
        <v>8</v>
      </c>
      <c r="E182" s="5" t="s">
        <v>23</v>
      </c>
      <c r="F182" s="5" t="s">
        <v>36</v>
      </c>
      <c r="G182" s="5" t="s">
        <v>21</v>
      </c>
    </row>
    <row r="183" spans="1:7" x14ac:dyDescent="0.35">
      <c r="A183" s="6">
        <v>81051905</v>
      </c>
      <c r="B183" s="6" t="s">
        <v>4</v>
      </c>
      <c r="C183" s="6" t="s">
        <v>7</v>
      </c>
      <c r="D183" s="6" t="s">
        <v>8</v>
      </c>
      <c r="E183" s="5" t="s">
        <v>123</v>
      </c>
      <c r="F183" s="5" t="s">
        <v>23</v>
      </c>
      <c r="G183" s="5" t="s">
        <v>46</v>
      </c>
    </row>
    <row r="184" spans="1:7" x14ac:dyDescent="0.35">
      <c r="A184" s="6">
        <v>81056876</v>
      </c>
      <c r="B184" s="6" t="s">
        <v>4</v>
      </c>
      <c r="C184" s="6" t="s">
        <v>9</v>
      </c>
      <c r="D184" s="6" t="s">
        <v>8</v>
      </c>
      <c r="E184" s="5" t="s">
        <v>21</v>
      </c>
      <c r="F184" s="5" t="s">
        <v>23</v>
      </c>
      <c r="G184" s="5" t="s">
        <v>152</v>
      </c>
    </row>
    <row r="185" spans="1:7" x14ac:dyDescent="0.35">
      <c r="A185" s="6">
        <v>81057190</v>
      </c>
      <c r="B185" s="6" t="s">
        <v>4</v>
      </c>
      <c r="C185" s="6" t="s">
        <v>9</v>
      </c>
      <c r="D185" s="6" t="s">
        <v>8</v>
      </c>
      <c r="E185" s="5" t="s">
        <v>23</v>
      </c>
      <c r="F185" s="5" t="s">
        <v>41</v>
      </c>
      <c r="G185" s="5" t="s">
        <v>36</v>
      </c>
    </row>
    <row r="186" spans="1:7" x14ac:dyDescent="0.35">
      <c r="A186" s="6">
        <v>81058014</v>
      </c>
      <c r="B186" s="6" t="s">
        <v>4</v>
      </c>
      <c r="C186" s="6" t="s">
        <v>7</v>
      </c>
      <c r="D186" s="6" t="s">
        <v>8</v>
      </c>
      <c r="E186" s="5" t="s">
        <v>125</v>
      </c>
      <c r="F186" s="5" t="s">
        <v>23</v>
      </c>
      <c r="G186" s="5" t="s">
        <v>168</v>
      </c>
    </row>
    <row r="187" spans="1:7" x14ac:dyDescent="0.35">
      <c r="A187" s="6">
        <v>81058668</v>
      </c>
      <c r="B187" s="6" t="s">
        <v>4</v>
      </c>
      <c r="C187" s="6" t="s">
        <v>7</v>
      </c>
      <c r="D187" s="6" t="s">
        <v>12</v>
      </c>
      <c r="E187" s="5" t="s">
        <v>20</v>
      </c>
      <c r="F187" s="5" t="s">
        <v>23</v>
      </c>
      <c r="G187" s="5" t="s">
        <v>88</v>
      </c>
    </row>
    <row r="188" spans="1:7" x14ac:dyDescent="0.35">
      <c r="A188" s="6">
        <v>81069681</v>
      </c>
      <c r="B188" s="6" t="s">
        <v>4</v>
      </c>
      <c r="C188" s="6" t="s">
        <v>14</v>
      </c>
      <c r="D188" s="6" t="s">
        <v>11</v>
      </c>
      <c r="E188" s="5" t="s">
        <v>23</v>
      </c>
      <c r="F188" s="5" t="s">
        <v>20</v>
      </c>
      <c r="G188" s="5" t="s">
        <v>35</v>
      </c>
    </row>
    <row r="189" spans="1:7" x14ac:dyDescent="0.35">
      <c r="A189" s="6">
        <v>81073736</v>
      </c>
      <c r="B189" s="6" t="s">
        <v>4</v>
      </c>
      <c r="C189" s="6" t="s">
        <v>10</v>
      </c>
      <c r="D189" s="6" t="s">
        <v>12</v>
      </c>
      <c r="E189" s="5" t="s">
        <v>23</v>
      </c>
      <c r="F189" s="5" t="s">
        <v>33</v>
      </c>
      <c r="G189" s="5" t="s">
        <v>87</v>
      </c>
    </row>
    <row r="190" spans="1:7" x14ac:dyDescent="0.35">
      <c r="A190" s="6">
        <v>81079775</v>
      </c>
      <c r="B190" s="6" t="s">
        <v>4</v>
      </c>
      <c r="C190" s="6" t="s">
        <v>14</v>
      </c>
      <c r="D190" s="6" t="s">
        <v>6</v>
      </c>
      <c r="E190" s="5" t="s">
        <v>23</v>
      </c>
      <c r="F190" s="5" t="s">
        <v>42</v>
      </c>
      <c r="G190" s="5" t="s">
        <v>162</v>
      </c>
    </row>
    <row r="191" spans="1:7" x14ac:dyDescent="0.35">
      <c r="A191" s="6">
        <v>81083944</v>
      </c>
      <c r="B191" s="6" t="s">
        <v>4</v>
      </c>
      <c r="C191" s="6" t="s">
        <v>14</v>
      </c>
      <c r="D191" s="6" t="s">
        <v>11</v>
      </c>
      <c r="E191" s="5" t="s">
        <v>128</v>
      </c>
      <c r="F191" s="5" t="s">
        <v>23</v>
      </c>
      <c r="G191" s="5" t="s">
        <v>52</v>
      </c>
    </row>
    <row r="192" spans="1:7" x14ac:dyDescent="0.35">
      <c r="A192" s="6">
        <v>81087090</v>
      </c>
      <c r="B192" s="6" t="s">
        <v>4</v>
      </c>
      <c r="C192" s="6" t="s">
        <v>7</v>
      </c>
      <c r="D192" s="6" t="s">
        <v>6</v>
      </c>
      <c r="E192" s="5" t="s">
        <v>23</v>
      </c>
      <c r="F192" s="5" t="s">
        <v>152</v>
      </c>
      <c r="G192" s="5" t="s">
        <v>168</v>
      </c>
    </row>
    <row r="193" spans="1:7" x14ac:dyDescent="0.35">
      <c r="A193" s="6">
        <v>81090702</v>
      </c>
      <c r="B193" s="6" t="s">
        <v>4</v>
      </c>
      <c r="C193" s="6" t="s">
        <v>7</v>
      </c>
      <c r="D193" s="6" t="s">
        <v>6</v>
      </c>
      <c r="E193" s="5" t="s">
        <v>28</v>
      </c>
      <c r="F193" s="5" t="s">
        <v>29</v>
      </c>
      <c r="G193" s="5" t="s">
        <v>23</v>
      </c>
    </row>
    <row r="194" spans="1:7" x14ac:dyDescent="0.35">
      <c r="A194" s="6">
        <v>81097222</v>
      </c>
      <c r="B194" s="6" t="s">
        <v>4</v>
      </c>
      <c r="C194" s="6" t="s">
        <v>10</v>
      </c>
      <c r="D194" s="6" t="s">
        <v>11</v>
      </c>
      <c r="E194" s="5" t="s">
        <v>40</v>
      </c>
      <c r="F194" s="5" t="s">
        <v>19</v>
      </c>
      <c r="G194" s="5" t="s">
        <v>23</v>
      </c>
    </row>
    <row r="195" spans="1:7" x14ac:dyDescent="0.35">
      <c r="A195" s="6">
        <v>81098199</v>
      </c>
      <c r="B195" s="6" t="s">
        <v>4</v>
      </c>
      <c r="C195" s="6" t="s">
        <v>9</v>
      </c>
      <c r="D195" s="6" t="s">
        <v>12</v>
      </c>
      <c r="E195" s="5" t="s">
        <v>23</v>
      </c>
      <c r="F195" s="5" t="s">
        <v>22</v>
      </c>
      <c r="G195" s="5" t="s">
        <v>162</v>
      </c>
    </row>
    <row r="196" spans="1:7" x14ac:dyDescent="0.35">
      <c r="A196" s="6">
        <v>81103418</v>
      </c>
      <c r="B196" s="6" t="s">
        <v>4</v>
      </c>
      <c r="C196" s="6" t="s">
        <v>9</v>
      </c>
      <c r="D196" s="6" t="s">
        <v>6</v>
      </c>
      <c r="E196" s="5" t="s">
        <v>23</v>
      </c>
      <c r="F196" s="5" t="s">
        <v>52</v>
      </c>
      <c r="G196" s="5" t="s">
        <v>21</v>
      </c>
    </row>
    <row r="197" spans="1:7" x14ac:dyDescent="0.35">
      <c r="A197" s="6">
        <v>81116322</v>
      </c>
      <c r="B197" s="6" t="s">
        <v>4</v>
      </c>
      <c r="C197" s="6" t="s">
        <v>7</v>
      </c>
      <c r="D197" s="6" t="s">
        <v>12</v>
      </c>
      <c r="E197" s="5" t="s">
        <v>23</v>
      </c>
      <c r="F197" s="5" t="s">
        <v>45</v>
      </c>
      <c r="G197" s="5" t="s">
        <v>38</v>
      </c>
    </row>
    <row r="198" spans="1:7" x14ac:dyDescent="0.35">
      <c r="A198" s="6">
        <v>81118469</v>
      </c>
      <c r="B198" s="6" t="s">
        <v>4</v>
      </c>
      <c r="C198" s="6" t="s">
        <v>9</v>
      </c>
      <c r="D198" s="6" t="s">
        <v>12</v>
      </c>
      <c r="E198" s="5" t="s">
        <v>23</v>
      </c>
      <c r="F198" s="5" t="s">
        <v>23</v>
      </c>
      <c r="G198" s="5" t="s">
        <v>247</v>
      </c>
    </row>
    <row r="199" spans="1:7" x14ac:dyDescent="0.35">
      <c r="A199" s="6">
        <v>81123446</v>
      </c>
      <c r="B199" s="6" t="s">
        <v>4</v>
      </c>
      <c r="C199" s="6" t="s">
        <v>7</v>
      </c>
      <c r="D199" s="6" t="s">
        <v>12</v>
      </c>
      <c r="E199" s="5" t="s">
        <v>113</v>
      </c>
      <c r="F199" s="5" t="s">
        <v>23</v>
      </c>
      <c r="G199" s="5" t="s">
        <v>35</v>
      </c>
    </row>
    <row r="200" spans="1:7" x14ac:dyDescent="0.35">
      <c r="A200" s="6">
        <v>81142717</v>
      </c>
      <c r="B200" s="6" t="s">
        <v>4</v>
      </c>
      <c r="C200" s="6" t="s">
        <v>9</v>
      </c>
      <c r="D200" s="6" t="s">
        <v>6</v>
      </c>
      <c r="E200" s="5" t="s">
        <v>23</v>
      </c>
      <c r="F200" s="5" t="s">
        <v>41</v>
      </c>
      <c r="G200" s="5" t="s">
        <v>52</v>
      </c>
    </row>
    <row r="201" spans="1:7" x14ac:dyDescent="0.35">
      <c r="A201" s="6">
        <v>81165003</v>
      </c>
      <c r="B201" s="6" t="s">
        <v>4</v>
      </c>
      <c r="C201" s="6" t="s">
        <v>9</v>
      </c>
      <c r="D201" s="6" t="s">
        <v>6</v>
      </c>
      <c r="E201" s="5" t="s">
        <v>35</v>
      </c>
      <c r="F201" s="5" t="s">
        <v>202</v>
      </c>
      <c r="G201" s="5" t="s">
        <v>136</v>
      </c>
    </row>
    <row r="202" spans="1:7" x14ac:dyDescent="0.35">
      <c r="A202" s="6">
        <v>81167173</v>
      </c>
      <c r="B202" s="6" t="s">
        <v>4</v>
      </c>
      <c r="C202" s="6" t="s">
        <v>7</v>
      </c>
      <c r="D202" s="6" t="s">
        <v>6</v>
      </c>
      <c r="E202" s="5" t="s">
        <v>23</v>
      </c>
      <c r="F202" s="5" t="s">
        <v>41</v>
      </c>
      <c r="G202" s="5" t="s">
        <v>28</v>
      </c>
    </row>
    <row r="203" spans="1:7" x14ac:dyDescent="0.35">
      <c r="A203" s="6">
        <v>81173199</v>
      </c>
      <c r="B203" s="6" t="s">
        <v>4</v>
      </c>
      <c r="C203" s="6" t="s">
        <v>14</v>
      </c>
      <c r="D203" s="6" t="s">
        <v>8</v>
      </c>
      <c r="E203" s="5" t="s">
        <v>28</v>
      </c>
      <c r="F203" s="5" t="s">
        <v>36</v>
      </c>
      <c r="G203" s="5" t="s">
        <v>23</v>
      </c>
    </row>
    <row r="204" spans="1:7" x14ac:dyDescent="0.35">
      <c r="A204" s="6">
        <v>81176885</v>
      </c>
      <c r="B204" s="6" t="s">
        <v>4</v>
      </c>
      <c r="C204" s="6" t="s">
        <v>9</v>
      </c>
      <c r="D204" s="6" t="s">
        <v>8</v>
      </c>
      <c r="E204" s="5" t="s">
        <v>135</v>
      </c>
      <c r="F204" s="5" t="s">
        <v>23</v>
      </c>
      <c r="G204" s="5" t="s">
        <v>46</v>
      </c>
    </row>
    <row r="205" spans="1:7" x14ac:dyDescent="0.35">
      <c r="A205" s="6">
        <v>81182720</v>
      </c>
      <c r="B205" s="6" t="s">
        <v>4</v>
      </c>
      <c r="C205" s="6" t="s">
        <v>9</v>
      </c>
      <c r="D205" s="6" t="s">
        <v>8</v>
      </c>
      <c r="E205" s="5" t="s">
        <v>23</v>
      </c>
      <c r="F205" s="5" t="s">
        <v>98</v>
      </c>
      <c r="G205" s="5" t="s">
        <v>162</v>
      </c>
    </row>
    <row r="206" spans="1:7" x14ac:dyDescent="0.35">
      <c r="A206" s="6">
        <v>81191952</v>
      </c>
      <c r="B206" s="6" t="s">
        <v>4</v>
      </c>
      <c r="C206" s="6" t="s">
        <v>10</v>
      </c>
      <c r="D206" s="6" t="s">
        <v>12</v>
      </c>
      <c r="E206" s="5" t="s">
        <v>23</v>
      </c>
      <c r="F206" s="5" t="s">
        <v>25</v>
      </c>
      <c r="G206" s="5" t="s">
        <v>33</v>
      </c>
    </row>
    <row r="207" spans="1:7" x14ac:dyDescent="0.35">
      <c r="A207" s="6">
        <v>81200424</v>
      </c>
      <c r="B207" s="6" t="s">
        <v>4</v>
      </c>
      <c r="C207" s="6" t="s">
        <v>9</v>
      </c>
      <c r="D207" s="6" t="s">
        <v>8</v>
      </c>
      <c r="E207" s="5" t="s">
        <v>23</v>
      </c>
      <c r="F207" s="5" t="s">
        <v>66</v>
      </c>
      <c r="G207" s="5" t="s">
        <v>30</v>
      </c>
    </row>
    <row r="208" spans="1:7" x14ac:dyDescent="0.35">
      <c r="A208" s="6">
        <v>81209881</v>
      </c>
      <c r="B208" s="6" t="s">
        <v>4</v>
      </c>
      <c r="C208" s="6" t="s">
        <v>7</v>
      </c>
      <c r="D208" s="6" t="s">
        <v>8</v>
      </c>
      <c r="E208" s="5" t="s">
        <v>28</v>
      </c>
      <c r="F208" s="5" t="s">
        <v>52</v>
      </c>
      <c r="G208" s="5" t="s">
        <v>23</v>
      </c>
    </row>
    <row r="209" spans="1:7" x14ac:dyDescent="0.35">
      <c r="A209" s="6">
        <v>81306949</v>
      </c>
      <c r="B209" s="6" t="s">
        <v>4</v>
      </c>
      <c r="C209" s="6" t="s">
        <v>7</v>
      </c>
      <c r="D209" s="6" t="s">
        <v>12</v>
      </c>
      <c r="E209" s="5" t="s">
        <v>40</v>
      </c>
      <c r="F209" s="5" t="s">
        <v>66</v>
      </c>
      <c r="G209" s="5" t="s">
        <v>72</v>
      </c>
    </row>
    <row r="210" spans="1:7" x14ac:dyDescent="0.35">
      <c r="A210" s="6">
        <v>81443148</v>
      </c>
      <c r="B210" s="6" t="s">
        <v>4</v>
      </c>
      <c r="C210" s="6" t="s">
        <v>9</v>
      </c>
      <c r="D210" s="6" t="s">
        <v>11</v>
      </c>
      <c r="E210" s="5" t="s">
        <v>23</v>
      </c>
      <c r="F210" s="5" t="s">
        <v>36</v>
      </c>
      <c r="G210" s="5" t="s">
        <v>45</v>
      </c>
    </row>
    <row r="211" spans="1:7" x14ac:dyDescent="0.35">
      <c r="A211" s="6">
        <v>81445977</v>
      </c>
      <c r="B211" s="6" t="s">
        <v>4</v>
      </c>
      <c r="C211" s="6" t="s">
        <v>9</v>
      </c>
      <c r="D211" s="6" t="s">
        <v>12</v>
      </c>
      <c r="E211" s="5" t="s">
        <v>23</v>
      </c>
      <c r="F211" s="5" t="s">
        <v>35</v>
      </c>
      <c r="G211" s="5" t="s">
        <v>20</v>
      </c>
    </row>
    <row r="212" spans="1:7" x14ac:dyDescent="0.35">
      <c r="A212" s="6">
        <v>81465472</v>
      </c>
      <c r="B212" s="6" t="s">
        <v>4</v>
      </c>
      <c r="C212" s="6" t="s">
        <v>7</v>
      </c>
      <c r="D212" s="6" t="s">
        <v>12</v>
      </c>
      <c r="E212" s="5" t="s">
        <v>23</v>
      </c>
      <c r="F212" s="5" t="s">
        <v>21</v>
      </c>
      <c r="G212" s="5" t="s">
        <v>20</v>
      </c>
    </row>
    <row r="213" spans="1:7" x14ac:dyDescent="0.35">
      <c r="A213" s="6">
        <v>81509816</v>
      </c>
      <c r="B213" s="6" t="s">
        <v>4</v>
      </c>
      <c r="C213" s="6" t="s">
        <v>9</v>
      </c>
      <c r="D213" s="6" t="s">
        <v>6</v>
      </c>
      <c r="E213" s="5" t="s">
        <v>23</v>
      </c>
      <c r="F213" s="5" t="s">
        <v>87</v>
      </c>
      <c r="G213" s="5" t="s">
        <v>162</v>
      </c>
    </row>
    <row r="214" spans="1:7" x14ac:dyDescent="0.35">
      <c r="A214" s="6">
        <v>81607462</v>
      </c>
      <c r="B214" s="6" t="s">
        <v>4</v>
      </c>
      <c r="C214" s="6" t="s">
        <v>10</v>
      </c>
      <c r="D214" s="6" t="s">
        <v>12</v>
      </c>
      <c r="E214" s="5" t="s">
        <v>23</v>
      </c>
      <c r="F214" s="5" t="s">
        <v>29</v>
      </c>
      <c r="G214" s="5" t="s">
        <v>67</v>
      </c>
    </row>
    <row r="215" spans="1:7" x14ac:dyDescent="0.35">
      <c r="A215" s="6">
        <v>79579946</v>
      </c>
      <c r="B215" s="6" t="s">
        <v>15</v>
      </c>
      <c r="C215" s="6" t="s">
        <v>9</v>
      </c>
      <c r="D215" s="6" t="s">
        <v>6</v>
      </c>
      <c r="E215" s="5" t="s">
        <v>23</v>
      </c>
      <c r="F215" s="5" t="s">
        <v>162</v>
      </c>
      <c r="G215" s="5" t="s">
        <v>162</v>
      </c>
    </row>
    <row r="216" spans="1:7" x14ac:dyDescent="0.35">
      <c r="A216" s="6">
        <v>79583982</v>
      </c>
      <c r="B216" s="6" t="s">
        <v>15</v>
      </c>
      <c r="C216" s="6" t="s">
        <v>7</v>
      </c>
      <c r="D216" s="6" t="s">
        <v>6</v>
      </c>
      <c r="E216" s="5" t="s">
        <v>35</v>
      </c>
      <c r="F216" s="5" t="s">
        <v>23</v>
      </c>
      <c r="G216" s="5" t="s">
        <v>45</v>
      </c>
    </row>
    <row r="217" spans="1:7" x14ac:dyDescent="0.35">
      <c r="A217" s="6">
        <v>79591574</v>
      </c>
      <c r="B217" s="6" t="s">
        <v>15</v>
      </c>
      <c r="C217" s="6" t="s">
        <v>14</v>
      </c>
      <c r="D217" s="6" t="s">
        <v>11</v>
      </c>
      <c r="E217" s="5" t="s">
        <v>21</v>
      </c>
      <c r="F217" s="5" t="s">
        <v>23</v>
      </c>
      <c r="G217" s="5" t="s">
        <v>142</v>
      </c>
    </row>
    <row r="218" spans="1:7" x14ac:dyDescent="0.35">
      <c r="A218" s="6">
        <v>79592508</v>
      </c>
      <c r="B218" s="6" t="s">
        <v>15</v>
      </c>
      <c r="C218" s="6" t="s">
        <v>9</v>
      </c>
      <c r="D218" s="6" t="s">
        <v>11</v>
      </c>
      <c r="E218" s="5" t="s">
        <v>142</v>
      </c>
      <c r="F218" s="5" t="s">
        <v>123</v>
      </c>
      <c r="G218" s="5" t="s">
        <v>23</v>
      </c>
    </row>
    <row r="219" spans="1:7" x14ac:dyDescent="0.35">
      <c r="A219" s="6">
        <v>79601855</v>
      </c>
      <c r="B219" s="6" t="s">
        <v>15</v>
      </c>
      <c r="C219" s="6" t="s">
        <v>9</v>
      </c>
      <c r="D219" s="6" t="s">
        <v>8</v>
      </c>
      <c r="E219" s="5" t="s">
        <v>21</v>
      </c>
      <c r="F219" s="5" t="s">
        <v>29</v>
      </c>
      <c r="G219" s="5" t="s">
        <v>23</v>
      </c>
    </row>
    <row r="220" spans="1:7" x14ac:dyDescent="0.35">
      <c r="A220" s="6">
        <v>79606693</v>
      </c>
      <c r="B220" s="6" t="s">
        <v>15</v>
      </c>
      <c r="C220" s="6" t="s">
        <v>7</v>
      </c>
      <c r="D220" s="6" t="s">
        <v>13</v>
      </c>
      <c r="E220" s="5" t="s">
        <v>23</v>
      </c>
      <c r="F220" s="5" t="s">
        <v>19</v>
      </c>
      <c r="G220" s="5" t="s">
        <v>36</v>
      </c>
    </row>
    <row r="221" spans="1:7" x14ac:dyDescent="0.35">
      <c r="A221" s="6">
        <v>79607240</v>
      </c>
      <c r="B221" s="6" t="s">
        <v>15</v>
      </c>
      <c r="C221" s="6" t="s">
        <v>7</v>
      </c>
      <c r="D221" s="6" t="s">
        <v>11</v>
      </c>
      <c r="E221" s="5" t="s">
        <v>23</v>
      </c>
      <c r="F221" s="5" t="s">
        <v>32</v>
      </c>
      <c r="G221" s="5" t="s">
        <v>21</v>
      </c>
    </row>
    <row r="222" spans="1:7" x14ac:dyDescent="0.35">
      <c r="A222" s="6">
        <v>79628721</v>
      </c>
      <c r="B222" s="6" t="s">
        <v>15</v>
      </c>
      <c r="C222" s="6" t="s">
        <v>7</v>
      </c>
      <c r="D222" s="6" t="s">
        <v>8</v>
      </c>
      <c r="E222" s="5" t="s">
        <v>23</v>
      </c>
      <c r="F222" s="5" t="s">
        <v>33</v>
      </c>
      <c r="G222" s="5" t="s">
        <v>61</v>
      </c>
    </row>
    <row r="223" spans="1:7" x14ac:dyDescent="0.35">
      <c r="A223" s="6">
        <v>79649242</v>
      </c>
      <c r="B223" s="6" t="s">
        <v>15</v>
      </c>
      <c r="C223" s="6" t="s">
        <v>10</v>
      </c>
      <c r="D223" s="6" t="s">
        <v>8</v>
      </c>
      <c r="E223" s="5" t="s">
        <v>28</v>
      </c>
      <c r="F223" s="5" t="s">
        <v>66</v>
      </c>
      <c r="G223" s="5" t="s">
        <v>23</v>
      </c>
    </row>
    <row r="224" spans="1:7" x14ac:dyDescent="0.35">
      <c r="A224" s="6">
        <v>80920429</v>
      </c>
      <c r="B224" s="6" t="s">
        <v>15</v>
      </c>
      <c r="C224" s="6" t="s">
        <v>9</v>
      </c>
      <c r="D224" s="6" t="s">
        <v>12</v>
      </c>
      <c r="E224" s="5" t="s">
        <v>33</v>
      </c>
      <c r="F224" s="5" t="s">
        <v>23</v>
      </c>
      <c r="G224" s="5" t="s">
        <v>113</v>
      </c>
    </row>
    <row r="225" spans="1:7" x14ac:dyDescent="0.35">
      <c r="A225" s="6">
        <v>80922488</v>
      </c>
      <c r="B225" s="6" t="s">
        <v>15</v>
      </c>
      <c r="C225" s="6" t="s">
        <v>10</v>
      </c>
      <c r="D225" s="6" t="s">
        <v>11</v>
      </c>
      <c r="E225" s="5" t="s">
        <v>36</v>
      </c>
      <c r="F225" s="5" t="s">
        <v>23</v>
      </c>
      <c r="G225" s="5" t="s">
        <v>35</v>
      </c>
    </row>
    <row r="226" spans="1:7" x14ac:dyDescent="0.35">
      <c r="A226" s="6">
        <v>80923583</v>
      </c>
      <c r="B226" s="6" t="s">
        <v>15</v>
      </c>
      <c r="C226" s="6" t="s">
        <v>9</v>
      </c>
      <c r="D226" s="6" t="s">
        <v>13</v>
      </c>
      <c r="E226" s="5" t="s">
        <v>29</v>
      </c>
      <c r="F226" s="5" t="s">
        <v>23</v>
      </c>
      <c r="G226" s="5" t="s">
        <v>78</v>
      </c>
    </row>
    <row r="227" spans="1:7" x14ac:dyDescent="0.35">
      <c r="A227" s="6">
        <v>80929107</v>
      </c>
      <c r="B227" s="6" t="s">
        <v>15</v>
      </c>
      <c r="C227" s="6" t="s">
        <v>9</v>
      </c>
      <c r="D227" s="6" t="s">
        <v>6</v>
      </c>
      <c r="E227" s="5" t="s">
        <v>23</v>
      </c>
      <c r="F227" s="5" t="s">
        <v>36</v>
      </c>
      <c r="G227" s="5" t="s">
        <v>28</v>
      </c>
    </row>
    <row r="228" spans="1:7" x14ac:dyDescent="0.35">
      <c r="A228" s="6">
        <v>80931292</v>
      </c>
      <c r="B228" s="6" t="s">
        <v>15</v>
      </c>
      <c r="C228" s="6" t="s">
        <v>9</v>
      </c>
      <c r="D228" s="6" t="s">
        <v>11</v>
      </c>
      <c r="E228" s="5" t="s">
        <v>148</v>
      </c>
      <c r="F228" s="5" t="s">
        <v>66</v>
      </c>
      <c r="G228" s="5" t="s">
        <v>23</v>
      </c>
    </row>
    <row r="229" spans="1:7" x14ac:dyDescent="0.35">
      <c r="A229" s="6">
        <v>81023152</v>
      </c>
      <c r="B229" s="6" t="s">
        <v>15</v>
      </c>
      <c r="C229" s="6" t="s">
        <v>7</v>
      </c>
      <c r="D229" s="6" t="s">
        <v>8</v>
      </c>
      <c r="E229" s="5" t="s">
        <v>152</v>
      </c>
      <c r="F229" s="5" t="s">
        <v>23</v>
      </c>
      <c r="G229" s="5" t="s">
        <v>31</v>
      </c>
    </row>
    <row r="230" spans="1:7" x14ac:dyDescent="0.35">
      <c r="A230" s="6">
        <v>81036505</v>
      </c>
      <c r="B230" s="6" t="s">
        <v>15</v>
      </c>
      <c r="C230" s="6" t="s">
        <v>9</v>
      </c>
      <c r="D230" s="6" t="s">
        <v>6</v>
      </c>
      <c r="E230" s="5" t="s">
        <v>42</v>
      </c>
      <c r="F230" s="5" t="s">
        <v>45</v>
      </c>
      <c r="G230" s="5" t="s">
        <v>23</v>
      </c>
    </row>
    <row r="231" spans="1:7" x14ac:dyDescent="0.35">
      <c r="A231" s="6">
        <v>81046357</v>
      </c>
      <c r="B231" s="6" t="s">
        <v>15</v>
      </c>
      <c r="C231" s="6" t="s">
        <v>9</v>
      </c>
      <c r="D231" s="6" t="s">
        <v>6</v>
      </c>
      <c r="E231" s="5" t="s">
        <v>23</v>
      </c>
      <c r="F231" s="5" t="s">
        <v>162</v>
      </c>
      <c r="G231" s="5" t="s">
        <v>162</v>
      </c>
    </row>
    <row r="232" spans="1:7" x14ac:dyDescent="0.35">
      <c r="A232" s="6">
        <v>81117753</v>
      </c>
      <c r="B232" s="6" t="s">
        <v>15</v>
      </c>
      <c r="C232" s="6" t="s">
        <v>7</v>
      </c>
      <c r="D232" s="6" t="s">
        <v>6</v>
      </c>
      <c r="E232" s="5" t="s">
        <v>23</v>
      </c>
      <c r="F232" s="5" t="s">
        <v>78</v>
      </c>
      <c r="G232" s="5" t="s">
        <v>21</v>
      </c>
    </row>
    <row r="233" spans="1:7" x14ac:dyDescent="0.35">
      <c r="A233" s="6">
        <v>81266855</v>
      </c>
      <c r="B233" s="6" t="s">
        <v>15</v>
      </c>
      <c r="C233" s="6" t="s">
        <v>9</v>
      </c>
      <c r="D233" s="6" t="s">
        <v>8</v>
      </c>
      <c r="E233" s="5" t="s">
        <v>23</v>
      </c>
      <c r="F233" s="5" t="s">
        <v>45</v>
      </c>
      <c r="G233" s="5" t="s">
        <v>52</v>
      </c>
    </row>
    <row r="234" spans="1:7" x14ac:dyDescent="0.35">
      <c r="A234" s="6">
        <v>81358080</v>
      </c>
      <c r="B234" s="6" t="s">
        <v>15</v>
      </c>
      <c r="C234" s="6" t="s">
        <v>14</v>
      </c>
      <c r="D234" s="6" t="s">
        <v>6</v>
      </c>
      <c r="E234" s="5" t="s">
        <v>113</v>
      </c>
      <c r="F234" s="5" t="s">
        <v>53</v>
      </c>
      <c r="G234" s="5" t="s">
        <v>23</v>
      </c>
    </row>
  </sheetData>
  <autoFilter ref="A1:M1" xr:uid="{754809EA-C4F3-4D89-A61B-5ACC81DF4BAC}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351E-CEC4-49A7-80F8-747E0599393A}">
  <dimension ref="A1:W234"/>
  <sheetViews>
    <sheetView topLeftCell="F5" workbookViewId="0">
      <selection activeCell="L23" sqref="L23"/>
    </sheetView>
  </sheetViews>
  <sheetFormatPr defaultRowHeight="14.5" x14ac:dyDescent="0.35"/>
  <sheetData>
    <row r="1" spans="1:23" x14ac:dyDescent="0.35">
      <c r="A1" s="6" t="s">
        <v>0</v>
      </c>
      <c r="B1" s="6" t="s">
        <v>1</v>
      </c>
      <c r="C1" s="6" t="s">
        <v>2</v>
      </c>
      <c r="D1" s="6" t="s">
        <v>3</v>
      </c>
      <c r="E1" s="5" t="s">
        <v>18</v>
      </c>
      <c r="F1" s="5" t="s">
        <v>158</v>
      </c>
      <c r="G1" s="5" t="s">
        <v>211</v>
      </c>
      <c r="J1" s="5"/>
      <c r="K1" t="s">
        <v>259</v>
      </c>
      <c r="L1" t="s">
        <v>260</v>
      </c>
      <c r="M1" s="8" t="s">
        <v>2</v>
      </c>
    </row>
    <row r="2" spans="1:23" x14ac:dyDescent="0.35">
      <c r="A2" s="6">
        <v>79575809</v>
      </c>
      <c r="B2" s="6" t="s">
        <v>4</v>
      </c>
      <c r="C2" s="6" t="s">
        <v>10</v>
      </c>
      <c r="D2" s="6" t="s">
        <v>8</v>
      </c>
      <c r="E2" s="5" t="s">
        <v>22</v>
      </c>
      <c r="F2" s="5" t="s">
        <v>46</v>
      </c>
      <c r="G2" s="5" t="s">
        <v>42</v>
      </c>
      <c r="J2" t="s">
        <v>5</v>
      </c>
      <c r="K2">
        <f>COUNTIF(C:C,"*30*")</f>
        <v>4</v>
      </c>
      <c r="L2">
        <v>32</v>
      </c>
      <c r="M2" s="9">
        <f>K2/L2</f>
        <v>0.125</v>
      </c>
    </row>
    <row r="3" spans="1:23" x14ac:dyDescent="0.35">
      <c r="A3" s="6">
        <v>79576069</v>
      </c>
      <c r="B3" s="6" t="s">
        <v>4</v>
      </c>
      <c r="C3" s="6" t="s">
        <v>7</v>
      </c>
      <c r="D3" s="6" t="s">
        <v>8</v>
      </c>
      <c r="E3" s="5" t="s">
        <v>23</v>
      </c>
      <c r="F3" s="5" t="s">
        <v>45</v>
      </c>
      <c r="G3" s="5" t="s">
        <v>42</v>
      </c>
      <c r="J3" t="s">
        <v>10</v>
      </c>
      <c r="K3">
        <f>COUNTIF(C:C,"*50*")</f>
        <v>16</v>
      </c>
      <c r="L3">
        <v>117</v>
      </c>
      <c r="M3" s="9">
        <f t="shared" ref="M3:M6" si="0">K3/L3</f>
        <v>0.13675213675213677</v>
      </c>
    </row>
    <row r="4" spans="1:23" x14ac:dyDescent="0.35">
      <c r="A4" s="6">
        <v>79576140</v>
      </c>
      <c r="B4" s="6" t="s">
        <v>4</v>
      </c>
      <c r="C4" s="6" t="s">
        <v>9</v>
      </c>
      <c r="D4" s="6" t="s">
        <v>8</v>
      </c>
      <c r="E4" s="5" t="s">
        <v>30</v>
      </c>
      <c r="F4" s="5" t="s">
        <v>106</v>
      </c>
      <c r="G4" s="5" t="s">
        <v>162</v>
      </c>
      <c r="J4" t="s">
        <v>7</v>
      </c>
      <c r="K4">
        <f>COUNTIF(C:C,"*60*")</f>
        <v>43</v>
      </c>
      <c r="L4">
        <v>300</v>
      </c>
      <c r="M4" s="9">
        <f t="shared" si="0"/>
        <v>0.14333333333333334</v>
      </c>
    </row>
    <row r="5" spans="1:23" x14ac:dyDescent="0.35">
      <c r="A5" s="6">
        <v>79576584</v>
      </c>
      <c r="B5" s="6" t="s">
        <v>4</v>
      </c>
      <c r="C5" s="6" t="s">
        <v>7</v>
      </c>
      <c r="D5" s="6" t="s">
        <v>8</v>
      </c>
      <c r="E5" s="5" t="s">
        <v>34</v>
      </c>
      <c r="F5" s="5" t="s">
        <v>33</v>
      </c>
      <c r="G5" s="5" t="s">
        <v>42</v>
      </c>
      <c r="J5" t="s">
        <v>9</v>
      </c>
      <c r="K5">
        <f>COUNTIF(C:C,"*70*")</f>
        <v>39</v>
      </c>
      <c r="L5">
        <v>281</v>
      </c>
      <c r="M5" s="9">
        <f t="shared" si="0"/>
        <v>0.13879003558718861</v>
      </c>
      <c r="W5" t="s">
        <v>296</v>
      </c>
    </row>
    <row r="6" spans="1:23" x14ac:dyDescent="0.35">
      <c r="A6" s="6">
        <v>79579694</v>
      </c>
      <c r="B6" s="6" t="s">
        <v>4</v>
      </c>
      <c r="C6" s="6" t="s">
        <v>9</v>
      </c>
      <c r="D6" s="6" t="s">
        <v>8</v>
      </c>
      <c r="E6" s="5" t="s">
        <v>22</v>
      </c>
      <c r="F6" s="5" t="s">
        <v>42</v>
      </c>
      <c r="G6" s="5" t="s">
        <v>41</v>
      </c>
      <c r="J6" t="s">
        <v>14</v>
      </c>
      <c r="K6">
        <f>COUNTIF(C:C,"*80*")</f>
        <v>6</v>
      </c>
      <c r="L6">
        <v>52</v>
      </c>
      <c r="M6" s="9">
        <f t="shared" si="0"/>
        <v>0.11538461538461539</v>
      </c>
    </row>
    <row r="7" spans="1:23" x14ac:dyDescent="0.35">
      <c r="A7" s="6">
        <v>79580546</v>
      </c>
      <c r="B7" s="6" t="s">
        <v>4</v>
      </c>
      <c r="C7" s="6" t="s">
        <v>7</v>
      </c>
      <c r="D7" s="6" t="s">
        <v>12</v>
      </c>
      <c r="E7" s="5" t="s">
        <v>42</v>
      </c>
      <c r="F7" s="5" t="s">
        <v>28</v>
      </c>
      <c r="G7" s="5" t="s">
        <v>35</v>
      </c>
      <c r="M7" s="9"/>
    </row>
    <row r="8" spans="1:23" x14ac:dyDescent="0.35">
      <c r="A8" s="6">
        <v>79581899</v>
      </c>
      <c r="B8" s="6" t="s">
        <v>4</v>
      </c>
      <c r="C8" s="6" t="s">
        <v>9</v>
      </c>
      <c r="D8" s="6" t="s">
        <v>8</v>
      </c>
      <c r="E8" s="5" t="s">
        <v>46</v>
      </c>
      <c r="F8" s="5" t="s">
        <v>161</v>
      </c>
      <c r="G8" s="5" t="s">
        <v>42</v>
      </c>
      <c r="K8" t="s">
        <v>259</v>
      </c>
      <c r="L8" t="s">
        <v>260</v>
      </c>
      <c r="M8" s="8" t="s">
        <v>3</v>
      </c>
    </row>
    <row r="9" spans="1:23" x14ac:dyDescent="0.35">
      <c r="A9" s="6">
        <v>79576068</v>
      </c>
      <c r="B9" s="6" t="s">
        <v>4</v>
      </c>
      <c r="C9" s="6" t="s">
        <v>9</v>
      </c>
      <c r="D9" s="6" t="s">
        <v>8</v>
      </c>
      <c r="E9" s="5" t="s">
        <v>42</v>
      </c>
      <c r="F9" s="5" t="s">
        <v>33</v>
      </c>
      <c r="G9" s="5" t="s">
        <v>41</v>
      </c>
      <c r="J9" s="6" t="s">
        <v>12</v>
      </c>
      <c r="K9">
        <f>COUNTIF(D:D,"*Less*")</f>
        <v>20</v>
      </c>
      <c r="L9">
        <v>134</v>
      </c>
      <c r="M9" s="9">
        <f>K9/L9</f>
        <v>0.14925373134328357</v>
      </c>
    </row>
    <row r="10" spans="1:23" x14ac:dyDescent="0.35">
      <c r="A10" s="6">
        <v>79582807</v>
      </c>
      <c r="B10" s="6" t="s">
        <v>4</v>
      </c>
      <c r="C10" s="6" t="s">
        <v>7</v>
      </c>
      <c r="D10" s="6" t="s">
        <v>8</v>
      </c>
      <c r="E10" s="5" t="s">
        <v>35</v>
      </c>
      <c r="F10" s="5" t="s">
        <v>29</v>
      </c>
      <c r="G10" s="5" t="s">
        <v>42</v>
      </c>
      <c r="J10" s="6" t="s">
        <v>8</v>
      </c>
      <c r="K10">
        <f>COUNTIF(D:D,"*5*")</f>
        <v>41</v>
      </c>
      <c r="L10">
        <v>313</v>
      </c>
      <c r="M10" s="9">
        <f t="shared" ref="M10:M13" si="1">K10/L10</f>
        <v>0.13099041533546327</v>
      </c>
    </row>
    <row r="11" spans="1:23" x14ac:dyDescent="0.35">
      <c r="A11" s="6">
        <v>79585040</v>
      </c>
      <c r="B11" s="6" t="s">
        <v>4</v>
      </c>
      <c r="C11" s="6" t="s">
        <v>9</v>
      </c>
      <c r="D11" s="6" t="s">
        <v>6</v>
      </c>
      <c r="E11" s="5" t="s">
        <v>23</v>
      </c>
      <c r="F11" s="5" t="s">
        <v>42</v>
      </c>
      <c r="G11" s="5" t="s">
        <v>31</v>
      </c>
      <c r="J11" s="6" t="s">
        <v>6</v>
      </c>
      <c r="K11">
        <f>COUNTIF(D:D,"*10*")</f>
        <v>31</v>
      </c>
      <c r="L11">
        <v>209</v>
      </c>
      <c r="M11" s="9">
        <f t="shared" si="1"/>
        <v>0.14832535885167464</v>
      </c>
    </row>
    <row r="12" spans="1:23" x14ac:dyDescent="0.35">
      <c r="A12" s="6">
        <v>79588757</v>
      </c>
      <c r="B12" s="6" t="s">
        <v>4</v>
      </c>
      <c r="C12" s="6" t="s">
        <v>7</v>
      </c>
      <c r="D12" s="6" t="s">
        <v>12</v>
      </c>
      <c r="E12" s="5" t="s">
        <v>41</v>
      </c>
      <c r="F12" s="5" t="s">
        <v>45</v>
      </c>
      <c r="G12" s="5" t="s">
        <v>215</v>
      </c>
      <c r="J12" s="6" t="s">
        <v>11</v>
      </c>
      <c r="K12">
        <f>COUNTIF(D:D,"*11*")</f>
        <v>12</v>
      </c>
      <c r="L12">
        <v>98</v>
      </c>
      <c r="M12" s="9">
        <f t="shared" si="1"/>
        <v>0.12244897959183673</v>
      </c>
    </row>
    <row r="13" spans="1:23" x14ac:dyDescent="0.35">
      <c r="A13" s="6">
        <v>79600754</v>
      </c>
      <c r="B13" s="6" t="s">
        <v>4</v>
      </c>
      <c r="C13" s="6" t="s">
        <v>10</v>
      </c>
      <c r="D13" s="6" t="s">
        <v>12</v>
      </c>
      <c r="E13" s="5" t="s">
        <v>23</v>
      </c>
      <c r="F13" s="5" t="s">
        <v>25</v>
      </c>
      <c r="G13" s="5" t="s">
        <v>42</v>
      </c>
      <c r="J13" s="6" t="s">
        <v>13</v>
      </c>
      <c r="K13">
        <f>COUNTIF(D:D,"*More*")</f>
        <v>4</v>
      </c>
      <c r="L13">
        <v>28</v>
      </c>
      <c r="M13" s="9">
        <f t="shared" si="1"/>
        <v>0.14285714285714285</v>
      </c>
    </row>
    <row r="14" spans="1:23" x14ac:dyDescent="0.35">
      <c r="A14" s="6">
        <v>79619584</v>
      </c>
      <c r="B14" s="6" t="s">
        <v>4</v>
      </c>
      <c r="C14" s="6" t="s">
        <v>5</v>
      </c>
      <c r="D14" s="6" t="s">
        <v>12</v>
      </c>
      <c r="E14" s="5" t="s">
        <v>52</v>
      </c>
      <c r="F14" s="5" t="s">
        <v>42</v>
      </c>
      <c r="G14" s="5" t="s">
        <v>41</v>
      </c>
      <c r="M14" s="9"/>
    </row>
    <row r="15" spans="1:23" x14ac:dyDescent="0.35">
      <c r="A15" s="6">
        <v>79620233</v>
      </c>
      <c r="B15" s="6" t="s">
        <v>4</v>
      </c>
      <c r="C15" s="6" t="s">
        <v>7</v>
      </c>
      <c r="D15" s="6" t="s">
        <v>6</v>
      </c>
      <c r="E15" s="5" t="s">
        <v>24</v>
      </c>
      <c r="F15" s="5" t="s">
        <v>42</v>
      </c>
      <c r="G15" s="5" t="s">
        <v>41</v>
      </c>
      <c r="K15" t="s">
        <v>263</v>
      </c>
      <c r="L15" t="s">
        <v>264</v>
      </c>
      <c r="M15" t="s">
        <v>265</v>
      </c>
    </row>
    <row r="16" spans="1:23" x14ac:dyDescent="0.35">
      <c r="A16" s="6">
        <v>79624744</v>
      </c>
      <c r="B16" s="6" t="s">
        <v>4</v>
      </c>
      <c r="C16" s="6" t="s">
        <v>10</v>
      </c>
      <c r="D16" s="6" t="s">
        <v>12</v>
      </c>
      <c r="E16" s="5" t="s">
        <v>42</v>
      </c>
      <c r="F16" s="5" t="s">
        <v>21</v>
      </c>
      <c r="G16" s="5" t="s">
        <v>23</v>
      </c>
      <c r="J16" s="5" t="s">
        <v>42</v>
      </c>
      <c r="K16">
        <f>COUNTIF(E:E,"*cog*")</f>
        <v>22</v>
      </c>
      <c r="L16">
        <f t="shared" ref="L16:M16" si="2">COUNTIF(F:F,"*cog*")</f>
        <v>30</v>
      </c>
      <c r="M16">
        <f t="shared" si="2"/>
        <v>24</v>
      </c>
    </row>
    <row r="17" spans="1:23" x14ac:dyDescent="0.35">
      <c r="A17" s="6">
        <v>79620826</v>
      </c>
      <c r="B17" s="6" t="s">
        <v>4</v>
      </c>
      <c r="C17" s="6" t="s">
        <v>9</v>
      </c>
      <c r="D17" s="6" t="s">
        <v>8</v>
      </c>
      <c r="E17" s="5" t="s">
        <v>69</v>
      </c>
      <c r="F17" s="5" t="s">
        <v>42</v>
      </c>
      <c r="G17" s="5" t="s">
        <v>182</v>
      </c>
      <c r="J17" s="5" t="s">
        <v>141</v>
      </c>
      <c r="K17">
        <f>COUNTIF(E:E,"*dem*")</f>
        <v>5</v>
      </c>
      <c r="L17">
        <f t="shared" ref="L17:M17" si="3">COUNTIF(F:F,"*dem*")</f>
        <v>0</v>
      </c>
      <c r="M17">
        <f t="shared" si="3"/>
        <v>0</v>
      </c>
    </row>
    <row r="18" spans="1:23" x14ac:dyDescent="0.35">
      <c r="A18" s="6">
        <v>79625740</v>
      </c>
      <c r="B18" s="6" t="s">
        <v>4</v>
      </c>
      <c r="C18" s="6" t="s">
        <v>10</v>
      </c>
      <c r="D18" s="6" t="s">
        <v>12</v>
      </c>
      <c r="E18" s="5" t="s">
        <v>52</v>
      </c>
      <c r="F18" s="5" t="s">
        <v>45</v>
      </c>
      <c r="G18" s="5" t="s">
        <v>42</v>
      </c>
      <c r="J18" s="5" t="s">
        <v>87</v>
      </c>
      <c r="K18">
        <f>COUNTIF(E:E,"*memory*")</f>
        <v>10</v>
      </c>
      <c r="L18">
        <f t="shared" ref="L18:M18" si="4">COUNTIF(F:F,"*memory*")</f>
        <v>20</v>
      </c>
      <c r="M18">
        <f t="shared" si="4"/>
        <v>15</v>
      </c>
    </row>
    <row r="19" spans="1:23" x14ac:dyDescent="0.35">
      <c r="A19" s="6">
        <v>79645840</v>
      </c>
      <c r="B19" s="6" t="s">
        <v>4</v>
      </c>
      <c r="C19" s="6" t="s">
        <v>7</v>
      </c>
      <c r="D19" s="6" t="s">
        <v>6</v>
      </c>
      <c r="E19" s="5" t="s">
        <v>74</v>
      </c>
      <c r="F19" s="5" t="s">
        <v>130</v>
      </c>
      <c r="G19" s="5" t="s">
        <v>42</v>
      </c>
      <c r="J19" s="5" t="s">
        <v>266</v>
      </c>
      <c r="K19">
        <f>SUM(K16:K18)</f>
        <v>37</v>
      </c>
      <c r="L19">
        <f t="shared" ref="L19:M19" si="5">SUM(L16:L18)</f>
        <v>50</v>
      </c>
      <c r="M19">
        <f t="shared" si="5"/>
        <v>39</v>
      </c>
    </row>
    <row r="20" spans="1:23" x14ac:dyDescent="0.35">
      <c r="A20" s="6">
        <v>79670052</v>
      </c>
      <c r="B20" s="6" t="s">
        <v>4</v>
      </c>
      <c r="C20" s="6" t="s">
        <v>7</v>
      </c>
      <c r="D20" s="6" t="s">
        <v>11</v>
      </c>
      <c r="E20" s="5" t="s">
        <v>42</v>
      </c>
      <c r="F20" s="5" t="s">
        <v>41</v>
      </c>
      <c r="G20" s="5" t="s">
        <v>22</v>
      </c>
      <c r="W20" t="s">
        <v>296</v>
      </c>
    </row>
    <row r="21" spans="1:23" x14ac:dyDescent="0.35">
      <c r="A21" s="6">
        <v>79671796</v>
      </c>
      <c r="B21" s="6" t="s">
        <v>4</v>
      </c>
      <c r="C21" s="6" t="s">
        <v>10</v>
      </c>
      <c r="D21" s="6" t="s">
        <v>8</v>
      </c>
      <c r="E21" s="5" t="s">
        <v>77</v>
      </c>
      <c r="F21" s="5" t="s">
        <v>42</v>
      </c>
      <c r="G21" s="5" t="s">
        <v>29</v>
      </c>
    </row>
    <row r="22" spans="1:23" x14ac:dyDescent="0.35">
      <c r="A22" s="6">
        <v>79720302</v>
      </c>
      <c r="B22" s="6" t="s">
        <v>4</v>
      </c>
      <c r="C22" s="6" t="s">
        <v>9</v>
      </c>
      <c r="D22" s="6" t="s">
        <v>8</v>
      </c>
      <c r="E22" s="5" t="s">
        <v>23</v>
      </c>
      <c r="F22" s="5" t="s">
        <v>42</v>
      </c>
      <c r="G22" s="5" t="s">
        <v>162</v>
      </c>
    </row>
    <row r="23" spans="1:23" x14ac:dyDescent="0.35">
      <c r="A23" s="6">
        <v>79995157</v>
      </c>
      <c r="B23" s="6" t="s">
        <v>4</v>
      </c>
      <c r="C23" s="6" t="s">
        <v>7</v>
      </c>
      <c r="D23" s="6" t="s">
        <v>12</v>
      </c>
      <c r="E23" s="5" t="s">
        <v>84</v>
      </c>
      <c r="F23" s="5" t="s">
        <v>28</v>
      </c>
      <c r="G23" s="5" t="s">
        <v>42</v>
      </c>
    </row>
    <row r="24" spans="1:23" x14ac:dyDescent="0.35">
      <c r="A24" s="6">
        <v>80056509</v>
      </c>
      <c r="B24" s="6" t="s">
        <v>4</v>
      </c>
      <c r="C24" s="6" t="s">
        <v>9</v>
      </c>
      <c r="D24" s="6" t="s">
        <v>6</v>
      </c>
      <c r="E24" s="5" t="s">
        <v>85</v>
      </c>
      <c r="F24" s="5" t="s">
        <v>52</v>
      </c>
      <c r="G24" s="5" t="s">
        <v>42</v>
      </c>
    </row>
    <row r="25" spans="1:23" x14ac:dyDescent="0.35">
      <c r="A25" s="6">
        <v>80921755</v>
      </c>
      <c r="B25" s="6" t="s">
        <v>4</v>
      </c>
      <c r="C25" s="6" t="s">
        <v>10</v>
      </c>
      <c r="D25" s="6" t="s">
        <v>8</v>
      </c>
      <c r="E25" s="5" t="s">
        <v>23</v>
      </c>
      <c r="F25" s="5" t="s">
        <v>42</v>
      </c>
      <c r="G25" s="5" t="s">
        <v>96</v>
      </c>
    </row>
    <row r="26" spans="1:23" x14ac:dyDescent="0.35">
      <c r="A26" s="6">
        <v>80923451</v>
      </c>
      <c r="B26" s="6" t="s">
        <v>4</v>
      </c>
      <c r="C26" s="6" t="s">
        <v>7</v>
      </c>
      <c r="D26" s="6" t="s">
        <v>12</v>
      </c>
      <c r="E26" s="5" t="s">
        <v>23</v>
      </c>
      <c r="F26" s="5" t="s">
        <v>42</v>
      </c>
      <c r="G26" s="5" t="s">
        <v>35</v>
      </c>
    </row>
    <row r="27" spans="1:23" x14ac:dyDescent="0.35">
      <c r="A27" s="6">
        <v>80926606</v>
      </c>
      <c r="B27" s="6" t="s">
        <v>4</v>
      </c>
      <c r="C27" s="6" t="s">
        <v>5</v>
      </c>
      <c r="D27" s="6" t="s">
        <v>8</v>
      </c>
      <c r="E27" s="5" t="s">
        <v>35</v>
      </c>
      <c r="F27" s="5" t="s">
        <v>42</v>
      </c>
      <c r="G27" s="5" t="s">
        <v>29</v>
      </c>
    </row>
    <row r="28" spans="1:23" x14ac:dyDescent="0.35">
      <c r="A28" s="6">
        <v>80930730</v>
      </c>
      <c r="B28" s="6" t="s">
        <v>4</v>
      </c>
      <c r="C28" s="6" t="s">
        <v>9</v>
      </c>
      <c r="D28" s="6" t="s">
        <v>12</v>
      </c>
      <c r="E28" s="5" t="s">
        <v>33</v>
      </c>
      <c r="F28" s="5" t="s">
        <v>42</v>
      </c>
      <c r="G28" s="5" t="s">
        <v>230</v>
      </c>
    </row>
    <row r="29" spans="1:23" x14ac:dyDescent="0.35">
      <c r="A29" s="6">
        <v>80933899</v>
      </c>
      <c r="B29" s="6" t="s">
        <v>4</v>
      </c>
      <c r="C29" s="6" t="s">
        <v>14</v>
      </c>
      <c r="D29" s="6" t="s">
        <v>8</v>
      </c>
      <c r="E29" s="5" t="s">
        <v>42</v>
      </c>
      <c r="F29" s="5" t="s">
        <v>52</v>
      </c>
      <c r="G29" s="5" t="s">
        <v>28</v>
      </c>
    </row>
    <row r="30" spans="1:23" x14ac:dyDescent="0.35">
      <c r="A30" s="6">
        <v>80932703</v>
      </c>
      <c r="B30" s="6" t="s">
        <v>4</v>
      </c>
      <c r="C30" s="6" t="s">
        <v>7</v>
      </c>
      <c r="D30" s="6" t="s">
        <v>6</v>
      </c>
      <c r="E30" s="5" t="s">
        <v>102</v>
      </c>
      <c r="F30" s="5" t="s">
        <v>42</v>
      </c>
      <c r="G30" s="5" t="s">
        <v>36</v>
      </c>
    </row>
    <row r="31" spans="1:23" x14ac:dyDescent="0.35">
      <c r="A31" s="6">
        <v>80937194</v>
      </c>
      <c r="B31" s="6" t="s">
        <v>4</v>
      </c>
      <c r="C31" s="6" t="s">
        <v>7</v>
      </c>
      <c r="D31" s="6" t="s">
        <v>6</v>
      </c>
      <c r="E31" s="5" t="s">
        <v>106</v>
      </c>
      <c r="F31" s="5" t="s">
        <v>23</v>
      </c>
      <c r="G31" s="5" t="s">
        <v>32</v>
      </c>
    </row>
    <row r="32" spans="1:23" x14ac:dyDescent="0.35">
      <c r="A32" s="6">
        <v>80937379</v>
      </c>
      <c r="B32" s="6" t="s">
        <v>4</v>
      </c>
      <c r="C32" s="6" t="s">
        <v>14</v>
      </c>
      <c r="D32" s="6" t="s">
        <v>8</v>
      </c>
      <c r="E32" s="5" t="s">
        <v>107</v>
      </c>
      <c r="F32" s="5" t="s">
        <v>183</v>
      </c>
      <c r="G32" s="5" t="s">
        <v>42</v>
      </c>
    </row>
    <row r="33" spans="1:7" x14ac:dyDescent="0.35">
      <c r="A33" s="6">
        <v>80951120</v>
      </c>
      <c r="B33" s="6" t="s">
        <v>4</v>
      </c>
      <c r="C33" s="6" t="s">
        <v>7</v>
      </c>
      <c r="D33" s="6" t="s">
        <v>6</v>
      </c>
      <c r="E33" s="5" t="s">
        <v>112</v>
      </c>
      <c r="F33" s="5" t="s">
        <v>41</v>
      </c>
      <c r="G33" s="5" t="s">
        <v>29</v>
      </c>
    </row>
    <row r="34" spans="1:7" x14ac:dyDescent="0.35">
      <c r="A34" s="6">
        <v>80956660</v>
      </c>
      <c r="B34" s="6" t="s">
        <v>4</v>
      </c>
      <c r="C34" s="6" t="s">
        <v>7</v>
      </c>
      <c r="D34" s="6" t="s">
        <v>8</v>
      </c>
      <c r="E34" s="5" t="s">
        <v>115</v>
      </c>
      <c r="F34" s="5" t="s">
        <v>187</v>
      </c>
      <c r="G34" s="5" t="s">
        <v>176</v>
      </c>
    </row>
    <row r="35" spans="1:7" x14ac:dyDescent="0.35">
      <c r="A35" s="6">
        <v>80959221</v>
      </c>
      <c r="B35" s="6" t="s">
        <v>4</v>
      </c>
      <c r="C35" s="6" t="s">
        <v>10</v>
      </c>
      <c r="D35" s="6" t="s">
        <v>12</v>
      </c>
      <c r="E35" s="5" t="s">
        <v>23</v>
      </c>
      <c r="F35" s="5" t="s">
        <v>42</v>
      </c>
      <c r="G35" s="5" t="s">
        <v>93</v>
      </c>
    </row>
    <row r="36" spans="1:7" x14ac:dyDescent="0.35">
      <c r="A36" s="6">
        <v>80971492</v>
      </c>
      <c r="B36" s="6" t="s">
        <v>4</v>
      </c>
      <c r="C36" s="6" t="s">
        <v>7</v>
      </c>
      <c r="D36" s="6" t="s">
        <v>12</v>
      </c>
      <c r="E36" s="5" t="s">
        <v>80</v>
      </c>
      <c r="F36" s="5" t="s">
        <v>188</v>
      </c>
      <c r="G36" s="5" t="s">
        <v>58</v>
      </c>
    </row>
    <row r="37" spans="1:7" x14ac:dyDescent="0.35">
      <c r="A37" s="6">
        <v>80986249</v>
      </c>
      <c r="B37" s="6" t="s">
        <v>4</v>
      </c>
      <c r="C37" s="6" t="s">
        <v>9</v>
      </c>
      <c r="D37" s="6" t="s">
        <v>6</v>
      </c>
      <c r="E37" s="5" t="s">
        <v>118</v>
      </c>
      <c r="F37" s="5" t="s">
        <v>93</v>
      </c>
      <c r="G37" s="5" t="s">
        <v>36</v>
      </c>
    </row>
    <row r="38" spans="1:7" x14ac:dyDescent="0.35">
      <c r="A38" s="6">
        <v>80955066</v>
      </c>
      <c r="B38" s="6" t="s">
        <v>4</v>
      </c>
      <c r="C38" s="6" t="s">
        <v>9</v>
      </c>
      <c r="D38" s="6" t="s">
        <v>12</v>
      </c>
      <c r="E38" s="5" t="s">
        <v>42</v>
      </c>
      <c r="F38" s="5" t="s">
        <v>45</v>
      </c>
      <c r="G38" s="5" t="s">
        <v>162</v>
      </c>
    </row>
    <row r="39" spans="1:7" x14ac:dyDescent="0.35">
      <c r="A39" s="6">
        <v>81003692</v>
      </c>
      <c r="B39" s="6" t="s">
        <v>4</v>
      </c>
      <c r="C39" s="6" t="s">
        <v>7</v>
      </c>
      <c r="D39" s="6" t="s">
        <v>6</v>
      </c>
      <c r="E39" s="5" t="s">
        <v>36</v>
      </c>
      <c r="F39" s="5" t="s">
        <v>31</v>
      </c>
      <c r="G39" s="5" t="s">
        <v>42</v>
      </c>
    </row>
    <row r="40" spans="1:7" x14ac:dyDescent="0.35">
      <c r="A40" s="6">
        <v>81008151</v>
      </c>
      <c r="B40" s="6" t="s">
        <v>4</v>
      </c>
      <c r="C40" s="6" t="s">
        <v>7</v>
      </c>
      <c r="D40" s="6" t="s">
        <v>11</v>
      </c>
      <c r="E40" s="5" t="s">
        <v>19</v>
      </c>
      <c r="F40" s="5" t="s">
        <v>78</v>
      </c>
      <c r="G40" s="5" t="s">
        <v>42</v>
      </c>
    </row>
    <row r="41" spans="1:7" x14ac:dyDescent="0.35">
      <c r="A41" s="6">
        <v>81011724</v>
      </c>
      <c r="B41" s="6" t="s">
        <v>4</v>
      </c>
      <c r="C41" s="6" t="s">
        <v>10</v>
      </c>
      <c r="D41" s="6" t="s">
        <v>11</v>
      </c>
      <c r="E41" s="5" t="s">
        <v>93</v>
      </c>
      <c r="F41" s="5" t="s">
        <v>84</v>
      </c>
      <c r="G41" s="5" t="s">
        <v>41</v>
      </c>
    </row>
    <row r="42" spans="1:7" x14ac:dyDescent="0.35">
      <c r="A42" s="6">
        <v>81030581</v>
      </c>
      <c r="B42" s="6" t="s">
        <v>4</v>
      </c>
      <c r="C42" s="6" t="s">
        <v>10</v>
      </c>
      <c r="D42" s="6" t="s">
        <v>11</v>
      </c>
      <c r="E42" s="5" t="s">
        <v>21</v>
      </c>
      <c r="F42" s="5" t="s">
        <v>45</v>
      </c>
      <c r="G42" s="5" t="s">
        <v>42</v>
      </c>
    </row>
    <row r="43" spans="1:7" x14ac:dyDescent="0.35">
      <c r="A43" s="6">
        <v>81030761</v>
      </c>
      <c r="B43" s="6" t="s">
        <v>4</v>
      </c>
      <c r="C43" s="6" t="s">
        <v>14</v>
      </c>
      <c r="D43" s="6" t="s">
        <v>11</v>
      </c>
      <c r="E43" s="5" t="s">
        <v>36</v>
      </c>
      <c r="F43" s="5" t="s">
        <v>106</v>
      </c>
      <c r="G43" s="5" t="s">
        <v>162</v>
      </c>
    </row>
    <row r="44" spans="1:7" x14ac:dyDescent="0.35">
      <c r="A44" s="6">
        <v>81040606</v>
      </c>
      <c r="B44" s="6" t="s">
        <v>4</v>
      </c>
      <c r="C44" s="6" t="s">
        <v>7</v>
      </c>
      <c r="D44" s="6" t="s">
        <v>6</v>
      </c>
      <c r="E44" s="5" t="s">
        <v>29</v>
      </c>
      <c r="F44" s="5" t="s">
        <v>84</v>
      </c>
      <c r="G44" s="5" t="s">
        <v>46</v>
      </c>
    </row>
    <row r="45" spans="1:7" x14ac:dyDescent="0.35">
      <c r="A45" s="6">
        <v>81044103</v>
      </c>
      <c r="B45" s="6" t="s">
        <v>4</v>
      </c>
      <c r="C45" s="6" t="s">
        <v>10</v>
      </c>
      <c r="D45" s="6" t="s">
        <v>6</v>
      </c>
      <c r="E45" s="5" t="s">
        <v>29</v>
      </c>
      <c r="F45" s="5" t="s">
        <v>42</v>
      </c>
      <c r="G45" s="5" t="s">
        <v>31</v>
      </c>
    </row>
    <row r="46" spans="1:7" x14ac:dyDescent="0.35">
      <c r="A46" s="6">
        <v>81061259</v>
      </c>
      <c r="B46" s="6" t="s">
        <v>4</v>
      </c>
      <c r="C46" s="6" t="s">
        <v>9</v>
      </c>
      <c r="D46" s="6" t="s">
        <v>12</v>
      </c>
      <c r="E46" s="5" t="s">
        <v>50</v>
      </c>
      <c r="F46" s="5" t="s">
        <v>35</v>
      </c>
      <c r="G46" s="5" t="s">
        <v>42</v>
      </c>
    </row>
    <row r="47" spans="1:7" x14ac:dyDescent="0.35">
      <c r="A47" s="6">
        <v>81068835</v>
      </c>
      <c r="B47" s="6" t="s">
        <v>4</v>
      </c>
      <c r="C47" s="6" t="s">
        <v>10</v>
      </c>
      <c r="D47" s="6" t="s">
        <v>8</v>
      </c>
      <c r="E47" s="5" t="s">
        <v>125</v>
      </c>
      <c r="F47" s="5" t="s">
        <v>112</v>
      </c>
      <c r="G47" s="5" t="s">
        <v>41</v>
      </c>
    </row>
    <row r="48" spans="1:7" x14ac:dyDescent="0.35">
      <c r="A48" s="6">
        <v>81079775</v>
      </c>
      <c r="B48" s="6" t="s">
        <v>4</v>
      </c>
      <c r="C48" s="6" t="s">
        <v>14</v>
      </c>
      <c r="D48" s="6" t="s">
        <v>6</v>
      </c>
      <c r="E48" s="5" t="s">
        <v>23</v>
      </c>
      <c r="F48" s="5" t="s">
        <v>42</v>
      </c>
      <c r="G48" s="5" t="s">
        <v>162</v>
      </c>
    </row>
    <row r="49" spans="1:7" x14ac:dyDescent="0.35">
      <c r="A49" s="6">
        <v>81084964</v>
      </c>
      <c r="B49" s="6" t="s">
        <v>4</v>
      </c>
      <c r="C49" s="6" t="s">
        <v>7</v>
      </c>
      <c r="D49" s="6" t="s">
        <v>6</v>
      </c>
      <c r="E49" s="5" t="s">
        <v>42</v>
      </c>
      <c r="F49" s="5" t="s">
        <v>87</v>
      </c>
      <c r="G49" s="5" t="s">
        <v>41</v>
      </c>
    </row>
    <row r="50" spans="1:7" x14ac:dyDescent="0.35">
      <c r="A50" s="6">
        <v>81107555</v>
      </c>
      <c r="B50" s="6" t="s">
        <v>4</v>
      </c>
      <c r="C50" s="6" t="s">
        <v>9</v>
      </c>
      <c r="D50" s="6" t="s">
        <v>8</v>
      </c>
      <c r="E50" s="5" t="s">
        <v>113</v>
      </c>
      <c r="F50" s="5" t="s">
        <v>151</v>
      </c>
      <c r="G50" s="5" t="s">
        <v>42</v>
      </c>
    </row>
    <row r="51" spans="1:7" x14ac:dyDescent="0.35">
      <c r="A51" s="6">
        <v>81116831</v>
      </c>
      <c r="B51" s="6" t="s">
        <v>4</v>
      </c>
      <c r="C51" s="6" t="s">
        <v>14</v>
      </c>
      <c r="D51" s="6" t="s">
        <v>12</v>
      </c>
      <c r="E51" s="5" t="s">
        <v>49</v>
      </c>
      <c r="F51" s="5" t="s">
        <v>68</v>
      </c>
      <c r="G51" s="5" t="s">
        <v>42</v>
      </c>
    </row>
    <row r="52" spans="1:7" x14ac:dyDescent="0.35">
      <c r="A52" s="6">
        <v>81126483</v>
      </c>
      <c r="B52" s="6" t="s">
        <v>4</v>
      </c>
      <c r="C52" s="6" t="s">
        <v>7</v>
      </c>
      <c r="D52" s="6" t="s">
        <v>6</v>
      </c>
      <c r="E52" s="5" t="s">
        <v>28</v>
      </c>
      <c r="F52" s="5" t="s">
        <v>201</v>
      </c>
      <c r="G52" s="5" t="s">
        <v>33</v>
      </c>
    </row>
    <row r="53" spans="1:7" x14ac:dyDescent="0.35">
      <c r="A53" s="6">
        <v>81128077</v>
      </c>
      <c r="B53" s="6" t="s">
        <v>4</v>
      </c>
      <c r="C53" s="6" t="s">
        <v>7</v>
      </c>
      <c r="D53" s="6" t="s">
        <v>8</v>
      </c>
      <c r="E53" s="5" t="s">
        <v>131</v>
      </c>
      <c r="F53" s="5" t="s">
        <v>21</v>
      </c>
      <c r="G53" s="5" t="s">
        <v>84</v>
      </c>
    </row>
    <row r="54" spans="1:7" x14ac:dyDescent="0.35">
      <c r="A54" s="6">
        <v>81143030</v>
      </c>
      <c r="B54" s="6" t="s">
        <v>4</v>
      </c>
      <c r="C54" s="6" t="s">
        <v>9</v>
      </c>
      <c r="D54" s="6" t="s">
        <v>6</v>
      </c>
      <c r="E54" s="5" t="s">
        <v>84</v>
      </c>
      <c r="F54" s="5" t="s">
        <v>45</v>
      </c>
      <c r="G54" s="5" t="s">
        <v>35</v>
      </c>
    </row>
    <row r="55" spans="1:7" x14ac:dyDescent="0.35">
      <c r="A55" s="6">
        <v>81170058</v>
      </c>
      <c r="B55" s="6" t="s">
        <v>4</v>
      </c>
      <c r="C55" s="6" t="s">
        <v>7</v>
      </c>
      <c r="D55" s="6" t="s">
        <v>8</v>
      </c>
      <c r="E55" s="5" t="s">
        <v>20</v>
      </c>
      <c r="F55" s="5" t="s">
        <v>35</v>
      </c>
      <c r="G55" s="5" t="s">
        <v>42</v>
      </c>
    </row>
    <row r="56" spans="1:7" x14ac:dyDescent="0.35">
      <c r="A56" s="6">
        <v>81569360</v>
      </c>
      <c r="B56" s="6" t="s">
        <v>4</v>
      </c>
      <c r="C56" s="6" t="s">
        <v>10</v>
      </c>
      <c r="D56" s="6" t="s">
        <v>11</v>
      </c>
      <c r="E56" s="5" t="s">
        <v>36</v>
      </c>
      <c r="F56" s="5" t="s">
        <v>42</v>
      </c>
      <c r="G56" s="5" t="s">
        <v>35</v>
      </c>
    </row>
    <row r="57" spans="1:7" x14ac:dyDescent="0.35">
      <c r="A57" s="6">
        <v>79791598</v>
      </c>
      <c r="B57" s="6" t="s">
        <v>15</v>
      </c>
      <c r="C57" s="6" t="s">
        <v>9</v>
      </c>
      <c r="D57" s="6" t="s">
        <v>12</v>
      </c>
      <c r="E57" s="5" t="s">
        <v>42</v>
      </c>
      <c r="F57" s="5" t="s">
        <v>42</v>
      </c>
      <c r="G57" s="5" t="s">
        <v>249</v>
      </c>
    </row>
    <row r="58" spans="1:7" x14ac:dyDescent="0.35">
      <c r="A58" s="6">
        <v>80926025</v>
      </c>
      <c r="B58" s="6" t="s">
        <v>15</v>
      </c>
      <c r="C58" s="6" t="s">
        <v>9</v>
      </c>
      <c r="D58" s="6" t="s">
        <v>8</v>
      </c>
      <c r="E58" s="5" t="s">
        <v>42</v>
      </c>
      <c r="F58" s="5" t="s">
        <v>86</v>
      </c>
      <c r="G58" s="5" t="s">
        <v>251</v>
      </c>
    </row>
    <row r="59" spans="1:7" x14ac:dyDescent="0.35">
      <c r="A59" s="6">
        <v>80930474</v>
      </c>
      <c r="B59" s="6" t="s">
        <v>15</v>
      </c>
      <c r="C59" s="6" t="s">
        <v>9</v>
      </c>
      <c r="D59" s="6" t="s">
        <v>8</v>
      </c>
      <c r="E59" s="5" t="s">
        <v>42</v>
      </c>
      <c r="F59" s="5" t="s">
        <v>32</v>
      </c>
      <c r="G59" s="5" t="s">
        <v>52</v>
      </c>
    </row>
    <row r="60" spans="1:7" x14ac:dyDescent="0.35">
      <c r="A60" s="6">
        <v>80950681</v>
      </c>
      <c r="B60" s="6" t="s">
        <v>15</v>
      </c>
      <c r="C60" s="6" t="s">
        <v>9</v>
      </c>
      <c r="D60" s="6" t="s">
        <v>11</v>
      </c>
      <c r="E60" s="5" t="s">
        <v>42</v>
      </c>
      <c r="F60" s="5" t="s">
        <v>151</v>
      </c>
      <c r="G60" s="5" t="s">
        <v>31</v>
      </c>
    </row>
    <row r="61" spans="1:7" x14ac:dyDescent="0.35">
      <c r="A61" s="6">
        <v>80970137</v>
      </c>
      <c r="B61" s="6" t="s">
        <v>15</v>
      </c>
      <c r="C61" s="6" t="s">
        <v>9</v>
      </c>
      <c r="D61" s="6" t="s">
        <v>6</v>
      </c>
      <c r="E61" s="5" t="s">
        <v>50</v>
      </c>
      <c r="F61" s="5" t="s">
        <v>87</v>
      </c>
      <c r="G61" s="5" t="s">
        <v>42</v>
      </c>
    </row>
    <row r="62" spans="1:7" x14ac:dyDescent="0.35">
      <c r="A62" s="6">
        <v>80985860</v>
      </c>
      <c r="B62" s="6" t="s">
        <v>15</v>
      </c>
      <c r="C62" s="6" t="s">
        <v>9</v>
      </c>
      <c r="D62" s="6" t="s">
        <v>8</v>
      </c>
      <c r="E62" s="5" t="s">
        <v>42</v>
      </c>
      <c r="F62" s="5" t="s">
        <v>78</v>
      </c>
      <c r="G62" s="5" t="s">
        <v>253</v>
      </c>
    </row>
    <row r="63" spans="1:7" x14ac:dyDescent="0.35">
      <c r="A63" s="6">
        <v>81004371</v>
      </c>
      <c r="B63" s="6" t="s">
        <v>15</v>
      </c>
      <c r="C63" s="6" t="s">
        <v>7</v>
      </c>
      <c r="D63" s="6" t="s">
        <v>6</v>
      </c>
      <c r="E63" s="5" t="s">
        <v>42</v>
      </c>
      <c r="F63" s="5" t="s">
        <v>95</v>
      </c>
      <c r="G63" s="5" t="s">
        <v>28</v>
      </c>
    </row>
    <row r="64" spans="1:7" x14ac:dyDescent="0.35">
      <c r="A64" s="6">
        <v>81029533</v>
      </c>
      <c r="B64" s="6" t="s">
        <v>15</v>
      </c>
      <c r="C64" s="6" t="s">
        <v>7</v>
      </c>
      <c r="D64" s="6" t="s">
        <v>11</v>
      </c>
      <c r="E64" s="5" t="s">
        <v>38</v>
      </c>
      <c r="F64" s="5" t="s">
        <v>42</v>
      </c>
      <c r="G64" s="5" t="s">
        <v>254</v>
      </c>
    </row>
    <row r="65" spans="1:7" x14ac:dyDescent="0.35">
      <c r="A65" s="6">
        <v>81036505</v>
      </c>
      <c r="B65" s="6" t="s">
        <v>15</v>
      </c>
      <c r="C65" s="6" t="s">
        <v>9</v>
      </c>
      <c r="D65" s="6" t="s">
        <v>6</v>
      </c>
      <c r="E65" s="5" t="s">
        <v>42</v>
      </c>
      <c r="F65" s="5" t="s">
        <v>45</v>
      </c>
      <c r="G65" s="5" t="s">
        <v>23</v>
      </c>
    </row>
    <row r="66" spans="1:7" x14ac:dyDescent="0.35">
      <c r="A66" s="6">
        <v>81100501</v>
      </c>
      <c r="B66" s="6" t="s">
        <v>15</v>
      </c>
      <c r="C66" s="6" t="s">
        <v>5</v>
      </c>
      <c r="D66" s="6" t="s">
        <v>6</v>
      </c>
      <c r="E66" s="5" t="s">
        <v>50</v>
      </c>
      <c r="F66" s="5" t="s">
        <v>42</v>
      </c>
      <c r="G66" s="5" t="s">
        <v>35</v>
      </c>
    </row>
    <row r="67" spans="1:7" x14ac:dyDescent="0.35">
      <c r="A67" s="6">
        <v>81107144</v>
      </c>
      <c r="B67" s="6" t="s">
        <v>15</v>
      </c>
      <c r="C67" s="6" t="s">
        <v>9</v>
      </c>
      <c r="D67" s="6" t="s">
        <v>8</v>
      </c>
      <c r="E67" s="5" t="s">
        <v>106</v>
      </c>
      <c r="F67" s="5" t="s">
        <v>208</v>
      </c>
      <c r="G67" s="5" t="s">
        <v>20</v>
      </c>
    </row>
    <row r="68" spans="1:7" x14ac:dyDescent="0.35">
      <c r="A68" s="6">
        <v>80947037</v>
      </c>
      <c r="B68" s="6" t="s">
        <v>16</v>
      </c>
      <c r="C68" s="6" t="s">
        <v>17</v>
      </c>
      <c r="D68" s="6" t="s">
        <v>17</v>
      </c>
      <c r="E68" s="5" t="s">
        <v>156</v>
      </c>
      <c r="F68" s="5" t="s">
        <v>117</v>
      </c>
      <c r="G68" s="5" t="s">
        <v>257</v>
      </c>
    </row>
    <row r="69" spans="1:7" x14ac:dyDescent="0.35">
      <c r="A69" s="6">
        <v>79578557</v>
      </c>
      <c r="B69" s="6" t="s">
        <v>15</v>
      </c>
      <c r="C69" s="6" t="s">
        <v>7</v>
      </c>
      <c r="D69" s="6" t="s">
        <v>11</v>
      </c>
      <c r="E69" s="5" t="s">
        <v>141</v>
      </c>
      <c r="F69" s="5" t="s">
        <v>26</v>
      </c>
      <c r="G69" s="5" t="s">
        <v>162</v>
      </c>
    </row>
    <row r="70" spans="1:7" x14ac:dyDescent="0.35">
      <c r="A70" s="6">
        <v>80932547</v>
      </c>
      <c r="B70" s="6" t="s">
        <v>15</v>
      </c>
      <c r="C70" s="6" t="s">
        <v>7</v>
      </c>
      <c r="D70" s="6" t="s">
        <v>12</v>
      </c>
      <c r="E70" s="5" t="s">
        <v>141</v>
      </c>
      <c r="F70" s="5" t="s">
        <v>33</v>
      </c>
      <c r="G70" s="5" t="s">
        <v>52</v>
      </c>
    </row>
    <row r="71" spans="1:7" x14ac:dyDescent="0.35">
      <c r="A71" s="6">
        <v>80941519</v>
      </c>
      <c r="B71" s="6" t="s">
        <v>15</v>
      </c>
      <c r="C71" s="6" t="s">
        <v>9</v>
      </c>
      <c r="D71" s="6" t="s">
        <v>11</v>
      </c>
      <c r="E71" s="5" t="s">
        <v>141</v>
      </c>
      <c r="F71" s="5" t="s">
        <v>110</v>
      </c>
      <c r="G71" s="5" t="s">
        <v>41</v>
      </c>
    </row>
    <row r="72" spans="1:7" x14ac:dyDescent="0.35">
      <c r="A72" s="6">
        <v>81043164</v>
      </c>
      <c r="B72" s="6" t="s">
        <v>15</v>
      </c>
      <c r="C72" s="6" t="s">
        <v>9</v>
      </c>
      <c r="D72" s="6" t="s">
        <v>6</v>
      </c>
      <c r="E72" s="5" t="s">
        <v>141</v>
      </c>
      <c r="F72" s="5" t="s">
        <v>93</v>
      </c>
      <c r="G72" s="5" t="s">
        <v>60</v>
      </c>
    </row>
    <row r="73" spans="1:7" x14ac:dyDescent="0.35">
      <c r="A73" s="6">
        <v>81200621</v>
      </c>
      <c r="B73" s="6" t="s">
        <v>15</v>
      </c>
      <c r="C73" s="6" t="s">
        <v>9</v>
      </c>
      <c r="D73" s="6" t="s">
        <v>8</v>
      </c>
      <c r="E73" s="5" t="s">
        <v>141</v>
      </c>
      <c r="F73" s="5" t="s">
        <v>90</v>
      </c>
      <c r="G73" s="5" t="s">
        <v>36</v>
      </c>
    </row>
    <row r="74" spans="1:7" x14ac:dyDescent="0.35">
      <c r="A74" s="6">
        <v>79575507</v>
      </c>
      <c r="B74" s="6" t="s">
        <v>4</v>
      </c>
      <c r="C74" s="6" t="s">
        <v>9</v>
      </c>
      <c r="D74" s="6" t="s">
        <v>6</v>
      </c>
      <c r="E74" s="5" t="s">
        <v>25</v>
      </c>
      <c r="F74" s="5" t="s">
        <v>33</v>
      </c>
      <c r="G74" s="5" t="s">
        <v>87</v>
      </c>
    </row>
    <row r="75" spans="1:7" x14ac:dyDescent="0.35">
      <c r="A75" s="6">
        <v>79578882</v>
      </c>
      <c r="B75" s="6" t="s">
        <v>4</v>
      </c>
      <c r="C75" s="6" t="s">
        <v>7</v>
      </c>
      <c r="D75" s="6" t="s">
        <v>6</v>
      </c>
      <c r="E75" s="5" t="s">
        <v>23</v>
      </c>
      <c r="F75" s="5" t="s">
        <v>87</v>
      </c>
      <c r="G75" s="5" t="s">
        <v>31</v>
      </c>
    </row>
    <row r="76" spans="1:7" x14ac:dyDescent="0.35">
      <c r="A76" s="6">
        <v>79581731</v>
      </c>
      <c r="B76" s="6" t="s">
        <v>4</v>
      </c>
      <c r="C76" s="6" t="s">
        <v>9</v>
      </c>
      <c r="D76" s="6" t="s">
        <v>6</v>
      </c>
      <c r="E76" s="5" t="s">
        <v>35</v>
      </c>
      <c r="F76" s="5" t="s">
        <v>87</v>
      </c>
      <c r="G76" s="5" t="s">
        <v>52</v>
      </c>
    </row>
    <row r="77" spans="1:7" x14ac:dyDescent="0.35">
      <c r="A77" s="6">
        <v>79582919</v>
      </c>
      <c r="B77" s="6" t="s">
        <v>4</v>
      </c>
      <c r="C77" s="6" t="s">
        <v>7</v>
      </c>
      <c r="D77" s="6" t="s">
        <v>8</v>
      </c>
      <c r="E77" s="5" t="s">
        <v>48</v>
      </c>
      <c r="F77" s="5" t="s">
        <v>87</v>
      </c>
      <c r="G77" s="5" t="s">
        <v>23</v>
      </c>
    </row>
    <row r="78" spans="1:7" x14ac:dyDescent="0.35">
      <c r="A78" s="6">
        <v>79588391</v>
      </c>
      <c r="B78" s="6" t="s">
        <v>4</v>
      </c>
      <c r="C78" s="6" t="s">
        <v>7</v>
      </c>
      <c r="D78" s="6" t="s">
        <v>6</v>
      </c>
      <c r="E78" s="5" t="s">
        <v>23</v>
      </c>
      <c r="F78" s="5" t="s">
        <v>21</v>
      </c>
      <c r="G78" s="5" t="s">
        <v>87</v>
      </c>
    </row>
    <row r="79" spans="1:7" x14ac:dyDescent="0.35">
      <c r="A79" s="6">
        <v>79624421</v>
      </c>
      <c r="B79" s="6" t="s">
        <v>4</v>
      </c>
      <c r="C79" s="6" t="s">
        <v>7</v>
      </c>
      <c r="D79" s="6" t="s">
        <v>8</v>
      </c>
      <c r="E79" s="5" t="s">
        <v>50</v>
      </c>
      <c r="F79" s="5" t="s">
        <v>29</v>
      </c>
      <c r="G79" s="5" t="s">
        <v>87</v>
      </c>
    </row>
    <row r="80" spans="1:7" x14ac:dyDescent="0.35">
      <c r="A80" s="6">
        <v>79705611</v>
      </c>
      <c r="B80" s="6" t="s">
        <v>4</v>
      </c>
      <c r="C80" s="6" t="s">
        <v>9</v>
      </c>
      <c r="D80" s="6" t="s">
        <v>8</v>
      </c>
      <c r="E80" s="5" t="s">
        <v>67</v>
      </c>
      <c r="F80" s="5" t="s">
        <v>87</v>
      </c>
      <c r="G80" s="5" t="s">
        <v>29</v>
      </c>
    </row>
    <row r="81" spans="1:7" x14ac:dyDescent="0.35">
      <c r="A81" s="6">
        <v>80919563</v>
      </c>
      <c r="B81" s="6" t="s">
        <v>4</v>
      </c>
      <c r="C81" s="6" t="s">
        <v>7</v>
      </c>
      <c r="D81" s="6" t="s">
        <v>8</v>
      </c>
      <c r="E81" s="5" t="s">
        <v>87</v>
      </c>
      <c r="F81" s="5" t="s">
        <v>31</v>
      </c>
      <c r="G81" s="5" t="s">
        <v>182</v>
      </c>
    </row>
    <row r="82" spans="1:7" x14ac:dyDescent="0.35">
      <c r="A82" s="6">
        <v>80921675</v>
      </c>
      <c r="B82" s="6" t="s">
        <v>4</v>
      </c>
      <c r="C82" s="6" t="s">
        <v>10</v>
      </c>
      <c r="D82" s="6" t="s">
        <v>12</v>
      </c>
      <c r="E82" s="5" t="s">
        <v>23</v>
      </c>
      <c r="F82" s="5" t="s">
        <v>25</v>
      </c>
      <c r="G82" s="5" t="s">
        <v>87</v>
      </c>
    </row>
    <row r="83" spans="1:7" x14ac:dyDescent="0.35">
      <c r="A83" s="6">
        <v>80930947</v>
      </c>
      <c r="B83" s="6" t="s">
        <v>4</v>
      </c>
      <c r="C83" s="6" t="s">
        <v>7</v>
      </c>
      <c r="D83" s="6" t="s">
        <v>8</v>
      </c>
      <c r="E83" s="5" t="s">
        <v>50</v>
      </c>
      <c r="F83" s="5" t="s">
        <v>87</v>
      </c>
      <c r="G83" s="5" t="s">
        <v>162</v>
      </c>
    </row>
    <row r="84" spans="1:7" x14ac:dyDescent="0.35">
      <c r="A84" s="6">
        <v>80932803</v>
      </c>
      <c r="B84" s="6" t="s">
        <v>4</v>
      </c>
      <c r="C84" s="6" t="s">
        <v>9</v>
      </c>
      <c r="D84" s="6" t="s">
        <v>8</v>
      </c>
      <c r="E84" s="5" t="s">
        <v>87</v>
      </c>
      <c r="F84" s="5" t="s">
        <v>33</v>
      </c>
      <c r="G84" s="5" t="s">
        <v>181</v>
      </c>
    </row>
    <row r="85" spans="1:7" x14ac:dyDescent="0.35">
      <c r="A85" s="6">
        <v>80933972</v>
      </c>
      <c r="B85" s="6" t="s">
        <v>4</v>
      </c>
      <c r="C85" s="6" t="s">
        <v>9</v>
      </c>
      <c r="D85" s="6" t="s">
        <v>8</v>
      </c>
      <c r="E85" s="5" t="s">
        <v>23</v>
      </c>
      <c r="F85" s="5" t="s">
        <v>87</v>
      </c>
      <c r="G85" s="5" t="s">
        <v>231</v>
      </c>
    </row>
    <row r="86" spans="1:7" x14ac:dyDescent="0.35">
      <c r="A86" s="6">
        <v>80935434</v>
      </c>
      <c r="B86" s="6" t="s">
        <v>4</v>
      </c>
      <c r="C86" s="6" t="s">
        <v>10</v>
      </c>
      <c r="D86" s="6" t="s">
        <v>8</v>
      </c>
      <c r="E86" s="5" t="s">
        <v>19</v>
      </c>
      <c r="F86" s="5" t="s">
        <v>87</v>
      </c>
      <c r="G86" s="5" t="s">
        <v>23</v>
      </c>
    </row>
    <row r="87" spans="1:7" x14ac:dyDescent="0.35">
      <c r="A87" s="6">
        <v>80938294</v>
      </c>
      <c r="B87" s="6" t="s">
        <v>4</v>
      </c>
      <c r="C87" s="6" t="s">
        <v>9</v>
      </c>
      <c r="D87" s="6" t="s">
        <v>8</v>
      </c>
      <c r="E87" s="5" t="s">
        <v>23</v>
      </c>
      <c r="F87" s="5" t="s">
        <v>87</v>
      </c>
      <c r="G87" s="5" t="s">
        <v>162</v>
      </c>
    </row>
    <row r="88" spans="1:7" x14ac:dyDescent="0.35">
      <c r="A88" s="6">
        <v>80945570</v>
      </c>
      <c r="B88" s="6" t="s">
        <v>4</v>
      </c>
      <c r="C88" s="6" t="s">
        <v>7</v>
      </c>
      <c r="D88" s="6" t="s">
        <v>6</v>
      </c>
      <c r="E88" s="5" t="s">
        <v>87</v>
      </c>
      <c r="F88" s="5" t="s">
        <v>28</v>
      </c>
      <c r="G88" s="5" t="s">
        <v>41</v>
      </c>
    </row>
    <row r="89" spans="1:7" x14ac:dyDescent="0.35">
      <c r="A89" s="6">
        <v>80947354</v>
      </c>
      <c r="B89" s="6" t="s">
        <v>4</v>
      </c>
      <c r="C89" s="6" t="s">
        <v>9</v>
      </c>
      <c r="D89" s="6" t="s">
        <v>8</v>
      </c>
      <c r="E89" s="5" t="s">
        <v>50</v>
      </c>
      <c r="F89" s="5" t="s">
        <v>87</v>
      </c>
      <c r="G89" s="5" t="s">
        <v>67</v>
      </c>
    </row>
    <row r="90" spans="1:7" x14ac:dyDescent="0.35">
      <c r="A90" s="6">
        <v>80951120</v>
      </c>
      <c r="B90" s="6" t="s">
        <v>4</v>
      </c>
      <c r="C90" s="6" t="s">
        <v>7</v>
      </c>
      <c r="D90" s="6" t="s">
        <v>6</v>
      </c>
      <c r="E90" s="5" t="s">
        <v>112</v>
      </c>
      <c r="F90" s="5" t="s">
        <v>41</v>
      </c>
      <c r="G90" s="5" t="s">
        <v>29</v>
      </c>
    </row>
    <row r="91" spans="1:7" x14ac:dyDescent="0.35">
      <c r="A91" s="6">
        <v>80956660</v>
      </c>
      <c r="B91" s="6" t="s">
        <v>4</v>
      </c>
      <c r="C91" s="6" t="s">
        <v>7</v>
      </c>
      <c r="D91" s="6" t="s">
        <v>8</v>
      </c>
      <c r="E91" s="5" t="s">
        <v>115</v>
      </c>
      <c r="F91" s="5" t="s">
        <v>187</v>
      </c>
      <c r="G91" s="5" t="s">
        <v>176</v>
      </c>
    </row>
    <row r="92" spans="1:7" x14ac:dyDescent="0.35">
      <c r="A92" s="6">
        <v>80997967</v>
      </c>
      <c r="B92" s="6" t="s">
        <v>4</v>
      </c>
      <c r="C92" s="6" t="s">
        <v>7</v>
      </c>
      <c r="D92" s="6" t="s">
        <v>12</v>
      </c>
      <c r="E92" s="5" t="s">
        <v>87</v>
      </c>
      <c r="F92" s="5" t="s">
        <v>52</v>
      </c>
      <c r="G92" s="5" t="s">
        <v>22</v>
      </c>
    </row>
    <row r="93" spans="1:7" x14ac:dyDescent="0.35">
      <c r="A93" s="6">
        <v>81007136</v>
      </c>
      <c r="B93" s="6" t="s">
        <v>4</v>
      </c>
      <c r="C93" s="6" t="s">
        <v>5</v>
      </c>
      <c r="D93" s="6" t="s">
        <v>8</v>
      </c>
      <c r="E93" s="5" t="s">
        <v>50</v>
      </c>
      <c r="F93" s="5" t="s">
        <v>87</v>
      </c>
      <c r="G93" s="5" t="s">
        <v>44</v>
      </c>
    </row>
    <row r="94" spans="1:7" x14ac:dyDescent="0.35">
      <c r="A94" s="6">
        <v>81016502</v>
      </c>
      <c r="B94" s="6" t="s">
        <v>4</v>
      </c>
      <c r="C94" s="6" t="s">
        <v>7</v>
      </c>
      <c r="D94" s="6" t="s">
        <v>8</v>
      </c>
      <c r="E94" s="5" t="s">
        <v>20</v>
      </c>
      <c r="F94" s="5" t="s">
        <v>87</v>
      </c>
      <c r="G94" s="5" t="s">
        <v>35</v>
      </c>
    </row>
    <row r="95" spans="1:7" x14ac:dyDescent="0.35">
      <c r="A95" s="6">
        <v>81022333</v>
      </c>
      <c r="B95" s="6" t="s">
        <v>4</v>
      </c>
      <c r="C95" s="6" t="s">
        <v>9</v>
      </c>
      <c r="D95" s="6" t="s">
        <v>8</v>
      </c>
      <c r="E95" s="5" t="s">
        <v>50</v>
      </c>
      <c r="F95" s="5" t="s">
        <v>27</v>
      </c>
      <c r="G95" s="5" t="s">
        <v>87</v>
      </c>
    </row>
    <row r="96" spans="1:7" x14ac:dyDescent="0.35">
      <c r="A96" s="6">
        <v>81041947</v>
      </c>
      <c r="B96" s="6" t="s">
        <v>4</v>
      </c>
      <c r="C96" s="6" t="s">
        <v>9</v>
      </c>
      <c r="D96" s="6" t="s">
        <v>11</v>
      </c>
      <c r="E96" s="5" t="s">
        <v>23</v>
      </c>
      <c r="F96" s="5" t="s">
        <v>107</v>
      </c>
      <c r="G96" s="5" t="s">
        <v>87</v>
      </c>
    </row>
    <row r="97" spans="1:7" x14ac:dyDescent="0.35">
      <c r="A97" s="6">
        <v>81059027</v>
      </c>
      <c r="B97" s="6" t="s">
        <v>4</v>
      </c>
      <c r="C97" s="6" t="s">
        <v>9</v>
      </c>
      <c r="D97" s="6" t="s">
        <v>13</v>
      </c>
      <c r="E97" s="5" t="s">
        <v>41</v>
      </c>
      <c r="F97" s="5" t="s">
        <v>153</v>
      </c>
      <c r="G97" s="5" t="s">
        <v>87</v>
      </c>
    </row>
    <row r="98" spans="1:7" x14ac:dyDescent="0.35">
      <c r="A98" s="6">
        <v>81068835</v>
      </c>
      <c r="B98" s="6" t="s">
        <v>4</v>
      </c>
      <c r="C98" s="6" t="s">
        <v>10</v>
      </c>
      <c r="D98" s="6" t="s">
        <v>8</v>
      </c>
      <c r="E98" s="5" t="s">
        <v>125</v>
      </c>
      <c r="F98" s="5" t="s">
        <v>112</v>
      </c>
      <c r="G98" s="5" t="s">
        <v>41</v>
      </c>
    </row>
    <row r="99" spans="1:7" x14ac:dyDescent="0.35">
      <c r="A99" s="6">
        <v>81073736</v>
      </c>
      <c r="B99" s="6" t="s">
        <v>4</v>
      </c>
      <c r="C99" s="6" t="s">
        <v>10</v>
      </c>
      <c r="D99" s="6" t="s">
        <v>12</v>
      </c>
      <c r="E99" s="5" t="s">
        <v>23</v>
      </c>
      <c r="F99" s="5" t="s">
        <v>33</v>
      </c>
      <c r="G99" s="5" t="s">
        <v>87</v>
      </c>
    </row>
    <row r="100" spans="1:7" x14ac:dyDescent="0.35">
      <c r="A100" s="6">
        <v>81077291</v>
      </c>
      <c r="B100" s="6" t="s">
        <v>4</v>
      </c>
      <c r="C100" s="6" t="s">
        <v>7</v>
      </c>
      <c r="D100" s="6" t="s">
        <v>12</v>
      </c>
      <c r="E100" s="5" t="s">
        <v>29</v>
      </c>
      <c r="F100" s="5" t="s">
        <v>33</v>
      </c>
      <c r="G100" s="5" t="s">
        <v>87</v>
      </c>
    </row>
    <row r="101" spans="1:7" x14ac:dyDescent="0.35">
      <c r="A101" s="6">
        <v>81084964</v>
      </c>
      <c r="B101" s="6" t="s">
        <v>4</v>
      </c>
      <c r="C101" s="6" t="s">
        <v>7</v>
      </c>
      <c r="D101" s="6" t="s">
        <v>6</v>
      </c>
      <c r="E101" s="5" t="s">
        <v>42</v>
      </c>
      <c r="F101" s="5" t="s">
        <v>87</v>
      </c>
      <c r="G101" s="5" t="s">
        <v>41</v>
      </c>
    </row>
    <row r="102" spans="1:7" x14ac:dyDescent="0.35">
      <c r="A102" s="6">
        <v>81141824</v>
      </c>
      <c r="B102" s="6" t="s">
        <v>4</v>
      </c>
      <c r="C102" s="6" t="s">
        <v>9</v>
      </c>
      <c r="D102" s="6" t="s">
        <v>11</v>
      </c>
      <c r="E102" s="5" t="s">
        <v>133</v>
      </c>
      <c r="F102" s="5" t="s">
        <v>36</v>
      </c>
      <c r="G102" s="5" t="s">
        <v>87</v>
      </c>
    </row>
    <row r="103" spans="1:7" x14ac:dyDescent="0.35">
      <c r="A103" s="6">
        <v>81509816</v>
      </c>
      <c r="B103" s="6" t="s">
        <v>4</v>
      </c>
      <c r="C103" s="6" t="s">
        <v>9</v>
      </c>
      <c r="D103" s="6" t="s">
        <v>6</v>
      </c>
      <c r="E103" s="5" t="s">
        <v>23</v>
      </c>
      <c r="F103" s="5" t="s">
        <v>87</v>
      </c>
      <c r="G103" s="5" t="s">
        <v>162</v>
      </c>
    </row>
    <row r="104" spans="1:7" x14ac:dyDescent="0.35">
      <c r="A104" s="6">
        <v>79594861</v>
      </c>
      <c r="B104" s="6" t="s">
        <v>15</v>
      </c>
      <c r="C104" s="6" t="s">
        <v>7</v>
      </c>
      <c r="D104" s="6" t="s">
        <v>13</v>
      </c>
      <c r="E104" s="5" t="s">
        <v>143</v>
      </c>
      <c r="F104" s="5" t="s">
        <v>36</v>
      </c>
      <c r="G104" s="5" t="s">
        <v>87</v>
      </c>
    </row>
    <row r="105" spans="1:7" x14ac:dyDescent="0.35">
      <c r="A105" s="6">
        <v>79594896</v>
      </c>
      <c r="B105" s="6" t="s">
        <v>15</v>
      </c>
      <c r="C105" s="6" t="s">
        <v>7</v>
      </c>
      <c r="D105" s="6" t="s">
        <v>13</v>
      </c>
      <c r="E105" s="5" t="s">
        <v>50</v>
      </c>
      <c r="F105" s="5" t="s">
        <v>36</v>
      </c>
      <c r="G105" s="5" t="s">
        <v>87</v>
      </c>
    </row>
    <row r="106" spans="1:7" x14ac:dyDescent="0.35">
      <c r="A106" s="6">
        <v>79657110</v>
      </c>
      <c r="B106" s="6" t="s">
        <v>15</v>
      </c>
      <c r="C106" s="6" t="s">
        <v>7</v>
      </c>
      <c r="D106" s="6" t="s">
        <v>6</v>
      </c>
      <c r="E106" s="5" t="s">
        <v>51</v>
      </c>
      <c r="F106" s="5" t="s">
        <v>31</v>
      </c>
      <c r="G106" s="5" t="s">
        <v>87</v>
      </c>
    </row>
    <row r="107" spans="1:7" x14ac:dyDescent="0.35">
      <c r="A107" s="6">
        <v>80929016</v>
      </c>
      <c r="B107" s="6" t="s">
        <v>15</v>
      </c>
      <c r="C107" s="6" t="s">
        <v>9</v>
      </c>
      <c r="D107" s="6" t="s">
        <v>13</v>
      </c>
      <c r="E107" s="5" t="s">
        <v>87</v>
      </c>
      <c r="F107" s="5" t="s">
        <v>195</v>
      </c>
      <c r="G107" s="5" t="s">
        <v>78</v>
      </c>
    </row>
    <row r="108" spans="1:7" x14ac:dyDescent="0.35">
      <c r="A108" s="6">
        <v>80970137</v>
      </c>
      <c r="B108" s="6" t="s">
        <v>15</v>
      </c>
      <c r="C108" s="6" t="s">
        <v>9</v>
      </c>
      <c r="D108" s="6" t="s">
        <v>6</v>
      </c>
      <c r="E108" s="5" t="s">
        <v>50</v>
      </c>
      <c r="F108" s="5" t="s">
        <v>87</v>
      </c>
      <c r="G108" s="5" t="s">
        <v>42</v>
      </c>
    </row>
    <row r="109" spans="1:7" x14ac:dyDescent="0.35">
      <c r="A109" s="6">
        <v>80994400</v>
      </c>
      <c r="B109" s="6" t="s">
        <v>15</v>
      </c>
      <c r="C109" s="6" t="s">
        <v>14</v>
      </c>
      <c r="D109" s="6" t="s">
        <v>8</v>
      </c>
      <c r="E109" s="5" t="s">
        <v>87</v>
      </c>
      <c r="F109" s="5" t="s">
        <v>88</v>
      </c>
      <c r="G109" s="5" t="s">
        <v>36</v>
      </c>
    </row>
    <row r="110" spans="1:7" x14ac:dyDescent="0.35">
      <c r="A110" s="6">
        <v>81288868</v>
      </c>
      <c r="B110" s="6" t="s">
        <v>15</v>
      </c>
      <c r="C110" s="6" t="s">
        <v>7</v>
      </c>
      <c r="D110" s="6" t="s">
        <v>6</v>
      </c>
      <c r="E110" s="5" t="s">
        <v>87</v>
      </c>
      <c r="F110" s="5" t="s">
        <v>210</v>
      </c>
      <c r="G110" s="5" t="s">
        <v>31</v>
      </c>
    </row>
    <row r="111" spans="1:7" x14ac:dyDescent="0.35">
      <c r="A111" s="6">
        <v>80922577</v>
      </c>
      <c r="B111" s="6" t="s">
        <v>16</v>
      </c>
      <c r="C111" s="6" t="s">
        <v>17</v>
      </c>
      <c r="D111" s="6" t="s">
        <v>17</v>
      </c>
      <c r="E111" s="5" t="s">
        <v>87</v>
      </c>
      <c r="F111" s="5" t="s">
        <v>58</v>
      </c>
      <c r="G111" s="5" t="s">
        <v>31</v>
      </c>
    </row>
    <row r="112" spans="1:7" x14ac:dyDescent="0.35">
      <c r="A112" s="6">
        <v>80947037</v>
      </c>
      <c r="B112" s="6" t="s">
        <v>16</v>
      </c>
      <c r="C112" s="6" t="s">
        <v>17</v>
      </c>
      <c r="D112" s="6" t="s">
        <v>17</v>
      </c>
      <c r="E112" s="5" t="s">
        <v>156</v>
      </c>
      <c r="F112" s="5" t="s">
        <v>117</v>
      </c>
      <c r="G112" s="5" t="s">
        <v>257</v>
      </c>
    </row>
    <row r="113" spans="1:7" x14ac:dyDescent="0.35">
      <c r="A113" s="6"/>
      <c r="B113" s="6"/>
      <c r="C113" s="6"/>
      <c r="D113" s="6"/>
      <c r="E113" s="5"/>
      <c r="F113" s="5"/>
      <c r="G113" s="5"/>
    </row>
    <row r="114" spans="1:7" x14ac:dyDescent="0.35">
      <c r="A114" s="6"/>
      <c r="B114" s="6"/>
      <c r="C114" s="6"/>
      <c r="D114" s="6"/>
      <c r="E114" s="5"/>
      <c r="F114" s="5"/>
      <c r="G114" s="5"/>
    </row>
    <row r="115" spans="1:7" x14ac:dyDescent="0.35">
      <c r="A115" s="6"/>
      <c r="B115" s="6"/>
      <c r="C115" s="6"/>
      <c r="D115" s="6"/>
      <c r="E115" s="5"/>
      <c r="F115" s="5"/>
      <c r="G115" s="5"/>
    </row>
    <row r="116" spans="1:7" x14ac:dyDescent="0.35">
      <c r="A116" s="6"/>
      <c r="B116" s="6"/>
      <c r="C116" s="6"/>
      <c r="D116" s="6"/>
      <c r="E116" s="5"/>
      <c r="F116" s="5"/>
      <c r="G116" s="5"/>
    </row>
    <row r="117" spans="1:7" x14ac:dyDescent="0.35">
      <c r="A117" s="6"/>
      <c r="B117" s="6"/>
      <c r="C117" s="6"/>
      <c r="D117" s="6"/>
      <c r="E117" s="5"/>
      <c r="F117" s="5"/>
      <c r="G117" s="5"/>
    </row>
    <row r="118" spans="1:7" x14ac:dyDescent="0.35">
      <c r="A118" s="6"/>
      <c r="B118" s="6"/>
      <c r="C118" s="6"/>
      <c r="D118" s="6"/>
      <c r="E118" s="5"/>
      <c r="F118" s="5"/>
      <c r="G118" s="5"/>
    </row>
    <row r="119" spans="1:7" x14ac:dyDescent="0.35">
      <c r="A119" s="6"/>
      <c r="B119" s="6"/>
      <c r="C119" s="6"/>
      <c r="D119" s="6"/>
      <c r="E119" s="5"/>
      <c r="F119" s="5"/>
      <c r="G119" s="5"/>
    </row>
    <row r="120" spans="1:7" x14ac:dyDescent="0.35">
      <c r="A120" s="6"/>
      <c r="B120" s="6"/>
      <c r="C120" s="6"/>
      <c r="D120" s="6"/>
      <c r="E120" s="5"/>
      <c r="F120" s="5"/>
      <c r="G120" s="5"/>
    </row>
    <row r="121" spans="1:7" x14ac:dyDescent="0.35">
      <c r="A121" s="6"/>
      <c r="B121" s="6"/>
      <c r="C121" s="6"/>
      <c r="D121" s="6"/>
      <c r="E121" s="5"/>
      <c r="F121" s="5"/>
      <c r="G121" s="5"/>
    </row>
    <row r="122" spans="1:7" x14ac:dyDescent="0.35">
      <c r="A122" s="6"/>
      <c r="B122" s="6"/>
      <c r="C122" s="6"/>
      <c r="D122" s="6"/>
      <c r="E122" s="5"/>
      <c r="F122" s="5"/>
      <c r="G122" s="5"/>
    </row>
    <row r="123" spans="1:7" x14ac:dyDescent="0.35">
      <c r="A123" s="6"/>
      <c r="B123" s="6"/>
      <c r="C123" s="6"/>
      <c r="D123" s="6"/>
      <c r="E123" s="5"/>
      <c r="F123" s="5"/>
      <c r="G123" s="5"/>
    </row>
    <row r="124" spans="1:7" x14ac:dyDescent="0.35">
      <c r="A124" s="6"/>
      <c r="B124" s="6"/>
      <c r="C124" s="6"/>
      <c r="D124" s="6"/>
      <c r="E124" s="5"/>
      <c r="F124" s="5"/>
      <c r="G124" s="5"/>
    </row>
    <row r="125" spans="1:7" x14ac:dyDescent="0.35">
      <c r="A125" s="6"/>
      <c r="B125" s="6"/>
      <c r="C125" s="6"/>
      <c r="D125" s="6"/>
      <c r="E125" s="5"/>
      <c r="F125" s="5"/>
      <c r="G125" s="5"/>
    </row>
    <row r="126" spans="1:7" x14ac:dyDescent="0.35">
      <c r="A126" s="6"/>
      <c r="B126" s="6"/>
      <c r="C126" s="6"/>
      <c r="D126" s="6"/>
      <c r="E126" s="5"/>
      <c r="F126" s="5"/>
      <c r="G126" s="5"/>
    </row>
    <row r="127" spans="1:7" x14ac:dyDescent="0.35">
      <c r="A127" s="6"/>
      <c r="B127" s="6"/>
      <c r="C127" s="6"/>
      <c r="D127" s="6"/>
      <c r="E127" s="5"/>
      <c r="F127" s="5"/>
      <c r="G127" s="5"/>
    </row>
    <row r="128" spans="1:7" x14ac:dyDescent="0.35">
      <c r="A128" s="6"/>
      <c r="B128" s="6"/>
      <c r="C128" s="6"/>
      <c r="D128" s="6"/>
      <c r="E128" s="5"/>
      <c r="F128" s="5"/>
      <c r="G128" s="5"/>
    </row>
    <row r="129" spans="1:7" x14ac:dyDescent="0.35">
      <c r="A129" s="6"/>
      <c r="B129" s="6"/>
      <c r="C129" s="6"/>
      <c r="D129" s="6"/>
      <c r="E129" s="5"/>
      <c r="F129" s="5"/>
      <c r="G129" s="5"/>
    </row>
    <row r="130" spans="1:7" x14ac:dyDescent="0.35">
      <c r="A130" s="6"/>
      <c r="B130" s="6"/>
      <c r="C130" s="6"/>
      <c r="D130" s="6"/>
      <c r="E130" s="5"/>
      <c r="F130" s="5"/>
      <c r="G130" s="5"/>
    </row>
    <row r="131" spans="1:7" x14ac:dyDescent="0.35">
      <c r="A131" s="6"/>
      <c r="B131" s="6"/>
      <c r="C131" s="6"/>
      <c r="D131" s="6"/>
      <c r="E131" s="5"/>
      <c r="F131" s="5"/>
      <c r="G131" s="5"/>
    </row>
    <row r="132" spans="1:7" x14ac:dyDescent="0.35">
      <c r="A132" s="6"/>
      <c r="B132" s="6"/>
      <c r="C132" s="6"/>
      <c r="D132" s="6"/>
      <c r="E132" s="5"/>
      <c r="F132" s="5"/>
      <c r="G132" s="5"/>
    </row>
    <row r="133" spans="1:7" x14ac:dyDescent="0.35">
      <c r="A133" s="6"/>
      <c r="B133" s="6"/>
      <c r="C133" s="6"/>
      <c r="D133" s="6"/>
      <c r="E133" s="5"/>
      <c r="F133" s="5"/>
      <c r="G133" s="5"/>
    </row>
    <row r="134" spans="1:7" x14ac:dyDescent="0.35">
      <c r="A134" s="6"/>
      <c r="B134" s="6"/>
      <c r="C134" s="6"/>
      <c r="D134" s="6"/>
      <c r="E134" s="5"/>
      <c r="F134" s="5"/>
      <c r="G134" s="5"/>
    </row>
    <row r="135" spans="1:7" x14ac:dyDescent="0.35">
      <c r="A135" s="6"/>
      <c r="B135" s="6"/>
      <c r="C135" s="6"/>
      <c r="D135" s="6"/>
      <c r="E135" s="5"/>
      <c r="F135" s="5"/>
      <c r="G135" s="5"/>
    </row>
    <row r="136" spans="1:7" x14ac:dyDescent="0.35">
      <c r="A136" s="6"/>
      <c r="B136" s="6"/>
      <c r="C136" s="6"/>
      <c r="D136" s="6"/>
      <c r="E136" s="5"/>
      <c r="F136" s="5"/>
      <c r="G136" s="5"/>
    </row>
    <row r="137" spans="1:7" x14ac:dyDescent="0.35">
      <c r="A137" s="6"/>
      <c r="B137" s="6"/>
      <c r="C137" s="6"/>
      <c r="D137" s="6"/>
      <c r="E137" s="5"/>
      <c r="F137" s="5"/>
      <c r="G137" s="5"/>
    </row>
    <row r="138" spans="1:7" x14ac:dyDescent="0.35">
      <c r="A138" s="6"/>
      <c r="B138" s="6"/>
      <c r="C138" s="6"/>
      <c r="D138" s="6"/>
      <c r="E138" s="5"/>
      <c r="F138" s="5"/>
      <c r="G138" s="5"/>
    </row>
    <row r="139" spans="1:7" x14ac:dyDescent="0.35">
      <c r="A139" s="6"/>
      <c r="B139" s="6"/>
      <c r="C139" s="6"/>
      <c r="D139" s="6"/>
      <c r="E139" s="5"/>
      <c r="F139" s="5"/>
      <c r="G139" s="5"/>
    </row>
    <row r="140" spans="1:7" x14ac:dyDescent="0.35">
      <c r="A140" s="6"/>
      <c r="B140" s="6"/>
      <c r="C140" s="6"/>
      <c r="D140" s="6"/>
      <c r="E140" s="5"/>
      <c r="F140" s="5"/>
      <c r="G140" s="5"/>
    </row>
    <row r="141" spans="1:7" x14ac:dyDescent="0.35">
      <c r="A141" s="6"/>
      <c r="B141" s="6"/>
      <c r="C141" s="6"/>
      <c r="D141" s="6"/>
      <c r="E141" s="5"/>
      <c r="F141" s="5"/>
      <c r="G141" s="5"/>
    </row>
    <row r="142" spans="1:7" x14ac:dyDescent="0.35">
      <c r="A142" s="6"/>
      <c r="B142" s="6"/>
      <c r="C142" s="6"/>
      <c r="D142" s="6"/>
      <c r="E142" s="5"/>
      <c r="F142" s="5"/>
      <c r="G142" s="5"/>
    </row>
    <row r="143" spans="1:7" x14ac:dyDescent="0.35">
      <c r="A143" s="6"/>
      <c r="B143" s="6"/>
      <c r="C143" s="6"/>
      <c r="D143" s="6"/>
      <c r="E143" s="5"/>
      <c r="F143" s="5"/>
      <c r="G143" s="5"/>
    </row>
    <row r="144" spans="1:7" x14ac:dyDescent="0.35">
      <c r="A144" s="6"/>
      <c r="B144" s="6"/>
      <c r="C144" s="6"/>
      <c r="D144" s="6"/>
      <c r="E144" s="5"/>
      <c r="F144" s="5"/>
      <c r="G144" s="5"/>
    </row>
    <row r="145" spans="1:7" x14ac:dyDescent="0.35">
      <c r="A145" s="6"/>
      <c r="B145" s="6"/>
      <c r="C145" s="6"/>
      <c r="D145" s="6"/>
      <c r="E145" s="5"/>
      <c r="F145" s="5"/>
      <c r="G145" s="5"/>
    </row>
    <row r="146" spans="1:7" x14ac:dyDescent="0.35">
      <c r="A146" s="6"/>
      <c r="B146" s="6"/>
      <c r="C146" s="6"/>
      <c r="D146" s="6"/>
      <c r="E146" s="5"/>
      <c r="F146" s="5"/>
      <c r="G146" s="5"/>
    </row>
    <row r="147" spans="1:7" x14ac:dyDescent="0.35">
      <c r="A147" s="6"/>
      <c r="B147" s="6"/>
      <c r="C147" s="6"/>
      <c r="D147" s="6"/>
      <c r="E147" s="5"/>
      <c r="F147" s="5"/>
      <c r="G147" s="5"/>
    </row>
    <row r="148" spans="1:7" x14ac:dyDescent="0.35">
      <c r="A148" s="6"/>
      <c r="B148" s="6"/>
      <c r="C148" s="6"/>
      <c r="D148" s="6"/>
      <c r="E148" s="5"/>
      <c r="F148" s="5"/>
      <c r="G148" s="5"/>
    </row>
    <row r="149" spans="1:7" x14ac:dyDescent="0.35">
      <c r="A149" s="6"/>
      <c r="B149" s="6"/>
      <c r="C149" s="6"/>
      <c r="D149" s="6"/>
      <c r="E149" s="5"/>
      <c r="F149" s="5"/>
      <c r="G149" s="5"/>
    </row>
    <row r="150" spans="1:7" x14ac:dyDescent="0.35">
      <c r="A150" s="6"/>
      <c r="B150" s="6"/>
      <c r="C150" s="6"/>
      <c r="D150" s="6"/>
      <c r="E150" s="5"/>
      <c r="F150" s="5"/>
      <c r="G150" s="5"/>
    </row>
    <row r="151" spans="1:7" x14ac:dyDescent="0.35">
      <c r="A151" s="6"/>
      <c r="B151" s="6"/>
      <c r="C151" s="6"/>
      <c r="D151" s="6"/>
      <c r="E151" s="5"/>
      <c r="F151" s="5"/>
      <c r="G151" s="5"/>
    </row>
    <row r="152" spans="1:7" x14ac:dyDescent="0.35">
      <c r="A152" s="6"/>
      <c r="B152" s="6"/>
      <c r="C152" s="6"/>
      <c r="D152" s="6"/>
      <c r="E152" s="5"/>
      <c r="F152" s="5"/>
      <c r="G152" s="5"/>
    </row>
    <row r="153" spans="1:7" x14ac:dyDescent="0.35">
      <c r="A153" s="6"/>
      <c r="B153" s="6"/>
      <c r="C153" s="6"/>
      <c r="D153" s="6"/>
      <c r="E153" s="5"/>
      <c r="F153" s="5"/>
      <c r="G153" s="5"/>
    </row>
    <row r="154" spans="1:7" x14ac:dyDescent="0.35">
      <c r="A154" s="6"/>
      <c r="B154" s="6"/>
      <c r="C154" s="6"/>
      <c r="D154" s="6"/>
      <c r="E154" s="5"/>
      <c r="F154" s="5"/>
      <c r="G154" s="5"/>
    </row>
    <row r="155" spans="1:7" x14ac:dyDescent="0.35">
      <c r="A155" s="6"/>
      <c r="B155" s="6"/>
      <c r="C155" s="6"/>
      <c r="D155" s="6"/>
      <c r="E155" s="5"/>
      <c r="F155" s="5"/>
      <c r="G155" s="5"/>
    </row>
    <row r="156" spans="1:7" x14ac:dyDescent="0.35">
      <c r="A156" s="6"/>
      <c r="B156" s="6"/>
      <c r="C156" s="6"/>
      <c r="D156" s="6"/>
      <c r="E156" s="5"/>
      <c r="F156" s="5"/>
      <c r="G156" s="5"/>
    </row>
    <row r="157" spans="1:7" x14ac:dyDescent="0.35">
      <c r="A157" s="6"/>
      <c r="B157" s="6"/>
      <c r="C157" s="6"/>
      <c r="D157" s="6"/>
      <c r="E157" s="5"/>
      <c r="F157" s="5"/>
      <c r="G157" s="5"/>
    </row>
    <row r="158" spans="1:7" x14ac:dyDescent="0.35">
      <c r="A158" s="6"/>
      <c r="B158" s="6"/>
      <c r="C158" s="6"/>
      <c r="D158" s="6"/>
      <c r="E158" s="5"/>
      <c r="F158" s="5"/>
      <c r="G158" s="5"/>
    </row>
    <row r="159" spans="1:7" x14ac:dyDescent="0.35">
      <c r="A159" s="6"/>
      <c r="B159" s="6"/>
      <c r="C159" s="6"/>
      <c r="D159" s="6"/>
      <c r="E159" s="5"/>
      <c r="F159" s="5"/>
      <c r="G159" s="5"/>
    </row>
    <row r="160" spans="1:7" x14ac:dyDescent="0.35">
      <c r="A160" s="6"/>
      <c r="B160" s="6"/>
      <c r="C160" s="6"/>
      <c r="D160" s="6"/>
      <c r="E160" s="5"/>
      <c r="F160" s="5"/>
      <c r="G160" s="5"/>
    </row>
    <row r="161" spans="1:7" x14ac:dyDescent="0.35">
      <c r="A161" s="6"/>
      <c r="B161" s="6"/>
      <c r="C161" s="6"/>
      <c r="D161" s="6"/>
      <c r="E161" s="5"/>
      <c r="F161" s="5"/>
      <c r="G161" s="5"/>
    </row>
    <row r="162" spans="1:7" x14ac:dyDescent="0.35">
      <c r="A162" s="6"/>
      <c r="B162" s="6"/>
      <c r="C162" s="6"/>
      <c r="D162" s="6"/>
      <c r="E162" s="5"/>
      <c r="F162" s="5"/>
      <c r="G162" s="5"/>
    </row>
    <row r="163" spans="1:7" x14ac:dyDescent="0.35">
      <c r="A163" s="6"/>
      <c r="B163" s="6"/>
      <c r="C163" s="6"/>
      <c r="D163" s="6"/>
      <c r="E163" s="5"/>
      <c r="F163" s="5"/>
      <c r="G163" s="5"/>
    </row>
    <row r="164" spans="1:7" x14ac:dyDescent="0.35">
      <c r="A164" s="6"/>
      <c r="B164" s="6"/>
      <c r="C164" s="6"/>
      <c r="D164" s="6"/>
      <c r="E164" s="5"/>
      <c r="F164" s="5"/>
      <c r="G164" s="5"/>
    </row>
    <row r="165" spans="1:7" x14ac:dyDescent="0.35">
      <c r="A165" s="6"/>
      <c r="B165" s="6"/>
      <c r="C165" s="6"/>
      <c r="D165" s="6"/>
      <c r="E165" s="5"/>
      <c r="F165" s="5"/>
      <c r="G165" s="5"/>
    </row>
    <row r="166" spans="1:7" x14ac:dyDescent="0.35">
      <c r="A166" s="6"/>
      <c r="B166" s="6"/>
      <c r="C166" s="6"/>
      <c r="D166" s="6"/>
      <c r="E166" s="5"/>
      <c r="F166" s="5"/>
      <c r="G166" s="5"/>
    </row>
    <row r="167" spans="1:7" x14ac:dyDescent="0.35">
      <c r="A167" s="6"/>
      <c r="B167" s="6"/>
      <c r="C167" s="6"/>
      <c r="D167" s="6"/>
      <c r="E167" s="5"/>
      <c r="F167" s="5"/>
      <c r="G167" s="5"/>
    </row>
    <row r="168" spans="1:7" x14ac:dyDescent="0.35">
      <c r="A168" s="6"/>
      <c r="B168" s="6"/>
      <c r="C168" s="6"/>
      <c r="D168" s="6"/>
      <c r="E168" s="5"/>
      <c r="F168" s="5"/>
      <c r="G168" s="5"/>
    </row>
    <row r="169" spans="1:7" x14ac:dyDescent="0.35">
      <c r="A169" s="6"/>
      <c r="B169" s="6"/>
      <c r="C169" s="6"/>
      <c r="D169" s="6"/>
      <c r="E169" s="5"/>
      <c r="F169" s="5"/>
      <c r="G169" s="5"/>
    </row>
    <row r="170" spans="1:7" x14ac:dyDescent="0.35">
      <c r="A170" s="6"/>
      <c r="B170" s="6"/>
      <c r="C170" s="6"/>
      <c r="D170" s="6"/>
      <c r="E170" s="5"/>
      <c r="F170" s="5"/>
      <c r="G170" s="5"/>
    </row>
    <row r="171" spans="1:7" x14ac:dyDescent="0.35">
      <c r="A171" s="6"/>
      <c r="B171" s="6"/>
      <c r="C171" s="6"/>
      <c r="D171" s="6"/>
      <c r="E171" s="5"/>
      <c r="F171" s="5"/>
      <c r="G171" s="5"/>
    </row>
    <row r="172" spans="1:7" x14ac:dyDescent="0.35">
      <c r="A172" s="6"/>
      <c r="B172" s="6"/>
      <c r="C172" s="6"/>
      <c r="D172" s="6"/>
      <c r="E172" s="5"/>
      <c r="F172" s="5"/>
      <c r="G172" s="5"/>
    </row>
    <row r="173" spans="1:7" x14ac:dyDescent="0.35">
      <c r="A173" s="6"/>
      <c r="B173" s="6"/>
      <c r="C173" s="6"/>
      <c r="D173" s="6"/>
      <c r="E173" s="5"/>
      <c r="F173" s="5"/>
      <c r="G173" s="5"/>
    </row>
    <row r="174" spans="1:7" x14ac:dyDescent="0.35">
      <c r="A174" s="6"/>
      <c r="B174" s="6"/>
      <c r="C174" s="6"/>
      <c r="D174" s="6"/>
      <c r="E174" s="5"/>
      <c r="F174" s="5"/>
      <c r="G174" s="5"/>
    </row>
    <row r="175" spans="1:7" x14ac:dyDescent="0.35">
      <c r="A175" s="6"/>
      <c r="B175" s="6"/>
      <c r="C175" s="6"/>
      <c r="D175" s="6"/>
      <c r="E175" s="5"/>
      <c r="F175" s="5"/>
      <c r="G175" s="5"/>
    </row>
    <row r="176" spans="1:7" x14ac:dyDescent="0.35">
      <c r="A176" s="6"/>
      <c r="B176" s="6"/>
      <c r="C176" s="6"/>
      <c r="D176" s="6"/>
      <c r="E176" s="5"/>
      <c r="F176" s="5"/>
      <c r="G176" s="5"/>
    </row>
    <row r="177" spans="1:7" x14ac:dyDescent="0.35">
      <c r="A177" s="6"/>
      <c r="B177" s="6"/>
      <c r="C177" s="6"/>
      <c r="D177" s="6"/>
      <c r="E177" s="5"/>
      <c r="F177" s="5"/>
      <c r="G177" s="5"/>
    </row>
    <row r="178" spans="1:7" x14ac:dyDescent="0.35">
      <c r="A178" s="6"/>
      <c r="B178" s="6"/>
      <c r="C178" s="6"/>
      <c r="D178" s="6"/>
      <c r="E178" s="5"/>
      <c r="F178" s="5"/>
      <c r="G178" s="5"/>
    </row>
    <row r="179" spans="1:7" x14ac:dyDescent="0.35">
      <c r="A179" s="6"/>
      <c r="B179" s="6"/>
      <c r="C179" s="6"/>
      <c r="D179" s="6"/>
      <c r="E179" s="5"/>
      <c r="F179" s="5"/>
      <c r="G179" s="5"/>
    </row>
    <row r="180" spans="1:7" x14ac:dyDescent="0.35">
      <c r="A180" s="6"/>
      <c r="B180" s="6"/>
      <c r="C180" s="6"/>
      <c r="D180" s="6"/>
      <c r="E180" s="5"/>
      <c r="F180" s="5"/>
      <c r="G180" s="5"/>
    </row>
    <row r="181" spans="1:7" x14ac:dyDescent="0.35">
      <c r="A181" s="6"/>
      <c r="B181" s="6"/>
      <c r="C181" s="6"/>
      <c r="D181" s="6"/>
      <c r="E181" s="5"/>
      <c r="F181" s="5"/>
      <c r="G181" s="5"/>
    </row>
    <row r="182" spans="1:7" x14ac:dyDescent="0.35">
      <c r="A182" s="6"/>
      <c r="B182" s="6"/>
      <c r="C182" s="6"/>
      <c r="D182" s="6"/>
      <c r="E182" s="5"/>
      <c r="F182" s="5"/>
      <c r="G182" s="5"/>
    </row>
    <row r="183" spans="1:7" x14ac:dyDescent="0.35">
      <c r="A183" s="6"/>
      <c r="B183" s="6"/>
      <c r="C183" s="6"/>
      <c r="D183" s="6"/>
      <c r="E183" s="5"/>
      <c r="F183" s="5"/>
      <c r="G183" s="5"/>
    </row>
    <row r="184" spans="1:7" x14ac:dyDescent="0.35">
      <c r="A184" s="6"/>
      <c r="B184" s="6"/>
      <c r="C184" s="6"/>
      <c r="D184" s="6"/>
      <c r="E184" s="5"/>
      <c r="F184" s="5"/>
      <c r="G184" s="5"/>
    </row>
    <row r="185" spans="1:7" x14ac:dyDescent="0.35">
      <c r="A185" s="6"/>
      <c r="B185" s="6"/>
      <c r="C185" s="6"/>
      <c r="D185" s="6"/>
      <c r="E185" s="5"/>
      <c r="F185" s="5"/>
      <c r="G185" s="5"/>
    </row>
    <row r="186" spans="1:7" x14ac:dyDescent="0.35">
      <c r="A186" s="6"/>
      <c r="B186" s="6"/>
      <c r="C186" s="6"/>
      <c r="D186" s="6"/>
      <c r="E186" s="5"/>
      <c r="F186" s="5"/>
      <c r="G186" s="5"/>
    </row>
    <row r="187" spans="1:7" x14ac:dyDescent="0.35">
      <c r="A187" s="6"/>
      <c r="B187" s="6"/>
      <c r="C187" s="6"/>
      <c r="D187" s="6"/>
      <c r="E187" s="5"/>
      <c r="F187" s="5"/>
      <c r="G187" s="5"/>
    </row>
    <row r="188" spans="1:7" x14ac:dyDescent="0.35">
      <c r="A188" s="6"/>
      <c r="B188" s="6"/>
      <c r="C188" s="6"/>
      <c r="D188" s="6"/>
      <c r="E188" s="5"/>
      <c r="F188" s="5"/>
      <c r="G188" s="5"/>
    </row>
    <row r="189" spans="1:7" x14ac:dyDescent="0.35">
      <c r="A189" s="6"/>
      <c r="B189" s="6"/>
      <c r="C189" s="6"/>
      <c r="D189" s="6"/>
      <c r="E189" s="5"/>
      <c r="F189" s="5"/>
      <c r="G189" s="5"/>
    </row>
    <row r="190" spans="1:7" x14ac:dyDescent="0.35">
      <c r="A190" s="6"/>
      <c r="B190" s="6"/>
      <c r="C190" s="6"/>
      <c r="D190" s="6"/>
      <c r="E190" s="5"/>
      <c r="F190" s="5"/>
      <c r="G190" s="5"/>
    </row>
    <row r="191" spans="1:7" x14ac:dyDescent="0.35">
      <c r="A191" s="6"/>
      <c r="B191" s="6"/>
      <c r="C191" s="6"/>
      <c r="D191" s="6"/>
      <c r="E191" s="5"/>
      <c r="F191" s="5"/>
      <c r="G191" s="5"/>
    </row>
    <row r="192" spans="1:7" x14ac:dyDescent="0.35">
      <c r="A192" s="6"/>
      <c r="B192" s="6"/>
      <c r="C192" s="6"/>
      <c r="D192" s="6"/>
      <c r="E192" s="5"/>
      <c r="F192" s="5"/>
      <c r="G192" s="5"/>
    </row>
    <row r="193" spans="1:7" x14ac:dyDescent="0.35">
      <c r="A193" s="6"/>
      <c r="B193" s="6"/>
      <c r="C193" s="6"/>
      <c r="D193" s="6"/>
      <c r="E193" s="5"/>
      <c r="F193" s="5"/>
      <c r="G193" s="5"/>
    </row>
    <row r="194" spans="1:7" x14ac:dyDescent="0.35">
      <c r="A194" s="6"/>
      <c r="B194" s="6"/>
      <c r="C194" s="6"/>
      <c r="D194" s="6"/>
      <c r="E194" s="5"/>
      <c r="F194" s="5"/>
      <c r="G194" s="5"/>
    </row>
    <row r="195" spans="1:7" x14ac:dyDescent="0.35">
      <c r="A195" s="6"/>
      <c r="B195" s="6"/>
      <c r="C195" s="6"/>
      <c r="D195" s="6"/>
      <c r="E195" s="5"/>
      <c r="F195" s="5"/>
      <c r="G195" s="5"/>
    </row>
    <row r="196" spans="1:7" x14ac:dyDescent="0.35">
      <c r="A196" s="6"/>
      <c r="B196" s="6"/>
      <c r="C196" s="6"/>
      <c r="D196" s="6"/>
      <c r="E196" s="5"/>
      <c r="F196" s="5"/>
      <c r="G196" s="5"/>
    </row>
    <row r="197" spans="1:7" x14ac:dyDescent="0.35">
      <c r="A197" s="6"/>
      <c r="B197" s="6"/>
      <c r="C197" s="6"/>
      <c r="D197" s="6"/>
      <c r="E197" s="5"/>
      <c r="F197" s="5"/>
      <c r="G197" s="5"/>
    </row>
    <row r="198" spans="1:7" x14ac:dyDescent="0.35">
      <c r="A198" s="6"/>
      <c r="B198" s="6"/>
      <c r="C198" s="6"/>
      <c r="D198" s="6"/>
      <c r="E198" s="5"/>
      <c r="F198" s="5"/>
      <c r="G198" s="5"/>
    </row>
    <row r="199" spans="1:7" x14ac:dyDescent="0.35">
      <c r="A199" s="6"/>
      <c r="B199" s="6"/>
      <c r="C199" s="6"/>
      <c r="D199" s="6"/>
      <c r="E199" s="5"/>
      <c r="F199" s="5"/>
      <c r="G199" s="5"/>
    </row>
    <row r="200" spans="1:7" x14ac:dyDescent="0.35">
      <c r="A200" s="6"/>
      <c r="B200" s="6"/>
      <c r="C200" s="6"/>
      <c r="D200" s="6"/>
      <c r="E200" s="5"/>
      <c r="F200" s="5"/>
      <c r="G200" s="5"/>
    </row>
    <row r="201" spans="1:7" x14ac:dyDescent="0.35">
      <c r="A201" s="6"/>
      <c r="B201" s="6"/>
      <c r="C201" s="6"/>
      <c r="D201" s="6"/>
      <c r="E201" s="5"/>
      <c r="F201" s="5"/>
      <c r="G201" s="5"/>
    </row>
    <row r="202" spans="1:7" x14ac:dyDescent="0.35">
      <c r="A202" s="6"/>
      <c r="B202" s="6"/>
      <c r="C202" s="6"/>
      <c r="D202" s="6"/>
      <c r="E202" s="5"/>
      <c r="F202" s="5"/>
      <c r="G202" s="5"/>
    </row>
    <row r="203" spans="1:7" x14ac:dyDescent="0.35">
      <c r="A203" s="6"/>
      <c r="B203" s="6"/>
      <c r="C203" s="6"/>
      <c r="D203" s="6"/>
      <c r="E203" s="5"/>
      <c r="F203" s="5"/>
      <c r="G203" s="5"/>
    </row>
    <row r="204" spans="1:7" x14ac:dyDescent="0.35">
      <c r="A204" s="6"/>
      <c r="B204" s="6"/>
      <c r="C204" s="6"/>
      <c r="D204" s="6"/>
      <c r="E204" s="5"/>
      <c r="F204" s="5"/>
      <c r="G204" s="5"/>
    </row>
    <row r="205" spans="1:7" x14ac:dyDescent="0.35">
      <c r="A205" s="6"/>
      <c r="B205" s="6"/>
      <c r="C205" s="6"/>
      <c r="D205" s="6"/>
      <c r="E205" s="5"/>
      <c r="F205" s="5"/>
      <c r="G205" s="5"/>
    </row>
    <row r="206" spans="1:7" x14ac:dyDescent="0.35">
      <c r="A206" s="6"/>
      <c r="B206" s="6"/>
      <c r="C206" s="6"/>
      <c r="D206" s="6"/>
      <c r="E206" s="5"/>
      <c r="F206" s="5"/>
      <c r="G206" s="5"/>
    </row>
    <row r="207" spans="1:7" x14ac:dyDescent="0.35">
      <c r="A207" s="6"/>
      <c r="B207" s="6"/>
      <c r="C207" s="6"/>
      <c r="D207" s="6"/>
      <c r="E207" s="5"/>
      <c r="F207" s="5"/>
      <c r="G207" s="5"/>
    </row>
    <row r="208" spans="1:7" x14ac:dyDescent="0.35">
      <c r="A208" s="6"/>
      <c r="B208" s="6"/>
      <c r="C208" s="6"/>
      <c r="D208" s="6"/>
      <c r="E208" s="5"/>
      <c r="F208" s="5"/>
      <c r="G208" s="5"/>
    </row>
    <row r="209" spans="1:7" x14ac:dyDescent="0.35">
      <c r="A209" s="6"/>
      <c r="B209" s="6"/>
      <c r="C209" s="6"/>
      <c r="D209" s="6"/>
      <c r="E209" s="5"/>
      <c r="F209" s="5"/>
      <c r="G209" s="5"/>
    </row>
    <row r="210" spans="1:7" x14ac:dyDescent="0.35">
      <c r="A210" s="6"/>
      <c r="B210" s="6"/>
      <c r="C210" s="6"/>
      <c r="D210" s="6"/>
      <c r="E210" s="5"/>
      <c r="F210" s="5"/>
      <c r="G210" s="5"/>
    </row>
    <row r="211" spans="1:7" x14ac:dyDescent="0.35">
      <c r="A211" s="6"/>
      <c r="B211" s="6"/>
      <c r="C211" s="6"/>
      <c r="D211" s="6"/>
      <c r="E211" s="5"/>
      <c r="F211" s="5"/>
      <c r="G211" s="5"/>
    </row>
    <row r="212" spans="1:7" x14ac:dyDescent="0.35">
      <c r="A212" s="6"/>
      <c r="B212" s="6"/>
      <c r="C212" s="6"/>
      <c r="D212" s="6"/>
      <c r="E212" s="5"/>
      <c r="F212" s="5"/>
      <c r="G212" s="5"/>
    </row>
    <row r="213" spans="1:7" x14ac:dyDescent="0.35">
      <c r="A213" s="6"/>
      <c r="B213" s="6"/>
      <c r="C213" s="6"/>
      <c r="D213" s="6"/>
      <c r="E213" s="5"/>
      <c r="F213" s="5"/>
      <c r="G213" s="5"/>
    </row>
    <row r="214" spans="1:7" x14ac:dyDescent="0.35">
      <c r="A214" s="6"/>
      <c r="B214" s="6"/>
      <c r="C214" s="6"/>
      <c r="D214" s="6"/>
      <c r="E214" s="5"/>
      <c r="F214" s="5"/>
      <c r="G214" s="5"/>
    </row>
    <row r="215" spans="1:7" x14ac:dyDescent="0.35">
      <c r="A215" s="6"/>
      <c r="B215" s="6"/>
      <c r="C215" s="6"/>
      <c r="D215" s="6"/>
      <c r="E215" s="5"/>
      <c r="F215" s="5"/>
      <c r="G215" s="5"/>
    </row>
    <row r="216" spans="1:7" x14ac:dyDescent="0.35">
      <c r="A216" s="6"/>
      <c r="B216" s="6"/>
      <c r="C216" s="6"/>
      <c r="D216" s="6"/>
      <c r="E216" s="5"/>
      <c r="F216" s="5"/>
      <c r="G216" s="5"/>
    </row>
    <row r="217" spans="1:7" x14ac:dyDescent="0.35">
      <c r="A217" s="6"/>
      <c r="B217" s="6"/>
      <c r="C217" s="6"/>
      <c r="D217" s="6"/>
      <c r="E217" s="5"/>
      <c r="F217" s="5"/>
      <c r="G217" s="5"/>
    </row>
    <row r="218" spans="1:7" x14ac:dyDescent="0.35">
      <c r="A218" s="6"/>
      <c r="B218" s="6"/>
      <c r="C218" s="6"/>
      <c r="D218" s="6"/>
      <c r="E218" s="5"/>
      <c r="F218" s="5"/>
      <c r="G218" s="5"/>
    </row>
    <row r="219" spans="1:7" x14ac:dyDescent="0.35">
      <c r="A219" s="6"/>
      <c r="B219" s="6"/>
      <c r="C219" s="6"/>
      <c r="D219" s="6"/>
      <c r="E219" s="5"/>
      <c r="F219" s="5"/>
      <c r="G219" s="5"/>
    </row>
    <row r="220" spans="1:7" x14ac:dyDescent="0.35">
      <c r="A220" s="6"/>
      <c r="B220" s="6"/>
      <c r="C220" s="6"/>
      <c r="D220" s="6"/>
      <c r="E220" s="5"/>
      <c r="F220" s="5"/>
      <c r="G220" s="5"/>
    </row>
    <row r="221" spans="1:7" x14ac:dyDescent="0.35">
      <c r="A221" s="6"/>
      <c r="B221" s="6"/>
      <c r="C221" s="6"/>
      <c r="D221" s="6"/>
      <c r="E221" s="5"/>
      <c r="F221" s="5"/>
      <c r="G221" s="5"/>
    </row>
    <row r="222" spans="1:7" x14ac:dyDescent="0.35">
      <c r="A222" s="6"/>
      <c r="B222" s="6"/>
      <c r="C222" s="6"/>
      <c r="D222" s="6"/>
      <c r="E222" s="5"/>
      <c r="F222" s="5"/>
      <c r="G222" s="5"/>
    </row>
    <row r="223" spans="1:7" x14ac:dyDescent="0.35">
      <c r="A223" s="6"/>
      <c r="B223" s="6"/>
      <c r="C223" s="6"/>
      <c r="D223" s="6"/>
      <c r="E223" s="5"/>
      <c r="F223" s="5"/>
      <c r="G223" s="5"/>
    </row>
    <row r="224" spans="1:7" x14ac:dyDescent="0.35">
      <c r="A224" s="6"/>
      <c r="B224" s="6"/>
      <c r="C224" s="6"/>
      <c r="D224" s="6"/>
      <c r="E224" s="5"/>
      <c r="F224" s="5"/>
      <c r="G224" s="5"/>
    </row>
    <row r="225" spans="1:7" x14ac:dyDescent="0.35">
      <c r="A225" s="6"/>
      <c r="B225" s="6"/>
      <c r="C225" s="6"/>
      <c r="D225" s="6"/>
      <c r="E225" s="5"/>
      <c r="F225" s="5"/>
      <c r="G225" s="5"/>
    </row>
    <row r="226" spans="1:7" x14ac:dyDescent="0.35">
      <c r="A226" s="6"/>
      <c r="B226" s="6"/>
      <c r="C226" s="6"/>
      <c r="D226" s="6"/>
      <c r="E226" s="5"/>
      <c r="F226" s="5"/>
      <c r="G226" s="5"/>
    </row>
    <row r="227" spans="1:7" x14ac:dyDescent="0.35">
      <c r="A227" s="6"/>
      <c r="B227" s="6"/>
      <c r="C227" s="6"/>
      <c r="D227" s="6"/>
      <c r="E227" s="5"/>
      <c r="F227" s="5"/>
      <c r="G227" s="5"/>
    </row>
    <row r="228" spans="1:7" x14ac:dyDescent="0.35">
      <c r="A228" s="6"/>
      <c r="B228" s="6"/>
      <c r="C228" s="6"/>
      <c r="D228" s="6"/>
      <c r="E228" s="5"/>
      <c r="F228" s="5"/>
      <c r="G228" s="5"/>
    </row>
    <row r="229" spans="1:7" x14ac:dyDescent="0.35">
      <c r="A229" s="6"/>
      <c r="B229" s="6"/>
      <c r="C229" s="6"/>
      <c r="D229" s="6"/>
      <c r="E229" s="5"/>
      <c r="F229" s="5"/>
      <c r="G229" s="5"/>
    </row>
    <row r="230" spans="1:7" x14ac:dyDescent="0.35">
      <c r="A230" s="6"/>
      <c r="B230" s="6"/>
      <c r="C230" s="6"/>
      <c r="D230" s="6"/>
      <c r="E230" s="5"/>
      <c r="F230" s="5"/>
      <c r="G230" s="5"/>
    </row>
    <row r="231" spans="1:7" x14ac:dyDescent="0.35">
      <c r="A231" s="6"/>
      <c r="B231" s="6"/>
      <c r="C231" s="6"/>
      <c r="D231" s="6"/>
      <c r="E231" s="5"/>
      <c r="F231" s="5"/>
      <c r="G231" s="5"/>
    </row>
    <row r="232" spans="1:7" x14ac:dyDescent="0.35">
      <c r="A232" s="6"/>
      <c r="B232" s="6"/>
      <c r="C232" s="6"/>
      <c r="D232" s="6"/>
      <c r="E232" s="5"/>
      <c r="F232" s="5"/>
      <c r="G232" s="5"/>
    </row>
    <row r="233" spans="1:7" x14ac:dyDescent="0.35">
      <c r="A233" s="6"/>
      <c r="B233" s="6"/>
      <c r="C233" s="6"/>
      <c r="D233" s="6"/>
      <c r="E233" s="5"/>
      <c r="F233" s="5"/>
      <c r="G233" s="5"/>
    </row>
    <row r="234" spans="1:7" x14ac:dyDescent="0.35">
      <c r="A234" s="6"/>
      <c r="B234" s="6"/>
      <c r="C234" s="6"/>
      <c r="D234" s="6"/>
      <c r="E234" s="5"/>
      <c r="F234" s="5"/>
      <c r="G234" s="5"/>
    </row>
  </sheetData>
  <autoFilter ref="A1:M112" xr:uid="{8D71110F-0DAC-4CF8-99F9-5CB57C4C5BD4}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9249-BF93-4AF8-99E2-24D09AC94C98}">
  <dimension ref="A1:M234"/>
  <sheetViews>
    <sheetView workbookViewId="0">
      <selection activeCell="J15" sqref="J15:M19"/>
    </sheetView>
  </sheetViews>
  <sheetFormatPr defaultRowHeight="14.5" x14ac:dyDescent="0.35"/>
  <sheetData>
    <row r="1" spans="1:13" x14ac:dyDescent="0.35">
      <c r="A1" s="6" t="s">
        <v>0</v>
      </c>
      <c r="B1" s="6" t="s">
        <v>1</v>
      </c>
      <c r="C1" s="6" t="s">
        <v>2</v>
      </c>
      <c r="D1" s="6" t="s">
        <v>3</v>
      </c>
      <c r="E1" s="5" t="s">
        <v>18</v>
      </c>
      <c r="F1" s="5" t="s">
        <v>158</v>
      </c>
      <c r="G1" s="5" t="s">
        <v>211</v>
      </c>
      <c r="J1" s="5"/>
      <c r="K1" t="s">
        <v>259</v>
      </c>
      <c r="L1" t="s">
        <v>260</v>
      </c>
      <c r="M1" s="8" t="s">
        <v>2</v>
      </c>
    </row>
    <row r="2" spans="1:13" x14ac:dyDescent="0.35">
      <c r="A2" s="6">
        <v>79576312</v>
      </c>
      <c r="B2" s="6" t="s">
        <v>4</v>
      </c>
      <c r="C2" s="6" t="s">
        <v>10</v>
      </c>
      <c r="D2" s="6" t="s">
        <v>8</v>
      </c>
      <c r="E2" s="5" t="s">
        <v>29</v>
      </c>
      <c r="F2" s="5" t="s">
        <v>60</v>
      </c>
      <c r="G2" s="5" t="s">
        <v>31</v>
      </c>
      <c r="J2" t="s">
        <v>5</v>
      </c>
      <c r="K2">
        <f>COUNTIF(C:C,"*30*")</f>
        <v>4</v>
      </c>
      <c r="L2">
        <v>32</v>
      </c>
      <c r="M2" s="9">
        <f>K2/L2</f>
        <v>0.125</v>
      </c>
    </row>
    <row r="3" spans="1:13" x14ac:dyDescent="0.35">
      <c r="A3" s="6">
        <v>79581717</v>
      </c>
      <c r="B3" s="6" t="s">
        <v>4</v>
      </c>
      <c r="C3" s="6" t="s">
        <v>7</v>
      </c>
      <c r="D3" s="6" t="s">
        <v>8</v>
      </c>
      <c r="E3" s="5" t="s">
        <v>23</v>
      </c>
      <c r="F3" s="5" t="s">
        <v>60</v>
      </c>
      <c r="G3" s="5" t="s">
        <v>150</v>
      </c>
      <c r="J3" t="s">
        <v>10</v>
      </c>
      <c r="K3">
        <f>COUNTIF(C:C,"*50*")</f>
        <v>7</v>
      </c>
      <c r="L3">
        <v>117</v>
      </c>
      <c r="M3" s="9">
        <f t="shared" ref="M3:M6" si="0">K3/L3</f>
        <v>5.9829059829059832E-2</v>
      </c>
    </row>
    <row r="4" spans="1:13" x14ac:dyDescent="0.35">
      <c r="A4" s="6">
        <v>79590695</v>
      </c>
      <c r="B4" s="6" t="s">
        <v>4</v>
      </c>
      <c r="C4" s="6" t="s">
        <v>9</v>
      </c>
      <c r="D4" s="6" t="s">
        <v>12</v>
      </c>
      <c r="E4" s="5" t="s">
        <v>23</v>
      </c>
      <c r="F4" s="5" t="s">
        <v>35</v>
      </c>
      <c r="G4" s="5" t="s">
        <v>60</v>
      </c>
      <c r="J4" t="s">
        <v>7</v>
      </c>
      <c r="K4">
        <f>COUNTIF(C:C,"*60*")</f>
        <v>29</v>
      </c>
      <c r="L4">
        <v>300</v>
      </c>
      <c r="M4" s="9">
        <f t="shared" si="0"/>
        <v>9.6666666666666665E-2</v>
      </c>
    </row>
    <row r="5" spans="1:13" x14ac:dyDescent="0.35">
      <c r="A5" s="6">
        <v>79593377</v>
      </c>
      <c r="B5" s="6" t="s">
        <v>4</v>
      </c>
      <c r="C5" s="6" t="s">
        <v>9</v>
      </c>
      <c r="D5" s="6" t="s">
        <v>13</v>
      </c>
      <c r="E5" s="5" t="s">
        <v>53</v>
      </c>
      <c r="F5" s="5" t="s">
        <v>165</v>
      </c>
      <c r="G5" s="5" t="s">
        <v>60</v>
      </c>
      <c r="J5" t="s">
        <v>9</v>
      </c>
      <c r="K5">
        <f>COUNTIF(C:C,"*70*")</f>
        <v>43</v>
      </c>
      <c r="L5">
        <v>281</v>
      </c>
      <c r="M5" s="9">
        <f t="shared" si="0"/>
        <v>0.15302491103202848</v>
      </c>
    </row>
    <row r="6" spans="1:13" x14ac:dyDescent="0.35">
      <c r="A6" s="6">
        <v>79600316</v>
      </c>
      <c r="B6" s="6" t="s">
        <v>4</v>
      </c>
      <c r="C6" s="6" t="s">
        <v>10</v>
      </c>
      <c r="D6" s="6" t="s">
        <v>6</v>
      </c>
      <c r="E6" s="5" t="s">
        <v>24</v>
      </c>
      <c r="F6" s="5" t="s">
        <v>28</v>
      </c>
      <c r="G6" s="5" t="s">
        <v>60</v>
      </c>
      <c r="J6" t="s">
        <v>14</v>
      </c>
      <c r="K6">
        <f>COUNTIF(C:C,"*80*")</f>
        <v>6</v>
      </c>
      <c r="L6">
        <v>52</v>
      </c>
      <c r="M6" s="9">
        <f t="shared" si="0"/>
        <v>0.11538461538461539</v>
      </c>
    </row>
    <row r="7" spans="1:13" x14ac:dyDescent="0.35">
      <c r="A7" s="6">
        <v>79601995</v>
      </c>
      <c r="B7" s="6" t="s">
        <v>4</v>
      </c>
      <c r="C7" s="6" t="s">
        <v>7</v>
      </c>
      <c r="D7" s="6" t="s">
        <v>8</v>
      </c>
      <c r="E7" s="5" t="s">
        <v>60</v>
      </c>
      <c r="F7" s="5" t="s">
        <v>33</v>
      </c>
      <c r="G7" s="5" t="s">
        <v>150</v>
      </c>
      <c r="M7" s="9"/>
    </row>
    <row r="8" spans="1:13" x14ac:dyDescent="0.35">
      <c r="A8" s="6">
        <v>79622173</v>
      </c>
      <c r="B8" s="6" t="s">
        <v>4</v>
      </c>
      <c r="C8" s="6" t="s">
        <v>9</v>
      </c>
      <c r="D8" s="6" t="s">
        <v>6</v>
      </c>
      <c r="E8" s="5" t="s">
        <v>60</v>
      </c>
      <c r="F8" s="5" t="s">
        <v>31</v>
      </c>
      <c r="G8" s="5" t="s">
        <v>182</v>
      </c>
      <c r="K8" t="s">
        <v>259</v>
      </c>
      <c r="L8" t="s">
        <v>260</v>
      </c>
      <c r="M8" s="8" t="s">
        <v>3</v>
      </c>
    </row>
    <row r="9" spans="1:13" x14ac:dyDescent="0.35">
      <c r="A9" s="6">
        <v>79644747</v>
      </c>
      <c r="B9" s="6" t="s">
        <v>4</v>
      </c>
      <c r="C9" s="6" t="s">
        <v>9</v>
      </c>
      <c r="D9" s="6" t="s">
        <v>11</v>
      </c>
      <c r="E9" s="5" t="s">
        <v>73</v>
      </c>
      <c r="F9" s="5" t="s">
        <v>78</v>
      </c>
      <c r="G9" s="5" t="s">
        <v>107</v>
      </c>
      <c r="J9" s="6" t="s">
        <v>12</v>
      </c>
      <c r="K9">
        <f>COUNTIF(D:D,"*Less*")</f>
        <v>9</v>
      </c>
      <c r="L9">
        <v>134</v>
      </c>
      <c r="M9" s="9">
        <f>K9/L9</f>
        <v>6.7164179104477612E-2</v>
      </c>
    </row>
    <row r="10" spans="1:13" x14ac:dyDescent="0.35">
      <c r="A10" s="6">
        <v>79813327</v>
      </c>
      <c r="B10" s="6" t="s">
        <v>4</v>
      </c>
      <c r="C10" s="6" t="s">
        <v>7</v>
      </c>
      <c r="D10" s="6" t="s">
        <v>12</v>
      </c>
      <c r="E10" s="5" t="s">
        <v>21</v>
      </c>
      <c r="F10" s="5" t="s">
        <v>60</v>
      </c>
      <c r="G10" s="5" t="s">
        <v>162</v>
      </c>
      <c r="J10" s="6" t="s">
        <v>8</v>
      </c>
      <c r="K10">
        <f>COUNTIF(D:D,"*5*")</f>
        <v>40</v>
      </c>
      <c r="L10">
        <v>313</v>
      </c>
      <c r="M10" s="9">
        <f t="shared" ref="M10:M13" si="1">K10/L10</f>
        <v>0.12779552715654952</v>
      </c>
    </row>
    <row r="11" spans="1:13" x14ac:dyDescent="0.35">
      <c r="A11" s="6">
        <v>80539469</v>
      </c>
      <c r="B11" s="6" t="s">
        <v>4</v>
      </c>
      <c r="C11" s="6" t="s">
        <v>7</v>
      </c>
      <c r="D11" s="6" t="s">
        <v>8</v>
      </c>
      <c r="E11" s="5" t="s">
        <v>23</v>
      </c>
      <c r="F11" s="5" t="s">
        <v>60</v>
      </c>
      <c r="G11" s="5" t="s">
        <v>150</v>
      </c>
      <c r="J11" s="6" t="s">
        <v>6</v>
      </c>
      <c r="K11">
        <f>COUNTIF(D:D,"*10*")</f>
        <v>21</v>
      </c>
      <c r="L11">
        <v>209</v>
      </c>
      <c r="M11" s="9">
        <f t="shared" si="1"/>
        <v>0.10047846889952153</v>
      </c>
    </row>
    <row r="12" spans="1:13" x14ac:dyDescent="0.35">
      <c r="A12" s="6">
        <v>80923693</v>
      </c>
      <c r="B12" s="6" t="s">
        <v>4</v>
      </c>
      <c r="C12" s="6" t="s">
        <v>9</v>
      </c>
      <c r="D12" s="6" t="s">
        <v>8</v>
      </c>
      <c r="E12" s="5" t="s">
        <v>23</v>
      </c>
      <c r="F12" s="5" t="s">
        <v>33</v>
      </c>
      <c r="G12" s="5" t="s">
        <v>60</v>
      </c>
      <c r="J12" s="6" t="s">
        <v>11</v>
      </c>
      <c r="K12">
        <f>COUNTIF(D:D,"*11*")</f>
        <v>18</v>
      </c>
      <c r="L12">
        <v>98</v>
      </c>
      <c r="M12" s="9">
        <f t="shared" si="1"/>
        <v>0.18367346938775511</v>
      </c>
    </row>
    <row r="13" spans="1:13" x14ac:dyDescent="0.35">
      <c r="A13" s="6">
        <v>80924455</v>
      </c>
      <c r="B13" s="6" t="s">
        <v>4</v>
      </c>
      <c r="C13" s="6" t="s">
        <v>7</v>
      </c>
      <c r="D13" s="6" t="s">
        <v>8</v>
      </c>
      <c r="E13" s="5" t="s">
        <v>28</v>
      </c>
      <c r="F13" s="5" t="s">
        <v>60</v>
      </c>
      <c r="G13" s="5" t="s">
        <v>185</v>
      </c>
      <c r="J13" s="6" t="s">
        <v>13</v>
      </c>
      <c r="K13">
        <f>COUNTIF(D:D,"*More*")</f>
        <v>1</v>
      </c>
      <c r="L13">
        <v>28</v>
      </c>
      <c r="M13" s="9">
        <f t="shared" si="1"/>
        <v>3.5714285714285712E-2</v>
      </c>
    </row>
    <row r="14" spans="1:13" x14ac:dyDescent="0.35">
      <c r="A14" s="6">
        <v>80928572</v>
      </c>
      <c r="B14" s="6" t="s">
        <v>4</v>
      </c>
      <c r="C14" s="6" t="s">
        <v>7</v>
      </c>
      <c r="D14" s="6" t="s">
        <v>11</v>
      </c>
      <c r="E14" s="5" t="s">
        <v>60</v>
      </c>
      <c r="F14" s="5" t="s">
        <v>23</v>
      </c>
      <c r="G14" s="5" t="s">
        <v>28</v>
      </c>
      <c r="M14" s="9"/>
    </row>
    <row r="15" spans="1:13" x14ac:dyDescent="0.35">
      <c r="A15" s="6">
        <v>80932703</v>
      </c>
      <c r="B15" s="6" t="s">
        <v>4</v>
      </c>
      <c r="C15" s="6" t="s">
        <v>7</v>
      </c>
      <c r="D15" s="6" t="s">
        <v>6</v>
      </c>
      <c r="E15" s="5" t="s">
        <v>102</v>
      </c>
      <c r="F15" s="5" t="s">
        <v>42</v>
      </c>
      <c r="G15" s="5" t="s">
        <v>36</v>
      </c>
      <c r="K15" t="s">
        <v>263</v>
      </c>
      <c r="L15" t="s">
        <v>264</v>
      </c>
      <c r="M15" t="s">
        <v>265</v>
      </c>
    </row>
    <row r="16" spans="1:13" x14ac:dyDescent="0.35">
      <c r="A16" s="6">
        <v>80937379</v>
      </c>
      <c r="B16" s="6" t="s">
        <v>4</v>
      </c>
      <c r="C16" s="6" t="s">
        <v>14</v>
      </c>
      <c r="D16" s="6" t="s">
        <v>8</v>
      </c>
      <c r="E16" s="5" t="s">
        <v>107</v>
      </c>
      <c r="F16" s="5" t="s">
        <v>183</v>
      </c>
      <c r="G16" s="5" t="s">
        <v>42</v>
      </c>
      <c r="J16" s="5" t="s">
        <v>60</v>
      </c>
      <c r="K16">
        <f>COUNTIF(E:E,"*bladder*")</f>
        <v>9</v>
      </c>
      <c r="L16">
        <f t="shared" ref="L16:M16" si="2">COUNTIF(F:F,"*bladder*")</f>
        <v>16</v>
      </c>
      <c r="M16">
        <f t="shared" si="2"/>
        <v>16</v>
      </c>
    </row>
    <row r="17" spans="1:13" x14ac:dyDescent="0.35">
      <c r="A17" s="6">
        <v>80975682</v>
      </c>
      <c r="B17" s="6" t="s">
        <v>4</v>
      </c>
      <c r="C17" s="6" t="s">
        <v>9</v>
      </c>
      <c r="D17" s="6" t="s">
        <v>8</v>
      </c>
      <c r="E17" s="5" t="s">
        <v>22</v>
      </c>
      <c r="F17" s="5" t="s">
        <v>60</v>
      </c>
      <c r="G17" s="5" t="s">
        <v>33</v>
      </c>
      <c r="J17" s="5" t="s">
        <v>46</v>
      </c>
      <c r="K17">
        <f>COUNTIF(E:E,"*bowel*")</f>
        <v>15</v>
      </c>
      <c r="L17">
        <f t="shared" ref="L17:M17" si="3">COUNTIF(F:F,"*bowel*")</f>
        <v>13</v>
      </c>
      <c r="M17">
        <f t="shared" si="3"/>
        <v>28</v>
      </c>
    </row>
    <row r="18" spans="1:13" x14ac:dyDescent="0.35">
      <c r="A18" s="6">
        <v>81006823</v>
      </c>
      <c r="B18" s="6" t="s">
        <v>4</v>
      </c>
      <c r="C18" s="6" t="s">
        <v>7</v>
      </c>
      <c r="D18" s="6" t="s">
        <v>6</v>
      </c>
      <c r="E18" s="5" t="s">
        <v>33</v>
      </c>
      <c r="F18" s="5" t="s">
        <v>60</v>
      </c>
      <c r="G18" s="5" t="s">
        <v>162</v>
      </c>
      <c r="J18" s="5" t="s">
        <v>86</v>
      </c>
      <c r="K18">
        <f>COUNTIF(E:E,"*incontin*")</f>
        <v>4</v>
      </c>
      <c r="L18">
        <f t="shared" ref="L18:M18" si="4">COUNTIF(F:F,"*incontin*")</f>
        <v>7</v>
      </c>
      <c r="M18">
        <f t="shared" si="4"/>
        <v>5</v>
      </c>
    </row>
    <row r="19" spans="1:13" x14ac:dyDescent="0.35">
      <c r="A19" s="6">
        <v>81019514</v>
      </c>
      <c r="B19" s="6" t="s">
        <v>4</v>
      </c>
      <c r="C19" s="6" t="s">
        <v>9</v>
      </c>
      <c r="D19" s="6" t="s">
        <v>8</v>
      </c>
      <c r="E19" s="5" t="s">
        <v>36</v>
      </c>
      <c r="F19" s="5" t="s">
        <v>60</v>
      </c>
      <c r="G19" s="5" t="s">
        <v>162</v>
      </c>
      <c r="J19" s="5" t="s">
        <v>266</v>
      </c>
      <c r="K19">
        <f>SUM(K16:K18)</f>
        <v>28</v>
      </c>
      <c r="L19">
        <f>SUM(L16:L18)</f>
        <v>36</v>
      </c>
      <c r="M19">
        <f>SUM(M16:M18)</f>
        <v>49</v>
      </c>
    </row>
    <row r="20" spans="1:13" x14ac:dyDescent="0.35">
      <c r="A20" s="6">
        <v>81024310</v>
      </c>
      <c r="B20" s="6" t="s">
        <v>4</v>
      </c>
      <c r="C20" s="6" t="s">
        <v>7</v>
      </c>
      <c r="D20" s="6" t="s">
        <v>8</v>
      </c>
      <c r="E20" s="5" t="s">
        <v>60</v>
      </c>
      <c r="F20" s="5" t="s">
        <v>195</v>
      </c>
      <c r="G20" s="5" t="s">
        <v>105</v>
      </c>
    </row>
    <row r="21" spans="1:13" x14ac:dyDescent="0.35">
      <c r="A21" s="6">
        <v>81041947</v>
      </c>
      <c r="B21" s="6" t="s">
        <v>4</v>
      </c>
      <c r="C21" s="6" t="s">
        <v>9</v>
      </c>
      <c r="D21" s="6" t="s">
        <v>11</v>
      </c>
      <c r="E21" s="5" t="s">
        <v>23</v>
      </c>
      <c r="F21" s="5" t="s">
        <v>107</v>
      </c>
      <c r="G21" s="5" t="s">
        <v>87</v>
      </c>
    </row>
    <row r="22" spans="1:13" x14ac:dyDescent="0.35">
      <c r="A22" s="6">
        <v>81043382</v>
      </c>
      <c r="B22" s="6" t="s">
        <v>4</v>
      </c>
      <c r="C22" s="6" t="s">
        <v>9</v>
      </c>
      <c r="D22" s="6" t="s">
        <v>6</v>
      </c>
      <c r="E22" s="5" t="s">
        <v>107</v>
      </c>
      <c r="F22" s="5" t="s">
        <v>45</v>
      </c>
      <c r="G22" s="5" t="s">
        <v>183</v>
      </c>
    </row>
    <row r="23" spans="1:13" x14ac:dyDescent="0.35">
      <c r="A23" s="6">
        <v>81056651</v>
      </c>
      <c r="B23" s="6" t="s">
        <v>4</v>
      </c>
      <c r="C23" s="6" t="s">
        <v>9</v>
      </c>
      <c r="D23" s="6" t="s">
        <v>11</v>
      </c>
      <c r="E23" s="5" t="s">
        <v>126</v>
      </c>
      <c r="F23" s="5" t="s">
        <v>35</v>
      </c>
      <c r="G23" s="5" t="s">
        <v>244</v>
      </c>
    </row>
    <row r="24" spans="1:13" x14ac:dyDescent="0.35">
      <c r="A24" s="6">
        <v>81077725</v>
      </c>
      <c r="B24" s="6" t="s">
        <v>4</v>
      </c>
      <c r="C24" s="6" t="s">
        <v>9</v>
      </c>
      <c r="D24" s="6" t="s">
        <v>8</v>
      </c>
      <c r="E24" s="5" t="s">
        <v>111</v>
      </c>
      <c r="F24" s="5" t="s">
        <v>60</v>
      </c>
      <c r="G24" s="5" t="s">
        <v>150</v>
      </c>
    </row>
    <row r="25" spans="1:13" x14ac:dyDescent="0.35">
      <c r="A25" s="6">
        <v>81087659</v>
      </c>
      <c r="B25" s="6" t="s">
        <v>4</v>
      </c>
      <c r="C25" s="6" t="s">
        <v>9</v>
      </c>
      <c r="D25" s="6" t="s">
        <v>12</v>
      </c>
      <c r="E25" s="5" t="s">
        <v>46</v>
      </c>
      <c r="F25" s="5" t="s">
        <v>66</v>
      </c>
      <c r="G25" s="5" t="s">
        <v>60</v>
      </c>
    </row>
    <row r="26" spans="1:13" x14ac:dyDescent="0.35">
      <c r="A26" s="6">
        <v>81105962</v>
      </c>
      <c r="B26" s="6" t="s">
        <v>4</v>
      </c>
      <c r="C26" s="6" t="s">
        <v>10</v>
      </c>
      <c r="D26" s="6" t="s">
        <v>11</v>
      </c>
      <c r="E26" s="5" t="s">
        <v>32</v>
      </c>
      <c r="F26" s="5" t="s">
        <v>60</v>
      </c>
      <c r="G26" s="5" t="s">
        <v>35</v>
      </c>
    </row>
    <row r="27" spans="1:13" x14ac:dyDescent="0.35">
      <c r="A27" s="6">
        <v>81148906</v>
      </c>
      <c r="B27" s="6" t="s">
        <v>4</v>
      </c>
      <c r="C27" s="6" t="s">
        <v>7</v>
      </c>
      <c r="D27" s="6" t="s">
        <v>6</v>
      </c>
      <c r="E27" s="5" t="s">
        <v>134</v>
      </c>
      <c r="F27" s="5" t="s">
        <v>113</v>
      </c>
      <c r="G27" s="5" t="s">
        <v>244</v>
      </c>
    </row>
    <row r="28" spans="1:13" x14ac:dyDescent="0.35">
      <c r="A28" s="6">
        <v>80993056</v>
      </c>
      <c r="B28" s="6" t="s">
        <v>15</v>
      </c>
      <c r="C28" s="6" t="s">
        <v>9</v>
      </c>
      <c r="D28" s="6" t="s">
        <v>8</v>
      </c>
      <c r="E28" s="5" t="s">
        <v>31</v>
      </c>
      <c r="F28" s="5" t="s">
        <v>60</v>
      </c>
      <c r="G28" s="5" t="s">
        <v>48</v>
      </c>
    </row>
    <row r="29" spans="1:13" x14ac:dyDescent="0.35">
      <c r="A29" s="6">
        <v>81032029</v>
      </c>
      <c r="B29" s="6" t="s">
        <v>15</v>
      </c>
      <c r="C29" s="6" t="s">
        <v>9</v>
      </c>
      <c r="D29" s="6" t="s">
        <v>12</v>
      </c>
      <c r="E29" s="5" t="s">
        <v>19</v>
      </c>
      <c r="F29" s="5" t="s">
        <v>205</v>
      </c>
      <c r="G29" s="5" t="s">
        <v>35</v>
      </c>
    </row>
    <row r="30" spans="1:13" x14ac:dyDescent="0.35">
      <c r="A30" s="6">
        <v>81034572</v>
      </c>
      <c r="B30" s="6" t="s">
        <v>15</v>
      </c>
      <c r="C30" s="6" t="s">
        <v>7</v>
      </c>
      <c r="D30" s="6" t="s">
        <v>6</v>
      </c>
      <c r="E30" s="5" t="s">
        <v>96</v>
      </c>
      <c r="F30" s="5" t="s">
        <v>206</v>
      </c>
      <c r="G30" s="5" t="s">
        <v>61</v>
      </c>
    </row>
    <row r="31" spans="1:13" x14ac:dyDescent="0.35">
      <c r="A31" s="6">
        <v>81043164</v>
      </c>
      <c r="B31" s="6" t="s">
        <v>15</v>
      </c>
      <c r="C31" s="6" t="s">
        <v>9</v>
      </c>
      <c r="D31" s="6" t="s">
        <v>6</v>
      </c>
      <c r="E31" s="5" t="s">
        <v>141</v>
      </c>
      <c r="F31" s="5" t="s">
        <v>93</v>
      </c>
      <c r="G31" s="5" t="s">
        <v>60</v>
      </c>
    </row>
    <row r="32" spans="1:13" x14ac:dyDescent="0.35">
      <c r="A32" s="6">
        <v>81142670</v>
      </c>
      <c r="B32" s="6" t="s">
        <v>15</v>
      </c>
      <c r="C32" s="6" t="s">
        <v>9</v>
      </c>
      <c r="D32" s="6" t="s">
        <v>11</v>
      </c>
      <c r="E32" s="5" t="s">
        <v>154</v>
      </c>
      <c r="F32" s="5" t="s">
        <v>36</v>
      </c>
      <c r="G32" s="5" t="s">
        <v>60</v>
      </c>
    </row>
    <row r="33" spans="1:7" x14ac:dyDescent="0.35">
      <c r="A33" s="6">
        <v>79575447</v>
      </c>
      <c r="B33" s="6" t="s">
        <v>16</v>
      </c>
      <c r="C33" s="6" t="s">
        <v>17</v>
      </c>
      <c r="D33" s="6" t="s">
        <v>17</v>
      </c>
      <c r="E33" s="5" t="s">
        <v>61</v>
      </c>
      <c r="F33" s="5" t="s">
        <v>78</v>
      </c>
      <c r="G33" s="5" t="s">
        <v>256</v>
      </c>
    </row>
    <row r="34" spans="1:7" x14ac:dyDescent="0.35">
      <c r="A34" s="6">
        <v>79575809</v>
      </c>
      <c r="B34" s="6" t="s">
        <v>4</v>
      </c>
      <c r="C34" s="6" t="s">
        <v>10</v>
      </c>
      <c r="D34" s="6" t="s">
        <v>8</v>
      </c>
      <c r="E34" s="5" t="s">
        <v>22</v>
      </c>
      <c r="F34" s="5" t="s">
        <v>46</v>
      </c>
      <c r="G34" s="5" t="s">
        <v>42</v>
      </c>
    </row>
    <row r="35" spans="1:7" x14ac:dyDescent="0.35">
      <c r="A35" s="6">
        <v>79579468</v>
      </c>
      <c r="B35" s="6" t="s">
        <v>4</v>
      </c>
      <c r="C35" s="6" t="s">
        <v>7</v>
      </c>
      <c r="D35" s="6" t="s">
        <v>6</v>
      </c>
      <c r="E35" s="5" t="s">
        <v>40</v>
      </c>
      <c r="F35" s="5" t="s">
        <v>150</v>
      </c>
      <c r="G35" s="5" t="s">
        <v>46</v>
      </c>
    </row>
    <row r="36" spans="1:7" x14ac:dyDescent="0.35">
      <c r="A36" s="6">
        <v>79581899</v>
      </c>
      <c r="B36" s="6" t="s">
        <v>4</v>
      </c>
      <c r="C36" s="6" t="s">
        <v>9</v>
      </c>
      <c r="D36" s="6" t="s">
        <v>8</v>
      </c>
      <c r="E36" s="5" t="s">
        <v>46</v>
      </c>
      <c r="F36" s="5" t="s">
        <v>161</v>
      </c>
      <c r="G36" s="5" t="s">
        <v>42</v>
      </c>
    </row>
    <row r="37" spans="1:7" x14ac:dyDescent="0.35">
      <c r="A37" s="6">
        <v>79590671</v>
      </c>
      <c r="B37" s="6" t="s">
        <v>4</v>
      </c>
      <c r="C37" s="6" t="s">
        <v>7</v>
      </c>
      <c r="D37" s="6" t="s">
        <v>8</v>
      </c>
      <c r="E37" s="5" t="s">
        <v>46</v>
      </c>
      <c r="F37" s="5" t="s">
        <v>150</v>
      </c>
      <c r="G37" s="5" t="s">
        <v>21</v>
      </c>
    </row>
    <row r="38" spans="1:7" x14ac:dyDescent="0.35">
      <c r="A38" s="6">
        <v>79591891</v>
      </c>
      <c r="B38" s="6" t="s">
        <v>4</v>
      </c>
      <c r="C38" s="6" t="s">
        <v>7</v>
      </c>
      <c r="D38" s="6" t="s">
        <v>8</v>
      </c>
      <c r="E38" s="5" t="s">
        <v>28</v>
      </c>
      <c r="F38" s="5" t="s">
        <v>41</v>
      </c>
      <c r="G38" s="5" t="s">
        <v>46</v>
      </c>
    </row>
    <row r="39" spans="1:7" x14ac:dyDescent="0.35">
      <c r="A39" s="6">
        <v>79604695</v>
      </c>
      <c r="B39" s="6" t="s">
        <v>4</v>
      </c>
      <c r="C39" s="6" t="s">
        <v>14</v>
      </c>
      <c r="D39" s="6" t="s">
        <v>11</v>
      </c>
      <c r="E39" s="5" t="s">
        <v>33</v>
      </c>
      <c r="F39" s="5" t="s">
        <v>150</v>
      </c>
      <c r="G39" s="5" t="s">
        <v>46</v>
      </c>
    </row>
    <row r="40" spans="1:7" x14ac:dyDescent="0.35">
      <c r="A40" s="6">
        <v>79607912</v>
      </c>
      <c r="B40" s="6" t="s">
        <v>4</v>
      </c>
      <c r="C40" s="6" t="s">
        <v>7</v>
      </c>
      <c r="D40" s="6" t="s">
        <v>6</v>
      </c>
      <c r="E40" s="5" t="s">
        <v>25</v>
      </c>
      <c r="F40" s="5" t="s">
        <v>46</v>
      </c>
      <c r="G40" s="5" t="s">
        <v>162</v>
      </c>
    </row>
    <row r="41" spans="1:7" x14ac:dyDescent="0.35">
      <c r="A41" s="6">
        <v>79637794</v>
      </c>
      <c r="B41" s="6" t="s">
        <v>4</v>
      </c>
      <c r="C41" s="6" t="s">
        <v>9</v>
      </c>
      <c r="D41" s="6" t="s">
        <v>11</v>
      </c>
      <c r="E41" s="5" t="s">
        <v>28</v>
      </c>
      <c r="F41" s="5" t="s">
        <v>35</v>
      </c>
      <c r="G41" s="5" t="s">
        <v>46</v>
      </c>
    </row>
    <row r="42" spans="1:7" x14ac:dyDescent="0.35">
      <c r="A42" s="6">
        <v>79639090</v>
      </c>
      <c r="B42" s="6" t="s">
        <v>4</v>
      </c>
      <c r="C42" s="6" t="s">
        <v>9</v>
      </c>
      <c r="D42" s="6" t="s">
        <v>6</v>
      </c>
      <c r="E42" s="5" t="s">
        <v>26</v>
      </c>
      <c r="F42" s="5" t="s">
        <v>46</v>
      </c>
      <c r="G42" s="5" t="s">
        <v>99</v>
      </c>
    </row>
    <row r="43" spans="1:7" x14ac:dyDescent="0.35">
      <c r="A43" s="6">
        <v>79644747</v>
      </c>
      <c r="B43" s="6" t="s">
        <v>4</v>
      </c>
      <c r="C43" s="6" t="s">
        <v>9</v>
      </c>
      <c r="D43" s="6" t="s">
        <v>11</v>
      </c>
      <c r="E43" s="5" t="s">
        <v>73</v>
      </c>
      <c r="F43" s="5" t="s">
        <v>78</v>
      </c>
      <c r="G43" s="5" t="s">
        <v>107</v>
      </c>
    </row>
    <row r="44" spans="1:7" x14ac:dyDescent="0.35">
      <c r="A44" s="6">
        <v>79653398</v>
      </c>
      <c r="B44" s="6" t="s">
        <v>4</v>
      </c>
      <c r="C44" s="6" t="s">
        <v>7</v>
      </c>
      <c r="D44" s="6" t="s">
        <v>8</v>
      </c>
      <c r="E44" s="5" t="s">
        <v>75</v>
      </c>
      <c r="F44" s="5" t="s">
        <v>33</v>
      </c>
      <c r="G44" s="5" t="s">
        <v>46</v>
      </c>
    </row>
    <row r="45" spans="1:7" x14ac:dyDescent="0.35">
      <c r="A45" s="6">
        <v>79756909</v>
      </c>
      <c r="B45" s="6" t="s">
        <v>4</v>
      </c>
      <c r="C45" s="6" t="s">
        <v>10</v>
      </c>
      <c r="D45" s="6" t="s">
        <v>8</v>
      </c>
      <c r="E45" s="5" t="s">
        <v>20</v>
      </c>
      <c r="F45" s="5" t="s">
        <v>35</v>
      </c>
      <c r="G45" s="5" t="s">
        <v>46</v>
      </c>
    </row>
    <row r="46" spans="1:7" x14ac:dyDescent="0.35">
      <c r="A46" s="6">
        <v>79779024</v>
      </c>
      <c r="B46" s="6" t="s">
        <v>4</v>
      </c>
      <c r="C46" s="6" t="s">
        <v>9</v>
      </c>
      <c r="D46" s="6" t="s">
        <v>6</v>
      </c>
      <c r="E46" s="5" t="s">
        <v>32</v>
      </c>
      <c r="F46" s="5" t="s">
        <v>46</v>
      </c>
      <c r="G46" s="5"/>
    </row>
    <row r="47" spans="1:7" x14ac:dyDescent="0.35">
      <c r="A47" s="6">
        <v>80217385</v>
      </c>
      <c r="B47" s="6" t="s">
        <v>4</v>
      </c>
      <c r="C47" s="6" t="s">
        <v>7</v>
      </c>
      <c r="D47" s="6" t="s">
        <v>6</v>
      </c>
      <c r="E47" s="5" t="s">
        <v>20</v>
      </c>
      <c r="F47" s="5" t="s">
        <v>46</v>
      </c>
      <c r="G47" s="5" t="s">
        <v>33</v>
      </c>
    </row>
    <row r="48" spans="1:7" x14ac:dyDescent="0.35">
      <c r="A48" s="6">
        <v>80923101</v>
      </c>
      <c r="B48" s="6" t="s">
        <v>4</v>
      </c>
      <c r="C48" s="6" t="s">
        <v>7</v>
      </c>
      <c r="D48" s="6" t="s">
        <v>8</v>
      </c>
      <c r="E48" s="5" t="s">
        <v>46</v>
      </c>
      <c r="F48" s="5" t="s">
        <v>33</v>
      </c>
      <c r="G48" s="5" t="s">
        <v>61</v>
      </c>
    </row>
    <row r="49" spans="1:7" x14ac:dyDescent="0.35">
      <c r="A49" s="6">
        <v>80922490</v>
      </c>
      <c r="B49" s="6" t="s">
        <v>4</v>
      </c>
      <c r="C49" s="6" t="s">
        <v>9</v>
      </c>
      <c r="D49" s="6" t="s">
        <v>8</v>
      </c>
      <c r="E49" s="5" t="s">
        <v>46</v>
      </c>
      <c r="F49" s="5" t="s">
        <v>88</v>
      </c>
      <c r="G49" s="5" t="s">
        <v>23</v>
      </c>
    </row>
    <row r="50" spans="1:7" x14ac:dyDescent="0.35">
      <c r="A50" s="6">
        <v>80920322</v>
      </c>
      <c r="B50" s="6" t="s">
        <v>4</v>
      </c>
      <c r="C50" s="6" t="s">
        <v>9</v>
      </c>
      <c r="D50" s="6" t="s">
        <v>8</v>
      </c>
      <c r="E50" s="5" t="s">
        <v>25</v>
      </c>
      <c r="F50" s="5" t="s">
        <v>46</v>
      </c>
      <c r="G50" s="5" t="s">
        <v>33</v>
      </c>
    </row>
    <row r="51" spans="1:7" x14ac:dyDescent="0.35">
      <c r="A51" s="6">
        <v>80927494</v>
      </c>
      <c r="B51" s="6" t="s">
        <v>4</v>
      </c>
      <c r="C51" s="6" t="s">
        <v>9</v>
      </c>
      <c r="D51" s="6" t="s">
        <v>8</v>
      </c>
      <c r="E51" s="5" t="s">
        <v>35</v>
      </c>
      <c r="F51" s="5" t="s">
        <v>41</v>
      </c>
      <c r="G51" s="5" t="s">
        <v>46</v>
      </c>
    </row>
    <row r="52" spans="1:7" x14ac:dyDescent="0.35">
      <c r="A52" s="6">
        <v>80928376</v>
      </c>
      <c r="B52" s="6" t="s">
        <v>4</v>
      </c>
      <c r="C52" s="6" t="s">
        <v>7</v>
      </c>
      <c r="D52" s="6" t="s">
        <v>11</v>
      </c>
      <c r="E52" s="5" t="s">
        <v>99</v>
      </c>
      <c r="F52" s="5" t="s">
        <v>179</v>
      </c>
      <c r="G52" s="5" t="s">
        <v>229</v>
      </c>
    </row>
    <row r="53" spans="1:7" x14ac:dyDescent="0.35">
      <c r="A53" s="6">
        <v>80933910</v>
      </c>
      <c r="B53" s="6" t="s">
        <v>4</v>
      </c>
      <c r="C53" s="6" t="s">
        <v>7</v>
      </c>
      <c r="D53" s="6" t="s">
        <v>8</v>
      </c>
      <c r="E53" s="5" t="s">
        <v>36</v>
      </c>
      <c r="F53" s="5" t="s">
        <v>150</v>
      </c>
      <c r="G53" s="5" t="s">
        <v>46</v>
      </c>
    </row>
    <row r="54" spans="1:7" x14ac:dyDescent="0.35">
      <c r="A54" s="6">
        <v>80933834</v>
      </c>
      <c r="B54" s="6" t="s">
        <v>4</v>
      </c>
      <c r="C54" s="6" t="s">
        <v>5</v>
      </c>
      <c r="D54" s="6" t="s">
        <v>8</v>
      </c>
      <c r="E54" s="5" t="s">
        <v>21</v>
      </c>
      <c r="F54" s="5" t="s">
        <v>61</v>
      </c>
      <c r="G54" s="5" t="s">
        <v>46</v>
      </c>
    </row>
    <row r="55" spans="1:7" x14ac:dyDescent="0.35">
      <c r="A55" s="6">
        <v>80934272</v>
      </c>
      <c r="B55" s="6" t="s">
        <v>4</v>
      </c>
      <c r="C55" s="6" t="s">
        <v>14</v>
      </c>
      <c r="D55" s="6" t="s">
        <v>6</v>
      </c>
      <c r="E55" s="5" t="s">
        <v>104</v>
      </c>
      <c r="F55" s="5" t="s">
        <v>35</v>
      </c>
      <c r="G55" s="5" t="s">
        <v>233</v>
      </c>
    </row>
    <row r="56" spans="1:7" x14ac:dyDescent="0.35">
      <c r="A56" s="6">
        <v>80935720</v>
      </c>
      <c r="B56" s="6" t="s">
        <v>4</v>
      </c>
      <c r="C56" s="6" t="s">
        <v>7</v>
      </c>
      <c r="D56" s="6" t="s">
        <v>8</v>
      </c>
      <c r="E56" s="5" t="s">
        <v>32</v>
      </c>
      <c r="F56" s="5" t="s">
        <v>29</v>
      </c>
      <c r="G56" s="5" t="s">
        <v>46</v>
      </c>
    </row>
    <row r="57" spans="1:7" x14ac:dyDescent="0.35">
      <c r="A57" s="6">
        <v>80937379</v>
      </c>
      <c r="B57" s="6" t="s">
        <v>4</v>
      </c>
      <c r="C57" s="6" t="s">
        <v>14</v>
      </c>
      <c r="D57" s="6" t="s">
        <v>8</v>
      </c>
      <c r="E57" s="5" t="s">
        <v>107</v>
      </c>
      <c r="F57" s="5" t="s">
        <v>183</v>
      </c>
      <c r="G57" s="5" t="s">
        <v>42</v>
      </c>
    </row>
    <row r="58" spans="1:7" x14ac:dyDescent="0.35">
      <c r="A58" s="6">
        <v>80939486</v>
      </c>
      <c r="B58" s="6" t="s">
        <v>4</v>
      </c>
      <c r="C58" s="6" t="s">
        <v>7</v>
      </c>
      <c r="D58" s="6" t="s">
        <v>8</v>
      </c>
      <c r="E58" s="5" t="s">
        <v>22</v>
      </c>
      <c r="F58" s="5" t="s">
        <v>52</v>
      </c>
      <c r="G58" s="5" t="s">
        <v>46</v>
      </c>
    </row>
    <row r="59" spans="1:7" x14ac:dyDescent="0.35">
      <c r="A59" s="6">
        <v>80952481</v>
      </c>
      <c r="B59" s="6" t="s">
        <v>4</v>
      </c>
      <c r="C59" s="6" t="s">
        <v>9</v>
      </c>
      <c r="D59" s="6" t="s">
        <v>8</v>
      </c>
      <c r="E59" s="5" t="s">
        <v>35</v>
      </c>
      <c r="F59" s="5" t="s">
        <v>46</v>
      </c>
      <c r="G59" s="5" t="s">
        <v>20</v>
      </c>
    </row>
    <row r="60" spans="1:7" x14ac:dyDescent="0.35">
      <c r="A60" s="6">
        <v>80982722</v>
      </c>
      <c r="B60" s="6" t="s">
        <v>4</v>
      </c>
      <c r="C60" s="6" t="s">
        <v>7</v>
      </c>
      <c r="D60" s="6" t="s">
        <v>11</v>
      </c>
      <c r="E60" s="5" t="s">
        <v>46</v>
      </c>
      <c r="F60" s="5" t="s">
        <v>59</v>
      </c>
      <c r="G60" s="5" t="s">
        <v>98</v>
      </c>
    </row>
    <row r="61" spans="1:7" x14ac:dyDescent="0.35">
      <c r="A61" s="6">
        <v>81001683</v>
      </c>
      <c r="B61" s="6" t="s">
        <v>4</v>
      </c>
      <c r="C61" s="6" t="s">
        <v>9</v>
      </c>
      <c r="D61" s="6" t="s">
        <v>6</v>
      </c>
      <c r="E61" s="5" t="s">
        <v>111</v>
      </c>
      <c r="F61" s="5" t="s">
        <v>193</v>
      </c>
      <c r="G61" s="5" t="s">
        <v>46</v>
      </c>
    </row>
    <row r="62" spans="1:7" x14ac:dyDescent="0.35">
      <c r="A62" s="6">
        <v>81001860</v>
      </c>
      <c r="B62" s="6" t="s">
        <v>4</v>
      </c>
      <c r="C62" s="6" t="s">
        <v>9</v>
      </c>
      <c r="D62" s="6" t="s">
        <v>11</v>
      </c>
      <c r="E62" s="5" t="s">
        <v>120</v>
      </c>
      <c r="F62" s="5" t="s">
        <v>20</v>
      </c>
      <c r="G62" s="5" t="s">
        <v>66</v>
      </c>
    </row>
    <row r="63" spans="1:7" x14ac:dyDescent="0.35">
      <c r="A63" s="6">
        <v>81007275</v>
      </c>
      <c r="B63" s="6" t="s">
        <v>4</v>
      </c>
      <c r="C63" s="6" t="s">
        <v>5</v>
      </c>
      <c r="D63" s="6" t="s">
        <v>6</v>
      </c>
      <c r="E63" s="5" t="s">
        <v>26</v>
      </c>
      <c r="F63" s="5" t="s">
        <v>194</v>
      </c>
      <c r="G63" s="5" t="s">
        <v>241</v>
      </c>
    </row>
    <row r="64" spans="1:7" x14ac:dyDescent="0.35">
      <c r="A64" s="6">
        <v>81040715</v>
      </c>
      <c r="B64" s="6" t="s">
        <v>4</v>
      </c>
      <c r="C64" s="6" t="s">
        <v>7</v>
      </c>
      <c r="D64" s="6" t="s">
        <v>8</v>
      </c>
      <c r="E64" s="5" t="s">
        <v>23</v>
      </c>
      <c r="F64" s="5" t="s">
        <v>41</v>
      </c>
      <c r="G64" s="5" t="s">
        <v>46</v>
      </c>
    </row>
    <row r="65" spans="1:7" x14ac:dyDescent="0.35">
      <c r="A65" s="6">
        <v>81040606</v>
      </c>
      <c r="B65" s="6" t="s">
        <v>4</v>
      </c>
      <c r="C65" s="6" t="s">
        <v>7</v>
      </c>
      <c r="D65" s="6" t="s">
        <v>6</v>
      </c>
      <c r="E65" s="5" t="s">
        <v>29</v>
      </c>
      <c r="F65" s="5" t="s">
        <v>84</v>
      </c>
      <c r="G65" s="5" t="s">
        <v>46</v>
      </c>
    </row>
    <row r="66" spans="1:7" x14ac:dyDescent="0.35">
      <c r="A66" s="6">
        <v>81041947</v>
      </c>
      <c r="B66" s="6" t="s">
        <v>4</v>
      </c>
      <c r="C66" s="6" t="s">
        <v>9</v>
      </c>
      <c r="D66" s="6" t="s">
        <v>11</v>
      </c>
      <c r="E66" s="5" t="s">
        <v>23</v>
      </c>
      <c r="F66" s="5" t="s">
        <v>107</v>
      </c>
      <c r="G66" s="5" t="s">
        <v>87</v>
      </c>
    </row>
    <row r="67" spans="1:7" x14ac:dyDescent="0.35">
      <c r="A67" s="6">
        <v>81043382</v>
      </c>
      <c r="B67" s="6" t="s">
        <v>4</v>
      </c>
      <c r="C67" s="6" t="s">
        <v>9</v>
      </c>
      <c r="D67" s="6" t="s">
        <v>6</v>
      </c>
      <c r="E67" s="5" t="s">
        <v>107</v>
      </c>
      <c r="F67" s="5" t="s">
        <v>45</v>
      </c>
      <c r="G67" s="5" t="s">
        <v>183</v>
      </c>
    </row>
    <row r="68" spans="1:7" x14ac:dyDescent="0.35">
      <c r="A68" s="6">
        <v>81051905</v>
      </c>
      <c r="B68" s="6" t="s">
        <v>4</v>
      </c>
      <c r="C68" s="6" t="s">
        <v>7</v>
      </c>
      <c r="D68" s="6" t="s">
        <v>8</v>
      </c>
      <c r="E68" s="5" t="s">
        <v>123</v>
      </c>
      <c r="F68" s="5" t="s">
        <v>23</v>
      </c>
      <c r="G68" s="5" t="s">
        <v>46</v>
      </c>
    </row>
    <row r="69" spans="1:7" x14ac:dyDescent="0.35">
      <c r="A69" s="6">
        <v>81056651</v>
      </c>
      <c r="B69" s="6" t="s">
        <v>4</v>
      </c>
      <c r="C69" s="6" t="s">
        <v>9</v>
      </c>
      <c r="D69" s="6" t="s">
        <v>11</v>
      </c>
      <c r="E69" s="5" t="s">
        <v>126</v>
      </c>
      <c r="F69" s="5" t="s">
        <v>35</v>
      </c>
      <c r="G69" s="5" t="s">
        <v>244</v>
      </c>
    </row>
    <row r="70" spans="1:7" x14ac:dyDescent="0.35">
      <c r="A70" s="6">
        <v>81072287</v>
      </c>
      <c r="B70" s="6" t="s">
        <v>4</v>
      </c>
      <c r="C70" s="6" t="s">
        <v>14</v>
      </c>
      <c r="D70" s="6" t="s">
        <v>11</v>
      </c>
      <c r="E70" s="5" t="s">
        <v>96</v>
      </c>
      <c r="F70" s="5" t="s">
        <v>198</v>
      </c>
      <c r="G70" s="5" t="s">
        <v>245</v>
      </c>
    </row>
    <row r="71" spans="1:7" x14ac:dyDescent="0.35">
      <c r="A71" s="6">
        <v>81087659</v>
      </c>
      <c r="B71" s="6" t="s">
        <v>4</v>
      </c>
      <c r="C71" s="6" t="s">
        <v>9</v>
      </c>
      <c r="D71" s="6" t="s">
        <v>12</v>
      </c>
      <c r="E71" s="5" t="s">
        <v>46</v>
      </c>
      <c r="F71" s="5" t="s">
        <v>66</v>
      </c>
      <c r="G71" s="5" t="s">
        <v>60</v>
      </c>
    </row>
    <row r="72" spans="1:7" x14ac:dyDescent="0.35">
      <c r="A72" s="6">
        <v>81120800</v>
      </c>
      <c r="B72" s="6" t="s">
        <v>4</v>
      </c>
      <c r="C72" s="6" t="s">
        <v>10</v>
      </c>
      <c r="D72" s="6" t="s">
        <v>8</v>
      </c>
      <c r="E72" s="5" t="s">
        <v>117</v>
      </c>
      <c r="F72" s="5" t="s">
        <v>46</v>
      </c>
      <c r="G72" s="5" t="s">
        <v>123</v>
      </c>
    </row>
    <row r="73" spans="1:7" x14ac:dyDescent="0.35">
      <c r="A73" s="6">
        <v>81147328</v>
      </c>
      <c r="B73" s="6" t="s">
        <v>4</v>
      </c>
      <c r="C73" s="6" t="s">
        <v>5</v>
      </c>
      <c r="D73" s="6" t="s">
        <v>8</v>
      </c>
      <c r="E73" s="5" t="s">
        <v>46</v>
      </c>
      <c r="F73" s="5" t="s">
        <v>33</v>
      </c>
      <c r="G73" s="5" t="s">
        <v>29</v>
      </c>
    </row>
    <row r="74" spans="1:7" x14ac:dyDescent="0.35">
      <c r="A74" s="6">
        <v>81148906</v>
      </c>
      <c r="B74" s="6" t="s">
        <v>4</v>
      </c>
      <c r="C74" s="6" t="s">
        <v>7</v>
      </c>
      <c r="D74" s="6" t="s">
        <v>6</v>
      </c>
      <c r="E74" s="5" t="s">
        <v>134</v>
      </c>
      <c r="F74" s="5" t="s">
        <v>113</v>
      </c>
      <c r="G74" s="5" t="s">
        <v>244</v>
      </c>
    </row>
    <row r="75" spans="1:7" x14ac:dyDescent="0.35">
      <c r="A75" s="6">
        <v>81176885</v>
      </c>
      <c r="B75" s="6" t="s">
        <v>4</v>
      </c>
      <c r="C75" s="6" t="s">
        <v>9</v>
      </c>
      <c r="D75" s="6" t="s">
        <v>8</v>
      </c>
      <c r="E75" s="5" t="s">
        <v>135</v>
      </c>
      <c r="F75" s="5" t="s">
        <v>23</v>
      </c>
      <c r="G75" s="5" t="s">
        <v>46</v>
      </c>
    </row>
    <row r="76" spans="1:7" x14ac:dyDescent="0.35">
      <c r="A76" s="6">
        <v>81251456</v>
      </c>
      <c r="B76" s="6" t="s">
        <v>4</v>
      </c>
      <c r="C76" s="6" t="s">
        <v>7</v>
      </c>
      <c r="D76" s="6" t="s">
        <v>11</v>
      </c>
      <c r="E76" s="5" t="s">
        <v>32</v>
      </c>
      <c r="F76" s="5" t="s">
        <v>26</v>
      </c>
      <c r="G76" s="5" t="s">
        <v>46</v>
      </c>
    </row>
    <row r="77" spans="1:7" x14ac:dyDescent="0.35">
      <c r="A77" s="6">
        <v>81403100</v>
      </c>
      <c r="B77" s="6" t="s">
        <v>4</v>
      </c>
      <c r="C77" s="6" t="s">
        <v>9</v>
      </c>
      <c r="D77" s="6" t="s">
        <v>6</v>
      </c>
      <c r="E77" s="5" t="s">
        <v>19</v>
      </c>
      <c r="F77" s="5" t="s">
        <v>45</v>
      </c>
      <c r="G77" s="5" t="s">
        <v>46</v>
      </c>
    </row>
    <row r="78" spans="1:7" x14ac:dyDescent="0.35">
      <c r="A78" s="6">
        <v>81584220</v>
      </c>
      <c r="B78" s="6" t="s">
        <v>4</v>
      </c>
      <c r="C78" s="6" t="s">
        <v>10</v>
      </c>
      <c r="D78" s="6" t="s">
        <v>12</v>
      </c>
      <c r="E78" s="5" t="s">
        <v>21</v>
      </c>
      <c r="F78" s="5" t="s">
        <v>46</v>
      </c>
      <c r="G78" s="5" t="s">
        <v>162</v>
      </c>
    </row>
    <row r="79" spans="1:7" x14ac:dyDescent="0.35">
      <c r="A79" s="6">
        <v>79576144</v>
      </c>
      <c r="B79" s="6" t="s">
        <v>15</v>
      </c>
      <c r="C79" s="6" t="s">
        <v>9</v>
      </c>
      <c r="D79" s="6" t="s">
        <v>12</v>
      </c>
      <c r="E79" s="5" t="s">
        <v>35</v>
      </c>
      <c r="F79" s="5" t="s">
        <v>31</v>
      </c>
      <c r="G79" s="5" t="s">
        <v>46</v>
      </c>
    </row>
    <row r="80" spans="1:7" x14ac:dyDescent="0.35">
      <c r="A80" s="6">
        <v>79578153</v>
      </c>
      <c r="B80" s="6" t="s">
        <v>15</v>
      </c>
      <c r="C80" s="6" t="s">
        <v>9</v>
      </c>
      <c r="D80" s="6" t="s">
        <v>8</v>
      </c>
      <c r="E80" s="5" t="s">
        <v>46</v>
      </c>
      <c r="F80" s="5" t="s">
        <v>168</v>
      </c>
      <c r="G80" s="5" t="s">
        <v>162</v>
      </c>
    </row>
    <row r="81" spans="1:7" x14ac:dyDescent="0.35">
      <c r="A81" s="6">
        <v>80940133</v>
      </c>
      <c r="B81" s="6" t="s">
        <v>15</v>
      </c>
      <c r="C81" s="6" t="s">
        <v>14</v>
      </c>
      <c r="D81" s="6" t="s">
        <v>8</v>
      </c>
      <c r="E81" s="5" t="s">
        <v>150</v>
      </c>
      <c r="F81" s="5" t="s">
        <v>46</v>
      </c>
      <c r="G81" s="5" t="s">
        <v>252</v>
      </c>
    </row>
    <row r="82" spans="1:7" x14ac:dyDescent="0.35">
      <c r="A82" s="6">
        <v>79576062</v>
      </c>
      <c r="B82" s="6" t="s">
        <v>4</v>
      </c>
      <c r="C82" s="6" t="s">
        <v>5</v>
      </c>
      <c r="D82" s="6" t="s">
        <v>8</v>
      </c>
      <c r="E82" s="5" t="s">
        <v>25</v>
      </c>
      <c r="F82" s="5" t="s">
        <v>23</v>
      </c>
      <c r="G82" s="5" t="s">
        <v>86</v>
      </c>
    </row>
    <row r="83" spans="1:7" x14ac:dyDescent="0.35">
      <c r="A83" s="6">
        <v>79660944</v>
      </c>
      <c r="B83" s="6" t="s">
        <v>4</v>
      </c>
      <c r="C83" s="6" t="s">
        <v>9</v>
      </c>
      <c r="D83" s="6" t="s">
        <v>6</v>
      </c>
      <c r="E83" s="5" t="s">
        <v>76</v>
      </c>
      <c r="F83" s="5" t="s">
        <v>86</v>
      </c>
      <c r="G83" s="5" t="s">
        <v>26</v>
      </c>
    </row>
    <row r="84" spans="1:7" x14ac:dyDescent="0.35">
      <c r="A84" s="6">
        <v>79697253</v>
      </c>
      <c r="B84" s="6" t="s">
        <v>4</v>
      </c>
      <c r="C84" s="6" t="s">
        <v>7</v>
      </c>
      <c r="D84" s="6" t="s">
        <v>12</v>
      </c>
      <c r="E84" s="5" t="s">
        <v>23</v>
      </c>
      <c r="F84" s="5" t="s">
        <v>45</v>
      </c>
      <c r="G84" s="5" t="s">
        <v>86</v>
      </c>
    </row>
    <row r="85" spans="1:7" x14ac:dyDescent="0.35">
      <c r="A85" s="6">
        <v>80563287</v>
      </c>
      <c r="B85" s="6" t="s">
        <v>4</v>
      </c>
      <c r="C85" s="6" t="s">
        <v>9</v>
      </c>
      <c r="D85" s="6" t="s">
        <v>8</v>
      </c>
      <c r="E85" s="5" t="s">
        <v>86</v>
      </c>
      <c r="F85" s="5" t="s">
        <v>44</v>
      </c>
      <c r="G85" s="5" t="s">
        <v>222</v>
      </c>
    </row>
    <row r="86" spans="1:7" x14ac:dyDescent="0.35">
      <c r="A86" s="6">
        <v>80981009</v>
      </c>
      <c r="B86" s="6" t="s">
        <v>4</v>
      </c>
      <c r="C86" s="6" t="s">
        <v>9</v>
      </c>
      <c r="D86" s="6" t="s">
        <v>8</v>
      </c>
      <c r="E86" s="5" t="s">
        <v>86</v>
      </c>
      <c r="F86" s="5" t="s">
        <v>45</v>
      </c>
      <c r="G86" s="5" t="s">
        <v>186</v>
      </c>
    </row>
    <row r="87" spans="1:7" x14ac:dyDescent="0.35">
      <c r="A87" s="6">
        <v>81001860</v>
      </c>
      <c r="B87" s="6" t="s">
        <v>4</v>
      </c>
      <c r="C87" s="6" t="s">
        <v>9</v>
      </c>
      <c r="D87" s="6" t="s">
        <v>11</v>
      </c>
      <c r="E87" s="5" t="s">
        <v>120</v>
      </c>
      <c r="F87" s="5" t="s">
        <v>20</v>
      </c>
      <c r="G87" s="5" t="s">
        <v>66</v>
      </c>
    </row>
    <row r="88" spans="1:7" x14ac:dyDescent="0.35">
      <c r="A88" s="6">
        <v>81128688</v>
      </c>
      <c r="B88" s="6" t="s">
        <v>4</v>
      </c>
      <c r="C88" s="6" t="s">
        <v>9</v>
      </c>
      <c r="D88" s="6" t="s">
        <v>8</v>
      </c>
      <c r="E88" s="5" t="s">
        <v>79</v>
      </c>
      <c r="F88" s="5" t="s">
        <v>86</v>
      </c>
      <c r="G88" s="5" t="s">
        <v>41</v>
      </c>
    </row>
    <row r="89" spans="1:7" x14ac:dyDescent="0.35">
      <c r="A89" s="6">
        <v>80926025</v>
      </c>
      <c r="B89" s="6" t="s">
        <v>15</v>
      </c>
      <c r="C89" s="6" t="s">
        <v>9</v>
      </c>
      <c r="D89" s="6" t="s">
        <v>8</v>
      </c>
      <c r="E89" s="5" t="s">
        <v>42</v>
      </c>
      <c r="F89" s="5" t="s">
        <v>86</v>
      </c>
      <c r="G89" s="5" t="s">
        <v>251</v>
      </c>
    </row>
    <row r="90" spans="1:7" x14ac:dyDescent="0.35">
      <c r="A90" s="6">
        <v>81032029</v>
      </c>
      <c r="B90" s="6" t="s">
        <v>15</v>
      </c>
      <c r="C90" s="6" t="s">
        <v>9</v>
      </c>
      <c r="D90" s="6" t="s">
        <v>12</v>
      </c>
      <c r="E90" s="5" t="s">
        <v>19</v>
      </c>
      <c r="F90" s="5" t="s">
        <v>205</v>
      </c>
      <c r="G90" s="5" t="s">
        <v>35</v>
      </c>
    </row>
    <row r="91" spans="1:7" x14ac:dyDescent="0.35">
      <c r="A91" s="6">
        <v>81349502</v>
      </c>
      <c r="B91" s="6" t="s">
        <v>15</v>
      </c>
      <c r="C91" s="6" t="s">
        <v>9</v>
      </c>
      <c r="D91" s="6" t="s">
        <v>11</v>
      </c>
      <c r="E91" s="5" t="s">
        <v>50</v>
      </c>
      <c r="F91" s="5" t="s">
        <v>210</v>
      </c>
      <c r="G91" s="5" t="s">
        <v>86</v>
      </c>
    </row>
    <row r="92" spans="1:7" x14ac:dyDescent="0.35">
      <c r="A92" s="6">
        <v>79575447</v>
      </c>
      <c r="B92" s="6" t="s">
        <v>16</v>
      </c>
      <c r="C92" s="6" t="s">
        <v>17</v>
      </c>
      <c r="D92" s="6" t="s">
        <v>17</v>
      </c>
      <c r="E92" s="5" t="s">
        <v>61</v>
      </c>
      <c r="F92" s="5" t="s">
        <v>78</v>
      </c>
      <c r="G92" s="5" t="s">
        <v>256</v>
      </c>
    </row>
    <row r="93" spans="1:7" x14ac:dyDescent="0.35">
      <c r="A93" s="6">
        <v>80931111</v>
      </c>
      <c r="B93" s="6" t="s">
        <v>16</v>
      </c>
      <c r="C93" s="6" t="s">
        <v>17</v>
      </c>
      <c r="D93" s="6" t="s">
        <v>17</v>
      </c>
      <c r="E93" s="5" t="s">
        <v>155</v>
      </c>
      <c r="F93" s="5" t="s">
        <v>86</v>
      </c>
      <c r="G93" s="5" t="s">
        <v>151</v>
      </c>
    </row>
    <row r="94" spans="1:7" x14ac:dyDescent="0.35">
      <c r="A94" s="6">
        <v>81131876</v>
      </c>
      <c r="B94" s="6" t="s">
        <v>16</v>
      </c>
      <c r="C94" s="6" t="s">
        <v>17</v>
      </c>
      <c r="D94" s="6" t="s">
        <v>17</v>
      </c>
      <c r="E94" s="5" t="s">
        <v>157</v>
      </c>
      <c r="F94" s="5" t="s">
        <v>86</v>
      </c>
      <c r="G94" s="5" t="s">
        <v>150</v>
      </c>
    </row>
    <row r="95" spans="1:7" x14ac:dyDescent="0.35">
      <c r="A95" s="6"/>
      <c r="B95" s="6"/>
      <c r="C95" s="6"/>
      <c r="D95" s="6"/>
      <c r="E95" s="5"/>
      <c r="F95" s="5"/>
      <c r="G95" s="5"/>
    </row>
    <row r="96" spans="1:7" x14ac:dyDescent="0.35">
      <c r="A96" s="6"/>
      <c r="B96" s="6"/>
      <c r="C96" s="6"/>
      <c r="D96" s="6"/>
      <c r="E96" s="5"/>
      <c r="F96" s="5"/>
      <c r="G96" s="5"/>
    </row>
    <row r="97" spans="1:7" x14ac:dyDescent="0.35">
      <c r="A97" s="6"/>
      <c r="B97" s="6"/>
      <c r="C97" s="6"/>
      <c r="D97" s="6"/>
      <c r="E97" s="5"/>
      <c r="F97" s="5"/>
      <c r="G97" s="5"/>
    </row>
    <row r="98" spans="1:7" x14ac:dyDescent="0.35">
      <c r="A98" s="6"/>
      <c r="B98" s="6"/>
      <c r="C98" s="6"/>
      <c r="D98" s="6"/>
      <c r="E98" s="5"/>
      <c r="F98" s="5"/>
      <c r="G98" s="5"/>
    </row>
    <row r="99" spans="1:7" x14ac:dyDescent="0.35">
      <c r="A99" s="6"/>
      <c r="B99" s="6"/>
      <c r="C99" s="6"/>
      <c r="D99" s="6"/>
      <c r="E99" s="5"/>
      <c r="F99" s="5"/>
      <c r="G99" s="5"/>
    </row>
    <row r="100" spans="1:7" x14ac:dyDescent="0.35">
      <c r="A100" s="6"/>
      <c r="B100" s="6"/>
      <c r="C100" s="6"/>
      <c r="D100" s="6"/>
      <c r="E100" s="5"/>
      <c r="F100" s="5"/>
      <c r="G100" s="5"/>
    </row>
    <row r="101" spans="1:7" x14ac:dyDescent="0.35">
      <c r="A101" s="6"/>
      <c r="B101" s="6"/>
      <c r="C101" s="6"/>
      <c r="D101" s="6"/>
      <c r="E101" s="5"/>
      <c r="F101" s="5"/>
      <c r="G101" s="5"/>
    </row>
    <row r="102" spans="1:7" x14ac:dyDescent="0.35">
      <c r="A102" s="6"/>
      <c r="B102" s="6"/>
      <c r="C102" s="6"/>
      <c r="D102" s="6"/>
      <c r="E102" s="5"/>
      <c r="F102" s="5"/>
      <c r="G102" s="5"/>
    </row>
    <row r="103" spans="1:7" x14ac:dyDescent="0.35">
      <c r="A103" s="6"/>
      <c r="B103" s="6"/>
      <c r="C103" s="6"/>
      <c r="D103" s="6"/>
      <c r="E103" s="5"/>
      <c r="F103" s="5"/>
      <c r="G103" s="5"/>
    </row>
    <row r="104" spans="1:7" x14ac:dyDescent="0.35">
      <c r="A104" s="6"/>
      <c r="B104" s="6"/>
      <c r="C104" s="6"/>
      <c r="D104" s="6"/>
      <c r="E104" s="5"/>
      <c r="F104" s="5"/>
      <c r="G104" s="5"/>
    </row>
    <row r="105" spans="1:7" x14ac:dyDescent="0.35">
      <c r="A105" s="6"/>
      <c r="B105" s="6"/>
      <c r="C105" s="6"/>
      <c r="D105" s="6"/>
      <c r="E105" s="5"/>
      <c r="F105" s="5"/>
      <c r="G105" s="5"/>
    </row>
    <row r="106" spans="1:7" x14ac:dyDescent="0.35">
      <c r="A106" s="6"/>
      <c r="B106" s="6"/>
      <c r="C106" s="6"/>
      <c r="D106" s="6"/>
      <c r="E106" s="5"/>
      <c r="F106" s="5"/>
      <c r="G106" s="5"/>
    </row>
    <row r="107" spans="1:7" x14ac:dyDescent="0.35">
      <c r="A107" s="6"/>
      <c r="B107" s="6"/>
      <c r="C107" s="6"/>
      <c r="D107" s="6"/>
      <c r="E107" s="5"/>
      <c r="F107" s="5"/>
      <c r="G107" s="5"/>
    </row>
    <row r="108" spans="1:7" x14ac:dyDescent="0.35">
      <c r="A108" s="6"/>
      <c r="B108" s="6"/>
      <c r="C108" s="6"/>
      <c r="D108" s="6"/>
      <c r="E108" s="5"/>
      <c r="F108" s="5"/>
      <c r="G108" s="5"/>
    </row>
    <row r="109" spans="1:7" x14ac:dyDescent="0.35">
      <c r="A109" s="6"/>
      <c r="B109" s="6"/>
      <c r="C109" s="6"/>
      <c r="D109" s="6"/>
      <c r="E109" s="5"/>
      <c r="F109" s="5"/>
      <c r="G109" s="5"/>
    </row>
    <row r="110" spans="1:7" x14ac:dyDescent="0.35">
      <c r="A110" s="6"/>
      <c r="B110" s="6"/>
      <c r="C110" s="6"/>
      <c r="D110" s="6"/>
      <c r="E110" s="5"/>
      <c r="F110" s="5"/>
      <c r="G110" s="5"/>
    </row>
    <row r="111" spans="1:7" x14ac:dyDescent="0.35">
      <c r="A111" s="6"/>
      <c r="B111" s="6"/>
      <c r="C111" s="6"/>
      <c r="D111" s="6"/>
      <c r="E111" s="5"/>
      <c r="F111" s="5"/>
      <c r="G111" s="5"/>
    </row>
    <row r="112" spans="1:7" x14ac:dyDescent="0.35">
      <c r="A112" s="6"/>
      <c r="B112" s="6"/>
      <c r="C112" s="6"/>
      <c r="D112" s="6"/>
      <c r="E112" s="5"/>
      <c r="F112" s="5"/>
      <c r="G112" s="5"/>
    </row>
    <row r="113" spans="1:7" x14ac:dyDescent="0.35">
      <c r="A113" s="6"/>
      <c r="B113" s="6"/>
      <c r="C113" s="6"/>
      <c r="D113" s="6"/>
      <c r="E113" s="5"/>
      <c r="F113" s="5"/>
      <c r="G113" s="5"/>
    </row>
    <row r="114" spans="1:7" x14ac:dyDescent="0.35">
      <c r="A114" s="6"/>
      <c r="B114" s="6"/>
      <c r="C114" s="6"/>
      <c r="D114" s="6"/>
      <c r="E114" s="5"/>
      <c r="F114" s="5"/>
      <c r="G114" s="5"/>
    </row>
    <row r="115" spans="1:7" x14ac:dyDescent="0.35">
      <c r="A115" s="6"/>
      <c r="B115" s="6"/>
      <c r="C115" s="6"/>
      <c r="D115" s="6"/>
      <c r="E115" s="5"/>
      <c r="F115" s="5"/>
      <c r="G115" s="5"/>
    </row>
    <row r="116" spans="1:7" x14ac:dyDescent="0.35">
      <c r="A116" s="6"/>
      <c r="B116" s="6"/>
      <c r="C116" s="6"/>
      <c r="D116" s="6"/>
      <c r="E116" s="5"/>
      <c r="F116" s="5"/>
      <c r="G116" s="5"/>
    </row>
    <row r="117" spans="1:7" x14ac:dyDescent="0.35">
      <c r="A117" s="6"/>
      <c r="B117" s="6"/>
      <c r="C117" s="6"/>
      <c r="D117" s="6"/>
      <c r="E117" s="5"/>
      <c r="F117" s="5"/>
      <c r="G117" s="5"/>
    </row>
    <row r="118" spans="1:7" x14ac:dyDescent="0.35">
      <c r="A118" s="6"/>
      <c r="B118" s="6"/>
      <c r="C118" s="6"/>
      <c r="D118" s="6"/>
      <c r="E118" s="5"/>
      <c r="F118" s="5"/>
      <c r="G118" s="5"/>
    </row>
    <row r="119" spans="1:7" x14ac:dyDescent="0.35">
      <c r="A119" s="6"/>
      <c r="B119" s="6"/>
      <c r="C119" s="6"/>
      <c r="D119" s="6"/>
      <c r="E119" s="5"/>
      <c r="F119" s="5"/>
      <c r="G119" s="5"/>
    </row>
    <row r="120" spans="1:7" x14ac:dyDescent="0.35">
      <c r="A120" s="6"/>
      <c r="B120" s="6"/>
      <c r="C120" s="6"/>
      <c r="D120" s="6"/>
      <c r="E120" s="5"/>
      <c r="F120" s="5"/>
      <c r="G120" s="5"/>
    </row>
    <row r="121" spans="1:7" x14ac:dyDescent="0.35">
      <c r="A121" s="6"/>
      <c r="B121" s="6"/>
      <c r="C121" s="6"/>
      <c r="D121" s="6"/>
      <c r="E121" s="5"/>
      <c r="F121" s="5"/>
      <c r="G121" s="5"/>
    </row>
    <row r="122" spans="1:7" x14ac:dyDescent="0.35">
      <c r="A122" s="6"/>
      <c r="B122" s="6"/>
      <c r="C122" s="6"/>
      <c r="D122" s="6"/>
      <c r="E122" s="5"/>
      <c r="F122" s="5"/>
      <c r="G122" s="5"/>
    </row>
    <row r="123" spans="1:7" x14ac:dyDescent="0.35">
      <c r="A123" s="6"/>
      <c r="B123" s="6"/>
      <c r="C123" s="6"/>
      <c r="D123" s="6"/>
      <c r="E123" s="5"/>
      <c r="F123" s="5"/>
      <c r="G123" s="5"/>
    </row>
    <row r="124" spans="1:7" x14ac:dyDescent="0.35">
      <c r="A124" s="6"/>
      <c r="B124" s="6"/>
      <c r="C124" s="6"/>
      <c r="D124" s="6"/>
      <c r="E124" s="5"/>
      <c r="F124" s="5"/>
      <c r="G124" s="5"/>
    </row>
    <row r="125" spans="1:7" x14ac:dyDescent="0.35">
      <c r="A125" s="6"/>
      <c r="B125" s="6"/>
      <c r="C125" s="6"/>
      <c r="D125" s="6"/>
      <c r="E125" s="5"/>
      <c r="F125" s="5"/>
      <c r="G125" s="5"/>
    </row>
    <row r="126" spans="1:7" x14ac:dyDescent="0.35">
      <c r="A126" s="6"/>
      <c r="B126" s="6"/>
      <c r="C126" s="6"/>
      <c r="D126" s="6"/>
      <c r="E126" s="5"/>
      <c r="F126" s="5"/>
      <c r="G126" s="5"/>
    </row>
    <row r="127" spans="1:7" x14ac:dyDescent="0.35">
      <c r="A127" s="6"/>
      <c r="B127" s="6"/>
      <c r="C127" s="6"/>
      <c r="D127" s="6"/>
      <c r="E127" s="5"/>
      <c r="F127" s="5"/>
      <c r="G127" s="5"/>
    </row>
    <row r="128" spans="1:7" x14ac:dyDescent="0.35">
      <c r="A128" s="6"/>
      <c r="B128" s="6"/>
      <c r="C128" s="6"/>
      <c r="D128" s="6"/>
      <c r="E128" s="5"/>
      <c r="F128" s="5"/>
      <c r="G128" s="5"/>
    </row>
    <row r="129" spans="1:7" x14ac:dyDescent="0.35">
      <c r="A129" s="6"/>
      <c r="B129" s="6"/>
      <c r="C129" s="6"/>
      <c r="D129" s="6"/>
      <c r="E129" s="5"/>
      <c r="F129" s="5"/>
      <c r="G129" s="5"/>
    </row>
    <row r="130" spans="1:7" x14ac:dyDescent="0.35">
      <c r="A130" s="6"/>
      <c r="B130" s="6"/>
      <c r="C130" s="6"/>
      <c r="D130" s="6"/>
      <c r="E130" s="5"/>
      <c r="F130" s="5"/>
      <c r="G130" s="5"/>
    </row>
    <row r="131" spans="1:7" x14ac:dyDescent="0.35">
      <c r="A131" s="6"/>
      <c r="B131" s="6"/>
      <c r="C131" s="6"/>
      <c r="D131" s="6"/>
      <c r="E131" s="5"/>
      <c r="F131" s="5"/>
      <c r="G131" s="5"/>
    </row>
    <row r="132" spans="1:7" x14ac:dyDescent="0.35">
      <c r="A132" s="6"/>
      <c r="B132" s="6"/>
      <c r="C132" s="6"/>
      <c r="D132" s="6"/>
      <c r="E132" s="5"/>
      <c r="F132" s="5"/>
      <c r="G132" s="5"/>
    </row>
    <row r="133" spans="1:7" x14ac:dyDescent="0.35">
      <c r="A133" s="6"/>
      <c r="B133" s="6"/>
      <c r="C133" s="6"/>
      <c r="D133" s="6"/>
      <c r="E133" s="5"/>
      <c r="F133" s="5"/>
      <c r="G133" s="5"/>
    </row>
    <row r="134" spans="1:7" x14ac:dyDescent="0.35">
      <c r="A134" s="6"/>
      <c r="B134" s="6"/>
      <c r="C134" s="6"/>
      <c r="D134" s="6"/>
      <c r="E134" s="5"/>
      <c r="F134" s="5"/>
      <c r="G134" s="5"/>
    </row>
    <row r="135" spans="1:7" x14ac:dyDescent="0.35">
      <c r="A135" s="6"/>
      <c r="B135" s="6"/>
      <c r="C135" s="6"/>
      <c r="D135" s="6"/>
      <c r="E135" s="5"/>
      <c r="F135" s="5"/>
      <c r="G135" s="5"/>
    </row>
    <row r="136" spans="1:7" x14ac:dyDescent="0.35">
      <c r="A136" s="6"/>
      <c r="B136" s="6"/>
      <c r="C136" s="6"/>
      <c r="D136" s="6"/>
      <c r="E136" s="5"/>
      <c r="F136" s="5"/>
      <c r="G136" s="5"/>
    </row>
    <row r="137" spans="1:7" x14ac:dyDescent="0.35">
      <c r="A137" s="6"/>
      <c r="B137" s="6"/>
      <c r="C137" s="6"/>
      <c r="D137" s="6"/>
      <c r="E137" s="5"/>
      <c r="F137" s="5"/>
      <c r="G137" s="5"/>
    </row>
    <row r="138" spans="1:7" x14ac:dyDescent="0.35">
      <c r="A138" s="6"/>
      <c r="B138" s="6"/>
      <c r="C138" s="6"/>
      <c r="D138" s="6"/>
      <c r="E138" s="5"/>
      <c r="F138" s="5"/>
      <c r="G138" s="5"/>
    </row>
    <row r="139" spans="1:7" x14ac:dyDescent="0.35">
      <c r="A139" s="6"/>
      <c r="B139" s="6"/>
      <c r="C139" s="6"/>
      <c r="D139" s="6"/>
      <c r="E139" s="5"/>
      <c r="F139" s="5"/>
      <c r="G139" s="5"/>
    </row>
    <row r="140" spans="1:7" x14ac:dyDescent="0.35">
      <c r="A140" s="6"/>
      <c r="B140" s="6"/>
      <c r="C140" s="6"/>
      <c r="D140" s="6"/>
      <c r="E140" s="5"/>
      <c r="F140" s="5"/>
      <c r="G140" s="5"/>
    </row>
    <row r="141" spans="1:7" x14ac:dyDescent="0.35">
      <c r="A141" s="6"/>
      <c r="B141" s="6"/>
      <c r="C141" s="6"/>
      <c r="D141" s="6"/>
      <c r="E141" s="5"/>
      <c r="F141" s="5"/>
      <c r="G141" s="5"/>
    </row>
    <row r="142" spans="1:7" x14ac:dyDescent="0.35">
      <c r="A142" s="6"/>
      <c r="B142" s="6"/>
      <c r="C142" s="6"/>
      <c r="D142" s="6"/>
      <c r="E142" s="5"/>
      <c r="F142" s="5"/>
      <c r="G142" s="5"/>
    </row>
    <row r="143" spans="1:7" x14ac:dyDescent="0.35">
      <c r="A143" s="6"/>
      <c r="B143" s="6"/>
      <c r="C143" s="6"/>
      <c r="D143" s="6"/>
      <c r="E143" s="5"/>
      <c r="F143" s="5"/>
      <c r="G143" s="5"/>
    </row>
    <row r="144" spans="1:7" x14ac:dyDescent="0.35">
      <c r="A144" s="6"/>
      <c r="B144" s="6"/>
      <c r="C144" s="6"/>
      <c r="D144" s="6"/>
      <c r="E144" s="5"/>
      <c r="F144" s="5"/>
      <c r="G144" s="5"/>
    </row>
    <row r="145" spans="1:7" x14ac:dyDescent="0.35">
      <c r="A145" s="6"/>
      <c r="B145" s="6"/>
      <c r="C145" s="6"/>
      <c r="D145" s="6"/>
      <c r="E145" s="5"/>
      <c r="F145" s="5"/>
      <c r="G145" s="5"/>
    </row>
    <row r="146" spans="1:7" x14ac:dyDescent="0.35">
      <c r="A146" s="6"/>
      <c r="B146" s="6"/>
      <c r="C146" s="6"/>
      <c r="D146" s="6"/>
      <c r="E146" s="5"/>
      <c r="F146" s="5"/>
      <c r="G146" s="5"/>
    </row>
    <row r="147" spans="1:7" x14ac:dyDescent="0.35">
      <c r="A147" s="6"/>
      <c r="B147" s="6"/>
      <c r="C147" s="6"/>
      <c r="D147" s="6"/>
      <c r="E147" s="5"/>
      <c r="F147" s="5"/>
      <c r="G147" s="5"/>
    </row>
    <row r="148" spans="1:7" x14ac:dyDescent="0.35">
      <c r="A148" s="6"/>
      <c r="B148" s="6"/>
      <c r="C148" s="6"/>
      <c r="D148" s="6"/>
      <c r="E148" s="5"/>
      <c r="F148" s="5"/>
      <c r="G148" s="5"/>
    </row>
    <row r="149" spans="1:7" x14ac:dyDescent="0.35">
      <c r="A149" s="6"/>
      <c r="B149" s="6"/>
      <c r="C149" s="6"/>
      <c r="D149" s="6"/>
      <c r="E149" s="5"/>
      <c r="F149" s="5"/>
      <c r="G149" s="5"/>
    </row>
    <row r="150" spans="1:7" x14ac:dyDescent="0.35">
      <c r="A150" s="6"/>
      <c r="B150" s="6"/>
      <c r="C150" s="6"/>
      <c r="D150" s="6"/>
      <c r="E150" s="5"/>
      <c r="F150" s="5"/>
      <c r="G150" s="5"/>
    </row>
    <row r="151" spans="1:7" x14ac:dyDescent="0.35">
      <c r="A151" s="6"/>
      <c r="B151" s="6"/>
      <c r="C151" s="6"/>
      <c r="D151" s="6"/>
      <c r="E151" s="5"/>
      <c r="F151" s="5"/>
      <c r="G151" s="5"/>
    </row>
    <row r="152" spans="1:7" x14ac:dyDescent="0.35">
      <c r="A152" s="6"/>
      <c r="B152" s="6"/>
      <c r="C152" s="6"/>
      <c r="D152" s="6"/>
      <c r="E152" s="5"/>
      <c r="F152" s="5"/>
      <c r="G152" s="5"/>
    </row>
    <row r="153" spans="1:7" x14ac:dyDescent="0.35">
      <c r="A153" s="6"/>
      <c r="B153" s="6"/>
      <c r="C153" s="6"/>
      <c r="D153" s="6"/>
      <c r="E153" s="5"/>
      <c r="F153" s="5"/>
      <c r="G153" s="5"/>
    </row>
    <row r="154" spans="1:7" x14ac:dyDescent="0.35">
      <c r="A154" s="6"/>
      <c r="B154" s="6"/>
      <c r="C154" s="6"/>
      <c r="D154" s="6"/>
      <c r="E154" s="5"/>
      <c r="F154" s="5"/>
      <c r="G154" s="5"/>
    </row>
    <row r="155" spans="1:7" x14ac:dyDescent="0.35">
      <c r="A155" s="6"/>
      <c r="B155" s="6"/>
      <c r="C155" s="6"/>
      <c r="D155" s="6"/>
      <c r="E155" s="5"/>
      <c r="F155" s="5"/>
      <c r="G155" s="5"/>
    </row>
    <row r="156" spans="1:7" x14ac:dyDescent="0.35">
      <c r="A156" s="6"/>
      <c r="B156" s="6"/>
      <c r="C156" s="6"/>
      <c r="D156" s="6"/>
      <c r="E156" s="5"/>
      <c r="F156" s="5"/>
      <c r="G156" s="5"/>
    </row>
    <row r="157" spans="1:7" x14ac:dyDescent="0.35">
      <c r="A157" s="6"/>
      <c r="B157" s="6"/>
      <c r="C157" s="6"/>
      <c r="D157" s="6"/>
      <c r="E157" s="5"/>
      <c r="F157" s="5"/>
      <c r="G157" s="5"/>
    </row>
    <row r="158" spans="1:7" x14ac:dyDescent="0.35">
      <c r="A158" s="6"/>
      <c r="B158" s="6"/>
      <c r="C158" s="6"/>
      <c r="D158" s="6"/>
      <c r="E158" s="5"/>
      <c r="F158" s="5"/>
      <c r="G158" s="5"/>
    </row>
    <row r="159" spans="1:7" x14ac:dyDescent="0.35">
      <c r="A159" s="6"/>
      <c r="B159" s="6"/>
      <c r="C159" s="6"/>
      <c r="D159" s="6"/>
      <c r="E159" s="5"/>
      <c r="F159" s="5"/>
      <c r="G159" s="5"/>
    </row>
    <row r="160" spans="1:7" x14ac:dyDescent="0.35">
      <c r="A160" s="6"/>
      <c r="B160" s="6"/>
      <c r="C160" s="6"/>
      <c r="D160" s="6"/>
      <c r="E160" s="5"/>
      <c r="F160" s="5"/>
      <c r="G160" s="5"/>
    </row>
    <row r="161" spans="1:7" x14ac:dyDescent="0.35">
      <c r="A161" s="6"/>
      <c r="B161" s="6"/>
      <c r="C161" s="6"/>
      <c r="D161" s="6"/>
      <c r="E161" s="5"/>
      <c r="F161" s="5"/>
      <c r="G161" s="5"/>
    </row>
    <row r="162" spans="1:7" x14ac:dyDescent="0.35">
      <c r="A162" s="6"/>
      <c r="B162" s="6"/>
      <c r="C162" s="6"/>
      <c r="D162" s="6"/>
      <c r="E162" s="5"/>
      <c r="F162" s="5"/>
      <c r="G162" s="5"/>
    </row>
    <row r="163" spans="1:7" x14ac:dyDescent="0.35">
      <c r="A163" s="6"/>
      <c r="B163" s="6"/>
      <c r="C163" s="6"/>
      <c r="D163" s="6"/>
      <c r="E163" s="5"/>
      <c r="F163" s="5"/>
      <c r="G163" s="5"/>
    </row>
    <row r="164" spans="1:7" x14ac:dyDescent="0.35">
      <c r="A164" s="6"/>
      <c r="B164" s="6"/>
      <c r="C164" s="6"/>
      <c r="D164" s="6"/>
      <c r="E164" s="5"/>
      <c r="F164" s="5"/>
      <c r="G164" s="5"/>
    </row>
    <row r="165" spans="1:7" x14ac:dyDescent="0.35">
      <c r="A165" s="6"/>
      <c r="B165" s="6"/>
      <c r="C165" s="6"/>
      <c r="D165" s="6"/>
      <c r="E165" s="5"/>
      <c r="F165" s="5"/>
      <c r="G165" s="5"/>
    </row>
    <row r="166" spans="1:7" x14ac:dyDescent="0.35">
      <c r="A166" s="6"/>
      <c r="B166" s="6"/>
      <c r="C166" s="6"/>
      <c r="D166" s="6"/>
      <c r="E166" s="5"/>
      <c r="F166" s="5"/>
      <c r="G166" s="5"/>
    </row>
    <row r="167" spans="1:7" x14ac:dyDescent="0.35">
      <c r="A167" s="6"/>
      <c r="B167" s="6"/>
      <c r="C167" s="6"/>
      <c r="D167" s="6"/>
      <c r="E167" s="5"/>
      <c r="F167" s="5"/>
      <c r="G167" s="5"/>
    </row>
    <row r="168" spans="1:7" x14ac:dyDescent="0.35">
      <c r="A168" s="6"/>
      <c r="B168" s="6"/>
      <c r="C168" s="6"/>
      <c r="D168" s="6"/>
      <c r="E168" s="5"/>
      <c r="F168" s="5"/>
      <c r="G168" s="5"/>
    </row>
    <row r="169" spans="1:7" x14ac:dyDescent="0.35">
      <c r="A169" s="6"/>
      <c r="B169" s="6"/>
      <c r="C169" s="6"/>
      <c r="D169" s="6"/>
      <c r="E169" s="5"/>
      <c r="F169" s="5"/>
      <c r="G169" s="5"/>
    </row>
    <row r="170" spans="1:7" x14ac:dyDescent="0.35">
      <c r="A170" s="6"/>
      <c r="B170" s="6"/>
      <c r="C170" s="6"/>
      <c r="D170" s="6"/>
      <c r="E170" s="5"/>
      <c r="F170" s="5"/>
      <c r="G170" s="5"/>
    </row>
    <row r="171" spans="1:7" x14ac:dyDescent="0.35">
      <c r="A171" s="6"/>
      <c r="B171" s="6"/>
      <c r="C171" s="6"/>
      <c r="D171" s="6"/>
      <c r="E171" s="5"/>
      <c r="F171" s="5"/>
      <c r="G171" s="5"/>
    </row>
    <row r="172" spans="1:7" x14ac:dyDescent="0.35">
      <c r="A172" s="6"/>
      <c r="B172" s="6"/>
      <c r="C172" s="6"/>
      <c r="D172" s="6"/>
      <c r="E172" s="5"/>
      <c r="F172" s="5"/>
      <c r="G172" s="5"/>
    </row>
    <row r="173" spans="1:7" x14ac:dyDescent="0.35">
      <c r="A173" s="6"/>
      <c r="B173" s="6"/>
      <c r="C173" s="6"/>
      <c r="D173" s="6"/>
      <c r="E173" s="5"/>
      <c r="F173" s="5"/>
      <c r="G173" s="5"/>
    </row>
    <row r="174" spans="1:7" x14ac:dyDescent="0.35">
      <c r="A174" s="6"/>
      <c r="B174" s="6"/>
      <c r="C174" s="6"/>
      <c r="D174" s="6"/>
      <c r="E174" s="5"/>
      <c r="F174" s="5"/>
      <c r="G174" s="5"/>
    </row>
    <row r="175" spans="1:7" x14ac:dyDescent="0.35">
      <c r="A175" s="6"/>
      <c r="B175" s="6"/>
      <c r="C175" s="6"/>
      <c r="D175" s="6"/>
      <c r="E175" s="5"/>
      <c r="F175" s="5"/>
      <c r="G175" s="5"/>
    </row>
    <row r="176" spans="1:7" x14ac:dyDescent="0.35">
      <c r="A176" s="6"/>
      <c r="B176" s="6"/>
      <c r="C176" s="6"/>
      <c r="D176" s="6"/>
      <c r="E176" s="5"/>
      <c r="F176" s="5"/>
      <c r="G176" s="5"/>
    </row>
    <row r="177" spans="1:7" x14ac:dyDescent="0.35">
      <c r="A177" s="6"/>
      <c r="B177" s="6"/>
      <c r="C177" s="6"/>
      <c r="D177" s="6"/>
      <c r="E177" s="5"/>
      <c r="F177" s="5"/>
      <c r="G177" s="5"/>
    </row>
    <row r="178" spans="1:7" x14ac:dyDescent="0.35">
      <c r="A178" s="6"/>
      <c r="B178" s="6"/>
      <c r="C178" s="6"/>
      <c r="D178" s="6"/>
      <c r="E178" s="5"/>
      <c r="F178" s="5"/>
      <c r="G178" s="5"/>
    </row>
    <row r="179" spans="1:7" x14ac:dyDescent="0.35">
      <c r="A179" s="6"/>
      <c r="B179" s="6"/>
      <c r="C179" s="6"/>
      <c r="D179" s="6"/>
      <c r="E179" s="5"/>
      <c r="F179" s="5"/>
      <c r="G179" s="5"/>
    </row>
    <row r="180" spans="1:7" x14ac:dyDescent="0.35">
      <c r="A180" s="6"/>
      <c r="B180" s="6"/>
      <c r="C180" s="6"/>
      <c r="D180" s="6"/>
      <c r="E180" s="5"/>
      <c r="F180" s="5"/>
      <c r="G180" s="5"/>
    </row>
    <row r="181" spans="1:7" x14ac:dyDescent="0.35">
      <c r="A181" s="6"/>
      <c r="B181" s="6"/>
      <c r="C181" s="6"/>
      <c r="D181" s="6"/>
      <c r="E181" s="5"/>
      <c r="F181" s="5"/>
      <c r="G181" s="5"/>
    </row>
    <row r="182" spans="1:7" x14ac:dyDescent="0.35">
      <c r="A182" s="6"/>
      <c r="B182" s="6"/>
      <c r="C182" s="6"/>
      <c r="D182" s="6"/>
      <c r="E182" s="5"/>
      <c r="F182" s="5"/>
      <c r="G182" s="5"/>
    </row>
    <row r="183" spans="1:7" x14ac:dyDescent="0.35">
      <c r="A183" s="6"/>
      <c r="B183" s="6"/>
      <c r="C183" s="6"/>
      <c r="D183" s="6"/>
      <c r="E183" s="5"/>
      <c r="F183" s="5"/>
      <c r="G183" s="5"/>
    </row>
    <row r="184" spans="1:7" x14ac:dyDescent="0.35">
      <c r="A184" s="6"/>
      <c r="B184" s="6"/>
      <c r="C184" s="6"/>
      <c r="D184" s="6"/>
      <c r="E184" s="5"/>
      <c r="F184" s="5"/>
      <c r="G184" s="5"/>
    </row>
    <row r="185" spans="1:7" x14ac:dyDescent="0.35">
      <c r="A185" s="6"/>
      <c r="B185" s="6"/>
      <c r="C185" s="6"/>
      <c r="D185" s="6"/>
      <c r="E185" s="5"/>
      <c r="F185" s="5"/>
      <c r="G185" s="5"/>
    </row>
    <row r="186" spans="1:7" x14ac:dyDescent="0.35">
      <c r="A186" s="6"/>
      <c r="B186" s="6"/>
      <c r="C186" s="6"/>
      <c r="D186" s="6"/>
      <c r="E186" s="5"/>
      <c r="F186" s="5"/>
      <c r="G186" s="5"/>
    </row>
    <row r="187" spans="1:7" x14ac:dyDescent="0.35">
      <c r="A187" s="6"/>
      <c r="B187" s="6"/>
      <c r="C187" s="6"/>
      <c r="D187" s="6"/>
      <c r="E187" s="5"/>
      <c r="F187" s="5"/>
      <c r="G187" s="5"/>
    </row>
    <row r="188" spans="1:7" x14ac:dyDescent="0.35">
      <c r="A188" s="6"/>
      <c r="B188" s="6"/>
      <c r="C188" s="6"/>
      <c r="D188" s="6"/>
      <c r="E188" s="5"/>
      <c r="F188" s="5"/>
      <c r="G188" s="5"/>
    </row>
    <row r="189" spans="1:7" x14ac:dyDescent="0.35">
      <c r="A189" s="6"/>
      <c r="B189" s="6"/>
      <c r="C189" s="6"/>
      <c r="D189" s="6"/>
      <c r="E189" s="5"/>
      <c r="F189" s="5"/>
      <c r="G189" s="5"/>
    </row>
    <row r="190" spans="1:7" x14ac:dyDescent="0.35">
      <c r="A190" s="6"/>
      <c r="B190" s="6"/>
      <c r="C190" s="6"/>
      <c r="D190" s="6"/>
      <c r="E190" s="5"/>
      <c r="F190" s="5"/>
      <c r="G190" s="5"/>
    </row>
    <row r="191" spans="1:7" x14ac:dyDescent="0.35">
      <c r="A191" s="6"/>
      <c r="B191" s="6"/>
      <c r="C191" s="6"/>
      <c r="D191" s="6"/>
      <c r="E191" s="5"/>
      <c r="F191" s="5"/>
      <c r="G191" s="5"/>
    </row>
    <row r="192" spans="1:7" x14ac:dyDescent="0.35">
      <c r="A192" s="6"/>
      <c r="B192" s="6"/>
      <c r="C192" s="6"/>
      <c r="D192" s="6"/>
      <c r="E192" s="5"/>
      <c r="F192" s="5"/>
      <c r="G192" s="5"/>
    </row>
    <row r="193" spans="1:7" x14ac:dyDescent="0.35">
      <c r="A193" s="6"/>
      <c r="B193" s="6"/>
      <c r="C193" s="6"/>
      <c r="D193" s="6"/>
      <c r="E193" s="5"/>
      <c r="F193" s="5"/>
      <c r="G193" s="5"/>
    </row>
    <row r="194" spans="1:7" x14ac:dyDescent="0.35">
      <c r="A194" s="6"/>
      <c r="B194" s="6"/>
      <c r="C194" s="6"/>
      <c r="D194" s="6"/>
      <c r="E194" s="5"/>
      <c r="F194" s="5"/>
      <c r="G194" s="5"/>
    </row>
    <row r="195" spans="1:7" x14ac:dyDescent="0.35">
      <c r="A195" s="6"/>
      <c r="B195" s="6"/>
      <c r="C195" s="6"/>
      <c r="D195" s="6"/>
      <c r="E195" s="5"/>
      <c r="F195" s="5"/>
      <c r="G195" s="5"/>
    </row>
    <row r="196" spans="1:7" x14ac:dyDescent="0.35">
      <c r="A196" s="6"/>
      <c r="B196" s="6"/>
      <c r="C196" s="6"/>
      <c r="D196" s="6"/>
      <c r="E196" s="5"/>
      <c r="F196" s="5"/>
      <c r="G196" s="5"/>
    </row>
    <row r="197" spans="1:7" x14ac:dyDescent="0.35">
      <c r="A197" s="6"/>
      <c r="B197" s="6"/>
      <c r="C197" s="6"/>
      <c r="D197" s="6"/>
      <c r="E197" s="5"/>
      <c r="F197" s="5"/>
      <c r="G197" s="5"/>
    </row>
    <row r="198" spans="1:7" x14ac:dyDescent="0.35">
      <c r="A198" s="6"/>
      <c r="B198" s="6"/>
      <c r="C198" s="6"/>
      <c r="D198" s="6"/>
      <c r="E198" s="5"/>
      <c r="F198" s="5"/>
      <c r="G198" s="5"/>
    </row>
    <row r="199" spans="1:7" x14ac:dyDescent="0.35">
      <c r="A199" s="6"/>
      <c r="B199" s="6"/>
      <c r="C199" s="6"/>
      <c r="D199" s="6"/>
      <c r="E199" s="5"/>
      <c r="F199" s="5"/>
      <c r="G199" s="5"/>
    </row>
    <row r="200" spans="1:7" x14ac:dyDescent="0.35">
      <c r="A200" s="6"/>
      <c r="B200" s="6"/>
      <c r="C200" s="6"/>
      <c r="D200" s="6"/>
      <c r="E200" s="5"/>
      <c r="F200" s="5"/>
      <c r="G200" s="5"/>
    </row>
    <row r="201" spans="1:7" x14ac:dyDescent="0.35">
      <c r="A201" s="6"/>
      <c r="B201" s="6"/>
      <c r="C201" s="6"/>
      <c r="D201" s="6"/>
      <c r="E201" s="5"/>
      <c r="F201" s="5"/>
      <c r="G201" s="5"/>
    </row>
    <row r="202" spans="1:7" x14ac:dyDescent="0.35">
      <c r="A202" s="6"/>
      <c r="B202" s="6"/>
      <c r="C202" s="6"/>
      <c r="D202" s="6"/>
      <c r="E202" s="5"/>
      <c r="F202" s="5"/>
      <c r="G202" s="5"/>
    </row>
    <row r="203" spans="1:7" x14ac:dyDescent="0.35">
      <c r="A203" s="6"/>
      <c r="B203" s="6"/>
      <c r="C203" s="6"/>
      <c r="D203" s="6"/>
      <c r="E203" s="5"/>
      <c r="F203" s="5"/>
      <c r="G203" s="5"/>
    </row>
    <row r="204" spans="1:7" x14ac:dyDescent="0.35">
      <c r="A204" s="6"/>
      <c r="B204" s="6"/>
      <c r="C204" s="6"/>
      <c r="D204" s="6"/>
      <c r="E204" s="5"/>
      <c r="F204" s="5"/>
      <c r="G204" s="5"/>
    </row>
    <row r="205" spans="1:7" x14ac:dyDescent="0.35">
      <c r="A205" s="6"/>
      <c r="B205" s="6"/>
      <c r="C205" s="6"/>
      <c r="D205" s="6"/>
      <c r="E205" s="5"/>
      <c r="F205" s="5"/>
      <c r="G205" s="5"/>
    </row>
    <row r="206" spans="1:7" x14ac:dyDescent="0.35">
      <c r="A206" s="6"/>
      <c r="B206" s="6"/>
      <c r="C206" s="6"/>
      <c r="D206" s="6"/>
      <c r="E206" s="5"/>
      <c r="F206" s="5"/>
      <c r="G206" s="5"/>
    </row>
    <row r="207" spans="1:7" x14ac:dyDescent="0.35">
      <c r="A207" s="6"/>
      <c r="B207" s="6"/>
      <c r="C207" s="6"/>
      <c r="D207" s="6"/>
      <c r="E207" s="5"/>
      <c r="F207" s="5"/>
      <c r="G207" s="5"/>
    </row>
    <row r="208" spans="1:7" x14ac:dyDescent="0.35">
      <c r="A208" s="6"/>
      <c r="B208" s="6"/>
      <c r="C208" s="6"/>
      <c r="D208" s="6"/>
      <c r="E208" s="5"/>
      <c r="F208" s="5"/>
      <c r="G208" s="5"/>
    </row>
    <row r="209" spans="1:7" x14ac:dyDescent="0.35">
      <c r="A209" s="6"/>
      <c r="B209" s="6"/>
      <c r="C209" s="6"/>
      <c r="D209" s="6"/>
      <c r="E209" s="5"/>
      <c r="F209" s="5"/>
      <c r="G209" s="5"/>
    </row>
    <row r="210" spans="1:7" x14ac:dyDescent="0.35">
      <c r="A210" s="6"/>
      <c r="B210" s="6"/>
      <c r="C210" s="6"/>
      <c r="D210" s="6"/>
      <c r="E210" s="5"/>
      <c r="F210" s="5"/>
      <c r="G210" s="5"/>
    </row>
    <row r="211" spans="1:7" x14ac:dyDescent="0.35">
      <c r="A211" s="6"/>
      <c r="B211" s="6"/>
      <c r="C211" s="6"/>
      <c r="D211" s="6"/>
      <c r="E211" s="5"/>
      <c r="F211" s="5"/>
      <c r="G211" s="5"/>
    </row>
    <row r="212" spans="1:7" x14ac:dyDescent="0.35">
      <c r="A212" s="6"/>
      <c r="B212" s="6"/>
      <c r="C212" s="6"/>
      <c r="D212" s="6"/>
      <c r="E212" s="5"/>
      <c r="F212" s="5"/>
      <c r="G212" s="5"/>
    </row>
    <row r="213" spans="1:7" x14ac:dyDescent="0.35">
      <c r="A213" s="6"/>
      <c r="B213" s="6"/>
      <c r="C213" s="6"/>
      <c r="D213" s="6"/>
      <c r="E213" s="5"/>
      <c r="F213" s="5"/>
      <c r="G213" s="5"/>
    </row>
    <row r="214" spans="1:7" x14ac:dyDescent="0.35">
      <c r="A214" s="6"/>
      <c r="B214" s="6"/>
      <c r="C214" s="6"/>
      <c r="D214" s="6"/>
      <c r="E214" s="5"/>
      <c r="F214" s="5"/>
      <c r="G214" s="5"/>
    </row>
    <row r="215" spans="1:7" x14ac:dyDescent="0.35">
      <c r="A215" s="6"/>
      <c r="B215" s="6"/>
      <c r="C215" s="6"/>
      <c r="D215" s="6"/>
      <c r="E215" s="5"/>
      <c r="F215" s="5"/>
      <c r="G215" s="5"/>
    </row>
    <row r="216" spans="1:7" x14ac:dyDescent="0.35">
      <c r="A216" s="6"/>
      <c r="B216" s="6"/>
      <c r="C216" s="6"/>
      <c r="D216" s="6"/>
      <c r="E216" s="5"/>
      <c r="F216" s="5"/>
      <c r="G216" s="5"/>
    </row>
    <row r="217" spans="1:7" x14ac:dyDescent="0.35">
      <c r="A217" s="6"/>
      <c r="B217" s="6"/>
      <c r="C217" s="6"/>
      <c r="D217" s="6"/>
      <c r="E217" s="5"/>
      <c r="F217" s="5"/>
      <c r="G217" s="5"/>
    </row>
    <row r="218" spans="1:7" x14ac:dyDescent="0.35">
      <c r="A218" s="6"/>
      <c r="B218" s="6"/>
      <c r="C218" s="6"/>
      <c r="D218" s="6"/>
      <c r="E218" s="5"/>
      <c r="F218" s="5"/>
      <c r="G218" s="5"/>
    </row>
    <row r="219" spans="1:7" x14ac:dyDescent="0.35">
      <c r="A219" s="6"/>
      <c r="B219" s="6"/>
      <c r="C219" s="6"/>
      <c r="D219" s="6"/>
      <c r="E219" s="5"/>
      <c r="F219" s="5"/>
      <c r="G219" s="5"/>
    </row>
    <row r="220" spans="1:7" x14ac:dyDescent="0.35">
      <c r="A220" s="6"/>
      <c r="B220" s="6"/>
      <c r="C220" s="6"/>
      <c r="D220" s="6"/>
      <c r="E220" s="5"/>
      <c r="F220" s="5"/>
      <c r="G220" s="5"/>
    </row>
    <row r="221" spans="1:7" x14ac:dyDescent="0.35">
      <c r="A221" s="6"/>
      <c r="B221" s="6"/>
      <c r="C221" s="6"/>
      <c r="D221" s="6"/>
      <c r="E221" s="5"/>
      <c r="F221" s="5"/>
      <c r="G221" s="5"/>
    </row>
    <row r="222" spans="1:7" x14ac:dyDescent="0.35">
      <c r="A222" s="6"/>
      <c r="B222" s="6"/>
      <c r="C222" s="6"/>
      <c r="D222" s="6"/>
      <c r="E222" s="5"/>
      <c r="F222" s="5"/>
      <c r="G222" s="5"/>
    </row>
    <row r="223" spans="1:7" x14ac:dyDescent="0.35">
      <c r="A223" s="6"/>
      <c r="B223" s="6"/>
      <c r="C223" s="6"/>
      <c r="D223" s="6"/>
      <c r="E223" s="5"/>
      <c r="F223" s="5"/>
      <c r="G223" s="5"/>
    </row>
    <row r="224" spans="1:7" x14ac:dyDescent="0.35">
      <c r="A224" s="6"/>
      <c r="B224" s="6"/>
      <c r="C224" s="6"/>
      <c r="D224" s="6"/>
      <c r="E224" s="5"/>
      <c r="F224" s="5"/>
      <c r="G224" s="5"/>
    </row>
    <row r="225" spans="1:7" x14ac:dyDescent="0.35">
      <c r="A225" s="6"/>
      <c r="B225" s="6"/>
      <c r="C225" s="6"/>
      <c r="D225" s="6"/>
      <c r="E225" s="5"/>
      <c r="F225" s="5"/>
      <c r="G225" s="5"/>
    </row>
    <row r="226" spans="1:7" x14ac:dyDescent="0.35">
      <c r="A226" s="6"/>
      <c r="B226" s="6"/>
      <c r="C226" s="6"/>
      <c r="D226" s="6"/>
      <c r="E226" s="5"/>
      <c r="F226" s="5"/>
      <c r="G226" s="5"/>
    </row>
    <row r="227" spans="1:7" x14ac:dyDescent="0.35">
      <c r="A227" s="6"/>
      <c r="B227" s="6"/>
      <c r="C227" s="6"/>
      <c r="D227" s="6"/>
      <c r="E227" s="5"/>
      <c r="F227" s="5"/>
      <c r="G227" s="5"/>
    </row>
    <row r="228" spans="1:7" x14ac:dyDescent="0.35">
      <c r="A228" s="6"/>
      <c r="B228" s="6"/>
      <c r="C228" s="6"/>
      <c r="D228" s="6"/>
      <c r="E228" s="5"/>
      <c r="F228" s="5"/>
      <c r="G228" s="5"/>
    </row>
    <row r="229" spans="1:7" x14ac:dyDescent="0.35">
      <c r="A229" s="6"/>
      <c r="B229" s="6"/>
      <c r="C229" s="6"/>
      <c r="D229" s="6"/>
      <c r="E229" s="5"/>
      <c r="F229" s="5"/>
      <c r="G229" s="5"/>
    </row>
    <row r="230" spans="1:7" x14ac:dyDescent="0.35">
      <c r="A230" s="6"/>
      <c r="B230" s="6"/>
      <c r="C230" s="6"/>
      <c r="D230" s="6"/>
      <c r="E230" s="5"/>
      <c r="F230" s="5"/>
      <c r="G230" s="5"/>
    </row>
    <row r="231" spans="1:7" x14ac:dyDescent="0.35">
      <c r="A231" s="6"/>
      <c r="B231" s="6"/>
      <c r="C231" s="6"/>
      <c r="D231" s="6"/>
      <c r="E231" s="5"/>
      <c r="F231" s="5"/>
      <c r="G231" s="5"/>
    </row>
    <row r="232" spans="1:7" x14ac:dyDescent="0.35">
      <c r="A232" s="6"/>
      <c r="B232" s="6"/>
      <c r="C232" s="6"/>
      <c r="D232" s="6"/>
      <c r="E232" s="5"/>
      <c r="F232" s="5"/>
      <c r="G232" s="5"/>
    </row>
    <row r="233" spans="1:7" x14ac:dyDescent="0.35">
      <c r="A233" s="6"/>
      <c r="B233" s="6"/>
      <c r="C233" s="6"/>
      <c r="D233" s="6"/>
      <c r="E233" s="5"/>
      <c r="F233" s="5"/>
      <c r="G233" s="5"/>
    </row>
    <row r="234" spans="1:7" x14ac:dyDescent="0.35">
      <c r="A234" s="6"/>
      <c r="B234" s="6"/>
      <c r="C234" s="6"/>
      <c r="D234" s="6"/>
      <c r="E234" s="5"/>
      <c r="F234" s="5"/>
      <c r="G234" s="5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4AFE7-A0F3-4D71-BED3-E20693009C96}">
  <dimension ref="A1:M232"/>
  <sheetViews>
    <sheetView topLeftCell="A14" workbookViewId="0">
      <selection activeCell="A26" sqref="A26:G26"/>
    </sheetView>
  </sheetViews>
  <sheetFormatPr defaultRowHeight="14.5" x14ac:dyDescent="0.35"/>
  <sheetData>
    <row r="1" spans="1:13" x14ac:dyDescent="0.35">
      <c r="A1" s="6" t="s">
        <v>0</v>
      </c>
      <c r="B1" s="6" t="s">
        <v>1</v>
      </c>
      <c r="C1" s="6" t="s">
        <v>2</v>
      </c>
      <c r="D1" s="6" t="s">
        <v>3</v>
      </c>
      <c r="E1" s="5" t="s">
        <v>18</v>
      </c>
      <c r="F1" s="5" t="s">
        <v>158</v>
      </c>
      <c r="G1" s="5" t="s">
        <v>211</v>
      </c>
      <c r="J1" s="5"/>
      <c r="K1" t="s">
        <v>259</v>
      </c>
      <c r="L1" t="s">
        <v>260</v>
      </c>
      <c r="M1" s="8" t="s">
        <v>2</v>
      </c>
    </row>
    <row r="2" spans="1:13" x14ac:dyDescent="0.35">
      <c r="A2" s="6">
        <v>79575663</v>
      </c>
      <c r="B2" s="6" t="s">
        <v>4</v>
      </c>
      <c r="C2" s="6" t="s">
        <v>9</v>
      </c>
      <c r="D2" s="6" t="s">
        <v>8</v>
      </c>
      <c r="E2" s="5" t="s">
        <v>21</v>
      </c>
      <c r="F2" s="5" t="s">
        <v>52</v>
      </c>
      <c r="G2" s="5" t="s">
        <v>176</v>
      </c>
      <c r="J2" t="s">
        <v>5</v>
      </c>
      <c r="K2">
        <f>COUNTIF(C:C,"*30*")</f>
        <v>2</v>
      </c>
      <c r="L2">
        <v>32</v>
      </c>
      <c r="M2" s="9">
        <f>K2/L2</f>
        <v>6.25E-2</v>
      </c>
    </row>
    <row r="3" spans="1:13" x14ac:dyDescent="0.35">
      <c r="A3" s="6">
        <v>79576520</v>
      </c>
      <c r="B3" s="6" t="s">
        <v>4</v>
      </c>
      <c r="C3" s="6" t="s">
        <v>10</v>
      </c>
      <c r="D3" s="6" t="s">
        <v>8</v>
      </c>
      <c r="E3" s="5" t="s">
        <v>30</v>
      </c>
      <c r="F3" s="5" t="s">
        <v>64</v>
      </c>
      <c r="G3" s="5" t="s">
        <v>22</v>
      </c>
      <c r="J3" t="s">
        <v>10</v>
      </c>
      <c r="K3">
        <f>COUNTIF(C:C,"*50*")</f>
        <v>8</v>
      </c>
      <c r="L3">
        <v>117</v>
      </c>
      <c r="M3" s="9">
        <f t="shared" ref="M3:M6" si="0">K3/L3</f>
        <v>6.8376068376068383E-2</v>
      </c>
    </row>
    <row r="4" spans="1:13" x14ac:dyDescent="0.35">
      <c r="A4" s="6">
        <v>79576614</v>
      </c>
      <c r="B4" s="6" t="s">
        <v>4</v>
      </c>
      <c r="C4" s="6" t="s">
        <v>7</v>
      </c>
      <c r="D4" s="6" t="s">
        <v>12</v>
      </c>
      <c r="E4" s="5" t="s">
        <v>23</v>
      </c>
      <c r="F4" s="5" t="s">
        <v>21</v>
      </c>
      <c r="G4" s="5" t="s">
        <v>261</v>
      </c>
      <c r="J4" t="s">
        <v>7</v>
      </c>
      <c r="K4">
        <f>COUNTIF(C:C,"*60*")</f>
        <v>16</v>
      </c>
      <c r="L4">
        <v>300</v>
      </c>
      <c r="M4" s="9">
        <f t="shared" si="0"/>
        <v>5.3333333333333337E-2</v>
      </c>
    </row>
    <row r="5" spans="1:13" x14ac:dyDescent="0.35">
      <c r="A5" s="6">
        <v>79579007</v>
      </c>
      <c r="B5" s="6" t="s">
        <v>4</v>
      </c>
      <c r="C5" s="6" t="s">
        <v>14</v>
      </c>
      <c r="D5" s="6" t="s">
        <v>8</v>
      </c>
      <c r="E5" s="5" t="s">
        <v>19</v>
      </c>
      <c r="F5" s="5" t="s">
        <v>41</v>
      </c>
      <c r="G5" s="5" t="s">
        <v>53</v>
      </c>
      <c r="J5" t="s">
        <v>9</v>
      </c>
      <c r="K5">
        <f>COUNTIF(C:C,"*70*")</f>
        <v>26</v>
      </c>
      <c r="L5">
        <v>281</v>
      </c>
      <c r="M5" s="9">
        <f t="shared" si="0"/>
        <v>9.2526690391459068E-2</v>
      </c>
    </row>
    <row r="6" spans="1:13" x14ac:dyDescent="0.35">
      <c r="A6" s="6">
        <v>79580747</v>
      </c>
      <c r="B6" s="6" t="s">
        <v>4</v>
      </c>
      <c r="C6" s="6" t="s">
        <v>9</v>
      </c>
      <c r="D6" s="6" t="s">
        <v>8</v>
      </c>
      <c r="E6" s="5" t="s">
        <v>43</v>
      </c>
      <c r="F6" s="5" t="s">
        <v>82</v>
      </c>
      <c r="G6" s="5" t="s">
        <v>33</v>
      </c>
      <c r="J6" t="s">
        <v>14</v>
      </c>
      <c r="K6">
        <f>COUNTIF(C:C,"*80*")</f>
        <v>8</v>
      </c>
      <c r="L6">
        <v>52</v>
      </c>
      <c r="M6" s="9">
        <f t="shared" si="0"/>
        <v>0.15384615384615385</v>
      </c>
    </row>
    <row r="7" spans="1:13" x14ac:dyDescent="0.35">
      <c r="A7" s="6">
        <v>79581534</v>
      </c>
      <c r="B7" s="6" t="s">
        <v>4</v>
      </c>
      <c r="C7" s="6" t="s">
        <v>7</v>
      </c>
      <c r="D7" s="6" t="s">
        <v>11</v>
      </c>
      <c r="E7" s="5" t="s">
        <v>44</v>
      </c>
      <c r="F7" s="5" t="s">
        <v>53</v>
      </c>
      <c r="G7" s="5" t="s">
        <v>26</v>
      </c>
      <c r="M7" s="9"/>
    </row>
    <row r="8" spans="1:13" x14ac:dyDescent="0.35">
      <c r="A8" s="6">
        <v>79582456</v>
      </c>
      <c r="B8" s="6" t="s">
        <v>4</v>
      </c>
      <c r="C8" s="6" t="s">
        <v>9</v>
      </c>
      <c r="D8" s="6" t="s">
        <v>6</v>
      </c>
      <c r="E8" s="5" t="s">
        <v>35</v>
      </c>
      <c r="F8" s="5" t="s">
        <v>53</v>
      </c>
      <c r="G8" s="5" t="s">
        <v>36</v>
      </c>
      <c r="K8" t="s">
        <v>259</v>
      </c>
      <c r="L8" t="s">
        <v>260</v>
      </c>
      <c r="M8" s="8" t="s">
        <v>3</v>
      </c>
    </row>
    <row r="9" spans="1:13" x14ac:dyDescent="0.35">
      <c r="A9" s="6">
        <v>79583888</v>
      </c>
      <c r="B9" s="6" t="s">
        <v>4</v>
      </c>
      <c r="C9" s="6" t="s">
        <v>9</v>
      </c>
      <c r="D9" s="6" t="s">
        <v>6</v>
      </c>
      <c r="E9" s="5" t="s">
        <v>35</v>
      </c>
      <c r="F9" s="5" t="s">
        <v>53</v>
      </c>
      <c r="G9" s="5" t="s">
        <v>36</v>
      </c>
      <c r="J9" s="6" t="s">
        <v>12</v>
      </c>
      <c r="K9">
        <f>COUNTIF(D:D,"*Less*")</f>
        <v>12</v>
      </c>
      <c r="L9">
        <v>134</v>
      </c>
      <c r="M9" s="9">
        <f>K9/L9</f>
        <v>8.9552238805970144E-2</v>
      </c>
    </row>
    <row r="10" spans="1:13" x14ac:dyDescent="0.35">
      <c r="A10" s="6">
        <v>79587830</v>
      </c>
      <c r="B10" s="6" t="s">
        <v>4</v>
      </c>
      <c r="C10" s="6" t="s">
        <v>10</v>
      </c>
      <c r="D10" s="6" t="s">
        <v>6</v>
      </c>
      <c r="E10" s="5" t="s">
        <v>53</v>
      </c>
      <c r="F10" s="5" t="s">
        <v>23</v>
      </c>
      <c r="G10" s="5" t="s">
        <v>66</v>
      </c>
      <c r="J10" s="6" t="s">
        <v>8</v>
      </c>
      <c r="K10">
        <f>COUNTIF(D:D,"*5*")</f>
        <v>24</v>
      </c>
      <c r="L10">
        <v>313</v>
      </c>
      <c r="M10" s="9">
        <f t="shared" ref="M10:M13" si="1">K10/L10</f>
        <v>7.6677316293929709E-2</v>
      </c>
    </row>
    <row r="11" spans="1:13" x14ac:dyDescent="0.35">
      <c r="A11" s="6">
        <v>79589837</v>
      </c>
      <c r="B11" s="6" t="s">
        <v>4</v>
      </c>
      <c r="C11" s="6" t="s">
        <v>9</v>
      </c>
      <c r="D11" s="6" t="s">
        <v>12</v>
      </c>
      <c r="E11" s="5" t="s">
        <v>23</v>
      </c>
      <c r="F11" s="5" t="s">
        <v>163</v>
      </c>
      <c r="G11" s="5" t="s">
        <v>162</v>
      </c>
      <c r="J11" s="6" t="s">
        <v>6</v>
      </c>
      <c r="K11">
        <f>COUNTIF(D:D,"*10*")</f>
        <v>14</v>
      </c>
      <c r="L11">
        <v>209</v>
      </c>
      <c r="M11" s="9">
        <f t="shared" si="1"/>
        <v>6.6985645933014357E-2</v>
      </c>
    </row>
    <row r="12" spans="1:13" x14ac:dyDescent="0.35">
      <c r="A12" s="6">
        <v>79592508</v>
      </c>
      <c r="B12" s="6" t="s">
        <v>15</v>
      </c>
      <c r="C12" s="6" t="s">
        <v>9</v>
      </c>
      <c r="D12" s="6" t="s">
        <v>11</v>
      </c>
      <c r="E12" s="5" t="s">
        <v>142</v>
      </c>
      <c r="F12" s="5" t="s">
        <v>82</v>
      </c>
      <c r="G12" s="5" t="s">
        <v>23</v>
      </c>
      <c r="J12" s="6" t="s">
        <v>11</v>
      </c>
      <c r="K12">
        <f>COUNTIF(D:D,"*11*")</f>
        <v>7</v>
      </c>
      <c r="L12">
        <v>98</v>
      </c>
      <c r="M12" s="9">
        <f t="shared" si="1"/>
        <v>7.1428571428571425E-2</v>
      </c>
    </row>
    <row r="13" spans="1:13" x14ac:dyDescent="0.35">
      <c r="A13" s="6">
        <v>79592607</v>
      </c>
      <c r="B13" s="6" t="s">
        <v>4</v>
      </c>
      <c r="C13" s="6" t="s">
        <v>7</v>
      </c>
      <c r="D13" s="6" t="s">
        <v>12</v>
      </c>
      <c r="E13" s="5" t="s">
        <v>41</v>
      </c>
      <c r="F13" s="5" t="s">
        <v>164</v>
      </c>
      <c r="G13" s="5" t="s">
        <v>185</v>
      </c>
      <c r="J13" s="6" t="s">
        <v>13</v>
      </c>
      <c r="K13">
        <f>COUNTIF(D:D,"*More*")</f>
        <v>3</v>
      </c>
      <c r="L13">
        <v>28</v>
      </c>
      <c r="M13" s="9">
        <f t="shared" si="1"/>
        <v>0.10714285714285714</v>
      </c>
    </row>
    <row r="14" spans="1:13" x14ac:dyDescent="0.35">
      <c r="A14" s="6">
        <v>79593377</v>
      </c>
      <c r="B14" s="6" t="s">
        <v>4</v>
      </c>
      <c r="C14" s="6" t="s">
        <v>9</v>
      </c>
      <c r="D14" s="6" t="s">
        <v>13</v>
      </c>
      <c r="E14" s="5" t="s">
        <v>53</v>
      </c>
      <c r="F14" s="5" t="s">
        <v>165</v>
      </c>
      <c r="G14" s="5" t="s">
        <v>60</v>
      </c>
      <c r="M14" s="9"/>
    </row>
    <row r="15" spans="1:13" x14ac:dyDescent="0.35">
      <c r="A15" s="6">
        <v>79605334</v>
      </c>
      <c r="B15" s="6" t="s">
        <v>4</v>
      </c>
      <c r="C15" s="6" t="s">
        <v>7</v>
      </c>
      <c r="D15" s="6" t="s">
        <v>12</v>
      </c>
      <c r="E15" s="5" t="s">
        <v>61</v>
      </c>
      <c r="F15" s="5" t="s">
        <v>167</v>
      </c>
      <c r="G15" s="5" t="s">
        <v>185</v>
      </c>
      <c r="K15" t="s">
        <v>263</v>
      </c>
      <c r="L15" t="s">
        <v>264</v>
      </c>
      <c r="M15" t="s">
        <v>265</v>
      </c>
    </row>
    <row r="16" spans="1:13" x14ac:dyDescent="0.35">
      <c r="A16" s="6">
        <v>79612452</v>
      </c>
      <c r="B16" s="6" t="s">
        <v>4</v>
      </c>
      <c r="C16" s="6" t="s">
        <v>10</v>
      </c>
      <c r="D16" s="6" t="s">
        <v>6</v>
      </c>
      <c r="E16" s="5" t="s">
        <v>64</v>
      </c>
      <c r="F16" s="5" t="s">
        <v>23</v>
      </c>
      <c r="G16" s="5" t="s">
        <v>51</v>
      </c>
      <c r="J16" s="5" t="s">
        <v>176</v>
      </c>
      <c r="K16">
        <f>COUNTIF(E:E,"*smell*")</f>
        <v>1</v>
      </c>
      <c r="L16">
        <f t="shared" ref="L16:M16" si="2">COUNTIF(F:F,"*smell*")</f>
        <v>3</v>
      </c>
      <c r="M16">
        <f t="shared" si="2"/>
        <v>4</v>
      </c>
    </row>
    <row r="17" spans="1:13" x14ac:dyDescent="0.35">
      <c r="A17" s="6">
        <v>79653398</v>
      </c>
      <c r="B17" s="6" t="s">
        <v>4</v>
      </c>
      <c r="C17" s="6" t="s">
        <v>7</v>
      </c>
      <c r="D17" s="6" t="s">
        <v>8</v>
      </c>
      <c r="E17" s="5" t="s">
        <v>75</v>
      </c>
      <c r="F17" s="5" t="s">
        <v>33</v>
      </c>
      <c r="G17" s="5" t="s">
        <v>46</v>
      </c>
      <c r="J17" s="5" t="s">
        <v>185</v>
      </c>
      <c r="K17">
        <f>COUNTIF(E:E,"*sexual*")</f>
        <v>0</v>
      </c>
      <c r="L17">
        <f t="shared" ref="L17:M17" si="3">COUNTIF(F:F,"*sexual*")</f>
        <v>2</v>
      </c>
      <c r="M17">
        <f t="shared" si="3"/>
        <v>6</v>
      </c>
    </row>
    <row r="18" spans="1:13" x14ac:dyDescent="0.35">
      <c r="A18" s="6">
        <v>79696679</v>
      </c>
      <c r="B18" s="6" t="s">
        <v>4</v>
      </c>
      <c r="C18" s="6" t="s">
        <v>14</v>
      </c>
      <c r="D18" s="6" t="s">
        <v>12</v>
      </c>
      <c r="E18" s="5" t="s">
        <v>22</v>
      </c>
      <c r="F18" s="5" t="s">
        <v>90</v>
      </c>
      <c r="G18" s="5" t="s">
        <v>52</v>
      </c>
      <c r="J18" s="5" t="s">
        <v>258</v>
      </c>
      <c r="K18">
        <f>COUNTIF(E:E,"*skin *")</f>
        <v>0</v>
      </c>
      <c r="L18">
        <f t="shared" ref="L18:M18" si="4">COUNTIF(F:F,"*skin *")</f>
        <v>1</v>
      </c>
      <c r="M18">
        <f t="shared" si="4"/>
        <v>2</v>
      </c>
    </row>
    <row r="19" spans="1:13" x14ac:dyDescent="0.35">
      <c r="A19" s="6">
        <v>79718236</v>
      </c>
      <c r="B19" s="6" t="s">
        <v>4</v>
      </c>
      <c r="C19" s="6" t="s">
        <v>9</v>
      </c>
      <c r="D19" s="6" t="s">
        <v>8</v>
      </c>
      <c r="E19" s="5" t="s">
        <v>41</v>
      </c>
      <c r="F19" s="5" t="s">
        <v>29</v>
      </c>
      <c r="G19" s="5" t="s">
        <v>53</v>
      </c>
      <c r="J19" s="5" t="s">
        <v>242</v>
      </c>
      <c r="K19">
        <f>COUNTIF(E:E,"*nose*")</f>
        <v>0</v>
      </c>
      <c r="L19">
        <f t="shared" ref="L19:M19" si="5">COUNTIF(F:F,"*nose*")</f>
        <v>0</v>
      </c>
      <c r="M19">
        <f t="shared" si="5"/>
        <v>1</v>
      </c>
    </row>
    <row r="20" spans="1:13" x14ac:dyDescent="0.35">
      <c r="A20" s="6">
        <v>79733554</v>
      </c>
      <c r="B20" s="6" t="s">
        <v>4</v>
      </c>
      <c r="C20" s="6" t="s">
        <v>10</v>
      </c>
      <c r="D20" s="6" t="s">
        <v>6</v>
      </c>
      <c r="E20" s="5" t="s">
        <v>82</v>
      </c>
      <c r="F20" s="5" t="s">
        <v>22</v>
      </c>
      <c r="G20" s="5" t="s">
        <v>219</v>
      </c>
      <c r="J20" s="5" t="s">
        <v>219</v>
      </c>
      <c r="K20">
        <f>COUNTIF(E:E,"*breath*")</f>
        <v>0</v>
      </c>
      <c r="L20">
        <f t="shared" ref="L20:M20" si="6">COUNTIF(F:F,"*breath*")</f>
        <v>1</v>
      </c>
      <c r="M20">
        <f t="shared" si="6"/>
        <v>1</v>
      </c>
    </row>
    <row r="21" spans="1:13" x14ac:dyDescent="0.35">
      <c r="A21" s="6">
        <v>80919664</v>
      </c>
      <c r="B21" s="6" t="s">
        <v>15</v>
      </c>
      <c r="C21" s="6" t="s">
        <v>14</v>
      </c>
      <c r="D21" s="6" t="s">
        <v>8</v>
      </c>
      <c r="E21" s="5" t="s">
        <v>147</v>
      </c>
      <c r="F21" s="5" t="s">
        <v>36</v>
      </c>
      <c r="G21" s="5" t="s">
        <v>250</v>
      </c>
      <c r="J21" s="5" t="s">
        <v>331</v>
      </c>
      <c r="K21">
        <f>COUNTIF(E:E,"*eyes*")</f>
        <v>2</v>
      </c>
      <c r="L21">
        <f t="shared" ref="L21:M21" si="7">COUNTIF(F:F,"*eyes*")</f>
        <v>5</v>
      </c>
      <c r="M21">
        <f t="shared" si="7"/>
        <v>3</v>
      </c>
    </row>
    <row r="22" spans="1:13" x14ac:dyDescent="0.35">
      <c r="A22" s="6">
        <v>80920261</v>
      </c>
      <c r="B22" s="6" t="s">
        <v>4</v>
      </c>
      <c r="C22" s="6" t="s">
        <v>9</v>
      </c>
      <c r="D22" s="6" t="s">
        <v>6</v>
      </c>
      <c r="E22" s="5" t="s">
        <v>35</v>
      </c>
      <c r="F22" s="5" t="s">
        <v>176</v>
      </c>
      <c r="G22" s="5" t="s">
        <v>20</v>
      </c>
      <c r="J22" s="5" t="s">
        <v>90</v>
      </c>
      <c r="K22">
        <f>COUNTIF(E:E,"*heart*")</f>
        <v>4</v>
      </c>
      <c r="L22">
        <f t="shared" ref="L22:M22" si="8">COUNTIF(F:F,"*heart*")</f>
        <v>2</v>
      </c>
      <c r="M22">
        <f t="shared" si="8"/>
        <v>4</v>
      </c>
    </row>
    <row r="23" spans="1:13" x14ac:dyDescent="0.35">
      <c r="A23" s="6">
        <v>80920956</v>
      </c>
      <c r="B23" s="6" t="s">
        <v>4</v>
      </c>
      <c r="C23" s="6" t="s">
        <v>9</v>
      </c>
      <c r="D23" s="6" t="s">
        <v>11</v>
      </c>
      <c r="E23" s="5" t="s">
        <v>79</v>
      </c>
      <c r="F23" s="5" t="s">
        <v>82</v>
      </c>
      <c r="G23" s="5" t="s">
        <v>162</v>
      </c>
      <c r="J23" s="5" t="s">
        <v>186</v>
      </c>
      <c r="K23">
        <f>COUNTIF(E:E,"*thermo*")</f>
        <v>0</v>
      </c>
      <c r="L23">
        <f t="shared" ref="L23:M23" si="9">COUNTIF(F:F,"*thermo*")</f>
        <v>3</v>
      </c>
      <c r="M23">
        <f t="shared" si="9"/>
        <v>3</v>
      </c>
    </row>
    <row r="24" spans="1:13" x14ac:dyDescent="0.35">
      <c r="A24" s="6">
        <v>80921599</v>
      </c>
      <c r="B24" s="6" t="s">
        <v>4</v>
      </c>
      <c r="C24" s="6" t="s">
        <v>10</v>
      </c>
      <c r="D24" s="6" t="s">
        <v>8</v>
      </c>
      <c r="E24" s="5" t="s">
        <v>80</v>
      </c>
      <c r="F24" s="5" t="s">
        <v>20</v>
      </c>
      <c r="G24" s="5" t="s">
        <v>185</v>
      </c>
      <c r="J24" s="5" t="s">
        <v>53</v>
      </c>
      <c r="K24">
        <f>COUNTIF(E:E,"*saliva*")</f>
        <v>4</v>
      </c>
      <c r="L24">
        <f t="shared" ref="L24:M24" si="10">COUNTIF(F:F,"*saliva*")</f>
        <v>7</v>
      </c>
      <c r="M24">
        <f t="shared" si="10"/>
        <v>5</v>
      </c>
    </row>
    <row r="25" spans="1:13" x14ac:dyDescent="0.35">
      <c r="A25" s="6">
        <v>80922427</v>
      </c>
      <c r="B25" s="6" t="s">
        <v>4</v>
      </c>
      <c r="C25" s="6" t="s">
        <v>7</v>
      </c>
      <c r="D25" s="6" t="s">
        <v>12</v>
      </c>
      <c r="E25" s="5" t="s">
        <v>90</v>
      </c>
      <c r="F25" s="5" t="s">
        <v>22</v>
      </c>
      <c r="G25" s="5" t="s">
        <v>27</v>
      </c>
      <c r="J25" s="5" t="s">
        <v>266</v>
      </c>
      <c r="K25">
        <f>SUM(K16:K18)</f>
        <v>1</v>
      </c>
      <c r="L25">
        <f>SUM(L16:L18)</f>
        <v>6</v>
      </c>
      <c r="M25">
        <f>SUM(M16:M18)</f>
        <v>12</v>
      </c>
    </row>
    <row r="26" spans="1:13" x14ac:dyDescent="0.35">
      <c r="A26" s="6">
        <v>80923647</v>
      </c>
      <c r="B26" s="6" t="s">
        <v>4</v>
      </c>
      <c r="C26" s="6" t="s">
        <v>9</v>
      </c>
      <c r="D26" s="6" t="s">
        <v>6</v>
      </c>
      <c r="E26" s="5" t="s">
        <v>317</v>
      </c>
      <c r="F26" s="5" t="s">
        <v>82</v>
      </c>
      <c r="G26" s="5" t="s">
        <v>36</v>
      </c>
    </row>
    <row r="27" spans="1:13" x14ac:dyDescent="0.35">
      <c r="A27" s="6">
        <v>80924455</v>
      </c>
      <c r="B27" s="6" t="s">
        <v>4</v>
      </c>
      <c r="C27" s="6" t="s">
        <v>7</v>
      </c>
      <c r="D27" s="6" t="s">
        <v>8</v>
      </c>
      <c r="E27" s="5" t="s">
        <v>28</v>
      </c>
      <c r="F27" s="5" t="s">
        <v>60</v>
      </c>
      <c r="G27" s="5" t="s">
        <v>185</v>
      </c>
    </row>
    <row r="28" spans="1:13" x14ac:dyDescent="0.35">
      <c r="A28" s="6">
        <v>80925744</v>
      </c>
      <c r="B28" s="6" t="s">
        <v>15</v>
      </c>
      <c r="C28" s="6" t="s">
        <v>9</v>
      </c>
      <c r="D28" s="6" t="s">
        <v>8</v>
      </c>
      <c r="E28" s="5" t="s">
        <v>45</v>
      </c>
      <c r="F28" s="5" t="s">
        <v>67</v>
      </c>
      <c r="G28" s="5" t="s">
        <v>185</v>
      </c>
    </row>
    <row r="29" spans="1:13" x14ac:dyDescent="0.35">
      <c r="A29" s="6">
        <v>80926388</v>
      </c>
      <c r="B29" s="6" t="s">
        <v>4</v>
      </c>
      <c r="C29" s="6" t="s">
        <v>9</v>
      </c>
      <c r="D29" s="6" t="s">
        <v>8</v>
      </c>
      <c r="E29" s="5" t="s">
        <v>32</v>
      </c>
      <c r="F29" s="5" t="s">
        <v>41</v>
      </c>
      <c r="G29" s="5" t="s">
        <v>53</v>
      </c>
    </row>
    <row r="30" spans="1:13" x14ac:dyDescent="0.35">
      <c r="A30" s="6">
        <v>80931111</v>
      </c>
      <c r="B30" s="6" t="s">
        <v>16</v>
      </c>
      <c r="C30" s="6" t="s">
        <v>17</v>
      </c>
      <c r="D30" s="6" t="s">
        <v>17</v>
      </c>
      <c r="E30" s="5" t="s">
        <v>155</v>
      </c>
      <c r="F30" s="5" t="s">
        <v>86</v>
      </c>
      <c r="G30" s="5" t="s">
        <v>151</v>
      </c>
    </row>
    <row r="31" spans="1:13" x14ac:dyDescent="0.35">
      <c r="A31" s="6">
        <v>80932813</v>
      </c>
      <c r="B31" s="6" t="s">
        <v>4</v>
      </c>
      <c r="C31" s="6" t="s">
        <v>14</v>
      </c>
      <c r="D31" s="6" t="s">
        <v>6</v>
      </c>
      <c r="E31" s="5" t="s">
        <v>49</v>
      </c>
      <c r="F31" s="5" t="s">
        <v>33</v>
      </c>
      <c r="G31" s="5" t="s">
        <v>176</v>
      </c>
    </row>
    <row r="32" spans="1:13" x14ac:dyDescent="0.35">
      <c r="A32" s="6">
        <v>80934272</v>
      </c>
      <c r="B32" s="6" t="s">
        <v>4</v>
      </c>
      <c r="C32" s="6" t="s">
        <v>14</v>
      </c>
      <c r="D32" s="6" t="s">
        <v>6</v>
      </c>
      <c r="E32" s="5" t="s">
        <v>104</v>
      </c>
      <c r="F32" s="5" t="s">
        <v>35</v>
      </c>
      <c r="G32" s="5" t="s">
        <v>233</v>
      </c>
    </row>
    <row r="33" spans="1:7" x14ac:dyDescent="0.35">
      <c r="A33" s="6">
        <v>80940004</v>
      </c>
      <c r="B33" s="6" t="s">
        <v>4</v>
      </c>
      <c r="C33" s="6" t="s">
        <v>9</v>
      </c>
      <c r="D33" s="6" t="s">
        <v>12</v>
      </c>
      <c r="E33" s="5" t="s">
        <v>21</v>
      </c>
      <c r="F33" s="5" t="s">
        <v>53</v>
      </c>
      <c r="G33" s="5" t="s">
        <v>20</v>
      </c>
    </row>
    <row r="34" spans="1:7" x14ac:dyDescent="0.35">
      <c r="A34" s="6">
        <v>80944549</v>
      </c>
      <c r="B34" s="6" t="s">
        <v>4</v>
      </c>
      <c r="C34" s="6" t="s">
        <v>9</v>
      </c>
      <c r="D34" s="6" t="s">
        <v>12</v>
      </c>
      <c r="E34" s="5" t="s">
        <v>23</v>
      </c>
      <c r="F34" s="5" t="s">
        <v>52</v>
      </c>
      <c r="G34" s="5" t="s">
        <v>90</v>
      </c>
    </row>
    <row r="35" spans="1:7" x14ac:dyDescent="0.35">
      <c r="A35" s="6">
        <v>80947037</v>
      </c>
      <c r="B35" s="6" t="s">
        <v>16</v>
      </c>
      <c r="C35" s="6" t="s">
        <v>17</v>
      </c>
      <c r="D35" s="6" t="s">
        <v>17</v>
      </c>
      <c r="E35" s="5" t="s">
        <v>156</v>
      </c>
      <c r="F35" s="5" t="s">
        <v>117</v>
      </c>
      <c r="G35" s="5" t="s">
        <v>257</v>
      </c>
    </row>
    <row r="36" spans="1:7" x14ac:dyDescent="0.35">
      <c r="A36" s="6">
        <v>80948833</v>
      </c>
      <c r="B36" s="6" t="s">
        <v>4</v>
      </c>
      <c r="C36" s="6" t="s">
        <v>9</v>
      </c>
      <c r="D36" s="6" t="s">
        <v>13</v>
      </c>
      <c r="E36" s="5" t="s">
        <v>28</v>
      </c>
      <c r="F36" s="5" t="s">
        <v>185</v>
      </c>
      <c r="G36" s="5" t="s">
        <v>41</v>
      </c>
    </row>
    <row r="37" spans="1:7" x14ac:dyDescent="0.35">
      <c r="A37" s="6">
        <v>80954031</v>
      </c>
      <c r="B37" s="6" t="s">
        <v>4</v>
      </c>
      <c r="C37" s="6" t="s">
        <v>9</v>
      </c>
      <c r="D37" s="6" t="s">
        <v>8</v>
      </c>
      <c r="E37" s="5" t="s">
        <v>113</v>
      </c>
      <c r="F37" s="5" t="s">
        <v>186</v>
      </c>
      <c r="G37" s="5" t="s">
        <v>29</v>
      </c>
    </row>
    <row r="38" spans="1:7" x14ac:dyDescent="0.35">
      <c r="A38" s="6">
        <v>80956660</v>
      </c>
      <c r="B38" s="6" t="s">
        <v>4</v>
      </c>
      <c r="C38" s="6" t="s">
        <v>7</v>
      </c>
      <c r="D38" s="6" t="s">
        <v>8</v>
      </c>
      <c r="E38" s="5" t="s">
        <v>115</v>
      </c>
      <c r="F38" s="5" t="s">
        <v>187</v>
      </c>
      <c r="G38" s="5" t="s">
        <v>176</v>
      </c>
    </row>
    <row r="39" spans="1:7" x14ac:dyDescent="0.35">
      <c r="A39" s="6">
        <v>80974129</v>
      </c>
      <c r="B39" s="6" t="s">
        <v>4</v>
      </c>
      <c r="C39" s="6" t="s">
        <v>7</v>
      </c>
      <c r="D39" s="6" t="s">
        <v>8</v>
      </c>
      <c r="E39" s="5" t="s">
        <v>23</v>
      </c>
      <c r="F39" s="5" t="s">
        <v>156</v>
      </c>
      <c r="G39" s="5" t="s">
        <v>28</v>
      </c>
    </row>
    <row r="40" spans="1:7" x14ac:dyDescent="0.35">
      <c r="A40" s="6">
        <v>80981009</v>
      </c>
      <c r="B40" s="6" t="s">
        <v>4</v>
      </c>
      <c r="C40" s="6" t="s">
        <v>9</v>
      </c>
      <c r="D40" s="6" t="s">
        <v>8</v>
      </c>
      <c r="E40" s="5" t="s">
        <v>86</v>
      </c>
      <c r="F40" s="5" t="s">
        <v>45</v>
      </c>
      <c r="G40" s="5" t="s">
        <v>186</v>
      </c>
    </row>
    <row r="41" spans="1:7" x14ac:dyDescent="0.35">
      <c r="A41" s="6">
        <v>80988974</v>
      </c>
      <c r="B41" s="6" t="s">
        <v>15</v>
      </c>
      <c r="C41" s="6" t="s">
        <v>7</v>
      </c>
      <c r="D41" s="6" t="s">
        <v>11</v>
      </c>
      <c r="E41" s="5" t="s">
        <v>28</v>
      </c>
      <c r="F41" s="5" t="s">
        <v>36</v>
      </c>
      <c r="G41" s="5" t="s">
        <v>90</v>
      </c>
    </row>
    <row r="42" spans="1:7" x14ac:dyDescent="0.35">
      <c r="A42" s="6">
        <v>80992039</v>
      </c>
      <c r="B42" s="6" t="s">
        <v>4</v>
      </c>
      <c r="C42" s="6" t="s">
        <v>9</v>
      </c>
      <c r="D42" s="6" t="s">
        <v>6</v>
      </c>
      <c r="E42" s="5" t="s">
        <v>23</v>
      </c>
      <c r="F42" s="5" t="s">
        <v>21</v>
      </c>
      <c r="G42" s="5" t="s">
        <v>176</v>
      </c>
    </row>
    <row r="43" spans="1:7" x14ac:dyDescent="0.35">
      <c r="A43" s="6">
        <v>80995709</v>
      </c>
      <c r="B43" s="6" t="s">
        <v>4</v>
      </c>
      <c r="C43" s="6" t="s">
        <v>10</v>
      </c>
      <c r="D43" s="6" t="s">
        <v>12</v>
      </c>
      <c r="E43" s="5" t="s">
        <v>28</v>
      </c>
      <c r="F43" s="5" t="s">
        <v>186</v>
      </c>
      <c r="G43" s="5" t="s">
        <v>21</v>
      </c>
    </row>
    <row r="44" spans="1:7" x14ac:dyDescent="0.35">
      <c r="A44" s="6">
        <v>81001218</v>
      </c>
      <c r="B44" s="6" t="s">
        <v>4</v>
      </c>
      <c r="C44" s="6" t="s">
        <v>9</v>
      </c>
      <c r="D44" s="6" t="s">
        <v>6</v>
      </c>
      <c r="E44" s="5" t="s">
        <v>50</v>
      </c>
      <c r="F44" s="5" t="s">
        <v>397</v>
      </c>
      <c r="G44" s="5" t="s">
        <v>162</v>
      </c>
    </row>
    <row r="45" spans="1:7" x14ac:dyDescent="0.35">
      <c r="A45" s="6">
        <v>81004162</v>
      </c>
      <c r="B45" s="6" t="s">
        <v>4</v>
      </c>
      <c r="C45" s="6" t="s">
        <v>9</v>
      </c>
      <c r="D45" s="6" t="s">
        <v>11</v>
      </c>
      <c r="E45" s="5" t="s">
        <v>121</v>
      </c>
      <c r="F45" s="5" t="s">
        <v>185</v>
      </c>
      <c r="G45" s="5" t="s">
        <v>150</v>
      </c>
    </row>
    <row r="46" spans="1:7" x14ac:dyDescent="0.35">
      <c r="A46" s="6">
        <v>81007275</v>
      </c>
      <c r="B46" s="6" t="s">
        <v>4</v>
      </c>
      <c r="C46" s="6" t="s">
        <v>5</v>
      </c>
      <c r="D46" s="6" t="s">
        <v>6</v>
      </c>
      <c r="E46" s="5" t="s">
        <v>26</v>
      </c>
      <c r="F46" s="5" t="s">
        <v>194</v>
      </c>
      <c r="G46" s="5" t="s">
        <v>241</v>
      </c>
    </row>
    <row r="47" spans="1:7" x14ac:dyDescent="0.35">
      <c r="A47" s="6">
        <v>81014769</v>
      </c>
      <c r="B47" s="6" t="s">
        <v>4</v>
      </c>
      <c r="C47" s="6" t="s">
        <v>7</v>
      </c>
      <c r="D47" s="6" t="s">
        <v>12</v>
      </c>
      <c r="E47" s="5" t="s">
        <v>23</v>
      </c>
      <c r="F47" s="5" t="s">
        <v>176</v>
      </c>
      <c r="G47" s="5" t="s">
        <v>36</v>
      </c>
    </row>
    <row r="48" spans="1:7" x14ac:dyDescent="0.35">
      <c r="A48" s="6">
        <v>81016661</v>
      </c>
      <c r="B48" s="6" t="s">
        <v>4</v>
      </c>
      <c r="C48" s="6" t="s">
        <v>7</v>
      </c>
      <c r="D48" s="6" t="s">
        <v>12</v>
      </c>
      <c r="E48" s="5" t="s">
        <v>23</v>
      </c>
      <c r="F48" s="5" t="s">
        <v>29</v>
      </c>
      <c r="G48" s="5" t="s">
        <v>242</v>
      </c>
    </row>
    <row r="49" spans="1:7" x14ac:dyDescent="0.35">
      <c r="A49" s="6">
        <v>81027615</v>
      </c>
      <c r="B49" s="6" t="s">
        <v>15</v>
      </c>
      <c r="C49" s="6" t="s">
        <v>7</v>
      </c>
      <c r="D49" s="6" t="s">
        <v>11</v>
      </c>
      <c r="E49" s="5" t="s">
        <v>36</v>
      </c>
      <c r="F49" s="5" t="s">
        <v>31</v>
      </c>
      <c r="G49" s="5" t="s">
        <v>53</v>
      </c>
    </row>
    <row r="50" spans="1:7" x14ac:dyDescent="0.35">
      <c r="A50" s="6">
        <v>81042862</v>
      </c>
      <c r="B50" s="6" t="s">
        <v>4</v>
      </c>
      <c r="C50" s="6" t="s">
        <v>9</v>
      </c>
      <c r="D50" s="6" t="s">
        <v>8</v>
      </c>
      <c r="E50" s="5" t="s">
        <v>23</v>
      </c>
      <c r="F50" s="5" t="s">
        <v>22</v>
      </c>
      <c r="G50" s="5" t="s">
        <v>90</v>
      </c>
    </row>
    <row r="51" spans="1:7" x14ac:dyDescent="0.35">
      <c r="A51" s="6">
        <v>81046849</v>
      </c>
      <c r="B51" s="6" t="s">
        <v>4</v>
      </c>
      <c r="C51" s="6" t="s">
        <v>7</v>
      </c>
      <c r="D51" s="6" t="s">
        <v>8</v>
      </c>
      <c r="E51" s="5" t="s">
        <v>53</v>
      </c>
      <c r="F51" s="5" t="s">
        <v>20</v>
      </c>
      <c r="G51" s="5" t="s">
        <v>162</v>
      </c>
    </row>
    <row r="52" spans="1:7" x14ac:dyDescent="0.35">
      <c r="A52" s="6">
        <v>81047708</v>
      </c>
      <c r="B52" s="6" t="s">
        <v>4</v>
      </c>
      <c r="C52" s="6" t="s">
        <v>14</v>
      </c>
      <c r="D52" s="6" t="s">
        <v>8</v>
      </c>
      <c r="E52" s="5" t="s">
        <v>36</v>
      </c>
      <c r="F52" s="5" t="s">
        <v>53</v>
      </c>
      <c r="G52" s="5" t="s">
        <v>21</v>
      </c>
    </row>
    <row r="53" spans="1:7" x14ac:dyDescent="0.35">
      <c r="A53" s="6">
        <v>81051905</v>
      </c>
      <c r="B53" s="6" t="s">
        <v>4</v>
      </c>
      <c r="C53" s="6" t="s">
        <v>7</v>
      </c>
      <c r="D53" s="6" t="s">
        <v>8</v>
      </c>
      <c r="E53" s="5" t="s">
        <v>82</v>
      </c>
      <c r="F53" s="5" t="s">
        <v>23</v>
      </c>
      <c r="G53" s="5" t="s">
        <v>46</v>
      </c>
    </row>
    <row r="54" spans="1:7" x14ac:dyDescent="0.35">
      <c r="A54" s="6">
        <v>81076665</v>
      </c>
      <c r="B54" s="6" t="s">
        <v>15</v>
      </c>
      <c r="C54" s="6" t="s">
        <v>14</v>
      </c>
      <c r="D54" s="6" t="s">
        <v>13</v>
      </c>
      <c r="E54" s="5" t="s">
        <v>28</v>
      </c>
      <c r="F54" s="5" t="s">
        <v>35</v>
      </c>
      <c r="G54" s="5" t="s">
        <v>90</v>
      </c>
    </row>
    <row r="55" spans="1:7" x14ac:dyDescent="0.35">
      <c r="A55" s="6">
        <v>81087899</v>
      </c>
      <c r="B55" s="6" t="s">
        <v>4</v>
      </c>
      <c r="C55" s="6" t="s">
        <v>9</v>
      </c>
      <c r="D55" s="6" t="s">
        <v>11</v>
      </c>
      <c r="E55" s="5" t="s">
        <v>21</v>
      </c>
      <c r="F55" s="5" t="s">
        <v>22</v>
      </c>
      <c r="G55" s="5" t="s">
        <v>82</v>
      </c>
    </row>
    <row r="56" spans="1:7" x14ac:dyDescent="0.35">
      <c r="A56" s="6">
        <v>81101030</v>
      </c>
      <c r="B56" s="6" t="s">
        <v>4</v>
      </c>
      <c r="C56" s="6" t="s">
        <v>5</v>
      </c>
      <c r="D56" s="6" t="s">
        <v>12</v>
      </c>
      <c r="E56" s="5" t="s">
        <v>50</v>
      </c>
      <c r="F56" s="5" t="s">
        <v>29</v>
      </c>
      <c r="G56" s="5" t="s">
        <v>185</v>
      </c>
    </row>
    <row r="57" spans="1:7" x14ac:dyDescent="0.35">
      <c r="A57" s="6">
        <v>81120800</v>
      </c>
      <c r="B57" s="6" t="s">
        <v>4</v>
      </c>
      <c r="C57" s="6" t="s">
        <v>10</v>
      </c>
      <c r="D57" s="6" t="s">
        <v>8</v>
      </c>
      <c r="E57" s="5" t="s">
        <v>117</v>
      </c>
      <c r="F57" s="5" t="s">
        <v>46</v>
      </c>
      <c r="G57" s="5" t="s">
        <v>82</v>
      </c>
    </row>
    <row r="58" spans="1:7" x14ac:dyDescent="0.35">
      <c r="A58" s="6">
        <v>81128750</v>
      </c>
      <c r="B58" s="6" t="s">
        <v>15</v>
      </c>
      <c r="C58" s="6" t="s">
        <v>9</v>
      </c>
      <c r="D58" s="6" t="s">
        <v>8</v>
      </c>
      <c r="E58" s="5" t="s">
        <v>90</v>
      </c>
      <c r="F58" s="5" t="s">
        <v>22</v>
      </c>
      <c r="G58" s="5" t="s">
        <v>21</v>
      </c>
    </row>
    <row r="59" spans="1:7" x14ac:dyDescent="0.35">
      <c r="A59" s="6">
        <v>81200621</v>
      </c>
      <c r="B59" s="6" t="s">
        <v>15</v>
      </c>
      <c r="C59" s="6" t="s">
        <v>9</v>
      </c>
      <c r="D59" s="6" t="s">
        <v>8</v>
      </c>
      <c r="E59" s="5" t="s">
        <v>141</v>
      </c>
      <c r="F59" s="5" t="s">
        <v>90</v>
      </c>
      <c r="G59" s="5" t="s">
        <v>36</v>
      </c>
    </row>
    <row r="60" spans="1:7" x14ac:dyDescent="0.35">
      <c r="A60" s="6">
        <v>81231852</v>
      </c>
      <c r="B60" s="6" t="s">
        <v>4</v>
      </c>
      <c r="C60" s="6" t="s">
        <v>10</v>
      </c>
      <c r="D60" s="6" t="s">
        <v>8</v>
      </c>
      <c r="E60" s="5" t="s">
        <v>136</v>
      </c>
      <c r="F60" s="5" t="s">
        <v>58</v>
      </c>
      <c r="G60" s="5" t="s">
        <v>167</v>
      </c>
    </row>
    <row r="61" spans="1:7" x14ac:dyDescent="0.35">
      <c r="A61" s="6">
        <v>81358080</v>
      </c>
      <c r="B61" s="6" t="s">
        <v>15</v>
      </c>
      <c r="C61" s="6" t="s">
        <v>14</v>
      </c>
      <c r="D61" s="6" t="s">
        <v>6</v>
      </c>
      <c r="E61" s="5" t="s">
        <v>113</v>
      </c>
      <c r="F61" s="5" t="s">
        <v>53</v>
      </c>
      <c r="G61" s="5" t="s">
        <v>23</v>
      </c>
    </row>
    <row r="62" spans="1:7" x14ac:dyDescent="0.35">
      <c r="A62" s="6">
        <v>81503317</v>
      </c>
      <c r="B62" s="6" t="s">
        <v>4</v>
      </c>
      <c r="C62" s="6" t="s">
        <v>9</v>
      </c>
      <c r="D62" s="6" t="s">
        <v>6</v>
      </c>
      <c r="E62" s="5" t="s">
        <v>138</v>
      </c>
      <c r="F62" s="5" t="s">
        <v>22</v>
      </c>
      <c r="G62" s="5" t="s">
        <v>186</v>
      </c>
    </row>
    <row r="63" spans="1:7" x14ac:dyDescent="0.35">
      <c r="A63" s="6">
        <v>81590928</v>
      </c>
      <c r="B63" s="6" t="s">
        <v>4</v>
      </c>
      <c r="C63" s="6" t="s">
        <v>7</v>
      </c>
      <c r="D63" s="6" t="s">
        <v>8</v>
      </c>
      <c r="E63" s="5" t="s">
        <v>88</v>
      </c>
      <c r="F63" s="5" t="s">
        <v>21</v>
      </c>
      <c r="G63" s="5" t="s">
        <v>395</v>
      </c>
    </row>
    <row r="64" spans="1:7" x14ac:dyDescent="0.35">
      <c r="A64" s="6"/>
      <c r="B64" s="6"/>
      <c r="C64" s="6"/>
      <c r="D64" s="6"/>
      <c r="E64" s="5"/>
      <c r="F64" s="5"/>
      <c r="G64" s="5"/>
    </row>
    <row r="65" spans="1:7" x14ac:dyDescent="0.35">
      <c r="A65" s="6"/>
      <c r="B65" s="6"/>
      <c r="C65" s="6"/>
      <c r="D65" s="6"/>
      <c r="E65" s="5"/>
      <c r="F65" s="5"/>
      <c r="G65" s="5"/>
    </row>
    <row r="66" spans="1:7" x14ac:dyDescent="0.35">
      <c r="A66" s="6"/>
      <c r="B66" s="6"/>
      <c r="C66" s="6"/>
      <c r="D66" s="6"/>
      <c r="E66" s="5"/>
      <c r="F66" s="5"/>
      <c r="G66" s="5"/>
    </row>
    <row r="67" spans="1:7" x14ac:dyDescent="0.35">
      <c r="A67" s="6"/>
      <c r="B67" s="6"/>
      <c r="C67" s="6"/>
      <c r="D67" s="6"/>
      <c r="E67" s="5"/>
      <c r="F67" s="5"/>
      <c r="G67" s="5"/>
    </row>
    <row r="68" spans="1:7" x14ac:dyDescent="0.35">
      <c r="A68" s="6"/>
      <c r="B68" s="6"/>
      <c r="C68" s="6"/>
      <c r="D68" s="6"/>
      <c r="E68" s="5"/>
      <c r="F68" s="5"/>
      <c r="G68" s="5"/>
    </row>
    <row r="69" spans="1:7" x14ac:dyDescent="0.35">
      <c r="A69" s="6"/>
      <c r="B69" s="6"/>
      <c r="C69" s="6"/>
      <c r="D69" s="6"/>
      <c r="E69" s="5"/>
      <c r="F69" s="5"/>
      <c r="G69" s="5"/>
    </row>
    <row r="70" spans="1:7" x14ac:dyDescent="0.35">
      <c r="A70" s="6"/>
      <c r="B70" s="6"/>
      <c r="C70" s="6"/>
      <c r="D70" s="6"/>
      <c r="E70" s="5"/>
      <c r="F70" s="5"/>
      <c r="G70" s="5"/>
    </row>
    <row r="71" spans="1:7" x14ac:dyDescent="0.35">
      <c r="A71" s="6"/>
      <c r="B71" s="6"/>
      <c r="C71" s="6"/>
      <c r="D71" s="6"/>
      <c r="E71" s="5"/>
      <c r="F71" s="5"/>
      <c r="G71" s="5"/>
    </row>
    <row r="72" spans="1:7" x14ac:dyDescent="0.35">
      <c r="A72" s="6"/>
      <c r="B72" s="6"/>
      <c r="C72" s="6"/>
      <c r="D72" s="6"/>
      <c r="E72" s="5"/>
      <c r="F72" s="5"/>
      <c r="G72" s="5"/>
    </row>
    <row r="73" spans="1:7" x14ac:dyDescent="0.35">
      <c r="A73" s="6"/>
      <c r="B73" s="6"/>
      <c r="C73" s="6"/>
      <c r="D73" s="6"/>
      <c r="E73" s="5"/>
      <c r="F73" s="5"/>
      <c r="G73" s="5"/>
    </row>
    <row r="74" spans="1:7" x14ac:dyDescent="0.35">
      <c r="A74" s="6"/>
      <c r="B74" s="6"/>
      <c r="C74" s="6"/>
      <c r="D74" s="6"/>
      <c r="E74" s="5"/>
      <c r="F74" s="5"/>
      <c r="G74" s="5"/>
    </row>
    <row r="75" spans="1:7" x14ac:dyDescent="0.35">
      <c r="A75" s="6"/>
      <c r="B75" s="6"/>
      <c r="C75" s="6"/>
      <c r="D75" s="6"/>
      <c r="E75" s="5"/>
      <c r="F75" s="5"/>
      <c r="G75" s="5"/>
    </row>
    <row r="76" spans="1:7" x14ac:dyDescent="0.35">
      <c r="A76" s="6"/>
      <c r="B76" s="6"/>
      <c r="C76" s="6"/>
      <c r="D76" s="6"/>
      <c r="E76" s="5"/>
      <c r="F76" s="5"/>
      <c r="G76" s="5"/>
    </row>
    <row r="77" spans="1:7" x14ac:dyDescent="0.35">
      <c r="A77" s="6"/>
      <c r="B77" s="6"/>
      <c r="C77" s="6"/>
      <c r="D77" s="6"/>
      <c r="E77" s="5"/>
      <c r="F77" s="5"/>
      <c r="G77" s="5"/>
    </row>
    <row r="78" spans="1:7" x14ac:dyDescent="0.35">
      <c r="A78" s="6"/>
      <c r="B78" s="6"/>
      <c r="C78" s="6"/>
      <c r="D78" s="6"/>
      <c r="E78" s="5"/>
      <c r="F78" s="5"/>
      <c r="G78" s="5"/>
    </row>
    <row r="79" spans="1:7" x14ac:dyDescent="0.35">
      <c r="A79" s="6"/>
      <c r="B79" s="6"/>
      <c r="C79" s="6"/>
      <c r="D79" s="6"/>
      <c r="E79" s="5"/>
      <c r="F79" s="5"/>
      <c r="G79" s="5"/>
    </row>
    <row r="80" spans="1:7" x14ac:dyDescent="0.35">
      <c r="A80" s="6"/>
      <c r="B80" s="6"/>
      <c r="C80" s="6"/>
      <c r="D80" s="6"/>
      <c r="E80" s="5"/>
      <c r="F80" s="5"/>
      <c r="G80" s="5"/>
    </row>
    <row r="81" spans="1:7" x14ac:dyDescent="0.35">
      <c r="A81" s="6"/>
      <c r="B81" s="6"/>
      <c r="C81" s="6"/>
      <c r="D81" s="6"/>
      <c r="E81" s="5"/>
      <c r="F81" s="5"/>
      <c r="G81" s="5"/>
    </row>
    <row r="82" spans="1:7" x14ac:dyDescent="0.35">
      <c r="A82" s="6"/>
      <c r="B82" s="6"/>
      <c r="C82" s="6"/>
      <c r="D82" s="6"/>
      <c r="E82" s="5"/>
      <c r="F82" s="5"/>
      <c r="G82" s="5"/>
    </row>
    <row r="83" spans="1:7" x14ac:dyDescent="0.35">
      <c r="A83" s="6"/>
      <c r="B83" s="6"/>
      <c r="C83" s="6"/>
      <c r="D83" s="6"/>
      <c r="E83" s="5"/>
      <c r="F83" s="5"/>
      <c r="G83" s="5"/>
    </row>
    <row r="84" spans="1:7" x14ac:dyDescent="0.35">
      <c r="A84" s="6"/>
      <c r="B84" s="6"/>
      <c r="C84" s="6"/>
      <c r="D84" s="6"/>
      <c r="E84" s="5"/>
      <c r="F84" s="5"/>
      <c r="G84" s="5"/>
    </row>
    <row r="85" spans="1:7" x14ac:dyDescent="0.35">
      <c r="A85" s="6"/>
      <c r="B85" s="6"/>
      <c r="C85" s="6"/>
      <c r="D85" s="6"/>
      <c r="E85" s="5"/>
      <c r="F85" s="5"/>
      <c r="G85" s="5"/>
    </row>
    <row r="86" spans="1:7" x14ac:dyDescent="0.35">
      <c r="A86" s="6"/>
      <c r="B86" s="6"/>
      <c r="C86" s="6"/>
      <c r="D86" s="6"/>
      <c r="E86" s="5"/>
      <c r="F86" s="5"/>
      <c r="G86" s="5"/>
    </row>
    <row r="87" spans="1:7" x14ac:dyDescent="0.35">
      <c r="A87" s="6"/>
      <c r="B87" s="6"/>
      <c r="C87" s="6"/>
      <c r="D87" s="6"/>
      <c r="E87" s="5"/>
      <c r="F87" s="5"/>
      <c r="G87" s="5"/>
    </row>
    <row r="88" spans="1:7" x14ac:dyDescent="0.35">
      <c r="A88" s="6"/>
      <c r="B88" s="6"/>
      <c r="C88" s="6"/>
      <c r="D88" s="6"/>
      <c r="E88" s="5"/>
      <c r="F88" s="5"/>
      <c r="G88" s="5"/>
    </row>
    <row r="89" spans="1:7" x14ac:dyDescent="0.35">
      <c r="A89" s="6"/>
      <c r="B89" s="6"/>
      <c r="C89" s="6"/>
      <c r="D89" s="6"/>
      <c r="E89" s="5"/>
      <c r="F89" s="5"/>
      <c r="G89" s="5"/>
    </row>
    <row r="90" spans="1:7" x14ac:dyDescent="0.35">
      <c r="A90" s="6"/>
      <c r="B90" s="6"/>
      <c r="C90" s="6"/>
      <c r="D90" s="6"/>
      <c r="E90" s="5"/>
      <c r="F90" s="5"/>
      <c r="G90" s="5"/>
    </row>
    <row r="91" spans="1:7" x14ac:dyDescent="0.35">
      <c r="A91" s="6"/>
      <c r="B91" s="6"/>
      <c r="C91" s="6"/>
      <c r="D91" s="6"/>
      <c r="E91" s="5"/>
      <c r="F91" s="5"/>
      <c r="G91" s="5"/>
    </row>
    <row r="92" spans="1:7" x14ac:dyDescent="0.35">
      <c r="A92" s="6"/>
      <c r="B92" s="6"/>
      <c r="C92" s="6"/>
      <c r="D92" s="6"/>
      <c r="E92" s="5"/>
      <c r="F92" s="5"/>
      <c r="G92" s="5"/>
    </row>
    <row r="93" spans="1:7" x14ac:dyDescent="0.35">
      <c r="A93" s="6"/>
      <c r="B93" s="6"/>
      <c r="C93" s="6"/>
      <c r="D93" s="6"/>
      <c r="E93" s="5"/>
      <c r="F93" s="5"/>
      <c r="G93" s="5"/>
    </row>
    <row r="94" spans="1:7" x14ac:dyDescent="0.35">
      <c r="A94" s="6"/>
      <c r="B94" s="6"/>
      <c r="C94" s="6"/>
      <c r="D94" s="6"/>
      <c r="E94" s="5"/>
      <c r="F94" s="5"/>
      <c r="G94" s="5"/>
    </row>
    <row r="95" spans="1:7" x14ac:dyDescent="0.35">
      <c r="A95" s="6"/>
      <c r="B95" s="6"/>
      <c r="C95" s="6"/>
      <c r="D95" s="6"/>
      <c r="E95" s="5"/>
      <c r="F95" s="5"/>
      <c r="G95" s="5"/>
    </row>
    <row r="96" spans="1:7" x14ac:dyDescent="0.35">
      <c r="A96" s="6"/>
      <c r="B96" s="6"/>
      <c r="C96" s="6"/>
      <c r="D96" s="6"/>
      <c r="E96" s="5"/>
      <c r="F96" s="5"/>
      <c r="G96" s="5"/>
    </row>
    <row r="97" spans="1:7" x14ac:dyDescent="0.35">
      <c r="A97" s="6"/>
      <c r="B97" s="6"/>
      <c r="C97" s="6"/>
      <c r="D97" s="6"/>
      <c r="E97" s="5"/>
      <c r="F97" s="5"/>
      <c r="G97" s="5"/>
    </row>
    <row r="98" spans="1:7" x14ac:dyDescent="0.35">
      <c r="A98" s="6"/>
      <c r="B98" s="6"/>
      <c r="C98" s="6"/>
      <c r="D98" s="6"/>
      <c r="E98" s="5"/>
      <c r="F98" s="5"/>
      <c r="G98" s="5"/>
    </row>
    <row r="99" spans="1:7" x14ac:dyDescent="0.35">
      <c r="A99" s="6"/>
      <c r="B99" s="6"/>
      <c r="C99" s="6"/>
      <c r="D99" s="6"/>
      <c r="E99" s="5"/>
      <c r="F99" s="5"/>
      <c r="G99" s="5"/>
    </row>
    <row r="100" spans="1:7" x14ac:dyDescent="0.35">
      <c r="A100" s="6"/>
      <c r="B100" s="6"/>
      <c r="C100" s="6"/>
      <c r="D100" s="6"/>
      <c r="E100" s="5"/>
      <c r="F100" s="5"/>
      <c r="G100" s="5"/>
    </row>
    <row r="101" spans="1:7" x14ac:dyDescent="0.35">
      <c r="A101" s="6"/>
      <c r="B101" s="6"/>
      <c r="C101" s="6"/>
      <c r="D101" s="6"/>
      <c r="E101" s="5"/>
      <c r="F101" s="5"/>
      <c r="G101" s="5"/>
    </row>
    <row r="102" spans="1:7" x14ac:dyDescent="0.35">
      <c r="A102" s="6"/>
      <c r="B102" s="6"/>
      <c r="C102" s="6"/>
      <c r="D102" s="6"/>
      <c r="E102" s="5"/>
      <c r="F102" s="5"/>
      <c r="G102" s="5"/>
    </row>
    <row r="103" spans="1:7" x14ac:dyDescent="0.35">
      <c r="A103" s="6"/>
      <c r="B103" s="6"/>
      <c r="C103" s="6"/>
      <c r="D103" s="6"/>
      <c r="E103" s="5"/>
      <c r="F103" s="5"/>
      <c r="G103" s="5"/>
    </row>
    <row r="104" spans="1:7" x14ac:dyDescent="0.35">
      <c r="A104" s="6"/>
      <c r="B104" s="6"/>
      <c r="C104" s="6"/>
      <c r="D104" s="6"/>
      <c r="E104" s="5"/>
      <c r="F104" s="5"/>
      <c r="G104" s="5"/>
    </row>
    <row r="105" spans="1:7" x14ac:dyDescent="0.35">
      <c r="A105" s="6"/>
      <c r="B105" s="6"/>
      <c r="C105" s="6"/>
      <c r="D105" s="6"/>
      <c r="E105" s="5"/>
      <c r="F105" s="5"/>
      <c r="G105" s="5"/>
    </row>
    <row r="106" spans="1:7" x14ac:dyDescent="0.35">
      <c r="A106" s="6"/>
      <c r="B106" s="6"/>
      <c r="C106" s="6"/>
      <c r="D106" s="6"/>
      <c r="E106" s="5"/>
      <c r="F106" s="5"/>
      <c r="G106" s="5"/>
    </row>
    <row r="107" spans="1:7" x14ac:dyDescent="0.35">
      <c r="A107" s="6"/>
      <c r="B107" s="6"/>
      <c r="C107" s="6"/>
      <c r="D107" s="6"/>
      <c r="E107" s="5"/>
      <c r="F107" s="5"/>
      <c r="G107" s="5"/>
    </row>
    <row r="108" spans="1:7" x14ac:dyDescent="0.35">
      <c r="A108" s="6"/>
      <c r="B108" s="6"/>
      <c r="C108" s="6"/>
      <c r="D108" s="6"/>
      <c r="E108" s="5"/>
      <c r="F108" s="5"/>
      <c r="G108" s="5"/>
    </row>
    <row r="109" spans="1:7" x14ac:dyDescent="0.35">
      <c r="A109" s="6"/>
      <c r="B109" s="6"/>
      <c r="C109" s="6"/>
      <c r="D109" s="6"/>
      <c r="E109" s="5"/>
      <c r="F109" s="5"/>
      <c r="G109" s="5"/>
    </row>
    <row r="110" spans="1:7" x14ac:dyDescent="0.35">
      <c r="A110" s="6"/>
      <c r="B110" s="6"/>
      <c r="C110" s="6"/>
      <c r="D110" s="6"/>
      <c r="E110" s="5"/>
      <c r="F110" s="5"/>
      <c r="G110" s="5"/>
    </row>
    <row r="111" spans="1:7" x14ac:dyDescent="0.35">
      <c r="A111" s="6"/>
      <c r="B111" s="6"/>
      <c r="C111" s="6"/>
      <c r="D111" s="6"/>
      <c r="E111" s="5"/>
      <c r="F111" s="5"/>
      <c r="G111" s="5"/>
    </row>
    <row r="112" spans="1:7" x14ac:dyDescent="0.35">
      <c r="A112" s="6"/>
      <c r="B112" s="6"/>
      <c r="C112" s="6"/>
      <c r="D112" s="6"/>
      <c r="E112" s="5"/>
      <c r="F112" s="5"/>
      <c r="G112" s="5"/>
    </row>
    <row r="113" spans="1:7" x14ac:dyDescent="0.35">
      <c r="A113" s="6"/>
      <c r="B113" s="6"/>
      <c r="C113" s="6"/>
      <c r="D113" s="6"/>
      <c r="E113" s="5"/>
      <c r="F113" s="5"/>
      <c r="G113" s="5"/>
    </row>
    <row r="114" spans="1:7" x14ac:dyDescent="0.35">
      <c r="A114" s="6"/>
      <c r="B114" s="6"/>
      <c r="C114" s="6"/>
      <c r="D114" s="6"/>
      <c r="E114" s="5"/>
      <c r="F114" s="5"/>
      <c r="G114" s="5"/>
    </row>
    <row r="115" spans="1:7" x14ac:dyDescent="0.35">
      <c r="A115" s="6"/>
      <c r="B115" s="6"/>
      <c r="C115" s="6"/>
      <c r="D115" s="6"/>
      <c r="E115" s="5"/>
      <c r="F115" s="5"/>
      <c r="G115" s="5"/>
    </row>
    <row r="116" spans="1:7" x14ac:dyDescent="0.35">
      <c r="A116" s="6"/>
      <c r="B116" s="6"/>
      <c r="C116" s="6"/>
      <c r="D116" s="6"/>
      <c r="E116" s="5"/>
      <c r="F116" s="5"/>
      <c r="G116" s="5"/>
    </row>
    <row r="117" spans="1:7" x14ac:dyDescent="0.35">
      <c r="A117" s="6"/>
      <c r="B117" s="6"/>
      <c r="C117" s="6"/>
      <c r="D117" s="6"/>
      <c r="E117" s="5"/>
      <c r="F117" s="5"/>
      <c r="G117" s="5"/>
    </row>
    <row r="118" spans="1:7" x14ac:dyDescent="0.35">
      <c r="A118" s="6"/>
      <c r="B118" s="6"/>
      <c r="C118" s="6"/>
      <c r="D118" s="6"/>
      <c r="E118" s="5"/>
      <c r="F118" s="5"/>
      <c r="G118" s="5"/>
    </row>
    <row r="119" spans="1:7" x14ac:dyDescent="0.35">
      <c r="A119" s="6"/>
      <c r="B119" s="6"/>
      <c r="C119" s="6"/>
      <c r="D119" s="6"/>
      <c r="E119" s="5"/>
      <c r="F119" s="5"/>
      <c r="G119" s="5"/>
    </row>
    <row r="120" spans="1:7" x14ac:dyDescent="0.35">
      <c r="A120" s="6"/>
      <c r="B120" s="6"/>
      <c r="C120" s="6"/>
      <c r="D120" s="6"/>
      <c r="E120" s="5"/>
      <c r="F120" s="5"/>
      <c r="G120" s="5"/>
    </row>
    <row r="121" spans="1:7" x14ac:dyDescent="0.35">
      <c r="A121" s="6"/>
      <c r="B121" s="6"/>
      <c r="C121" s="6"/>
      <c r="D121" s="6"/>
      <c r="E121" s="5"/>
      <c r="F121" s="5"/>
      <c r="G121" s="5"/>
    </row>
    <row r="122" spans="1:7" x14ac:dyDescent="0.35">
      <c r="A122" s="6"/>
      <c r="B122" s="6"/>
      <c r="C122" s="6"/>
      <c r="D122" s="6"/>
      <c r="E122" s="5"/>
      <c r="F122" s="5"/>
      <c r="G122" s="5"/>
    </row>
    <row r="123" spans="1:7" x14ac:dyDescent="0.35">
      <c r="A123" s="6"/>
      <c r="B123" s="6"/>
      <c r="C123" s="6"/>
      <c r="D123" s="6"/>
      <c r="E123" s="5"/>
      <c r="F123" s="5"/>
      <c r="G123" s="5"/>
    </row>
    <row r="124" spans="1:7" x14ac:dyDescent="0.35">
      <c r="A124" s="6"/>
      <c r="B124" s="6"/>
      <c r="C124" s="6"/>
      <c r="D124" s="6"/>
      <c r="E124" s="5"/>
      <c r="F124" s="5"/>
      <c r="G124" s="5"/>
    </row>
    <row r="125" spans="1:7" x14ac:dyDescent="0.35">
      <c r="A125" s="6"/>
      <c r="B125" s="6"/>
      <c r="C125" s="6"/>
      <c r="D125" s="6"/>
      <c r="E125" s="5"/>
      <c r="F125" s="5"/>
      <c r="G125" s="5"/>
    </row>
    <row r="126" spans="1:7" x14ac:dyDescent="0.35">
      <c r="A126" s="6"/>
      <c r="B126" s="6"/>
      <c r="C126" s="6"/>
      <c r="D126" s="6"/>
      <c r="E126" s="5"/>
      <c r="F126" s="5"/>
      <c r="G126" s="5"/>
    </row>
    <row r="127" spans="1:7" x14ac:dyDescent="0.35">
      <c r="A127" s="6"/>
      <c r="B127" s="6"/>
      <c r="C127" s="6"/>
      <c r="D127" s="6"/>
      <c r="E127" s="5"/>
      <c r="F127" s="5"/>
      <c r="G127" s="5"/>
    </row>
    <row r="128" spans="1:7" x14ac:dyDescent="0.35">
      <c r="A128" s="6"/>
      <c r="B128" s="6"/>
      <c r="C128" s="6"/>
      <c r="D128" s="6"/>
      <c r="E128" s="5"/>
      <c r="F128" s="5"/>
      <c r="G128" s="5"/>
    </row>
    <row r="129" spans="1:7" x14ac:dyDescent="0.35">
      <c r="A129" s="6"/>
      <c r="B129" s="6"/>
      <c r="C129" s="6"/>
      <c r="D129" s="6"/>
      <c r="E129" s="5"/>
      <c r="F129" s="5"/>
      <c r="G129" s="5"/>
    </row>
    <row r="130" spans="1:7" x14ac:dyDescent="0.35">
      <c r="A130" s="6"/>
      <c r="B130" s="6"/>
      <c r="C130" s="6"/>
      <c r="D130" s="6"/>
      <c r="E130" s="5"/>
      <c r="F130" s="5"/>
      <c r="G130" s="5"/>
    </row>
    <row r="131" spans="1:7" x14ac:dyDescent="0.35">
      <c r="A131" s="6"/>
      <c r="B131" s="6"/>
      <c r="C131" s="6"/>
      <c r="D131" s="6"/>
      <c r="E131" s="5"/>
      <c r="F131" s="5"/>
      <c r="G131" s="5"/>
    </row>
    <row r="132" spans="1:7" x14ac:dyDescent="0.35">
      <c r="A132" s="6"/>
      <c r="B132" s="6"/>
      <c r="C132" s="6"/>
      <c r="D132" s="6"/>
      <c r="E132" s="5"/>
      <c r="F132" s="5"/>
      <c r="G132" s="5"/>
    </row>
    <row r="133" spans="1:7" x14ac:dyDescent="0.35">
      <c r="A133" s="6"/>
      <c r="B133" s="6"/>
      <c r="C133" s="6"/>
      <c r="D133" s="6"/>
      <c r="E133" s="5"/>
      <c r="F133" s="5"/>
      <c r="G133" s="5"/>
    </row>
    <row r="134" spans="1:7" x14ac:dyDescent="0.35">
      <c r="A134" s="6"/>
      <c r="B134" s="6"/>
      <c r="C134" s="6"/>
      <c r="D134" s="6"/>
      <c r="E134" s="5"/>
      <c r="F134" s="5"/>
      <c r="G134" s="5"/>
    </row>
    <row r="135" spans="1:7" x14ac:dyDescent="0.35">
      <c r="A135" s="6"/>
      <c r="B135" s="6"/>
      <c r="C135" s="6"/>
      <c r="D135" s="6"/>
      <c r="E135" s="5"/>
      <c r="F135" s="5"/>
      <c r="G135" s="5"/>
    </row>
    <row r="136" spans="1:7" x14ac:dyDescent="0.35">
      <c r="A136" s="6"/>
      <c r="B136" s="6"/>
      <c r="C136" s="6"/>
      <c r="D136" s="6"/>
      <c r="E136" s="5"/>
      <c r="F136" s="5"/>
      <c r="G136" s="5"/>
    </row>
    <row r="137" spans="1:7" x14ac:dyDescent="0.35">
      <c r="A137" s="6"/>
      <c r="B137" s="6"/>
      <c r="C137" s="6"/>
      <c r="D137" s="6"/>
      <c r="E137" s="5"/>
      <c r="F137" s="5"/>
      <c r="G137" s="5"/>
    </row>
    <row r="138" spans="1:7" x14ac:dyDescent="0.35">
      <c r="A138" s="6"/>
      <c r="B138" s="6"/>
      <c r="C138" s="6"/>
      <c r="D138" s="6"/>
      <c r="E138" s="5"/>
      <c r="F138" s="5"/>
      <c r="G138" s="5"/>
    </row>
    <row r="139" spans="1:7" x14ac:dyDescent="0.35">
      <c r="A139" s="6"/>
      <c r="B139" s="6"/>
      <c r="C139" s="6"/>
      <c r="D139" s="6"/>
      <c r="E139" s="5"/>
      <c r="F139" s="5"/>
      <c r="G139" s="5"/>
    </row>
    <row r="140" spans="1:7" x14ac:dyDescent="0.35">
      <c r="A140" s="6"/>
      <c r="B140" s="6"/>
      <c r="C140" s="6"/>
      <c r="D140" s="6"/>
      <c r="E140" s="5"/>
      <c r="F140" s="5"/>
      <c r="G140" s="5"/>
    </row>
    <row r="141" spans="1:7" x14ac:dyDescent="0.35">
      <c r="A141" s="6"/>
      <c r="B141" s="6"/>
      <c r="C141" s="6"/>
      <c r="D141" s="6"/>
      <c r="E141" s="5"/>
      <c r="F141" s="5"/>
      <c r="G141" s="5"/>
    </row>
    <row r="142" spans="1:7" x14ac:dyDescent="0.35">
      <c r="A142" s="6"/>
      <c r="B142" s="6"/>
      <c r="C142" s="6"/>
      <c r="D142" s="6"/>
      <c r="E142" s="5"/>
      <c r="F142" s="5"/>
      <c r="G142" s="5"/>
    </row>
    <row r="143" spans="1:7" x14ac:dyDescent="0.35">
      <c r="A143" s="6"/>
      <c r="B143" s="6"/>
      <c r="C143" s="6"/>
      <c r="D143" s="6"/>
      <c r="E143" s="5"/>
      <c r="F143" s="5"/>
      <c r="G143" s="5"/>
    </row>
    <row r="144" spans="1:7" x14ac:dyDescent="0.35">
      <c r="A144" s="6"/>
      <c r="B144" s="6"/>
      <c r="C144" s="6"/>
      <c r="D144" s="6"/>
      <c r="E144" s="5"/>
      <c r="F144" s="5"/>
      <c r="G144" s="5"/>
    </row>
    <row r="145" spans="1:7" x14ac:dyDescent="0.35">
      <c r="A145" s="6"/>
      <c r="B145" s="6"/>
      <c r="C145" s="6"/>
      <c r="D145" s="6"/>
      <c r="E145" s="5"/>
      <c r="F145" s="5"/>
      <c r="G145" s="5"/>
    </row>
    <row r="146" spans="1:7" x14ac:dyDescent="0.35">
      <c r="A146" s="6"/>
      <c r="B146" s="6"/>
      <c r="C146" s="6"/>
      <c r="D146" s="6"/>
      <c r="E146" s="5"/>
      <c r="F146" s="5"/>
      <c r="G146" s="5"/>
    </row>
    <row r="147" spans="1:7" x14ac:dyDescent="0.35">
      <c r="A147" s="6"/>
      <c r="B147" s="6"/>
      <c r="C147" s="6"/>
      <c r="D147" s="6"/>
      <c r="E147" s="5"/>
      <c r="F147" s="5"/>
      <c r="G147" s="5"/>
    </row>
    <row r="148" spans="1:7" x14ac:dyDescent="0.35">
      <c r="A148" s="6"/>
      <c r="B148" s="6"/>
      <c r="C148" s="6"/>
      <c r="D148" s="6"/>
      <c r="E148" s="5"/>
      <c r="F148" s="5"/>
      <c r="G148" s="5"/>
    </row>
    <row r="149" spans="1:7" x14ac:dyDescent="0.35">
      <c r="A149" s="6"/>
      <c r="B149" s="6"/>
      <c r="C149" s="6"/>
      <c r="D149" s="6"/>
      <c r="E149" s="5"/>
      <c r="F149" s="5"/>
      <c r="G149" s="5"/>
    </row>
    <row r="150" spans="1:7" x14ac:dyDescent="0.35">
      <c r="A150" s="6"/>
      <c r="B150" s="6"/>
      <c r="C150" s="6"/>
      <c r="D150" s="6"/>
      <c r="E150" s="5"/>
      <c r="F150" s="5"/>
      <c r="G150" s="5"/>
    </row>
    <row r="151" spans="1:7" x14ac:dyDescent="0.35">
      <c r="A151" s="6"/>
      <c r="B151" s="6"/>
      <c r="C151" s="6"/>
      <c r="D151" s="6"/>
      <c r="E151" s="5"/>
      <c r="F151" s="5"/>
      <c r="G151" s="5"/>
    </row>
    <row r="152" spans="1:7" x14ac:dyDescent="0.35">
      <c r="A152" s="6"/>
      <c r="B152" s="6"/>
      <c r="C152" s="6"/>
      <c r="D152" s="6"/>
      <c r="E152" s="5"/>
      <c r="F152" s="5"/>
      <c r="G152" s="5"/>
    </row>
    <row r="153" spans="1:7" x14ac:dyDescent="0.35">
      <c r="A153" s="6"/>
      <c r="B153" s="6"/>
      <c r="C153" s="6"/>
      <c r="D153" s="6"/>
      <c r="E153" s="5"/>
      <c r="F153" s="5"/>
      <c r="G153" s="5"/>
    </row>
    <row r="154" spans="1:7" x14ac:dyDescent="0.35">
      <c r="A154" s="6"/>
      <c r="B154" s="6"/>
      <c r="C154" s="6"/>
      <c r="D154" s="6"/>
      <c r="E154" s="5"/>
      <c r="F154" s="5"/>
      <c r="G154" s="5"/>
    </row>
    <row r="155" spans="1:7" x14ac:dyDescent="0.35">
      <c r="A155" s="6"/>
      <c r="B155" s="6"/>
      <c r="C155" s="6"/>
      <c r="D155" s="6"/>
      <c r="E155" s="5"/>
      <c r="F155" s="5"/>
      <c r="G155" s="5"/>
    </row>
    <row r="156" spans="1:7" x14ac:dyDescent="0.35">
      <c r="A156" s="6"/>
      <c r="B156" s="6"/>
      <c r="C156" s="6"/>
      <c r="D156" s="6"/>
      <c r="E156" s="5"/>
      <c r="F156" s="5"/>
      <c r="G156" s="5"/>
    </row>
    <row r="157" spans="1:7" x14ac:dyDescent="0.35">
      <c r="A157" s="6"/>
      <c r="B157" s="6"/>
      <c r="C157" s="6"/>
      <c r="D157" s="6"/>
      <c r="E157" s="5"/>
      <c r="F157" s="5"/>
      <c r="G157" s="5"/>
    </row>
    <row r="158" spans="1:7" x14ac:dyDescent="0.35">
      <c r="A158" s="6"/>
      <c r="B158" s="6"/>
      <c r="C158" s="6"/>
      <c r="D158" s="6"/>
      <c r="E158" s="5"/>
      <c r="F158" s="5"/>
      <c r="G158" s="5"/>
    </row>
    <row r="159" spans="1:7" x14ac:dyDescent="0.35">
      <c r="A159" s="6"/>
      <c r="B159" s="6"/>
      <c r="C159" s="6"/>
      <c r="D159" s="6"/>
      <c r="E159" s="5"/>
      <c r="F159" s="5"/>
      <c r="G159" s="5"/>
    </row>
    <row r="160" spans="1:7" x14ac:dyDescent="0.35">
      <c r="A160" s="6"/>
      <c r="B160" s="6"/>
      <c r="C160" s="6"/>
      <c r="D160" s="6"/>
      <c r="E160" s="5"/>
      <c r="F160" s="5"/>
      <c r="G160" s="5"/>
    </row>
    <row r="161" spans="1:7" x14ac:dyDescent="0.35">
      <c r="A161" s="6"/>
      <c r="B161" s="6"/>
      <c r="C161" s="6"/>
      <c r="D161" s="6"/>
      <c r="E161" s="5"/>
      <c r="F161" s="5"/>
      <c r="G161" s="5"/>
    </row>
    <row r="162" spans="1:7" x14ac:dyDescent="0.35">
      <c r="A162" s="6"/>
      <c r="B162" s="6"/>
      <c r="C162" s="6"/>
      <c r="D162" s="6"/>
      <c r="E162" s="5"/>
      <c r="F162" s="5"/>
      <c r="G162" s="5"/>
    </row>
    <row r="163" spans="1:7" x14ac:dyDescent="0.35">
      <c r="A163" s="6"/>
      <c r="B163" s="6"/>
      <c r="C163" s="6"/>
      <c r="D163" s="6"/>
      <c r="E163" s="5"/>
      <c r="F163" s="5"/>
      <c r="G163" s="5"/>
    </row>
    <row r="164" spans="1:7" x14ac:dyDescent="0.35">
      <c r="A164" s="6"/>
      <c r="B164" s="6"/>
      <c r="C164" s="6"/>
      <c r="D164" s="6"/>
      <c r="E164" s="5"/>
      <c r="F164" s="5"/>
      <c r="G164" s="5"/>
    </row>
    <row r="165" spans="1:7" x14ac:dyDescent="0.35">
      <c r="A165" s="6"/>
      <c r="B165" s="6"/>
      <c r="C165" s="6"/>
      <c r="D165" s="6"/>
      <c r="E165" s="5"/>
      <c r="F165" s="5"/>
      <c r="G165" s="5"/>
    </row>
    <row r="166" spans="1:7" x14ac:dyDescent="0.35">
      <c r="A166" s="6"/>
      <c r="B166" s="6"/>
      <c r="C166" s="6"/>
      <c r="D166" s="6"/>
      <c r="E166" s="5"/>
      <c r="F166" s="5"/>
      <c r="G166" s="5"/>
    </row>
    <row r="167" spans="1:7" x14ac:dyDescent="0.35">
      <c r="A167" s="6"/>
      <c r="B167" s="6"/>
      <c r="C167" s="6"/>
      <c r="D167" s="6"/>
      <c r="E167" s="5"/>
      <c r="F167" s="5"/>
      <c r="G167" s="5"/>
    </row>
    <row r="168" spans="1:7" x14ac:dyDescent="0.35">
      <c r="A168" s="6"/>
      <c r="B168" s="6"/>
      <c r="C168" s="6"/>
      <c r="D168" s="6"/>
      <c r="E168" s="5"/>
      <c r="F168" s="5"/>
      <c r="G168" s="5"/>
    </row>
    <row r="169" spans="1:7" x14ac:dyDescent="0.35">
      <c r="A169" s="6"/>
      <c r="B169" s="6"/>
      <c r="C169" s="6"/>
      <c r="D169" s="6"/>
      <c r="E169" s="5"/>
      <c r="F169" s="5"/>
      <c r="G169" s="5"/>
    </row>
    <row r="170" spans="1:7" x14ac:dyDescent="0.35">
      <c r="A170" s="6"/>
      <c r="B170" s="6"/>
      <c r="C170" s="6"/>
      <c r="D170" s="6"/>
      <c r="E170" s="5"/>
      <c r="F170" s="5"/>
      <c r="G170" s="5"/>
    </row>
    <row r="171" spans="1:7" x14ac:dyDescent="0.35">
      <c r="A171" s="6"/>
      <c r="B171" s="6"/>
      <c r="C171" s="6"/>
      <c r="D171" s="6"/>
      <c r="E171" s="5"/>
      <c r="F171" s="5"/>
      <c r="G171" s="5"/>
    </row>
    <row r="172" spans="1:7" x14ac:dyDescent="0.35">
      <c r="A172" s="6"/>
      <c r="B172" s="6"/>
      <c r="C172" s="6"/>
      <c r="D172" s="6"/>
      <c r="E172" s="5"/>
      <c r="F172" s="5"/>
      <c r="G172" s="5"/>
    </row>
    <row r="173" spans="1:7" x14ac:dyDescent="0.35">
      <c r="A173" s="6"/>
      <c r="B173" s="6"/>
      <c r="C173" s="6"/>
      <c r="D173" s="6"/>
      <c r="E173" s="5"/>
      <c r="F173" s="5"/>
      <c r="G173" s="5"/>
    </row>
    <row r="174" spans="1:7" x14ac:dyDescent="0.35">
      <c r="A174" s="6"/>
      <c r="B174" s="6"/>
      <c r="C174" s="6"/>
      <c r="D174" s="6"/>
      <c r="E174" s="5"/>
      <c r="F174" s="5"/>
      <c r="G174" s="5"/>
    </row>
    <row r="175" spans="1:7" x14ac:dyDescent="0.35">
      <c r="A175" s="6"/>
      <c r="B175" s="6"/>
      <c r="C175" s="6"/>
      <c r="D175" s="6"/>
      <c r="E175" s="5"/>
      <c r="F175" s="5"/>
      <c r="G175" s="5"/>
    </row>
    <row r="176" spans="1:7" x14ac:dyDescent="0.35">
      <c r="A176" s="6"/>
      <c r="B176" s="6"/>
      <c r="C176" s="6"/>
      <c r="D176" s="6"/>
      <c r="E176" s="5"/>
      <c r="F176" s="5"/>
      <c r="G176" s="5"/>
    </row>
    <row r="177" spans="1:7" x14ac:dyDescent="0.35">
      <c r="A177" s="6"/>
      <c r="B177" s="6"/>
      <c r="C177" s="6"/>
      <c r="D177" s="6"/>
      <c r="E177" s="5"/>
      <c r="F177" s="5"/>
      <c r="G177" s="5"/>
    </row>
    <row r="178" spans="1:7" x14ac:dyDescent="0.35">
      <c r="A178" s="6"/>
      <c r="B178" s="6"/>
      <c r="C178" s="6"/>
      <c r="D178" s="6"/>
      <c r="E178" s="5"/>
      <c r="F178" s="5"/>
      <c r="G178" s="5"/>
    </row>
    <row r="179" spans="1:7" x14ac:dyDescent="0.35">
      <c r="A179" s="6"/>
      <c r="B179" s="6"/>
      <c r="C179" s="6"/>
      <c r="D179" s="6"/>
      <c r="E179" s="5"/>
      <c r="F179" s="5"/>
      <c r="G179" s="5"/>
    </row>
    <row r="180" spans="1:7" x14ac:dyDescent="0.35">
      <c r="A180" s="6"/>
      <c r="B180" s="6"/>
      <c r="C180" s="6"/>
      <c r="D180" s="6"/>
      <c r="E180" s="5"/>
      <c r="F180" s="5"/>
      <c r="G180" s="5"/>
    </row>
    <row r="181" spans="1:7" x14ac:dyDescent="0.35">
      <c r="A181" s="6"/>
      <c r="B181" s="6"/>
      <c r="C181" s="6"/>
      <c r="D181" s="6"/>
      <c r="E181" s="5"/>
      <c r="F181" s="5"/>
      <c r="G181" s="5"/>
    </row>
    <row r="182" spans="1:7" x14ac:dyDescent="0.35">
      <c r="A182" s="6"/>
      <c r="B182" s="6"/>
      <c r="C182" s="6"/>
      <c r="D182" s="6"/>
      <c r="E182" s="5"/>
      <c r="F182" s="5"/>
      <c r="G182" s="5"/>
    </row>
    <row r="183" spans="1:7" x14ac:dyDescent="0.35">
      <c r="A183" s="6"/>
      <c r="B183" s="6"/>
      <c r="C183" s="6"/>
      <c r="D183" s="6"/>
      <c r="E183" s="5"/>
      <c r="F183" s="5"/>
      <c r="G183" s="5"/>
    </row>
    <row r="184" spans="1:7" x14ac:dyDescent="0.35">
      <c r="A184" s="6"/>
      <c r="B184" s="6"/>
      <c r="C184" s="6"/>
      <c r="D184" s="6"/>
      <c r="E184" s="5"/>
      <c r="F184" s="5"/>
      <c r="G184" s="5"/>
    </row>
    <row r="185" spans="1:7" x14ac:dyDescent="0.35">
      <c r="A185" s="6"/>
      <c r="B185" s="6"/>
      <c r="C185" s="6"/>
      <c r="D185" s="6"/>
      <c r="E185" s="5"/>
      <c r="F185" s="5"/>
      <c r="G185" s="5"/>
    </row>
    <row r="186" spans="1:7" x14ac:dyDescent="0.35">
      <c r="A186" s="6"/>
      <c r="B186" s="6"/>
      <c r="C186" s="6"/>
      <c r="D186" s="6"/>
      <c r="E186" s="5"/>
      <c r="F186" s="5"/>
      <c r="G186" s="5"/>
    </row>
    <row r="187" spans="1:7" x14ac:dyDescent="0.35">
      <c r="A187" s="6"/>
      <c r="B187" s="6"/>
      <c r="C187" s="6"/>
      <c r="D187" s="6"/>
      <c r="E187" s="5"/>
      <c r="F187" s="5"/>
      <c r="G187" s="5"/>
    </row>
    <row r="188" spans="1:7" x14ac:dyDescent="0.35">
      <c r="A188" s="6"/>
      <c r="B188" s="6"/>
      <c r="C188" s="6"/>
      <c r="D188" s="6"/>
      <c r="E188" s="5"/>
      <c r="F188" s="5"/>
      <c r="G188" s="5"/>
    </row>
    <row r="189" spans="1:7" x14ac:dyDescent="0.35">
      <c r="A189" s="6"/>
      <c r="B189" s="6"/>
      <c r="C189" s="6"/>
      <c r="D189" s="6"/>
      <c r="E189" s="5"/>
      <c r="F189" s="5"/>
      <c r="G189" s="5"/>
    </row>
    <row r="190" spans="1:7" x14ac:dyDescent="0.35">
      <c r="A190" s="6"/>
      <c r="B190" s="6"/>
      <c r="C190" s="6"/>
      <c r="D190" s="6"/>
      <c r="E190" s="5"/>
      <c r="F190" s="5"/>
      <c r="G190" s="5"/>
    </row>
    <row r="191" spans="1:7" x14ac:dyDescent="0.35">
      <c r="A191" s="6"/>
      <c r="B191" s="6"/>
      <c r="C191" s="6"/>
      <c r="D191" s="6"/>
      <c r="E191" s="5"/>
      <c r="F191" s="5"/>
      <c r="G191" s="5"/>
    </row>
    <row r="192" spans="1:7" x14ac:dyDescent="0.35">
      <c r="A192" s="6"/>
      <c r="B192" s="6"/>
      <c r="C192" s="6"/>
      <c r="D192" s="6"/>
      <c r="E192" s="5"/>
      <c r="F192" s="5"/>
      <c r="G192" s="5"/>
    </row>
    <row r="193" spans="1:7" x14ac:dyDescent="0.35">
      <c r="A193" s="6"/>
      <c r="B193" s="6"/>
      <c r="C193" s="6"/>
      <c r="D193" s="6"/>
      <c r="E193" s="5"/>
      <c r="F193" s="5"/>
      <c r="G193" s="5"/>
    </row>
    <row r="194" spans="1:7" x14ac:dyDescent="0.35">
      <c r="A194" s="6"/>
      <c r="B194" s="6"/>
      <c r="C194" s="6"/>
      <c r="D194" s="6"/>
      <c r="E194" s="5"/>
      <c r="F194" s="5"/>
      <c r="G194" s="5"/>
    </row>
    <row r="195" spans="1:7" x14ac:dyDescent="0.35">
      <c r="A195" s="6"/>
      <c r="B195" s="6"/>
      <c r="C195" s="6"/>
      <c r="D195" s="6"/>
      <c r="E195" s="5"/>
      <c r="F195" s="5"/>
      <c r="G195" s="5"/>
    </row>
    <row r="196" spans="1:7" x14ac:dyDescent="0.35">
      <c r="A196" s="6"/>
      <c r="B196" s="6"/>
      <c r="C196" s="6"/>
      <c r="D196" s="6"/>
      <c r="E196" s="5"/>
      <c r="F196" s="5"/>
      <c r="G196" s="5"/>
    </row>
    <row r="197" spans="1:7" x14ac:dyDescent="0.35">
      <c r="A197" s="6"/>
      <c r="B197" s="6"/>
      <c r="C197" s="6"/>
      <c r="D197" s="6"/>
      <c r="E197" s="5"/>
      <c r="F197" s="5"/>
      <c r="G197" s="5"/>
    </row>
    <row r="198" spans="1:7" x14ac:dyDescent="0.35">
      <c r="A198" s="6"/>
      <c r="B198" s="6"/>
      <c r="C198" s="6"/>
      <c r="D198" s="6"/>
      <c r="E198" s="5"/>
      <c r="F198" s="5"/>
      <c r="G198" s="5"/>
    </row>
    <row r="199" spans="1:7" x14ac:dyDescent="0.35">
      <c r="A199" s="6"/>
      <c r="B199" s="6"/>
      <c r="C199" s="6"/>
      <c r="D199" s="6"/>
      <c r="E199" s="5"/>
      <c r="F199" s="5"/>
      <c r="G199" s="5"/>
    </row>
    <row r="200" spans="1:7" x14ac:dyDescent="0.35">
      <c r="A200" s="6"/>
      <c r="B200" s="6"/>
      <c r="C200" s="6"/>
      <c r="D200" s="6"/>
      <c r="E200" s="5"/>
      <c r="F200" s="5"/>
      <c r="G200" s="5"/>
    </row>
    <row r="201" spans="1:7" x14ac:dyDescent="0.35">
      <c r="A201" s="6"/>
      <c r="B201" s="6"/>
      <c r="C201" s="6"/>
      <c r="D201" s="6"/>
      <c r="E201" s="5"/>
      <c r="F201" s="5"/>
      <c r="G201" s="5"/>
    </row>
    <row r="202" spans="1:7" x14ac:dyDescent="0.35">
      <c r="A202" s="6"/>
      <c r="B202" s="6"/>
      <c r="C202" s="6"/>
      <c r="D202" s="6"/>
      <c r="E202" s="5"/>
      <c r="F202" s="5"/>
      <c r="G202" s="5"/>
    </row>
    <row r="203" spans="1:7" x14ac:dyDescent="0.35">
      <c r="A203" s="6"/>
      <c r="B203" s="6"/>
      <c r="C203" s="6"/>
      <c r="D203" s="6"/>
      <c r="E203" s="5"/>
      <c r="F203" s="5"/>
      <c r="G203" s="5"/>
    </row>
    <row r="204" spans="1:7" x14ac:dyDescent="0.35">
      <c r="A204" s="6"/>
      <c r="B204" s="6"/>
      <c r="C204" s="6"/>
      <c r="D204" s="6"/>
      <c r="E204" s="5"/>
      <c r="F204" s="5"/>
      <c r="G204" s="5"/>
    </row>
    <row r="205" spans="1:7" x14ac:dyDescent="0.35">
      <c r="A205" s="6"/>
      <c r="B205" s="6"/>
      <c r="C205" s="6"/>
      <c r="D205" s="6"/>
      <c r="E205" s="5"/>
      <c r="F205" s="5"/>
      <c r="G205" s="5"/>
    </row>
    <row r="206" spans="1:7" x14ac:dyDescent="0.35">
      <c r="A206" s="6"/>
      <c r="B206" s="6"/>
      <c r="C206" s="6"/>
      <c r="D206" s="6"/>
      <c r="E206" s="5"/>
      <c r="F206" s="5"/>
      <c r="G206" s="5"/>
    </row>
    <row r="207" spans="1:7" x14ac:dyDescent="0.35">
      <c r="A207" s="6"/>
      <c r="B207" s="6"/>
      <c r="C207" s="6"/>
      <c r="D207" s="6"/>
      <c r="E207" s="5"/>
      <c r="F207" s="5"/>
      <c r="G207" s="5"/>
    </row>
    <row r="208" spans="1:7" x14ac:dyDescent="0.35">
      <c r="A208" s="6"/>
      <c r="B208" s="6"/>
      <c r="C208" s="6"/>
      <c r="D208" s="6"/>
      <c r="E208" s="5"/>
      <c r="F208" s="5"/>
      <c r="G208" s="5"/>
    </row>
    <row r="209" spans="1:7" x14ac:dyDescent="0.35">
      <c r="A209" s="6"/>
      <c r="B209" s="6"/>
      <c r="C209" s="6"/>
      <c r="D209" s="6"/>
      <c r="E209" s="5"/>
      <c r="F209" s="5"/>
      <c r="G209" s="5"/>
    </row>
    <row r="210" spans="1:7" x14ac:dyDescent="0.35">
      <c r="A210" s="6"/>
      <c r="B210" s="6"/>
      <c r="C210" s="6"/>
      <c r="D210" s="6"/>
      <c r="E210" s="5"/>
      <c r="F210" s="5"/>
      <c r="G210" s="5"/>
    </row>
    <row r="211" spans="1:7" x14ac:dyDescent="0.35">
      <c r="A211" s="6"/>
      <c r="B211" s="6"/>
      <c r="C211" s="6"/>
      <c r="D211" s="6"/>
      <c r="E211" s="5"/>
      <c r="F211" s="5"/>
      <c r="G211" s="5"/>
    </row>
    <row r="212" spans="1:7" x14ac:dyDescent="0.35">
      <c r="A212" s="6"/>
      <c r="B212" s="6"/>
      <c r="C212" s="6"/>
      <c r="D212" s="6"/>
      <c r="E212" s="5"/>
      <c r="F212" s="5"/>
      <c r="G212" s="5"/>
    </row>
    <row r="213" spans="1:7" x14ac:dyDescent="0.35">
      <c r="A213" s="6"/>
      <c r="B213" s="6"/>
      <c r="C213" s="6"/>
      <c r="D213" s="6"/>
      <c r="E213" s="5"/>
      <c r="F213" s="5"/>
      <c r="G213" s="5"/>
    </row>
    <row r="214" spans="1:7" x14ac:dyDescent="0.35">
      <c r="A214" s="6"/>
      <c r="B214" s="6"/>
      <c r="C214" s="6"/>
      <c r="D214" s="6"/>
      <c r="E214" s="5"/>
      <c r="F214" s="5"/>
      <c r="G214" s="5"/>
    </row>
    <row r="215" spans="1:7" x14ac:dyDescent="0.35">
      <c r="A215" s="6"/>
      <c r="B215" s="6"/>
      <c r="C215" s="6"/>
      <c r="D215" s="6"/>
      <c r="E215" s="5"/>
      <c r="F215" s="5"/>
      <c r="G215" s="5"/>
    </row>
    <row r="216" spans="1:7" x14ac:dyDescent="0.35">
      <c r="A216" s="6"/>
      <c r="B216" s="6"/>
      <c r="C216" s="6"/>
      <c r="D216" s="6"/>
      <c r="E216" s="5"/>
      <c r="F216" s="5"/>
      <c r="G216" s="5"/>
    </row>
    <row r="217" spans="1:7" x14ac:dyDescent="0.35">
      <c r="A217" s="6"/>
      <c r="B217" s="6"/>
      <c r="C217" s="6"/>
      <c r="D217" s="6"/>
      <c r="E217" s="5"/>
      <c r="F217" s="5"/>
      <c r="G217" s="5"/>
    </row>
    <row r="218" spans="1:7" x14ac:dyDescent="0.35">
      <c r="A218" s="6"/>
      <c r="B218" s="6"/>
      <c r="C218" s="6"/>
      <c r="D218" s="6"/>
      <c r="E218" s="5"/>
      <c r="F218" s="5"/>
      <c r="G218" s="5"/>
    </row>
    <row r="219" spans="1:7" x14ac:dyDescent="0.35">
      <c r="A219" s="6"/>
      <c r="B219" s="6"/>
      <c r="C219" s="6"/>
      <c r="D219" s="6"/>
      <c r="E219" s="5"/>
      <c r="F219" s="5"/>
      <c r="G219" s="5"/>
    </row>
    <row r="220" spans="1:7" x14ac:dyDescent="0.35">
      <c r="A220" s="6"/>
      <c r="B220" s="6"/>
      <c r="C220" s="6"/>
      <c r="D220" s="6"/>
      <c r="E220" s="5"/>
      <c r="F220" s="5"/>
      <c r="G220" s="5"/>
    </row>
    <row r="221" spans="1:7" x14ac:dyDescent="0.35">
      <c r="A221" s="6"/>
      <c r="B221" s="6"/>
      <c r="C221" s="6"/>
      <c r="D221" s="6"/>
      <c r="E221" s="5"/>
      <c r="F221" s="5"/>
      <c r="G221" s="5"/>
    </row>
    <row r="222" spans="1:7" x14ac:dyDescent="0.35">
      <c r="A222" s="6"/>
      <c r="B222" s="6"/>
      <c r="C222" s="6"/>
      <c r="D222" s="6"/>
      <c r="E222" s="5"/>
      <c r="F222" s="5"/>
      <c r="G222" s="5"/>
    </row>
    <row r="223" spans="1:7" x14ac:dyDescent="0.35">
      <c r="A223" s="6"/>
      <c r="B223" s="6"/>
      <c r="C223" s="6"/>
      <c r="D223" s="6"/>
      <c r="E223" s="5"/>
      <c r="F223" s="5"/>
      <c r="G223" s="5"/>
    </row>
    <row r="224" spans="1:7" x14ac:dyDescent="0.35">
      <c r="A224" s="6"/>
      <c r="B224" s="6"/>
      <c r="C224" s="6"/>
      <c r="D224" s="6"/>
      <c r="E224" s="5"/>
      <c r="F224" s="5"/>
      <c r="G224" s="5"/>
    </row>
    <row r="225" spans="1:7" x14ac:dyDescent="0.35">
      <c r="A225" s="6"/>
      <c r="B225" s="6"/>
      <c r="C225" s="6"/>
      <c r="D225" s="6"/>
      <c r="E225" s="5"/>
      <c r="F225" s="5"/>
      <c r="G225" s="5"/>
    </row>
    <row r="226" spans="1:7" x14ac:dyDescent="0.35">
      <c r="A226" s="6"/>
      <c r="B226" s="6"/>
      <c r="C226" s="6"/>
      <c r="D226" s="6"/>
      <c r="E226" s="5"/>
      <c r="F226" s="5"/>
      <c r="G226" s="5"/>
    </row>
    <row r="227" spans="1:7" x14ac:dyDescent="0.35">
      <c r="A227" s="6"/>
      <c r="B227" s="6"/>
      <c r="C227" s="6"/>
      <c r="D227" s="6"/>
      <c r="E227" s="5"/>
      <c r="F227" s="5"/>
      <c r="G227" s="5"/>
    </row>
    <row r="228" spans="1:7" x14ac:dyDescent="0.35">
      <c r="A228" s="6"/>
      <c r="B228" s="6"/>
      <c r="C228" s="6"/>
      <c r="D228" s="6"/>
      <c r="E228" s="5"/>
      <c r="F228" s="5"/>
      <c r="G228" s="5"/>
    </row>
    <row r="229" spans="1:7" x14ac:dyDescent="0.35">
      <c r="A229" s="6"/>
      <c r="B229" s="6"/>
      <c r="C229" s="6"/>
      <c r="D229" s="6"/>
      <c r="E229" s="5"/>
      <c r="F229" s="5"/>
      <c r="G229" s="5"/>
    </row>
    <row r="230" spans="1:7" x14ac:dyDescent="0.35">
      <c r="A230" s="6"/>
      <c r="B230" s="6"/>
      <c r="C230" s="6"/>
      <c r="D230" s="6"/>
      <c r="E230" s="5"/>
      <c r="F230" s="5"/>
      <c r="G230" s="5"/>
    </row>
    <row r="231" spans="1:7" x14ac:dyDescent="0.35">
      <c r="A231" s="6"/>
      <c r="B231" s="6"/>
      <c r="C231" s="6"/>
      <c r="D231" s="6"/>
      <c r="E231" s="5"/>
      <c r="F231" s="5"/>
      <c r="G231" s="5"/>
    </row>
    <row r="232" spans="1:7" x14ac:dyDescent="0.35">
      <c r="A232" s="6"/>
      <c r="B232" s="6"/>
      <c r="C232" s="6"/>
      <c r="D232" s="6"/>
      <c r="E232" s="5"/>
      <c r="F232" s="5"/>
      <c r="G232" s="5"/>
    </row>
  </sheetData>
  <sortState ref="A2:G235">
    <sortCondition ref="A40"/>
  </sortState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FB1BF-8C57-456C-8D64-268FE8BA2E9A}">
  <dimension ref="A1:M98"/>
  <sheetViews>
    <sheetView topLeftCell="F1" workbookViewId="0">
      <selection activeCell="J15" sqref="J15:M16"/>
    </sheetView>
  </sheetViews>
  <sheetFormatPr defaultRowHeight="14.5" x14ac:dyDescent="0.35"/>
  <sheetData>
    <row r="1" spans="1:13" x14ac:dyDescent="0.35">
      <c r="A1" s="6" t="s">
        <v>0</v>
      </c>
      <c r="B1" s="6" t="s">
        <v>1</v>
      </c>
      <c r="C1" s="6" t="s">
        <v>2</v>
      </c>
      <c r="D1" s="6" t="s">
        <v>3</v>
      </c>
      <c r="E1" s="5" t="s">
        <v>18</v>
      </c>
      <c r="F1" s="5" t="s">
        <v>158</v>
      </c>
      <c r="G1" s="5" t="s">
        <v>211</v>
      </c>
      <c r="J1" s="5"/>
      <c r="K1" t="s">
        <v>259</v>
      </c>
      <c r="L1" t="s">
        <v>260</v>
      </c>
      <c r="M1" s="8" t="s">
        <v>2</v>
      </c>
    </row>
    <row r="2" spans="1:13" x14ac:dyDescent="0.35">
      <c r="A2" s="6">
        <v>79577149</v>
      </c>
      <c r="B2" s="6" t="s">
        <v>4</v>
      </c>
      <c r="C2" s="6" t="s">
        <v>9</v>
      </c>
      <c r="D2" s="6" t="s">
        <v>6</v>
      </c>
      <c r="E2" s="5" t="s">
        <v>36</v>
      </c>
      <c r="F2" s="5" t="s">
        <v>29</v>
      </c>
      <c r="G2" s="5" t="s">
        <v>150</v>
      </c>
      <c r="J2" t="s">
        <v>5</v>
      </c>
      <c r="K2">
        <f>COUNTIF(C2:C26,"*30*")</f>
        <v>1</v>
      </c>
      <c r="L2">
        <v>32</v>
      </c>
      <c r="M2" s="9">
        <f>K2/L2</f>
        <v>3.125E-2</v>
      </c>
    </row>
    <row r="3" spans="1:13" x14ac:dyDescent="0.35">
      <c r="A3" s="6">
        <v>79579468</v>
      </c>
      <c r="B3" s="6" t="s">
        <v>4</v>
      </c>
      <c r="C3" s="6" t="s">
        <v>7</v>
      </c>
      <c r="D3" s="6" t="s">
        <v>6</v>
      </c>
      <c r="E3" s="5" t="s">
        <v>40</v>
      </c>
      <c r="F3" s="5" t="s">
        <v>150</v>
      </c>
      <c r="G3" s="5" t="s">
        <v>46</v>
      </c>
      <c r="J3" t="s">
        <v>10</v>
      </c>
      <c r="K3">
        <f>COUNTIF(C2:C26,"*50*")</f>
        <v>1</v>
      </c>
      <c r="L3">
        <v>117</v>
      </c>
      <c r="M3" s="9">
        <f>K3/L3</f>
        <v>8.5470085470085479E-3</v>
      </c>
    </row>
    <row r="4" spans="1:13" x14ac:dyDescent="0.35">
      <c r="A4" s="6">
        <v>79581717</v>
      </c>
      <c r="B4" s="6" t="s">
        <v>4</v>
      </c>
      <c r="C4" s="6" t="s">
        <v>7</v>
      </c>
      <c r="D4" s="6" t="s">
        <v>8</v>
      </c>
      <c r="E4" s="5" t="s">
        <v>23</v>
      </c>
      <c r="F4" s="5" t="s">
        <v>60</v>
      </c>
      <c r="G4" s="5" t="s">
        <v>150</v>
      </c>
      <c r="J4" t="s">
        <v>7</v>
      </c>
      <c r="K4">
        <f>COUNTIF(C2:C26,"*60*")</f>
        <v>9</v>
      </c>
      <c r="L4">
        <v>300</v>
      </c>
      <c r="M4" s="9">
        <f>K4/L4</f>
        <v>0.03</v>
      </c>
    </row>
    <row r="5" spans="1:13" x14ac:dyDescent="0.35">
      <c r="A5" s="6">
        <v>79584058</v>
      </c>
      <c r="B5" s="6" t="s">
        <v>4</v>
      </c>
      <c r="C5" s="6" t="s">
        <v>9</v>
      </c>
      <c r="D5" s="6" t="s">
        <v>6</v>
      </c>
      <c r="E5" s="5" t="s">
        <v>40</v>
      </c>
      <c r="F5" s="5" t="s">
        <v>150</v>
      </c>
      <c r="G5" s="5" t="s">
        <v>162</v>
      </c>
      <c r="J5" t="s">
        <v>9</v>
      </c>
      <c r="K5">
        <f>COUNTIF(C2:C26,"*70*")</f>
        <v>7</v>
      </c>
      <c r="L5">
        <v>281</v>
      </c>
      <c r="M5" s="9">
        <f>K5/L5</f>
        <v>2.491103202846975E-2</v>
      </c>
    </row>
    <row r="6" spans="1:13" x14ac:dyDescent="0.35">
      <c r="A6" s="6">
        <v>79590671</v>
      </c>
      <c r="B6" s="6" t="s">
        <v>4</v>
      </c>
      <c r="C6" s="6" t="s">
        <v>7</v>
      </c>
      <c r="D6" s="6" t="s">
        <v>8</v>
      </c>
      <c r="E6" s="5" t="s">
        <v>46</v>
      </c>
      <c r="F6" s="5" t="s">
        <v>150</v>
      </c>
      <c r="G6" s="5" t="s">
        <v>21</v>
      </c>
      <c r="J6" t="s">
        <v>14</v>
      </c>
      <c r="K6">
        <f>COUNTIF(C2:C26,"*80*")</f>
        <v>4</v>
      </c>
      <c r="L6">
        <v>52</v>
      </c>
      <c r="M6" s="9">
        <f>K6/L6</f>
        <v>7.6923076923076927E-2</v>
      </c>
    </row>
    <row r="7" spans="1:13" x14ac:dyDescent="0.35">
      <c r="A7" s="6">
        <v>79601995</v>
      </c>
      <c r="B7" s="6" t="s">
        <v>4</v>
      </c>
      <c r="C7" s="6" t="s">
        <v>7</v>
      </c>
      <c r="D7" s="6" t="s">
        <v>8</v>
      </c>
      <c r="E7" s="5" t="s">
        <v>60</v>
      </c>
      <c r="F7" s="5" t="s">
        <v>33</v>
      </c>
      <c r="G7" s="5" t="s">
        <v>150</v>
      </c>
      <c r="M7" s="9"/>
    </row>
    <row r="8" spans="1:13" x14ac:dyDescent="0.35">
      <c r="A8" s="6">
        <v>79604695</v>
      </c>
      <c r="B8" s="6" t="s">
        <v>4</v>
      </c>
      <c r="C8" s="6" t="s">
        <v>14</v>
      </c>
      <c r="D8" s="6" t="s">
        <v>11</v>
      </c>
      <c r="E8" s="5" t="s">
        <v>33</v>
      </c>
      <c r="F8" s="5" t="s">
        <v>150</v>
      </c>
      <c r="G8" s="5" t="s">
        <v>46</v>
      </c>
      <c r="K8" t="s">
        <v>259</v>
      </c>
      <c r="L8" t="s">
        <v>260</v>
      </c>
      <c r="M8" s="8" t="s">
        <v>3</v>
      </c>
    </row>
    <row r="9" spans="1:13" x14ac:dyDescent="0.35">
      <c r="A9" s="6">
        <v>80539469</v>
      </c>
      <c r="B9" s="6" t="s">
        <v>4</v>
      </c>
      <c r="C9" s="6" t="s">
        <v>7</v>
      </c>
      <c r="D9" s="6" t="s">
        <v>8</v>
      </c>
      <c r="E9" s="5" t="s">
        <v>23</v>
      </c>
      <c r="F9" s="5" t="s">
        <v>60</v>
      </c>
      <c r="G9" s="5" t="s">
        <v>150</v>
      </c>
      <c r="J9" s="6" t="s">
        <v>12</v>
      </c>
      <c r="K9">
        <f>COUNTIF(D2:D26,"*Less*")</f>
        <v>2</v>
      </c>
      <c r="L9">
        <v>134</v>
      </c>
      <c r="M9" s="9">
        <f>K9/L9</f>
        <v>1.4925373134328358E-2</v>
      </c>
    </row>
    <row r="10" spans="1:13" x14ac:dyDescent="0.35">
      <c r="A10" s="6">
        <v>80919757</v>
      </c>
      <c r="B10" s="6" t="s">
        <v>4</v>
      </c>
      <c r="C10" s="6" t="s">
        <v>9</v>
      </c>
      <c r="D10" s="6" t="s">
        <v>11</v>
      </c>
      <c r="E10" s="5" t="s">
        <v>35</v>
      </c>
      <c r="F10" s="5" t="s">
        <v>33</v>
      </c>
      <c r="G10" s="5" t="s">
        <v>150</v>
      </c>
      <c r="J10" s="6" t="s">
        <v>8</v>
      </c>
      <c r="K10">
        <f>COUNTIF(D2:D26,"*5*")</f>
        <v>9</v>
      </c>
      <c r="L10">
        <v>313</v>
      </c>
      <c r="M10" s="9">
        <f>K10/L10</f>
        <v>2.8753993610223641E-2</v>
      </c>
    </row>
    <row r="11" spans="1:13" x14ac:dyDescent="0.35">
      <c r="A11" s="6">
        <v>80928376</v>
      </c>
      <c r="B11" s="6" t="s">
        <v>4</v>
      </c>
      <c r="C11" s="6" t="s">
        <v>7</v>
      </c>
      <c r="D11" s="6" t="s">
        <v>11</v>
      </c>
      <c r="E11" s="5" t="s">
        <v>99</v>
      </c>
      <c r="F11" s="5" t="s">
        <v>179</v>
      </c>
      <c r="G11" s="5" t="s">
        <v>229</v>
      </c>
      <c r="J11" s="6" t="s">
        <v>6</v>
      </c>
      <c r="K11">
        <f>COUNTIF(D2:D26,"*10*")</f>
        <v>4</v>
      </c>
      <c r="L11">
        <v>209</v>
      </c>
      <c r="M11" s="9">
        <f>K11/L11</f>
        <v>1.9138755980861243E-2</v>
      </c>
    </row>
    <row r="12" spans="1:13" x14ac:dyDescent="0.35">
      <c r="A12" s="6">
        <v>80928032</v>
      </c>
      <c r="B12" s="6" t="s">
        <v>4</v>
      </c>
      <c r="C12" s="6" t="s">
        <v>5</v>
      </c>
      <c r="D12" s="6" t="s">
        <v>12</v>
      </c>
      <c r="E12" s="5" t="s">
        <v>36</v>
      </c>
      <c r="F12" s="5" t="s">
        <v>150</v>
      </c>
      <c r="G12" s="5" t="s">
        <v>162</v>
      </c>
      <c r="J12" s="6" t="s">
        <v>11</v>
      </c>
      <c r="K12">
        <f>COUNTIF(D2:D26,"*11*")</f>
        <v>6</v>
      </c>
      <c r="L12">
        <v>98</v>
      </c>
      <c r="M12" s="9">
        <f>K12/L12</f>
        <v>6.1224489795918366E-2</v>
      </c>
    </row>
    <row r="13" spans="1:13" x14ac:dyDescent="0.35">
      <c r="A13" s="6">
        <v>80933910</v>
      </c>
      <c r="B13" s="6" t="s">
        <v>4</v>
      </c>
      <c r="C13" s="6" t="s">
        <v>7</v>
      </c>
      <c r="D13" s="6" t="s">
        <v>8</v>
      </c>
      <c r="E13" s="5" t="s">
        <v>36</v>
      </c>
      <c r="F13" s="5" t="s">
        <v>150</v>
      </c>
      <c r="G13" s="5" t="s">
        <v>46</v>
      </c>
      <c r="J13" s="6" t="s">
        <v>13</v>
      </c>
      <c r="K13">
        <f>COUNTIF(D2:D26,"*More*")</f>
        <v>1</v>
      </c>
      <c r="L13">
        <v>28</v>
      </c>
      <c r="M13" s="9">
        <f>K13/L13</f>
        <v>3.5714285714285712E-2</v>
      </c>
    </row>
    <row r="14" spans="1:13" x14ac:dyDescent="0.35">
      <c r="A14" s="6">
        <v>80974129</v>
      </c>
      <c r="B14" s="6" t="s">
        <v>4</v>
      </c>
      <c r="C14" s="6" t="s">
        <v>7</v>
      </c>
      <c r="D14" s="6" t="s">
        <v>8</v>
      </c>
      <c r="E14" s="5" t="s">
        <v>23</v>
      </c>
      <c r="F14" s="5" t="s">
        <v>156</v>
      </c>
      <c r="G14" s="5" t="s">
        <v>28</v>
      </c>
      <c r="M14" s="9"/>
    </row>
    <row r="15" spans="1:13" x14ac:dyDescent="0.35">
      <c r="A15" s="6">
        <v>81004162</v>
      </c>
      <c r="B15" s="6" t="s">
        <v>4</v>
      </c>
      <c r="C15" s="6" t="s">
        <v>9</v>
      </c>
      <c r="D15" s="6" t="s">
        <v>11</v>
      </c>
      <c r="E15" s="5" t="s">
        <v>121</v>
      </c>
      <c r="F15" s="5" t="s">
        <v>185</v>
      </c>
      <c r="G15" s="5" t="s">
        <v>150</v>
      </c>
      <c r="K15" t="s">
        <v>263</v>
      </c>
      <c r="L15" t="s">
        <v>264</v>
      </c>
      <c r="M15" t="s">
        <v>265</v>
      </c>
    </row>
    <row r="16" spans="1:13" x14ac:dyDescent="0.35">
      <c r="A16" s="6">
        <v>81011345</v>
      </c>
      <c r="B16" s="6" t="s">
        <v>4</v>
      </c>
      <c r="C16" s="6" t="s">
        <v>7</v>
      </c>
      <c r="D16" s="6" t="s">
        <v>8</v>
      </c>
      <c r="E16" s="5" t="s">
        <v>23</v>
      </c>
      <c r="F16" s="5" t="s">
        <v>21</v>
      </c>
      <c r="G16" s="5" t="s">
        <v>150</v>
      </c>
      <c r="J16" s="5" t="s">
        <v>150</v>
      </c>
      <c r="K16">
        <f>COUNTIF(E:E,"*eating*")</f>
        <v>3</v>
      </c>
      <c r="L16">
        <f t="shared" ref="L16:M16" si="0">COUNTIF(F:F,"*eating*")</f>
        <v>10</v>
      </c>
      <c r="M16">
        <f t="shared" si="0"/>
        <v>12</v>
      </c>
    </row>
    <row r="17" spans="1:13" x14ac:dyDescent="0.35">
      <c r="A17" s="6">
        <v>81025804</v>
      </c>
      <c r="B17" s="6" t="s">
        <v>4</v>
      </c>
      <c r="C17" s="6" t="s">
        <v>10</v>
      </c>
      <c r="D17" s="6" t="s">
        <v>12</v>
      </c>
      <c r="E17" s="5" t="s">
        <v>39</v>
      </c>
      <c r="F17" s="5" t="s">
        <v>150</v>
      </c>
      <c r="G17" s="5" t="s">
        <v>41</v>
      </c>
      <c r="J17" s="5"/>
      <c r="M17" s="9"/>
    </row>
    <row r="18" spans="1:13" x14ac:dyDescent="0.35">
      <c r="A18" s="6">
        <v>81050743</v>
      </c>
      <c r="B18" s="6" t="s">
        <v>4</v>
      </c>
      <c r="C18" s="6" t="s">
        <v>9</v>
      </c>
      <c r="D18" s="6" t="s">
        <v>13</v>
      </c>
      <c r="E18" s="5" t="s">
        <v>122</v>
      </c>
      <c r="F18" s="5" t="s">
        <v>35</v>
      </c>
      <c r="G18" s="5" t="s">
        <v>150</v>
      </c>
    </row>
    <row r="19" spans="1:13" x14ac:dyDescent="0.35">
      <c r="A19" s="6">
        <v>81077725</v>
      </c>
      <c r="B19" s="6" t="s">
        <v>4</v>
      </c>
      <c r="C19" s="6" t="s">
        <v>9</v>
      </c>
      <c r="D19" s="6" t="s">
        <v>8</v>
      </c>
      <c r="E19" s="5" t="s">
        <v>111</v>
      </c>
      <c r="F19" s="5" t="s">
        <v>60</v>
      </c>
      <c r="G19" s="5" t="s">
        <v>150</v>
      </c>
    </row>
    <row r="20" spans="1:13" x14ac:dyDescent="0.35">
      <c r="A20" s="6">
        <v>79591574</v>
      </c>
      <c r="B20" s="6" t="s">
        <v>15</v>
      </c>
      <c r="C20" s="6" t="s">
        <v>14</v>
      </c>
      <c r="D20" s="6" t="s">
        <v>11</v>
      </c>
      <c r="E20" s="5" t="s">
        <v>21</v>
      </c>
      <c r="F20" s="5" t="s">
        <v>23</v>
      </c>
      <c r="G20" s="5" t="s">
        <v>142</v>
      </c>
    </row>
    <row r="21" spans="1:13" x14ac:dyDescent="0.35">
      <c r="A21" s="6">
        <v>79592508</v>
      </c>
      <c r="B21" s="6" t="s">
        <v>15</v>
      </c>
      <c r="C21" s="6" t="s">
        <v>9</v>
      </c>
      <c r="D21" s="6" t="s">
        <v>11</v>
      </c>
      <c r="E21" s="5" t="s">
        <v>142</v>
      </c>
      <c r="F21" s="5" t="s">
        <v>123</v>
      </c>
      <c r="G21" s="5" t="s">
        <v>23</v>
      </c>
    </row>
    <row r="22" spans="1:13" x14ac:dyDescent="0.35">
      <c r="A22" s="6">
        <v>80940133</v>
      </c>
      <c r="B22" s="6" t="s">
        <v>15</v>
      </c>
      <c r="C22" s="6" t="s">
        <v>14</v>
      </c>
      <c r="D22" s="6" t="s">
        <v>8</v>
      </c>
      <c r="E22" s="5" t="s">
        <v>150</v>
      </c>
      <c r="F22" s="5" t="s">
        <v>46</v>
      </c>
      <c r="G22" s="5" t="s">
        <v>252</v>
      </c>
    </row>
    <row r="23" spans="1:13" x14ac:dyDescent="0.35">
      <c r="A23" s="6">
        <v>81030487</v>
      </c>
      <c r="B23" s="6" t="s">
        <v>15</v>
      </c>
      <c r="C23" s="6" t="s">
        <v>14</v>
      </c>
      <c r="D23" s="6" t="s">
        <v>6</v>
      </c>
      <c r="E23" s="5" t="s">
        <v>41</v>
      </c>
      <c r="F23" s="5" t="s">
        <v>150</v>
      </c>
      <c r="G23" s="5" t="s">
        <v>32</v>
      </c>
    </row>
    <row r="24" spans="1:13" x14ac:dyDescent="0.35">
      <c r="A24" s="6">
        <v>80947037</v>
      </c>
      <c r="B24" s="6" t="s">
        <v>16</v>
      </c>
      <c r="C24" s="6" t="s">
        <v>17</v>
      </c>
      <c r="D24" s="6" t="s">
        <v>17</v>
      </c>
      <c r="E24" s="5" t="s">
        <v>156</v>
      </c>
      <c r="F24" s="5" t="s">
        <v>117</v>
      </c>
      <c r="G24" s="5" t="s">
        <v>257</v>
      </c>
    </row>
    <row r="25" spans="1:13" x14ac:dyDescent="0.35">
      <c r="A25" s="6">
        <v>81131876</v>
      </c>
      <c r="B25" s="6" t="s">
        <v>16</v>
      </c>
      <c r="C25" s="6" t="s">
        <v>17</v>
      </c>
      <c r="D25" s="6" t="s">
        <v>17</v>
      </c>
      <c r="E25" s="5" t="s">
        <v>157</v>
      </c>
      <c r="F25" s="5" t="s">
        <v>86</v>
      </c>
      <c r="G25" s="5" t="s">
        <v>150</v>
      </c>
    </row>
    <row r="26" spans="1:13" x14ac:dyDescent="0.35">
      <c r="A26" s="6">
        <v>81165356</v>
      </c>
      <c r="B26" s="6" t="s">
        <v>16</v>
      </c>
      <c r="C26" s="6" t="s">
        <v>17</v>
      </c>
      <c r="D26" s="6" t="s">
        <v>17</v>
      </c>
      <c r="E26" s="5" t="s">
        <v>50</v>
      </c>
      <c r="F26" s="5" t="s">
        <v>150</v>
      </c>
      <c r="G26" s="5" t="s">
        <v>36</v>
      </c>
    </row>
    <row r="27" spans="1:13" x14ac:dyDescent="0.35">
      <c r="A27" s="6"/>
      <c r="B27" s="6"/>
      <c r="C27" s="6"/>
      <c r="D27" s="6"/>
      <c r="E27" s="5"/>
      <c r="F27" s="5"/>
      <c r="G27" s="5"/>
    </row>
    <row r="28" spans="1:13" x14ac:dyDescent="0.35">
      <c r="A28" s="6"/>
      <c r="B28" s="6"/>
      <c r="C28" s="6"/>
      <c r="D28" s="6"/>
      <c r="E28" s="5"/>
      <c r="F28" s="5"/>
      <c r="G28" s="5"/>
    </row>
    <row r="29" spans="1:13" x14ac:dyDescent="0.35">
      <c r="A29" s="6"/>
      <c r="B29" s="6"/>
      <c r="C29" s="6"/>
      <c r="D29" s="6"/>
      <c r="E29" s="5"/>
      <c r="F29" s="5"/>
      <c r="G29" s="5"/>
    </row>
    <row r="30" spans="1:13" x14ac:dyDescent="0.35">
      <c r="A30" s="6"/>
      <c r="B30" s="6"/>
      <c r="C30" s="6"/>
      <c r="D30" s="6"/>
      <c r="E30" s="5"/>
      <c r="F30" s="5"/>
      <c r="G30" s="5"/>
    </row>
    <row r="31" spans="1:13" x14ac:dyDescent="0.35">
      <c r="A31" s="6"/>
      <c r="B31" s="6"/>
      <c r="C31" s="6"/>
      <c r="D31" s="6"/>
      <c r="E31" s="5"/>
      <c r="F31" s="5"/>
      <c r="G31" s="5"/>
    </row>
    <row r="32" spans="1:13" x14ac:dyDescent="0.35">
      <c r="A32" s="6"/>
      <c r="B32" s="6"/>
      <c r="C32" s="6"/>
      <c r="D32" s="6"/>
      <c r="E32" s="5"/>
      <c r="F32" s="5"/>
      <c r="G32" s="5"/>
    </row>
    <row r="33" spans="1:7" x14ac:dyDescent="0.35">
      <c r="A33" s="6"/>
      <c r="B33" s="6"/>
      <c r="C33" s="6"/>
      <c r="D33" s="6"/>
      <c r="E33" s="5"/>
      <c r="F33" s="5"/>
      <c r="G33" s="5"/>
    </row>
    <row r="34" spans="1:7" x14ac:dyDescent="0.35">
      <c r="A34" s="6"/>
      <c r="B34" s="6"/>
      <c r="C34" s="6"/>
      <c r="D34" s="6"/>
      <c r="E34" s="5"/>
      <c r="F34" s="5"/>
      <c r="G34" s="5"/>
    </row>
    <row r="35" spans="1:7" x14ac:dyDescent="0.35">
      <c r="A35" s="6"/>
      <c r="B35" s="6"/>
      <c r="C35" s="6"/>
      <c r="D35" s="6"/>
      <c r="E35" s="5"/>
      <c r="F35" s="5"/>
      <c r="G35" s="5"/>
    </row>
    <row r="36" spans="1:7" x14ac:dyDescent="0.35">
      <c r="A36" s="6"/>
      <c r="B36" s="6"/>
      <c r="C36" s="6"/>
      <c r="D36" s="6"/>
      <c r="E36" s="5"/>
      <c r="F36" s="5"/>
      <c r="G36" s="5"/>
    </row>
    <row r="37" spans="1:7" x14ac:dyDescent="0.35">
      <c r="A37" s="6"/>
      <c r="B37" s="6"/>
      <c r="C37" s="6"/>
      <c r="D37" s="6"/>
      <c r="E37" s="5"/>
      <c r="F37" s="5"/>
      <c r="G37" s="5"/>
    </row>
    <row r="38" spans="1:7" x14ac:dyDescent="0.35">
      <c r="A38" s="6"/>
      <c r="B38" s="6"/>
      <c r="C38" s="6"/>
      <c r="D38" s="6"/>
      <c r="E38" s="5"/>
      <c r="F38" s="5"/>
      <c r="G38" s="5"/>
    </row>
    <row r="39" spans="1:7" x14ac:dyDescent="0.35">
      <c r="A39" s="6"/>
      <c r="B39" s="6"/>
      <c r="C39" s="6"/>
      <c r="D39" s="6"/>
      <c r="E39" s="5"/>
      <c r="F39" s="5"/>
      <c r="G39" s="5"/>
    </row>
    <row r="40" spans="1:7" x14ac:dyDescent="0.35">
      <c r="A40" s="6"/>
      <c r="B40" s="6"/>
      <c r="C40" s="6"/>
      <c r="D40" s="6"/>
      <c r="E40" s="5"/>
      <c r="F40" s="5"/>
      <c r="G40" s="5"/>
    </row>
    <row r="41" spans="1:7" x14ac:dyDescent="0.35">
      <c r="A41" s="6"/>
      <c r="B41" s="6"/>
      <c r="C41" s="6"/>
      <c r="D41" s="6"/>
      <c r="E41" s="5"/>
      <c r="F41" s="5"/>
      <c r="G41" s="5"/>
    </row>
    <row r="42" spans="1:7" x14ac:dyDescent="0.35">
      <c r="A42" s="6"/>
      <c r="B42" s="6"/>
      <c r="C42" s="6"/>
      <c r="D42" s="6"/>
      <c r="E42" s="5"/>
      <c r="F42" s="5"/>
      <c r="G42" s="5"/>
    </row>
    <row r="43" spans="1:7" x14ac:dyDescent="0.35">
      <c r="A43" s="6"/>
      <c r="B43" s="6"/>
      <c r="C43" s="6"/>
      <c r="D43" s="6"/>
      <c r="E43" s="5"/>
      <c r="F43" s="5"/>
      <c r="G43" s="5"/>
    </row>
    <row r="44" spans="1:7" x14ac:dyDescent="0.35">
      <c r="A44" s="6"/>
      <c r="B44" s="6"/>
      <c r="C44" s="6"/>
      <c r="D44" s="6"/>
      <c r="E44" s="5"/>
      <c r="F44" s="5"/>
      <c r="G44" s="5"/>
    </row>
    <row r="45" spans="1:7" x14ac:dyDescent="0.35">
      <c r="A45" s="6"/>
      <c r="B45" s="6"/>
      <c r="C45" s="6"/>
      <c r="D45" s="6"/>
      <c r="E45" s="5"/>
      <c r="F45" s="5"/>
      <c r="G45" s="5"/>
    </row>
    <row r="46" spans="1:7" x14ac:dyDescent="0.35">
      <c r="A46" s="6"/>
      <c r="B46" s="6"/>
      <c r="C46" s="6"/>
      <c r="D46" s="6"/>
      <c r="E46" s="5"/>
      <c r="F46" s="5"/>
      <c r="G46" s="5"/>
    </row>
    <row r="47" spans="1:7" x14ac:dyDescent="0.35">
      <c r="A47" s="6"/>
      <c r="B47" s="6"/>
      <c r="C47" s="6"/>
      <c r="D47" s="6"/>
      <c r="E47" s="5"/>
      <c r="F47" s="5"/>
      <c r="G47" s="5"/>
    </row>
    <row r="48" spans="1:7" x14ac:dyDescent="0.35">
      <c r="A48" s="6"/>
      <c r="B48" s="6"/>
      <c r="C48" s="6"/>
      <c r="D48" s="6"/>
      <c r="E48" s="5"/>
      <c r="F48" s="5"/>
      <c r="G48" s="5"/>
    </row>
    <row r="49" spans="1:7" x14ac:dyDescent="0.35">
      <c r="A49" s="6"/>
      <c r="B49" s="6"/>
      <c r="C49" s="6"/>
      <c r="D49" s="6"/>
      <c r="E49" s="5"/>
      <c r="F49" s="5"/>
      <c r="G49" s="5"/>
    </row>
    <row r="50" spans="1:7" x14ac:dyDescent="0.35">
      <c r="A50" s="6"/>
      <c r="B50" s="6"/>
      <c r="C50" s="6"/>
      <c r="D50" s="6"/>
      <c r="E50" s="5"/>
      <c r="F50" s="5"/>
      <c r="G50" s="5"/>
    </row>
    <row r="51" spans="1:7" x14ac:dyDescent="0.35">
      <c r="A51" s="6"/>
      <c r="B51" s="6"/>
      <c r="C51" s="6"/>
      <c r="D51" s="6"/>
      <c r="E51" s="5"/>
      <c r="F51" s="5"/>
      <c r="G51" s="5"/>
    </row>
    <row r="52" spans="1:7" x14ac:dyDescent="0.35">
      <c r="A52" s="6"/>
      <c r="B52" s="6"/>
      <c r="C52" s="6"/>
      <c r="D52" s="6"/>
      <c r="E52" s="5"/>
      <c r="F52" s="5"/>
      <c r="G52" s="5"/>
    </row>
    <row r="53" spans="1:7" x14ac:dyDescent="0.35">
      <c r="A53" s="6"/>
      <c r="B53" s="6"/>
      <c r="C53" s="6"/>
      <c r="D53" s="6"/>
      <c r="E53" s="5"/>
      <c r="F53" s="5"/>
      <c r="G53" s="5"/>
    </row>
    <row r="54" spans="1:7" x14ac:dyDescent="0.35">
      <c r="A54" s="6"/>
      <c r="B54" s="6"/>
      <c r="C54" s="6"/>
      <c r="D54" s="6"/>
      <c r="E54" s="5"/>
      <c r="F54" s="5"/>
      <c r="G54" s="5"/>
    </row>
    <row r="55" spans="1:7" x14ac:dyDescent="0.35">
      <c r="A55" s="6"/>
      <c r="B55" s="6"/>
      <c r="C55" s="6"/>
      <c r="D55" s="6"/>
      <c r="E55" s="5"/>
      <c r="F55" s="5"/>
      <c r="G55" s="5"/>
    </row>
    <row r="56" spans="1:7" x14ac:dyDescent="0.35">
      <c r="A56" s="6"/>
      <c r="B56" s="6"/>
      <c r="C56" s="6"/>
      <c r="D56" s="6"/>
      <c r="E56" s="5"/>
      <c r="F56" s="5"/>
      <c r="G56" s="5"/>
    </row>
    <row r="57" spans="1:7" x14ac:dyDescent="0.35">
      <c r="A57" s="6"/>
      <c r="B57" s="6"/>
      <c r="C57" s="6"/>
      <c r="D57" s="6"/>
      <c r="E57" s="5"/>
      <c r="F57" s="5"/>
      <c r="G57" s="5"/>
    </row>
    <row r="58" spans="1:7" x14ac:dyDescent="0.35">
      <c r="A58" s="6"/>
      <c r="B58" s="6"/>
      <c r="C58" s="6"/>
      <c r="D58" s="6"/>
      <c r="E58" s="5"/>
      <c r="F58" s="5"/>
      <c r="G58" s="5"/>
    </row>
    <row r="59" spans="1:7" x14ac:dyDescent="0.35">
      <c r="A59" s="6"/>
      <c r="B59" s="6"/>
      <c r="C59" s="6"/>
      <c r="D59" s="6"/>
      <c r="E59" s="5"/>
      <c r="F59" s="5"/>
      <c r="G59" s="5"/>
    </row>
    <row r="60" spans="1:7" x14ac:dyDescent="0.35">
      <c r="A60" s="6"/>
      <c r="B60" s="6"/>
      <c r="C60" s="6"/>
      <c r="D60" s="6"/>
      <c r="E60" s="5"/>
      <c r="F60" s="5"/>
      <c r="G60" s="5"/>
    </row>
    <row r="61" spans="1:7" x14ac:dyDescent="0.35">
      <c r="A61" s="6"/>
      <c r="B61" s="6"/>
      <c r="C61" s="6"/>
      <c r="D61" s="6"/>
      <c r="E61" s="5"/>
      <c r="F61" s="5"/>
      <c r="G61" s="5"/>
    </row>
    <row r="62" spans="1:7" x14ac:dyDescent="0.35">
      <c r="A62" s="6"/>
      <c r="B62" s="6"/>
      <c r="C62" s="6"/>
      <c r="D62" s="6"/>
      <c r="E62" s="5"/>
      <c r="F62" s="5"/>
      <c r="G62" s="5"/>
    </row>
    <row r="63" spans="1:7" x14ac:dyDescent="0.35">
      <c r="A63" s="6"/>
      <c r="B63" s="6"/>
      <c r="C63" s="6"/>
      <c r="D63" s="6"/>
      <c r="E63" s="5"/>
      <c r="F63" s="5"/>
      <c r="G63" s="5"/>
    </row>
    <row r="64" spans="1:7" x14ac:dyDescent="0.35">
      <c r="A64" s="6"/>
      <c r="B64" s="6"/>
      <c r="C64" s="6"/>
      <c r="D64" s="6"/>
      <c r="E64" s="5"/>
      <c r="F64" s="5"/>
      <c r="G64" s="5"/>
    </row>
    <row r="65" spans="1:7" x14ac:dyDescent="0.35">
      <c r="A65" s="6"/>
      <c r="B65" s="6"/>
      <c r="C65" s="6"/>
      <c r="D65" s="6"/>
      <c r="E65" s="5"/>
      <c r="F65" s="5"/>
      <c r="G65" s="5"/>
    </row>
    <row r="66" spans="1:7" x14ac:dyDescent="0.35">
      <c r="A66" s="6"/>
      <c r="B66" s="6"/>
      <c r="C66" s="6"/>
      <c r="D66" s="6"/>
      <c r="E66" s="5"/>
      <c r="F66" s="5"/>
      <c r="G66" s="5"/>
    </row>
    <row r="67" spans="1:7" x14ac:dyDescent="0.35">
      <c r="A67" s="6"/>
      <c r="B67" s="6"/>
      <c r="C67" s="6"/>
      <c r="D67" s="6"/>
      <c r="E67" s="5"/>
      <c r="F67" s="5"/>
      <c r="G67" s="5"/>
    </row>
    <row r="68" spans="1:7" x14ac:dyDescent="0.35">
      <c r="A68" s="6"/>
      <c r="B68" s="6"/>
      <c r="C68" s="6"/>
      <c r="D68" s="6"/>
      <c r="E68" s="5"/>
      <c r="F68" s="5"/>
      <c r="G68" s="5"/>
    </row>
    <row r="69" spans="1:7" x14ac:dyDescent="0.35">
      <c r="A69" s="6"/>
      <c r="B69" s="6"/>
      <c r="C69" s="6"/>
      <c r="D69" s="6"/>
      <c r="E69" s="5"/>
      <c r="F69" s="5"/>
      <c r="G69" s="5"/>
    </row>
    <row r="70" spans="1:7" x14ac:dyDescent="0.35">
      <c r="A70" s="6"/>
      <c r="B70" s="6"/>
      <c r="C70" s="6"/>
      <c r="D70" s="6"/>
      <c r="E70" s="5"/>
      <c r="F70" s="5"/>
      <c r="G70" s="5"/>
    </row>
    <row r="71" spans="1:7" x14ac:dyDescent="0.35">
      <c r="A71" s="6"/>
      <c r="B71" s="6"/>
      <c r="C71" s="6"/>
      <c r="D71" s="6"/>
      <c r="E71" s="5"/>
      <c r="F71" s="5"/>
      <c r="G71" s="5"/>
    </row>
    <row r="72" spans="1:7" x14ac:dyDescent="0.35">
      <c r="A72" s="6"/>
      <c r="B72" s="6"/>
      <c r="C72" s="6"/>
      <c r="D72" s="6"/>
      <c r="E72" s="5"/>
      <c r="F72" s="5"/>
      <c r="G72" s="5"/>
    </row>
    <row r="73" spans="1:7" x14ac:dyDescent="0.35">
      <c r="A73" s="6"/>
      <c r="B73" s="6"/>
      <c r="C73" s="6"/>
      <c r="D73" s="6"/>
      <c r="E73" s="5"/>
      <c r="F73" s="5"/>
      <c r="G73" s="5"/>
    </row>
    <row r="74" spans="1:7" x14ac:dyDescent="0.35">
      <c r="A74" s="6"/>
      <c r="B74" s="6"/>
      <c r="C74" s="6"/>
      <c r="D74" s="6"/>
      <c r="E74" s="5"/>
      <c r="F74" s="5"/>
      <c r="G74" s="5"/>
    </row>
    <row r="75" spans="1:7" x14ac:dyDescent="0.35">
      <c r="A75" s="6"/>
      <c r="B75" s="6"/>
      <c r="C75" s="6"/>
      <c r="D75" s="6"/>
      <c r="E75" s="5"/>
      <c r="F75" s="5"/>
      <c r="G75" s="5"/>
    </row>
    <row r="76" spans="1:7" x14ac:dyDescent="0.35">
      <c r="A76" s="6"/>
      <c r="B76" s="6"/>
      <c r="C76" s="6"/>
      <c r="D76" s="6"/>
      <c r="E76" s="5"/>
      <c r="F76" s="5"/>
      <c r="G76" s="5"/>
    </row>
    <row r="77" spans="1:7" x14ac:dyDescent="0.35">
      <c r="A77" s="6"/>
      <c r="B77" s="6"/>
      <c r="C77" s="6"/>
      <c r="D77" s="6"/>
      <c r="E77" s="5"/>
      <c r="F77" s="5"/>
      <c r="G77" s="5"/>
    </row>
    <row r="78" spans="1:7" x14ac:dyDescent="0.35">
      <c r="A78" s="6"/>
      <c r="B78" s="6"/>
      <c r="C78" s="6"/>
      <c r="D78" s="6"/>
      <c r="E78" s="5"/>
      <c r="F78" s="5"/>
      <c r="G78" s="5"/>
    </row>
    <row r="79" spans="1:7" x14ac:dyDescent="0.35">
      <c r="A79" s="6"/>
      <c r="B79" s="6"/>
      <c r="C79" s="6"/>
      <c r="D79" s="6"/>
      <c r="E79" s="5"/>
      <c r="F79" s="5"/>
      <c r="G79" s="5"/>
    </row>
    <row r="80" spans="1:7" x14ac:dyDescent="0.35">
      <c r="A80" s="6"/>
      <c r="B80" s="6"/>
      <c r="C80" s="6"/>
      <c r="D80" s="6"/>
      <c r="E80" s="5"/>
      <c r="F80" s="5"/>
      <c r="G80" s="5"/>
    </row>
    <row r="81" spans="1:7" x14ac:dyDescent="0.35">
      <c r="A81" s="6"/>
      <c r="B81" s="6"/>
      <c r="C81" s="6"/>
      <c r="D81" s="6"/>
      <c r="E81" s="5"/>
      <c r="F81" s="5"/>
      <c r="G81" s="5"/>
    </row>
    <row r="82" spans="1:7" x14ac:dyDescent="0.35">
      <c r="A82" s="6"/>
      <c r="B82" s="6"/>
      <c r="C82" s="6"/>
      <c r="D82" s="6"/>
      <c r="E82" s="5"/>
      <c r="F82" s="5"/>
      <c r="G82" s="5"/>
    </row>
    <row r="83" spans="1:7" x14ac:dyDescent="0.35">
      <c r="A83" s="6"/>
      <c r="B83" s="6"/>
      <c r="C83" s="6"/>
      <c r="D83" s="6"/>
      <c r="E83" s="5"/>
      <c r="F83" s="5"/>
      <c r="G83" s="5"/>
    </row>
    <row r="84" spans="1:7" x14ac:dyDescent="0.35">
      <c r="A84" s="6"/>
      <c r="B84" s="6"/>
      <c r="C84" s="6"/>
      <c r="D84" s="6"/>
      <c r="E84" s="5"/>
      <c r="F84" s="5"/>
      <c r="G84" s="5"/>
    </row>
    <row r="85" spans="1:7" x14ac:dyDescent="0.35">
      <c r="A85" s="6"/>
      <c r="B85" s="6"/>
      <c r="C85" s="6"/>
      <c r="D85" s="6"/>
      <c r="E85" s="5"/>
      <c r="F85" s="5"/>
      <c r="G85" s="5"/>
    </row>
    <row r="86" spans="1:7" x14ac:dyDescent="0.35">
      <c r="A86" s="6"/>
      <c r="B86" s="6"/>
      <c r="C86" s="6"/>
      <c r="D86" s="6"/>
      <c r="E86" s="5"/>
      <c r="F86" s="5"/>
      <c r="G86" s="5"/>
    </row>
    <row r="87" spans="1:7" x14ac:dyDescent="0.35">
      <c r="A87" s="6"/>
      <c r="B87" s="6"/>
      <c r="C87" s="6"/>
      <c r="D87" s="6"/>
      <c r="E87" s="5"/>
      <c r="F87" s="5"/>
      <c r="G87" s="5"/>
    </row>
    <row r="88" spans="1:7" x14ac:dyDescent="0.35">
      <c r="A88" s="6"/>
      <c r="B88" s="6"/>
      <c r="C88" s="6"/>
      <c r="D88" s="6"/>
      <c r="E88" s="5"/>
      <c r="F88" s="5"/>
      <c r="G88" s="5"/>
    </row>
    <row r="89" spans="1:7" x14ac:dyDescent="0.35">
      <c r="A89" s="6"/>
      <c r="B89" s="6"/>
      <c r="C89" s="6"/>
      <c r="D89" s="6"/>
      <c r="E89" s="5"/>
      <c r="F89" s="5"/>
      <c r="G89" s="5"/>
    </row>
    <row r="90" spans="1:7" x14ac:dyDescent="0.35">
      <c r="A90" s="6"/>
      <c r="B90" s="6"/>
      <c r="C90" s="6"/>
      <c r="D90" s="6"/>
      <c r="E90" s="5"/>
      <c r="F90" s="5"/>
      <c r="G90" s="5"/>
    </row>
    <row r="91" spans="1:7" x14ac:dyDescent="0.35">
      <c r="A91" s="6"/>
      <c r="B91" s="6"/>
      <c r="C91" s="6"/>
      <c r="D91" s="6"/>
      <c r="E91" s="5"/>
      <c r="F91" s="5"/>
      <c r="G91" s="5"/>
    </row>
    <row r="92" spans="1:7" x14ac:dyDescent="0.35">
      <c r="A92" s="6"/>
      <c r="B92" s="6"/>
      <c r="C92" s="6"/>
      <c r="D92" s="6"/>
      <c r="E92" s="5"/>
      <c r="F92" s="5"/>
      <c r="G92" s="5"/>
    </row>
    <row r="93" spans="1:7" x14ac:dyDescent="0.35">
      <c r="A93" s="6"/>
      <c r="B93" s="6"/>
      <c r="C93" s="6"/>
      <c r="D93" s="6"/>
      <c r="E93" s="5"/>
      <c r="F93" s="5"/>
      <c r="G93" s="5"/>
    </row>
    <row r="94" spans="1:7" x14ac:dyDescent="0.35">
      <c r="A94" s="6"/>
      <c r="B94" s="6"/>
      <c r="C94" s="6"/>
      <c r="D94" s="6"/>
      <c r="E94" s="5"/>
      <c r="F94" s="5"/>
      <c r="G94" s="5"/>
    </row>
    <row r="95" spans="1:7" x14ac:dyDescent="0.35">
      <c r="A95" s="6"/>
      <c r="B95" s="6"/>
      <c r="C95" s="6"/>
      <c r="D95" s="6"/>
      <c r="E95" s="5"/>
      <c r="F95" s="5"/>
      <c r="G95" s="5"/>
    </row>
    <row r="96" spans="1:7" x14ac:dyDescent="0.35">
      <c r="A96" s="6"/>
      <c r="B96" s="6"/>
      <c r="C96" s="6"/>
      <c r="D96" s="6"/>
      <c r="E96" s="5"/>
      <c r="F96" s="5"/>
      <c r="G96" s="5"/>
    </row>
    <row r="97" spans="1:7" x14ac:dyDescent="0.35">
      <c r="A97" s="6"/>
      <c r="B97" s="6"/>
      <c r="C97" s="6"/>
      <c r="D97" s="6"/>
      <c r="E97" s="5"/>
      <c r="F97" s="5"/>
      <c r="G97" s="5"/>
    </row>
    <row r="98" spans="1:7" x14ac:dyDescent="0.35">
      <c r="A98" s="6"/>
      <c r="B98" s="6"/>
      <c r="C98" s="6"/>
      <c r="D98" s="6"/>
      <c r="E98" s="5"/>
      <c r="F98" s="5"/>
      <c r="G98" s="5"/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1DA4C-2A77-46A3-81BC-12F4803B1B6B}">
  <dimension ref="A1:M234"/>
  <sheetViews>
    <sheetView workbookViewId="0">
      <selection activeCell="J16" sqref="J16:M17"/>
    </sheetView>
  </sheetViews>
  <sheetFormatPr defaultRowHeight="14.5" x14ac:dyDescent="0.35"/>
  <sheetData>
    <row r="1" spans="1:13" x14ac:dyDescent="0.35">
      <c r="A1" s="6" t="s">
        <v>0</v>
      </c>
      <c r="B1" s="6" t="s">
        <v>1</v>
      </c>
      <c r="C1" s="6" t="s">
        <v>2</v>
      </c>
      <c r="D1" s="6" t="s">
        <v>3</v>
      </c>
      <c r="E1" s="5" t="s">
        <v>18</v>
      </c>
      <c r="F1" s="5" t="s">
        <v>158</v>
      </c>
      <c r="G1" s="5" t="s">
        <v>211</v>
      </c>
      <c r="J1" s="5"/>
      <c r="K1" t="s">
        <v>259</v>
      </c>
      <c r="L1" t="s">
        <v>260</v>
      </c>
      <c r="M1" s="8" t="s">
        <v>2</v>
      </c>
    </row>
    <row r="2" spans="1:13" x14ac:dyDescent="0.35">
      <c r="A2" s="6">
        <v>79575531</v>
      </c>
      <c r="B2" s="6" t="s">
        <v>4</v>
      </c>
      <c r="C2" s="6" t="s">
        <v>9</v>
      </c>
      <c r="D2" s="6" t="s">
        <v>6</v>
      </c>
      <c r="E2" s="5" t="s">
        <v>26</v>
      </c>
      <c r="F2" s="5" t="s">
        <v>33</v>
      </c>
      <c r="G2" s="5" t="s">
        <v>213</v>
      </c>
      <c r="J2" t="s">
        <v>5</v>
      </c>
      <c r="K2">
        <f>COUNTIF(C:C,"*30*")</f>
        <v>2</v>
      </c>
      <c r="L2">
        <v>32</v>
      </c>
      <c r="M2" s="9">
        <f>K2/L2</f>
        <v>6.25E-2</v>
      </c>
    </row>
    <row r="3" spans="1:13" x14ac:dyDescent="0.35">
      <c r="A3" s="6">
        <v>79581534</v>
      </c>
      <c r="B3" s="6" t="s">
        <v>4</v>
      </c>
      <c r="C3" s="6" t="s">
        <v>7</v>
      </c>
      <c r="D3" s="6" t="s">
        <v>11</v>
      </c>
      <c r="E3" s="5" t="s">
        <v>44</v>
      </c>
      <c r="F3" s="5" t="s">
        <v>53</v>
      </c>
      <c r="G3" s="5" t="s">
        <v>26</v>
      </c>
      <c r="J3" t="s">
        <v>10</v>
      </c>
      <c r="K3">
        <f>COUNTIF(C:C,"*50*")</f>
        <v>5</v>
      </c>
      <c r="L3">
        <v>117</v>
      </c>
      <c r="M3" s="9">
        <f t="shared" ref="M3:M6" si="0">K3/L3</f>
        <v>4.2735042735042736E-2</v>
      </c>
    </row>
    <row r="4" spans="1:13" x14ac:dyDescent="0.35">
      <c r="A4" s="6">
        <v>79588669</v>
      </c>
      <c r="B4" s="6" t="s">
        <v>4</v>
      </c>
      <c r="C4" s="6" t="s">
        <v>9</v>
      </c>
      <c r="D4" s="6" t="s">
        <v>6</v>
      </c>
      <c r="E4" s="5" t="s">
        <v>54</v>
      </c>
      <c r="F4" s="5" t="s">
        <v>78</v>
      </c>
      <c r="G4" s="5" t="s">
        <v>41</v>
      </c>
      <c r="J4" t="s">
        <v>7</v>
      </c>
      <c r="K4">
        <f>COUNTIF(C:C,"*60*")</f>
        <v>22</v>
      </c>
      <c r="L4">
        <v>300</v>
      </c>
      <c r="M4" s="9">
        <f t="shared" si="0"/>
        <v>7.3333333333333334E-2</v>
      </c>
    </row>
    <row r="5" spans="1:13" x14ac:dyDescent="0.35">
      <c r="A5" s="6">
        <v>79592993</v>
      </c>
      <c r="B5" s="6" t="s">
        <v>4</v>
      </c>
      <c r="C5" s="6" t="s">
        <v>7</v>
      </c>
      <c r="D5" s="6" t="s">
        <v>11</v>
      </c>
      <c r="E5" s="5" t="s">
        <v>26</v>
      </c>
      <c r="F5" s="5" t="s">
        <v>22</v>
      </c>
      <c r="G5" s="5" t="s">
        <v>31</v>
      </c>
      <c r="J5" t="s">
        <v>9</v>
      </c>
      <c r="K5">
        <f>COUNTIF(C:C,"*70*")</f>
        <v>10</v>
      </c>
      <c r="L5">
        <v>281</v>
      </c>
      <c r="M5" s="9">
        <f t="shared" si="0"/>
        <v>3.5587188612099648E-2</v>
      </c>
    </row>
    <row r="6" spans="1:13" x14ac:dyDescent="0.35">
      <c r="A6" s="6">
        <v>79593053</v>
      </c>
      <c r="B6" s="6" t="s">
        <v>4</v>
      </c>
      <c r="C6" s="6" t="s">
        <v>9</v>
      </c>
      <c r="D6" s="6" t="s">
        <v>11</v>
      </c>
      <c r="E6" s="5" t="s">
        <v>57</v>
      </c>
      <c r="F6" s="5" t="s">
        <v>25</v>
      </c>
      <c r="G6" s="5" t="s">
        <v>30</v>
      </c>
      <c r="J6" t="s">
        <v>14</v>
      </c>
      <c r="K6">
        <f>COUNTIF(C:C,"*80*")</f>
        <v>1</v>
      </c>
      <c r="L6">
        <v>52</v>
      </c>
      <c r="M6" s="9">
        <f t="shared" si="0"/>
        <v>1.9230769230769232E-2</v>
      </c>
    </row>
    <row r="7" spans="1:13" x14ac:dyDescent="0.35">
      <c r="A7" s="6">
        <v>79596781</v>
      </c>
      <c r="B7" s="6" t="s">
        <v>4</v>
      </c>
      <c r="C7" s="6" t="s">
        <v>10</v>
      </c>
      <c r="D7" s="6" t="s">
        <v>8</v>
      </c>
      <c r="E7" s="5" t="s">
        <v>33</v>
      </c>
      <c r="F7" s="5" t="s">
        <v>25</v>
      </c>
      <c r="G7" s="5" t="s">
        <v>26</v>
      </c>
      <c r="M7" s="9"/>
    </row>
    <row r="8" spans="1:13" x14ac:dyDescent="0.35">
      <c r="A8" s="6">
        <v>79599871</v>
      </c>
      <c r="B8" s="6" t="s">
        <v>4</v>
      </c>
      <c r="C8" s="6" t="s">
        <v>7</v>
      </c>
      <c r="D8" s="6" t="s">
        <v>6</v>
      </c>
      <c r="E8" s="5" t="s">
        <v>59</v>
      </c>
      <c r="F8" s="5" t="s">
        <v>61</v>
      </c>
      <c r="G8" s="5" t="s">
        <v>162</v>
      </c>
      <c r="K8" t="s">
        <v>259</v>
      </c>
      <c r="L8" t="s">
        <v>260</v>
      </c>
      <c r="M8" s="8" t="s">
        <v>3</v>
      </c>
    </row>
    <row r="9" spans="1:13" x14ac:dyDescent="0.35">
      <c r="A9" s="6">
        <v>79639090</v>
      </c>
      <c r="B9" s="6" t="s">
        <v>4</v>
      </c>
      <c r="C9" s="6" t="s">
        <v>9</v>
      </c>
      <c r="D9" s="6" t="s">
        <v>6</v>
      </c>
      <c r="E9" s="5" t="s">
        <v>26</v>
      </c>
      <c r="F9" s="5" t="s">
        <v>46</v>
      </c>
      <c r="G9" s="5" t="s">
        <v>99</v>
      </c>
      <c r="J9" s="6" t="s">
        <v>12</v>
      </c>
      <c r="K9">
        <f>COUNTIF(D:D,"*Less*")</f>
        <v>0</v>
      </c>
      <c r="L9">
        <v>134</v>
      </c>
      <c r="M9" s="9">
        <f>K9/L9</f>
        <v>0</v>
      </c>
    </row>
    <row r="10" spans="1:13" x14ac:dyDescent="0.35">
      <c r="A10" s="6">
        <v>79645840</v>
      </c>
      <c r="B10" s="6" t="s">
        <v>4</v>
      </c>
      <c r="C10" s="6" t="s">
        <v>7</v>
      </c>
      <c r="D10" s="6" t="s">
        <v>6</v>
      </c>
      <c r="E10" s="5" t="s">
        <v>74</v>
      </c>
      <c r="F10" s="5" t="s">
        <v>130</v>
      </c>
      <c r="G10" s="5" t="s">
        <v>42</v>
      </c>
      <c r="J10" s="6" t="s">
        <v>8</v>
      </c>
      <c r="K10">
        <f>COUNTIF(D:D,"*5*")</f>
        <v>6</v>
      </c>
      <c r="L10">
        <v>313</v>
      </c>
      <c r="M10" s="9">
        <f t="shared" ref="M10:M13" si="1">K10/L10</f>
        <v>1.9169329073482427E-2</v>
      </c>
    </row>
    <row r="11" spans="1:13" x14ac:dyDescent="0.35">
      <c r="A11" s="6">
        <v>79660944</v>
      </c>
      <c r="B11" s="6" t="s">
        <v>4</v>
      </c>
      <c r="C11" s="6" t="s">
        <v>9</v>
      </c>
      <c r="D11" s="6" t="s">
        <v>6</v>
      </c>
      <c r="E11" s="5" t="s">
        <v>76</v>
      </c>
      <c r="F11" s="5" t="s">
        <v>86</v>
      </c>
      <c r="G11" s="5" t="s">
        <v>26</v>
      </c>
      <c r="J11" s="6" t="s">
        <v>6</v>
      </c>
      <c r="K11">
        <f>COUNTIF(D:D,"*10*")</f>
        <v>20</v>
      </c>
      <c r="L11">
        <v>209</v>
      </c>
      <c r="M11" s="9">
        <f t="shared" si="1"/>
        <v>9.569377990430622E-2</v>
      </c>
    </row>
    <row r="12" spans="1:13" x14ac:dyDescent="0.35">
      <c r="A12" s="6">
        <v>80919938</v>
      </c>
      <c r="B12" s="6" t="s">
        <v>4</v>
      </c>
      <c r="C12" s="6" t="s">
        <v>10</v>
      </c>
      <c r="D12" s="6" t="s">
        <v>6</v>
      </c>
      <c r="E12" s="5" t="s">
        <v>50</v>
      </c>
      <c r="F12" s="5" t="s">
        <v>26</v>
      </c>
      <c r="G12" s="5" t="s">
        <v>162</v>
      </c>
      <c r="J12" s="6" t="s">
        <v>11</v>
      </c>
      <c r="K12">
        <f>COUNTIF(D:D,"*11*")</f>
        <v>12</v>
      </c>
      <c r="L12">
        <v>98</v>
      </c>
      <c r="M12" s="9">
        <f t="shared" si="1"/>
        <v>0.12244897959183673</v>
      </c>
    </row>
    <row r="13" spans="1:13" x14ac:dyDescent="0.35">
      <c r="A13" s="6">
        <v>80921283</v>
      </c>
      <c r="B13" s="6" t="s">
        <v>4</v>
      </c>
      <c r="C13" s="6" t="s">
        <v>7</v>
      </c>
      <c r="D13" s="6" t="s">
        <v>11</v>
      </c>
      <c r="E13" s="5" t="s">
        <v>28</v>
      </c>
      <c r="F13" s="5" t="s">
        <v>111</v>
      </c>
      <c r="G13" s="5" t="s">
        <v>26</v>
      </c>
      <c r="J13" s="6" t="s">
        <v>13</v>
      </c>
      <c r="K13">
        <f>COUNTIF(D:D,"*More*")</f>
        <v>2</v>
      </c>
      <c r="L13">
        <v>28</v>
      </c>
      <c r="M13" s="9">
        <f t="shared" si="1"/>
        <v>7.1428571428571425E-2</v>
      </c>
    </row>
    <row r="14" spans="1:13" x14ac:dyDescent="0.35">
      <c r="A14" s="6">
        <v>80923902</v>
      </c>
      <c r="B14" s="6" t="s">
        <v>4</v>
      </c>
      <c r="C14" s="6" t="s">
        <v>7</v>
      </c>
      <c r="D14" s="6" t="s">
        <v>6</v>
      </c>
      <c r="E14" s="5" t="s">
        <v>97</v>
      </c>
      <c r="F14" s="5" t="s">
        <v>59</v>
      </c>
      <c r="G14" s="5" t="s">
        <v>116</v>
      </c>
      <c r="M14" s="9"/>
    </row>
    <row r="15" spans="1:13" x14ac:dyDescent="0.35">
      <c r="A15" s="6">
        <v>80929483</v>
      </c>
      <c r="B15" s="6" t="s">
        <v>4</v>
      </c>
      <c r="C15" s="6" t="s">
        <v>7</v>
      </c>
      <c r="D15" s="6" t="s">
        <v>6</v>
      </c>
      <c r="E15" s="5" t="s">
        <v>101</v>
      </c>
      <c r="F15" s="5" t="s">
        <v>32</v>
      </c>
      <c r="G15" s="5" t="s">
        <v>44</v>
      </c>
    </row>
    <row r="16" spans="1:13" x14ac:dyDescent="0.35">
      <c r="A16" s="6">
        <v>80933622</v>
      </c>
      <c r="B16" s="6" t="s">
        <v>4</v>
      </c>
      <c r="C16" s="6" t="s">
        <v>14</v>
      </c>
      <c r="D16" s="6" t="s">
        <v>8</v>
      </c>
      <c r="E16" s="5" t="s">
        <v>36</v>
      </c>
      <c r="F16" s="5" t="s">
        <v>21</v>
      </c>
      <c r="G16" s="5" t="s">
        <v>232</v>
      </c>
      <c r="K16" t="s">
        <v>263</v>
      </c>
      <c r="L16" t="s">
        <v>264</v>
      </c>
      <c r="M16" t="s">
        <v>265</v>
      </c>
    </row>
    <row r="17" spans="1:13" x14ac:dyDescent="0.35">
      <c r="A17" s="6">
        <v>80936724</v>
      </c>
      <c r="B17" s="6" t="s">
        <v>4</v>
      </c>
      <c r="C17" s="6" t="s">
        <v>9</v>
      </c>
      <c r="D17" s="6" t="s">
        <v>6</v>
      </c>
      <c r="E17" s="5" t="s">
        <v>26</v>
      </c>
      <c r="F17" s="5" t="s">
        <v>19</v>
      </c>
      <c r="G17" s="5" t="s">
        <v>33</v>
      </c>
      <c r="J17" s="5" t="s">
        <v>332</v>
      </c>
      <c r="K17">
        <f>COUNTIF(E:E,"*med*")</f>
        <v>19</v>
      </c>
      <c r="L17">
        <f>COUNTIF(F:F,"*med*")</f>
        <v>12</v>
      </c>
      <c r="M17">
        <f>COUNTIF(G:G,"*med*")</f>
        <v>11</v>
      </c>
    </row>
    <row r="18" spans="1:13" x14ac:dyDescent="0.35">
      <c r="A18" s="6">
        <v>80936412</v>
      </c>
      <c r="B18" s="6" t="s">
        <v>4</v>
      </c>
      <c r="C18" s="6" t="s">
        <v>7</v>
      </c>
      <c r="D18" s="6" t="s">
        <v>6</v>
      </c>
      <c r="E18" s="5" t="s">
        <v>19</v>
      </c>
      <c r="F18" s="5" t="s">
        <v>26</v>
      </c>
      <c r="G18" s="5" t="s">
        <v>32</v>
      </c>
    </row>
    <row r="19" spans="1:13" x14ac:dyDescent="0.35">
      <c r="A19" s="6">
        <v>80938035</v>
      </c>
      <c r="B19" s="6" t="s">
        <v>4</v>
      </c>
      <c r="C19" s="6" t="s">
        <v>7</v>
      </c>
      <c r="D19" s="6" t="s">
        <v>6</v>
      </c>
      <c r="E19" s="5" t="s">
        <v>23</v>
      </c>
      <c r="F19" s="5" t="s">
        <v>95</v>
      </c>
      <c r="G19" s="5" t="s">
        <v>235</v>
      </c>
    </row>
    <row r="20" spans="1:13" x14ac:dyDescent="0.35">
      <c r="A20" s="6">
        <v>80942617</v>
      </c>
      <c r="B20" s="6" t="s">
        <v>4</v>
      </c>
      <c r="C20" s="6" t="s">
        <v>5</v>
      </c>
      <c r="D20" s="6" t="s">
        <v>6</v>
      </c>
      <c r="E20" s="5" t="s">
        <v>19</v>
      </c>
      <c r="F20" s="5" t="s">
        <v>45</v>
      </c>
      <c r="G20" s="5" t="s">
        <v>26</v>
      </c>
    </row>
    <row r="21" spans="1:13" x14ac:dyDescent="0.35">
      <c r="A21" s="6">
        <v>80954713</v>
      </c>
      <c r="B21" s="6" t="s">
        <v>4</v>
      </c>
      <c r="C21" s="6" t="s">
        <v>7</v>
      </c>
      <c r="D21" s="6" t="s">
        <v>6</v>
      </c>
      <c r="E21" s="5" t="s">
        <v>114</v>
      </c>
      <c r="F21" s="5" t="s">
        <v>26</v>
      </c>
      <c r="G21" s="5" t="s">
        <v>238</v>
      </c>
    </row>
    <row r="22" spans="1:13" x14ac:dyDescent="0.35">
      <c r="A22" s="6">
        <v>80959879</v>
      </c>
      <c r="B22" s="6" t="s">
        <v>4</v>
      </c>
      <c r="C22" s="6" t="s">
        <v>9</v>
      </c>
      <c r="D22" s="6" t="s">
        <v>8</v>
      </c>
      <c r="E22" s="5" t="s">
        <v>116</v>
      </c>
      <c r="F22" s="5" t="s">
        <v>21</v>
      </c>
      <c r="G22" s="5" t="s">
        <v>36</v>
      </c>
    </row>
    <row r="23" spans="1:13" x14ac:dyDescent="0.35">
      <c r="A23" s="6">
        <v>80968458</v>
      </c>
      <c r="B23" s="6" t="s">
        <v>4</v>
      </c>
      <c r="C23" s="6" t="s">
        <v>7</v>
      </c>
      <c r="D23" s="6" t="s">
        <v>6</v>
      </c>
      <c r="E23" s="5" t="s">
        <v>26</v>
      </c>
      <c r="F23" s="5" t="s">
        <v>28</v>
      </c>
      <c r="G23" s="5" t="s">
        <v>162</v>
      </c>
    </row>
    <row r="24" spans="1:13" x14ac:dyDescent="0.35">
      <c r="A24" s="6">
        <v>80982722</v>
      </c>
      <c r="B24" s="6" t="s">
        <v>4</v>
      </c>
      <c r="C24" s="6" t="s">
        <v>7</v>
      </c>
      <c r="D24" s="6" t="s">
        <v>11</v>
      </c>
      <c r="E24" s="5" t="s">
        <v>46</v>
      </c>
      <c r="F24" s="5" t="s">
        <v>59</v>
      </c>
      <c r="G24" s="5" t="s">
        <v>98</v>
      </c>
    </row>
    <row r="25" spans="1:13" x14ac:dyDescent="0.35">
      <c r="A25" s="6">
        <v>80988936</v>
      </c>
      <c r="B25" s="6" t="s">
        <v>4</v>
      </c>
      <c r="C25" s="6" t="s">
        <v>7</v>
      </c>
      <c r="D25" s="6" t="s">
        <v>8</v>
      </c>
      <c r="E25" s="5" t="s">
        <v>22</v>
      </c>
      <c r="F25" s="5" t="s">
        <v>26</v>
      </c>
      <c r="G25" s="5" t="s">
        <v>33</v>
      </c>
    </row>
    <row r="26" spans="1:13" x14ac:dyDescent="0.35">
      <c r="A26" s="6">
        <v>81004162</v>
      </c>
      <c r="B26" s="6" t="s">
        <v>4</v>
      </c>
      <c r="C26" s="6" t="s">
        <v>9</v>
      </c>
      <c r="D26" s="6" t="s">
        <v>11</v>
      </c>
      <c r="E26" s="5" t="s">
        <v>121</v>
      </c>
      <c r="F26" s="5" t="s">
        <v>185</v>
      </c>
      <c r="G26" s="5" t="s">
        <v>150</v>
      </c>
    </row>
    <row r="27" spans="1:13" x14ac:dyDescent="0.35">
      <c r="A27" s="6">
        <v>81007275</v>
      </c>
      <c r="B27" s="6" t="s">
        <v>4</v>
      </c>
      <c r="C27" s="6" t="s">
        <v>5</v>
      </c>
      <c r="D27" s="6" t="s">
        <v>6</v>
      </c>
      <c r="E27" s="5" t="s">
        <v>26</v>
      </c>
      <c r="F27" s="5" t="s">
        <v>194</v>
      </c>
      <c r="G27" s="5" t="s">
        <v>241</v>
      </c>
    </row>
    <row r="28" spans="1:13" x14ac:dyDescent="0.35">
      <c r="A28" s="6">
        <v>81010019</v>
      </c>
      <c r="B28" s="6" t="s">
        <v>4</v>
      </c>
      <c r="C28" s="6" t="s">
        <v>10</v>
      </c>
      <c r="D28" s="6" t="s">
        <v>11</v>
      </c>
      <c r="E28" s="5" t="s">
        <v>32</v>
      </c>
      <c r="F28" s="5" t="s">
        <v>26</v>
      </c>
      <c r="G28" s="5" t="s">
        <v>49</v>
      </c>
    </row>
    <row r="29" spans="1:13" x14ac:dyDescent="0.35">
      <c r="A29" s="6">
        <v>81019059</v>
      </c>
      <c r="B29" s="6" t="s">
        <v>4</v>
      </c>
      <c r="C29" s="6" t="s">
        <v>7</v>
      </c>
      <c r="D29" s="6" t="s">
        <v>11</v>
      </c>
      <c r="E29" s="5" t="s">
        <v>32</v>
      </c>
      <c r="F29" s="5" t="s">
        <v>54</v>
      </c>
      <c r="G29" s="5" t="s">
        <v>162</v>
      </c>
    </row>
    <row r="30" spans="1:13" x14ac:dyDescent="0.35">
      <c r="A30" s="6">
        <v>81040915</v>
      </c>
      <c r="B30" s="6" t="s">
        <v>4</v>
      </c>
      <c r="C30" s="6" t="s">
        <v>7</v>
      </c>
      <c r="D30" s="6" t="s">
        <v>8</v>
      </c>
      <c r="E30" s="5" t="s">
        <v>50</v>
      </c>
      <c r="F30" s="5" t="s">
        <v>26</v>
      </c>
      <c r="G30" s="5" t="s">
        <v>20</v>
      </c>
    </row>
    <row r="31" spans="1:13" x14ac:dyDescent="0.35">
      <c r="A31" s="6">
        <v>81080622</v>
      </c>
      <c r="B31" s="6" t="s">
        <v>4</v>
      </c>
      <c r="C31" s="6" t="s">
        <v>10</v>
      </c>
      <c r="D31" s="6" t="s">
        <v>11</v>
      </c>
      <c r="E31" s="5" t="s">
        <v>127</v>
      </c>
      <c r="F31" s="5" t="s">
        <v>33</v>
      </c>
      <c r="G31" s="5" t="s">
        <v>246</v>
      </c>
    </row>
    <row r="32" spans="1:13" x14ac:dyDescent="0.35">
      <c r="A32" s="6">
        <v>81107843</v>
      </c>
      <c r="B32" s="6" t="s">
        <v>4</v>
      </c>
      <c r="C32" s="6" t="s">
        <v>9</v>
      </c>
      <c r="D32" s="6" t="s">
        <v>6</v>
      </c>
      <c r="E32" s="5" t="s">
        <v>26</v>
      </c>
      <c r="F32" s="5" t="s">
        <v>35</v>
      </c>
      <c r="G32" s="5" t="s">
        <v>113</v>
      </c>
    </row>
    <row r="33" spans="1:7" x14ac:dyDescent="0.35">
      <c r="A33" s="6">
        <v>81163294</v>
      </c>
      <c r="B33" s="6" t="s">
        <v>4</v>
      </c>
      <c r="C33" s="6" t="s">
        <v>10</v>
      </c>
      <c r="D33" s="6" t="s">
        <v>11</v>
      </c>
      <c r="E33" s="5" t="s">
        <v>32</v>
      </c>
      <c r="F33" s="5" t="s">
        <v>26</v>
      </c>
      <c r="G33" s="5" t="s">
        <v>33</v>
      </c>
    </row>
    <row r="34" spans="1:7" x14ac:dyDescent="0.35">
      <c r="A34" s="6">
        <v>81251456</v>
      </c>
      <c r="B34" s="6" t="s">
        <v>4</v>
      </c>
      <c r="C34" s="6" t="s">
        <v>7</v>
      </c>
      <c r="D34" s="6" t="s">
        <v>11</v>
      </c>
      <c r="E34" s="5" t="s">
        <v>32</v>
      </c>
      <c r="F34" s="5" t="s">
        <v>26</v>
      </c>
      <c r="G34" s="5" t="s">
        <v>46</v>
      </c>
    </row>
    <row r="35" spans="1:7" x14ac:dyDescent="0.35">
      <c r="A35" s="6">
        <v>81505685</v>
      </c>
      <c r="B35" s="6" t="s">
        <v>4</v>
      </c>
      <c r="C35" s="6" t="s">
        <v>7</v>
      </c>
      <c r="D35" s="6" t="s">
        <v>6</v>
      </c>
      <c r="E35" s="5" t="s">
        <v>26</v>
      </c>
      <c r="F35" s="5" t="s">
        <v>32</v>
      </c>
      <c r="G35" s="5" t="s">
        <v>33</v>
      </c>
    </row>
    <row r="36" spans="1:7" x14ac:dyDescent="0.35">
      <c r="A36" s="6">
        <v>81590928</v>
      </c>
      <c r="B36" s="6" t="s">
        <v>4</v>
      </c>
      <c r="C36" s="6" t="s">
        <v>7</v>
      </c>
      <c r="D36" s="6" t="s">
        <v>8</v>
      </c>
      <c r="E36" s="5" t="s">
        <v>88</v>
      </c>
      <c r="F36" s="5" t="s">
        <v>21</v>
      </c>
      <c r="G36" s="5" t="s">
        <v>248</v>
      </c>
    </row>
    <row r="37" spans="1:7" x14ac:dyDescent="0.35">
      <c r="A37" s="6">
        <v>79578557</v>
      </c>
      <c r="B37" s="6" t="s">
        <v>15</v>
      </c>
      <c r="C37" s="6" t="s">
        <v>7</v>
      </c>
      <c r="D37" s="6" t="s">
        <v>11</v>
      </c>
      <c r="E37" s="5" t="s">
        <v>141</v>
      </c>
      <c r="F37" s="5" t="s">
        <v>26</v>
      </c>
      <c r="G37" s="5" t="s">
        <v>162</v>
      </c>
    </row>
    <row r="38" spans="1:7" x14ac:dyDescent="0.35">
      <c r="A38" s="6">
        <v>79594861</v>
      </c>
      <c r="B38" s="6" t="s">
        <v>15</v>
      </c>
      <c r="C38" s="6" t="s">
        <v>7</v>
      </c>
      <c r="D38" s="6" t="s">
        <v>13</v>
      </c>
      <c r="E38" s="5" t="s">
        <v>143</v>
      </c>
      <c r="F38" s="5" t="s">
        <v>36</v>
      </c>
      <c r="G38" s="5" t="s">
        <v>87</v>
      </c>
    </row>
    <row r="39" spans="1:7" x14ac:dyDescent="0.35">
      <c r="A39" s="6">
        <v>79619883</v>
      </c>
      <c r="B39" s="6" t="s">
        <v>15</v>
      </c>
      <c r="C39" s="6" t="s">
        <v>9</v>
      </c>
      <c r="D39" s="6" t="s">
        <v>13</v>
      </c>
      <c r="E39" s="5" t="s">
        <v>26</v>
      </c>
      <c r="F39" s="5" t="s">
        <v>29</v>
      </c>
      <c r="G39" s="5" t="s">
        <v>52</v>
      </c>
    </row>
    <row r="40" spans="1:7" x14ac:dyDescent="0.35">
      <c r="A40" s="6">
        <v>80927398</v>
      </c>
      <c r="B40" s="6" t="s">
        <v>15</v>
      </c>
      <c r="C40" s="6" t="s">
        <v>7</v>
      </c>
      <c r="D40" s="6" t="s">
        <v>6</v>
      </c>
      <c r="E40" s="5" t="s">
        <v>50</v>
      </c>
      <c r="F40" s="5" t="s">
        <v>29</v>
      </c>
      <c r="G40" s="5" t="s">
        <v>26</v>
      </c>
    </row>
    <row r="41" spans="1:7" x14ac:dyDescent="0.35">
      <c r="A41" s="6">
        <v>80928372</v>
      </c>
      <c r="B41" s="6" t="s">
        <v>15</v>
      </c>
      <c r="C41" s="6" t="s">
        <v>7</v>
      </c>
      <c r="D41" s="6" t="s">
        <v>6</v>
      </c>
      <c r="E41" s="5" t="s">
        <v>26</v>
      </c>
      <c r="F41" s="5" t="s">
        <v>45</v>
      </c>
      <c r="G41" s="5" t="s">
        <v>35</v>
      </c>
    </row>
    <row r="42" spans="1:7" x14ac:dyDescent="0.35">
      <c r="A42" s="6"/>
      <c r="B42" s="6"/>
      <c r="C42" s="6"/>
      <c r="D42" s="6"/>
      <c r="E42" s="5"/>
      <c r="F42" s="5"/>
      <c r="G42" s="5"/>
    </row>
    <row r="43" spans="1:7" x14ac:dyDescent="0.35">
      <c r="A43" s="6"/>
      <c r="B43" s="6"/>
      <c r="C43" s="6"/>
      <c r="D43" s="6"/>
      <c r="E43" s="5"/>
      <c r="F43" s="5"/>
      <c r="G43" s="5"/>
    </row>
    <row r="44" spans="1:7" x14ac:dyDescent="0.35">
      <c r="A44" s="6"/>
      <c r="B44" s="6"/>
      <c r="C44" s="6"/>
      <c r="D44" s="6"/>
      <c r="E44" s="5"/>
      <c r="F44" s="5"/>
      <c r="G44" s="5"/>
    </row>
    <row r="45" spans="1:7" x14ac:dyDescent="0.35">
      <c r="A45" s="6"/>
      <c r="B45" s="6"/>
      <c r="C45" s="6"/>
      <c r="D45" s="6"/>
      <c r="E45" s="5"/>
      <c r="F45" s="5"/>
      <c r="G45" s="5"/>
    </row>
    <row r="46" spans="1:7" x14ac:dyDescent="0.35">
      <c r="A46" s="6"/>
      <c r="B46" s="6"/>
      <c r="C46" s="6"/>
      <c r="D46" s="6"/>
      <c r="E46" s="5"/>
      <c r="F46" s="5"/>
      <c r="G46" s="5"/>
    </row>
    <row r="47" spans="1:7" x14ac:dyDescent="0.35">
      <c r="A47" s="6"/>
      <c r="B47" s="6"/>
      <c r="C47" s="6"/>
      <c r="D47" s="6"/>
      <c r="E47" s="5"/>
      <c r="F47" s="5"/>
      <c r="G47" s="5"/>
    </row>
    <row r="48" spans="1:7" x14ac:dyDescent="0.35">
      <c r="A48" s="6"/>
      <c r="B48" s="6"/>
      <c r="C48" s="6"/>
      <c r="D48" s="6"/>
      <c r="E48" s="5"/>
      <c r="F48" s="5"/>
      <c r="G48" s="5"/>
    </row>
    <row r="49" spans="1:7" x14ac:dyDescent="0.35">
      <c r="A49" s="6"/>
      <c r="B49" s="6"/>
      <c r="C49" s="6"/>
      <c r="D49" s="6"/>
      <c r="E49" s="5"/>
      <c r="F49" s="5"/>
      <c r="G49" s="5"/>
    </row>
    <row r="50" spans="1:7" x14ac:dyDescent="0.35">
      <c r="A50" s="6"/>
      <c r="B50" s="6"/>
      <c r="C50" s="6"/>
      <c r="D50" s="6"/>
      <c r="E50" s="5"/>
      <c r="F50" s="5"/>
      <c r="G50" s="5"/>
    </row>
    <row r="51" spans="1:7" x14ac:dyDescent="0.35">
      <c r="A51" s="6"/>
      <c r="B51" s="6"/>
      <c r="C51" s="6"/>
      <c r="D51" s="6"/>
      <c r="E51" s="5"/>
      <c r="F51" s="5"/>
      <c r="G51" s="5"/>
    </row>
    <row r="52" spans="1:7" x14ac:dyDescent="0.35">
      <c r="A52" s="6"/>
      <c r="B52" s="6"/>
      <c r="C52" s="6"/>
      <c r="D52" s="6"/>
      <c r="E52" s="5"/>
      <c r="F52" s="5"/>
      <c r="G52" s="5"/>
    </row>
    <row r="53" spans="1:7" x14ac:dyDescent="0.35">
      <c r="A53" s="6"/>
      <c r="B53" s="6"/>
      <c r="C53" s="6"/>
      <c r="D53" s="6"/>
      <c r="E53" s="5"/>
      <c r="F53" s="5"/>
      <c r="G53" s="5"/>
    </row>
    <row r="54" spans="1:7" x14ac:dyDescent="0.35">
      <c r="A54" s="6"/>
      <c r="B54" s="6"/>
      <c r="C54" s="6"/>
      <c r="D54" s="6"/>
      <c r="E54" s="5"/>
      <c r="F54" s="5"/>
      <c r="G54" s="5"/>
    </row>
    <row r="55" spans="1:7" x14ac:dyDescent="0.35">
      <c r="A55" s="6"/>
      <c r="B55" s="6"/>
      <c r="C55" s="6"/>
      <c r="D55" s="6"/>
      <c r="E55" s="5"/>
      <c r="F55" s="5"/>
      <c r="G55" s="5"/>
    </row>
    <row r="56" spans="1:7" x14ac:dyDescent="0.35">
      <c r="A56" s="6"/>
      <c r="B56" s="6"/>
      <c r="C56" s="6"/>
      <c r="D56" s="6"/>
      <c r="E56" s="5"/>
      <c r="F56" s="5"/>
      <c r="G56" s="5"/>
    </row>
    <row r="57" spans="1:7" x14ac:dyDescent="0.35">
      <c r="A57" s="6"/>
      <c r="B57" s="6"/>
      <c r="C57" s="6"/>
      <c r="D57" s="6"/>
      <c r="E57" s="5"/>
      <c r="F57" s="5"/>
      <c r="G57" s="5"/>
    </row>
    <row r="58" spans="1:7" x14ac:dyDescent="0.35">
      <c r="A58" s="6"/>
      <c r="B58" s="6"/>
      <c r="C58" s="6"/>
      <c r="D58" s="6"/>
      <c r="E58" s="5"/>
      <c r="F58" s="5"/>
      <c r="G58" s="5"/>
    </row>
    <row r="59" spans="1:7" x14ac:dyDescent="0.35">
      <c r="A59" s="6"/>
      <c r="B59" s="6"/>
      <c r="C59" s="6"/>
      <c r="D59" s="6"/>
      <c r="E59" s="5"/>
      <c r="F59" s="5"/>
      <c r="G59" s="5"/>
    </row>
    <row r="60" spans="1:7" x14ac:dyDescent="0.35">
      <c r="A60" s="6"/>
      <c r="B60" s="6"/>
      <c r="C60" s="6"/>
      <c r="D60" s="6"/>
      <c r="E60" s="5"/>
      <c r="F60" s="5"/>
      <c r="G60" s="5"/>
    </row>
    <row r="61" spans="1:7" x14ac:dyDescent="0.35">
      <c r="A61" s="6"/>
      <c r="B61" s="6"/>
      <c r="C61" s="6"/>
      <c r="D61" s="6"/>
      <c r="E61" s="5"/>
      <c r="F61" s="5"/>
      <c r="G61" s="5"/>
    </row>
    <row r="62" spans="1:7" x14ac:dyDescent="0.35">
      <c r="A62" s="6"/>
      <c r="B62" s="6"/>
      <c r="C62" s="6"/>
      <c r="D62" s="6"/>
      <c r="E62" s="5"/>
      <c r="F62" s="5"/>
      <c r="G62" s="5"/>
    </row>
    <row r="63" spans="1:7" x14ac:dyDescent="0.35">
      <c r="A63" s="6"/>
      <c r="B63" s="6"/>
      <c r="C63" s="6"/>
      <c r="D63" s="6"/>
      <c r="E63" s="5"/>
      <c r="F63" s="5"/>
      <c r="G63" s="5"/>
    </row>
    <row r="64" spans="1:7" x14ac:dyDescent="0.35">
      <c r="A64" s="6"/>
      <c r="B64" s="6"/>
      <c r="C64" s="6"/>
      <c r="D64" s="6"/>
      <c r="E64" s="5"/>
      <c r="F64" s="5"/>
      <c r="G64" s="5"/>
    </row>
    <row r="65" spans="1:7" x14ac:dyDescent="0.35">
      <c r="A65" s="6"/>
      <c r="B65" s="6"/>
      <c r="C65" s="6"/>
      <c r="D65" s="6"/>
      <c r="E65" s="5"/>
      <c r="F65" s="5"/>
      <c r="G65" s="5"/>
    </row>
    <row r="66" spans="1:7" x14ac:dyDescent="0.35">
      <c r="A66" s="6"/>
      <c r="B66" s="6"/>
      <c r="C66" s="6"/>
      <c r="D66" s="6"/>
      <c r="E66" s="5"/>
      <c r="F66" s="5"/>
      <c r="G66" s="5"/>
    </row>
    <row r="67" spans="1:7" x14ac:dyDescent="0.35">
      <c r="A67" s="6"/>
      <c r="B67" s="6"/>
      <c r="C67" s="6"/>
      <c r="D67" s="6"/>
      <c r="E67" s="5"/>
      <c r="F67" s="5"/>
      <c r="G67" s="5"/>
    </row>
    <row r="68" spans="1:7" x14ac:dyDescent="0.35">
      <c r="A68" s="6"/>
      <c r="B68" s="6"/>
      <c r="C68" s="6"/>
      <c r="D68" s="6"/>
      <c r="E68" s="5"/>
      <c r="F68" s="5"/>
      <c r="G68" s="5"/>
    </row>
    <row r="69" spans="1:7" x14ac:dyDescent="0.35">
      <c r="A69" s="6"/>
      <c r="B69" s="6"/>
      <c r="C69" s="6"/>
      <c r="D69" s="6"/>
      <c r="E69" s="5"/>
      <c r="F69" s="5"/>
      <c r="G69" s="5"/>
    </row>
    <row r="70" spans="1:7" x14ac:dyDescent="0.35">
      <c r="A70" s="6"/>
      <c r="B70" s="6"/>
      <c r="C70" s="6"/>
      <c r="D70" s="6"/>
      <c r="E70" s="5"/>
      <c r="F70" s="5"/>
      <c r="G70" s="5"/>
    </row>
    <row r="71" spans="1:7" x14ac:dyDescent="0.35">
      <c r="A71" s="6"/>
      <c r="B71" s="6"/>
      <c r="C71" s="6"/>
      <c r="D71" s="6"/>
      <c r="E71" s="5"/>
      <c r="F71" s="5"/>
      <c r="G71" s="5"/>
    </row>
    <row r="72" spans="1:7" x14ac:dyDescent="0.35">
      <c r="A72" s="6"/>
      <c r="B72" s="6"/>
      <c r="C72" s="6"/>
      <c r="D72" s="6"/>
      <c r="E72" s="5"/>
      <c r="F72" s="5"/>
      <c r="G72" s="5"/>
    </row>
    <row r="73" spans="1:7" x14ac:dyDescent="0.35">
      <c r="A73" s="6"/>
      <c r="B73" s="6"/>
      <c r="C73" s="6"/>
      <c r="D73" s="6"/>
      <c r="E73" s="5"/>
      <c r="F73" s="5"/>
      <c r="G73" s="5"/>
    </row>
    <row r="74" spans="1:7" x14ac:dyDescent="0.35">
      <c r="A74" s="6"/>
      <c r="B74" s="6"/>
      <c r="C74" s="6"/>
      <c r="D74" s="6"/>
      <c r="E74" s="5"/>
      <c r="F74" s="5"/>
      <c r="G74" s="5"/>
    </row>
    <row r="75" spans="1:7" x14ac:dyDescent="0.35">
      <c r="A75" s="6"/>
      <c r="B75" s="6"/>
      <c r="C75" s="6"/>
      <c r="D75" s="6"/>
      <c r="E75" s="5"/>
      <c r="F75" s="5"/>
      <c r="G75" s="5"/>
    </row>
    <row r="76" spans="1:7" x14ac:dyDescent="0.35">
      <c r="A76" s="6"/>
      <c r="B76" s="6"/>
      <c r="C76" s="6"/>
      <c r="D76" s="6"/>
      <c r="E76" s="5"/>
      <c r="F76" s="5"/>
      <c r="G76" s="5"/>
    </row>
    <row r="77" spans="1:7" x14ac:dyDescent="0.35">
      <c r="A77" s="6"/>
      <c r="B77" s="6"/>
      <c r="C77" s="6"/>
      <c r="D77" s="6"/>
      <c r="E77" s="5"/>
      <c r="F77" s="5"/>
      <c r="G77" s="5"/>
    </row>
    <row r="78" spans="1:7" x14ac:dyDescent="0.35">
      <c r="A78" s="6"/>
      <c r="B78" s="6"/>
      <c r="C78" s="6"/>
      <c r="D78" s="6"/>
      <c r="E78" s="5"/>
      <c r="F78" s="5"/>
      <c r="G78" s="5"/>
    </row>
    <row r="79" spans="1:7" x14ac:dyDescent="0.35">
      <c r="A79" s="6"/>
      <c r="B79" s="6"/>
      <c r="C79" s="6"/>
      <c r="D79" s="6"/>
      <c r="E79" s="5"/>
      <c r="F79" s="5"/>
      <c r="G79" s="5"/>
    </row>
    <row r="80" spans="1:7" x14ac:dyDescent="0.35">
      <c r="A80" s="6"/>
      <c r="B80" s="6"/>
      <c r="C80" s="6"/>
      <c r="D80" s="6"/>
      <c r="E80" s="5"/>
      <c r="F80" s="5"/>
      <c r="G80" s="5"/>
    </row>
    <row r="81" spans="1:7" x14ac:dyDescent="0.35">
      <c r="A81" s="6"/>
      <c r="B81" s="6"/>
      <c r="C81" s="6"/>
      <c r="D81" s="6"/>
      <c r="E81" s="5"/>
      <c r="F81" s="5"/>
      <c r="G81" s="5"/>
    </row>
    <row r="82" spans="1:7" x14ac:dyDescent="0.35">
      <c r="A82" s="6"/>
      <c r="B82" s="6"/>
      <c r="C82" s="6"/>
      <c r="D82" s="6"/>
      <c r="E82" s="5"/>
      <c r="F82" s="5"/>
      <c r="G82" s="5"/>
    </row>
    <row r="83" spans="1:7" x14ac:dyDescent="0.35">
      <c r="A83" s="6"/>
      <c r="B83" s="6"/>
      <c r="C83" s="6"/>
      <c r="D83" s="6"/>
      <c r="E83" s="5"/>
      <c r="F83" s="5"/>
      <c r="G83" s="5"/>
    </row>
    <row r="84" spans="1:7" x14ac:dyDescent="0.35">
      <c r="A84" s="6"/>
      <c r="B84" s="6"/>
      <c r="C84" s="6"/>
      <c r="D84" s="6"/>
      <c r="E84" s="5"/>
      <c r="F84" s="5"/>
      <c r="G84" s="5"/>
    </row>
    <row r="85" spans="1:7" x14ac:dyDescent="0.35">
      <c r="A85" s="6"/>
      <c r="B85" s="6"/>
      <c r="C85" s="6"/>
      <c r="D85" s="6"/>
      <c r="E85" s="5"/>
      <c r="F85" s="5"/>
      <c r="G85" s="5"/>
    </row>
    <row r="86" spans="1:7" x14ac:dyDescent="0.35">
      <c r="A86" s="6"/>
      <c r="B86" s="6"/>
      <c r="C86" s="6"/>
      <c r="D86" s="6"/>
      <c r="E86" s="5"/>
      <c r="F86" s="5"/>
      <c r="G86" s="5"/>
    </row>
    <row r="87" spans="1:7" x14ac:dyDescent="0.35">
      <c r="A87" s="6"/>
      <c r="B87" s="6"/>
      <c r="C87" s="6"/>
      <c r="D87" s="6"/>
      <c r="E87" s="5"/>
      <c r="F87" s="5"/>
      <c r="G87" s="5"/>
    </row>
    <row r="88" spans="1:7" x14ac:dyDescent="0.35">
      <c r="A88" s="6"/>
      <c r="B88" s="6"/>
      <c r="C88" s="6"/>
      <c r="D88" s="6"/>
      <c r="E88" s="5"/>
      <c r="F88" s="5"/>
      <c r="G88" s="5"/>
    </row>
    <row r="89" spans="1:7" x14ac:dyDescent="0.35">
      <c r="A89" s="6"/>
      <c r="B89" s="6"/>
      <c r="C89" s="6"/>
      <c r="D89" s="6"/>
      <c r="E89" s="5"/>
      <c r="F89" s="5"/>
      <c r="G89" s="5"/>
    </row>
    <row r="90" spans="1:7" x14ac:dyDescent="0.35">
      <c r="A90" s="6"/>
      <c r="B90" s="6"/>
      <c r="C90" s="6"/>
      <c r="D90" s="6"/>
      <c r="E90" s="5"/>
      <c r="F90" s="5"/>
      <c r="G90" s="5"/>
    </row>
    <row r="91" spans="1:7" x14ac:dyDescent="0.35">
      <c r="A91" s="6"/>
      <c r="B91" s="6"/>
      <c r="C91" s="6"/>
      <c r="D91" s="6"/>
      <c r="E91" s="5"/>
      <c r="F91" s="5"/>
      <c r="G91" s="5"/>
    </row>
    <row r="92" spans="1:7" x14ac:dyDescent="0.35">
      <c r="A92" s="6"/>
      <c r="B92" s="6"/>
      <c r="C92" s="6"/>
      <c r="D92" s="6"/>
      <c r="E92" s="5"/>
      <c r="F92" s="5"/>
      <c r="G92" s="5"/>
    </row>
    <row r="93" spans="1:7" x14ac:dyDescent="0.35">
      <c r="A93" s="6"/>
      <c r="B93" s="6"/>
      <c r="C93" s="6"/>
      <c r="D93" s="6"/>
      <c r="E93" s="5"/>
      <c r="F93" s="5"/>
      <c r="G93" s="5"/>
    </row>
    <row r="94" spans="1:7" x14ac:dyDescent="0.35">
      <c r="A94" s="6"/>
      <c r="B94" s="6"/>
      <c r="C94" s="6"/>
      <c r="D94" s="6"/>
      <c r="E94" s="5"/>
      <c r="F94" s="5"/>
      <c r="G94" s="5"/>
    </row>
    <row r="95" spans="1:7" x14ac:dyDescent="0.35">
      <c r="A95" s="6"/>
      <c r="B95" s="6"/>
      <c r="C95" s="6"/>
      <c r="D95" s="6"/>
      <c r="E95" s="5"/>
      <c r="F95" s="5"/>
      <c r="G95" s="5"/>
    </row>
    <row r="96" spans="1:7" x14ac:dyDescent="0.35">
      <c r="A96" s="6"/>
      <c r="B96" s="6"/>
      <c r="C96" s="6"/>
      <c r="D96" s="6"/>
      <c r="E96" s="5"/>
      <c r="F96" s="5"/>
      <c r="G96" s="5"/>
    </row>
    <row r="97" spans="1:7" x14ac:dyDescent="0.35">
      <c r="A97" s="6"/>
      <c r="B97" s="6"/>
      <c r="C97" s="6"/>
      <c r="D97" s="6"/>
      <c r="E97" s="5"/>
      <c r="F97" s="5"/>
      <c r="G97" s="5"/>
    </row>
    <row r="98" spans="1:7" x14ac:dyDescent="0.35">
      <c r="A98" s="6"/>
      <c r="B98" s="6"/>
      <c r="C98" s="6"/>
      <c r="D98" s="6"/>
      <c r="E98" s="5"/>
      <c r="F98" s="5"/>
      <c r="G98" s="5"/>
    </row>
    <row r="99" spans="1:7" x14ac:dyDescent="0.35">
      <c r="A99" s="6"/>
      <c r="B99" s="6"/>
      <c r="C99" s="6"/>
      <c r="D99" s="6"/>
      <c r="E99" s="5"/>
      <c r="F99" s="5"/>
      <c r="G99" s="5"/>
    </row>
    <row r="100" spans="1:7" x14ac:dyDescent="0.35">
      <c r="A100" s="6"/>
      <c r="B100" s="6"/>
      <c r="C100" s="6"/>
      <c r="D100" s="6"/>
      <c r="E100" s="5"/>
      <c r="F100" s="5"/>
      <c r="G100" s="5"/>
    </row>
    <row r="101" spans="1:7" x14ac:dyDescent="0.35">
      <c r="A101" s="6"/>
      <c r="B101" s="6"/>
      <c r="C101" s="6"/>
      <c r="D101" s="6"/>
      <c r="E101" s="5"/>
      <c r="F101" s="5"/>
      <c r="G101" s="5"/>
    </row>
    <row r="102" spans="1:7" x14ac:dyDescent="0.35">
      <c r="A102" s="6"/>
      <c r="B102" s="6"/>
      <c r="C102" s="6"/>
      <c r="D102" s="6"/>
      <c r="E102" s="5"/>
      <c r="F102" s="5"/>
      <c r="G102" s="5"/>
    </row>
    <row r="103" spans="1:7" x14ac:dyDescent="0.35">
      <c r="A103" s="6"/>
      <c r="B103" s="6"/>
      <c r="C103" s="6"/>
      <c r="D103" s="6"/>
      <c r="E103" s="5"/>
      <c r="F103" s="5"/>
      <c r="G103" s="5"/>
    </row>
    <row r="104" spans="1:7" x14ac:dyDescent="0.35">
      <c r="A104" s="6"/>
      <c r="B104" s="6"/>
      <c r="C104" s="6"/>
      <c r="D104" s="6"/>
      <c r="E104" s="5"/>
      <c r="F104" s="5"/>
      <c r="G104" s="5"/>
    </row>
    <row r="105" spans="1:7" x14ac:dyDescent="0.35">
      <c r="A105" s="6"/>
      <c r="B105" s="6"/>
      <c r="C105" s="6"/>
      <c r="D105" s="6"/>
      <c r="E105" s="5"/>
      <c r="F105" s="5"/>
      <c r="G105" s="5"/>
    </row>
    <row r="106" spans="1:7" x14ac:dyDescent="0.35">
      <c r="A106" s="6"/>
      <c r="B106" s="6"/>
      <c r="C106" s="6"/>
      <c r="D106" s="6"/>
      <c r="E106" s="5"/>
      <c r="F106" s="5"/>
      <c r="G106" s="5"/>
    </row>
    <row r="107" spans="1:7" x14ac:dyDescent="0.35">
      <c r="A107" s="6"/>
      <c r="B107" s="6"/>
      <c r="C107" s="6"/>
      <c r="D107" s="6"/>
      <c r="E107" s="5"/>
      <c r="F107" s="5"/>
      <c r="G107" s="5"/>
    </row>
    <row r="108" spans="1:7" x14ac:dyDescent="0.35">
      <c r="A108" s="6"/>
      <c r="B108" s="6"/>
      <c r="C108" s="6"/>
      <c r="D108" s="6"/>
      <c r="E108" s="5"/>
      <c r="F108" s="5"/>
      <c r="G108" s="5"/>
    </row>
    <row r="109" spans="1:7" x14ac:dyDescent="0.35">
      <c r="A109" s="6"/>
      <c r="B109" s="6"/>
      <c r="C109" s="6"/>
      <c r="D109" s="6"/>
      <c r="E109" s="5"/>
      <c r="F109" s="5"/>
      <c r="G109" s="5"/>
    </row>
    <row r="110" spans="1:7" x14ac:dyDescent="0.35">
      <c r="A110" s="6"/>
      <c r="B110" s="6"/>
      <c r="C110" s="6"/>
      <c r="D110" s="6"/>
      <c r="E110" s="5"/>
      <c r="F110" s="5"/>
      <c r="G110" s="5"/>
    </row>
    <row r="111" spans="1:7" x14ac:dyDescent="0.35">
      <c r="A111" s="6"/>
      <c r="B111" s="6"/>
      <c r="C111" s="6"/>
      <c r="D111" s="6"/>
      <c r="E111" s="5"/>
      <c r="F111" s="5"/>
      <c r="G111" s="5"/>
    </row>
    <row r="112" spans="1:7" x14ac:dyDescent="0.35">
      <c r="A112" s="6"/>
      <c r="B112" s="6"/>
      <c r="C112" s="6"/>
      <c r="D112" s="6"/>
      <c r="E112" s="5"/>
      <c r="F112" s="5"/>
      <c r="G112" s="5"/>
    </row>
    <row r="113" spans="1:7" x14ac:dyDescent="0.35">
      <c r="A113" s="6"/>
      <c r="B113" s="6"/>
      <c r="C113" s="6"/>
      <c r="D113" s="6"/>
      <c r="E113" s="5"/>
      <c r="F113" s="5"/>
      <c r="G113" s="5"/>
    </row>
    <row r="114" spans="1:7" x14ac:dyDescent="0.35">
      <c r="A114" s="6"/>
      <c r="B114" s="6"/>
      <c r="C114" s="6"/>
      <c r="D114" s="6"/>
      <c r="E114" s="5"/>
      <c r="F114" s="5"/>
      <c r="G114" s="5"/>
    </row>
    <row r="115" spans="1:7" x14ac:dyDescent="0.35">
      <c r="A115" s="6"/>
      <c r="B115" s="6"/>
      <c r="C115" s="6"/>
      <c r="D115" s="6"/>
      <c r="E115" s="5"/>
      <c r="F115" s="5"/>
      <c r="G115" s="5"/>
    </row>
    <row r="116" spans="1:7" x14ac:dyDescent="0.35">
      <c r="A116" s="6"/>
      <c r="B116" s="6"/>
      <c r="C116" s="6"/>
      <c r="D116" s="6"/>
      <c r="E116" s="5"/>
      <c r="F116" s="5"/>
      <c r="G116" s="5"/>
    </row>
    <row r="117" spans="1:7" x14ac:dyDescent="0.35">
      <c r="A117" s="6"/>
      <c r="B117" s="6"/>
      <c r="C117" s="6"/>
      <c r="D117" s="6"/>
      <c r="E117" s="5"/>
      <c r="F117" s="5"/>
      <c r="G117" s="5"/>
    </row>
    <row r="118" spans="1:7" x14ac:dyDescent="0.35">
      <c r="A118" s="6"/>
      <c r="B118" s="6"/>
      <c r="C118" s="6"/>
      <c r="D118" s="6"/>
      <c r="E118" s="5"/>
      <c r="F118" s="5"/>
      <c r="G118" s="5"/>
    </row>
    <row r="119" spans="1:7" x14ac:dyDescent="0.35">
      <c r="A119" s="6"/>
      <c r="B119" s="6"/>
      <c r="C119" s="6"/>
      <c r="D119" s="6"/>
      <c r="E119" s="5"/>
      <c r="F119" s="5"/>
      <c r="G119" s="5"/>
    </row>
    <row r="120" spans="1:7" x14ac:dyDescent="0.35">
      <c r="A120" s="6"/>
      <c r="B120" s="6"/>
      <c r="C120" s="6"/>
      <c r="D120" s="6"/>
      <c r="E120" s="5"/>
      <c r="F120" s="5"/>
      <c r="G120" s="5"/>
    </row>
    <row r="121" spans="1:7" x14ac:dyDescent="0.35">
      <c r="A121" s="6"/>
      <c r="B121" s="6"/>
      <c r="C121" s="6"/>
      <c r="D121" s="6"/>
      <c r="E121" s="5"/>
      <c r="F121" s="5"/>
      <c r="G121" s="5"/>
    </row>
    <row r="122" spans="1:7" x14ac:dyDescent="0.35">
      <c r="A122" s="6"/>
      <c r="B122" s="6"/>
      <c r="C122" s="6"/>
      <c r="D122" s="6"/>
      <c r="E122" s="5"/>
      <c r="F122" s="5"/>
      <c r="G122" s="5"/>
    </row>
    <row r="123" spans="1:7" x14ac:dyDescent="0.35">
      <c r="A123" s="6"/>
      <c r="B123" s="6"/>
      <c r="C123" s="6"/>
      <c r="D123" s="6"/>
      <c r="E123" s="5"/>
      <c r="F123" s="5"/>
      <c r="G123" s="5"/>
    </row>
    <row r="124" spans="1:7" x14ac:dyDescent="0.35">
      <c r="A124" s="6"/>
      <c r="B124" s="6"/>
      <c r="C124" s="6"/>
      <c r="D124" s="6"/>
      <c r="E124" s="5"/>
      <c r="F124" s="5"/>
      <c r="G124" s="5"/>
    </row>
    <row r="125" spans="1:7" x14ac:dyDescent="0.35">
      <c r="A125" s="6"/>
      <c r="B125" s="6"/>
      <c r="C125" s="6"/>
      <c r="D125" s="6"/>
      <c r="E125" s="5"/>
      <c r="F125" s="5"/>
      <c r="G125" s="5"/>
    </row>
    <row r="126" spans="1:7" x14ac:dyDescent="0.35">
      <c r="A126" s="6"/>
      <c r="B126" s="6"/>
      <c r="C126" s="6"/>
      <c r="D126" s="6"/>
      <c r="E126" s="5"/>
      <c r="F126" s="5"/>
      <c r="G126" s="5"/>
    </row>
    <row r="127" spans="1:7" x14ac:dyDescent="0.35">
      <c r="A127" s="6"/>
      <c r="B127" s="6"/>
      <c r="C127" s="6"/>
      <c r="D127" s="6"/>
      <c r="E127" s="5"/>
      <c r="F127" s="5"/>
      <c r="G127" s="5"/>
    </row>
    <row r="128" spans="1:7" x14ac:dyDescent="0.35">
      <c r="A128" s="6"/>
      <c r="B128" s="6"/>
      <c r="C128" s="6"/>
      <c r="D128" s="6"/>
      <c r="E128" s="5"/>
      <c r="F128" s="5"/>
      <c r="G128" s="5"/>
    </row>
    <row r="129" spans="1:7" x14ac:dyDescent="0.35">
      <c r="A129" s="6"/>
      <c r="B129" s="6"/>
      <c r="C129" s="6"/>
      <c r="D129" s="6"/>
      <c r="E129" s="5"/>
      <c r="F129" s="5"/>
      <c r="G129" s="5"/>
    </row>
    <row r="130" spans="1:7" x14ac:dyDescent="0.35">
      <c r="A130" s="6"/>
      <c r="B130" s="6"/>
      <c r="C130" s="6"/>
      <c r="D130" s="6"/>
      <c r="E130" s="5"/>
      <c r="F130" s="5"/>
      <c r="G130" s="5"/>
    </row>
    <row r="131" spans="1:7" x14ac:dyDescent="0.35">
      <c r="A131" s="6"/>
      <c r="B131" s="6"/>
      <c r="C131" s="6"/>
      <c r="D131" s="6"/>
      <c r="E131" s="5"/>
      <c r="F131" s="5"/>
      <c r="G131" s="5"/>
    </row>
    <row r="132" spans="1:7" x14ac:dyDescent="0.35">
      <c r="A132" s="6"/>
      <c r="B132" s="6"/>
      <c r="C132" s="6"/>
      <c r="D132" s="6"/>
      <c r="E132" s="5"/>
      <c r="F132" s="5"/>
      <c r="G132" s="5"/>
    </row>
    <row r="133" spans="1:7" x14ac:dyDescent="0.35">
      <c r="A133" s="6"/>
      <c r="B133" s="6"/>
      <c r="C133" s="6"/>
      <c r="D133" s="6"/>
      <c r="E133" s="5"/>
      <c r="F133" s="5"/>
      <c r="G133" s="5"/>
    </row>
    <row r="134" spans="1:7" x14ac:dyDescent="0.35">
      <c r="A134" s="6"/>
      <c r="B134" s="6"/>
      <c r="C134" s="6"/>
      <c r="D134" s="6"/>
      <c r="E134" s="5"/>
      <c r="F134" s="5"/>
      <c r="G134" s="5"/>
    </row>
    <row r="135" spans="1:7" x14ac:dyDescent="0.35">
      <c r="A135" s="6"/>
      <c r="B135" s="6"/>
      <c r="C135" s="6"/>
      <c r="D135" s="6"/>
      <c r="E135" s="5"/>
      <c r="F135" s="5"/>
      <c r="G135" s="5"/>
    </row>
    <row r="136" spans="1:7" x14ac:dyDescent="0.35">
      <c r="A136" s="6"/>
      <c r="B136" s="6"/>
      <c r="C136" s="6"/>
      <c r="D136" s="6"/>
      <c r="E136" s="5"/>
      <c r="F136" s="5"/>
      <c r="G136" s="5"/>
    </row>
    <row r="137" spans="1:7" x14ac:dyDescent="0.35">
      <c r="A137" s="6"/>
      <c r="B137" s="6"/>
      <c r="C137" s="6"/>
      <c r="D137" s="6"/>
      <c r="E137" s="5"/>
      <c r="F137" s="5"/>
      <c r="G137" s="5"/>
    </row>
    <row r="138" spans="1:7" x14ac:dyDescent="0.35">
      <c r="A138" s="6"/>
      <c r="B138" s="6"/>
      <c r="C138" s="6"/>
      <c r="D138" s="6"/>
      <c r="E138" s="5"/>
      <c r="F138" s="5"/>
      <c r="G138" s="5"/>
    </row>
    <row r="139" spans="1:7" x14ac:dyDescent="0.35">
      <c r="A139" s="6"/>
      <c r="B139" s="6"/>
      <c r="C139" s="6"/>
      <c r="D139" s="6"/>
      <c r="E139" s="5"/>
      <c r="F139" s="5"/>
      <c r="G139" s="5"/>
    </row>
    <row r="140" spans="1:7" x14ac:dyDescent="0.35">
      <c r="A140" s="6"/>
      <c r="B140" s="6"/>
      <c r="C140" s="6"/>
      <c r="D140" s="6"/>
      <c r="E140" s="5"/>
      <c r="F140" s="5"/>
      <c r="G140" s="5"/>
    </row>
    <row r="141" spans="1:7" x14ac:dyDescent="0.35">
      <c r="A141" s="6"/>
      <c r="B141" s="6"/>
      <c r="C141" s="6"/>
      <c r="D141" s="6"/>
      <c r="E141" s="5"/>
      <c r="F141" s="5"/>
      <c r="G141" s="5"/>
    </row>
    <row r="142" spans="1:7" x14ac:dyDescent="0.35">
      <c r="A142" s="6"/>
      <c r="B142" s="6"/>
      <c r="C142" s="6"/>
      <c r="D142" s="6"/>
      <c r="E142" s="5"/>
      <c r="F142" s="5"/>
      <c r="G142" s="5"/>
    </row>
    <row r="143" spans="1:7" x14ac:dyDescent="0.35">
      <c r="A143" s="6"/>
      <c r="B143" s="6"/>
      <c r="C143" s="6"/>
      <c r="D143" s="6"/>
      <c r="E143" s="5"/>
      <c r="F143" s="5"/>
      <c r="G143" s="5"/>
    </row>
    <row r="144" spans="1:7" x14ac:dyDescent="0.35">
      <c r="A144" s="6"/>
      <c r="B144" s="6"/>
      <c r="C144" s="6"/>
      <c r="D144" s="6"/>
      <c r="E144" s="5"/>
      <c r="F144" s="5"/>
      <c r="G144" s="5"/>
    </row>
    <row r="145" spans="1:7" x14ac:dyDescent="0.35">
      <c r="A145" s="6"/>
      <c r="B145" s="6"/>
      <c r="C145" s="6"/>
      <c r="D145" s="6"/>
      <c r="E145" s="5"/>
      <c r="F145" s="5"/>
      <c r="G145" s="5"/>
    </row>
    <row r="146" spans="1:7" x14ac:dyDescent="0.35">
      <c r="A146" s="6"/>
      <c r="B146" s="6"/>
      <c r="C146" s="6"/>
      <c r="D146" s="6"/>
      <c r="E146" s="5"/>
      <c r="F146" s="5"/>
      <c r="G146" s="5"/>
    </row>
    <row r="147" spans="1:7" x14ac:dyDescent="0.35">
      <c r="A147" s="6"/>
      <c r="B147" s="6"/>
      <c r="C147" s="6"/>
      <c r="D147" s="6"/>
      <c r="E147" s="5"/>
      <c r="F147" s="5"/>
      <c r="G147" s="5"/>
    </row>
    <row r="148" spans="1:7" x14ac:dyDescent="0.35">
      <c r="A148" s="6"/>
      <c r="B148" s="6"/>
      <c r="C148" s="6"/>
      <c r="D148" s="6"/>
      <c r="E148" s="5"/>
      <c r="F148" s="5"/>
      <c r="G148" s="5"/>
    </row>
    <row r="149" spans="1:7" x14ac:dyDescent="0.35">
      <c r="A149" s="6"/>
      <c r="B149" s="6"/>
      <c r="C149" s="6"/>
      <c r="D149" s="6"/>
      <c r="E149" s="5"/>
      <c r="F149" s="5"/>
      <c r="G149" s="5"/>
    </row>
    <row r="150" spans="1:7" x14ac:dyDescent="0.35">
      <c r="A150" s="6"/>
      <c r="B150" s="6"/>
      <c r="C150" s="6"/>
      <c r="D150" s="6"/>
      <c r="E150" s="5"/>
      <c r="F150" s="5"/>
      <c r="G150" s="5"/>
    </row>
    <row r="151" spans="1:7" x14ac:dyDescent="0.35">
      <c r="A151" s="6"/>
      <c r="B151" s="6"/>
      <c r="C151" s="6"/>
      <c r="D151" s="6"/>
      <c r="E151" s="5"/>
      <c r="F151" s="5"/>
      <c r="G151" s="5"/>
    </row>
    <row r="152" spans="1:7" x14ac:dyDescent="0.35">
      <c r="A152" s="6"/>
      <c r="B152" s="6"/>
      <c r="C152" s="6"/>
      <c r="D152" s="6"/>
      <c r="E152" s="5"/>
      <c r="F152" s="5"/>
      <c r="G152" s="5"/>
    </row>
    <row r="153" spans="1:7" x14ac:dyDescent="0.35">
      <c r="A153" s="6"/>
      <c r="B153" s="6"/>
      <c r="C153" s="6"/>
      <c r="D153" s="6"/>
      <c r="E153" s="5"/>
      <c r="F153" s="5"/>
      <c r="G153" s="5"/>
    </row>
    <row r="154" spans="1:7" x14ac:dyDescent="0.35">
      <c r="A154" s="6"/>
      <c r="B154" s="6"/>
      <c r="C154" s="6"/>
      <c r="D154" s="6"/>
      <c r="E154" s="5"/>
      <c r="F154" s="5"/>
      <c r="G154" s="5"/>
    </row>
    <row r="155" spans="1:7" x14ac:dyDescent="0.35">
      <c r="A155" s="6"/>
      <c r="B155" s="6"/>
      <c r="C155" s="6"/>
      <c r="D155" s="6"/>
      <c r="E155" s="5"/>
      <c r="F155" s="5"/>
      <c r="G155" s="5"/>
    </row>
    <row r="156" spans="1:7" x14ac:dyDescent="0.35">
      <c r="A156" s="6"/>
      <c r="B156" s="6"/>
      <c r="C156" s="6"/>
      <c r="D156" s="6"/>
      <c r="E156" s="5"/>
      <c r="F156" s="5"/>
      <c r="G156" s="5"/>
    </row>
    <row r="157" spans="1:7" x14ac:dyDescent="0.35">
      <c r="A157" s="6"/>
      <c r="B157" s="6"/>
      <c r="C157" s="6"/>
      <c r="D157" s="6"/>
      <c r="E157" s="5"/>
      <c r="F157" s="5"/>
      <c r="G157" s="5"/>
    </row>
    <row r="158" spans="1:7" x14ac:dyDescent="0.35">
      <c r="A158" s="6"/>
      <c r="B158" s="6"/>
      <c r="C158" s="6"/>
      <c r="D158" s="6"/>
      <c r="E158" s="5"/>
      <c r="F158" s="5"/>
      <c r="G158" s="5"/>
    </row>
    <row r="159" spans="1:7" x14ac:dyDescent="0.35">
      <c r="A159" s="6"/>
      <c r="B159" s="6"/>
      <c r="C159" s="6"/>
      <c r="D159" s="6"/>
      <c r="E159" s="5"/>
      <c r="F159" s="5"/>
      <c r="G159" s="5"/>
    </row>
    <row r="160" spans="1:7" x14ac:dyDescent="0.35">
      <c r="A160" s="6"/>
      <c r="B160" s="6"/>
      <c r="C160" s="6"/>
      <c r="D160" s="6"/>
      <c r="E160" s="5"/>
      <c r="F160" s="5"/>
      <c r="G160" s="5"/>
    </row>
    <row r="161" spans="1:7" x14ac:dyDescent="0.35">
      <c r="A161" s="6"/>
      <c r="B161" s="6"/>
      <c r="C161" s="6"/>
      <c r="D161" s="6"/>
      <c r="E161" s="5"/>
      <c r="F161" s="5"/>
      <c r="G161" s="5"/>
    </row>
    <row r="162" spans="1:7" x14ac:dyDescent="0.35">
      <c r="A162" s="6"/>
      <c r="B162" s="6"/>
      <c r="C162" s="6"/>
      <c r="D162" s="6"/>
      <c r="E162" s="5"/>
      <c r="F162" s="5"/>
      <c r="G162" s="5"/>
    </row>
    <row r="163" spans="1:7" x14ac:dyDescent="0.35">
      <c r="A163" s="6"/>
      <c r="B163" s="6"/>
      <c r="C163" s="6"/>
      <c r="D163" s="6"/>
      <c r="E163" s="5"/>
      <c r="F163" s="5"/>
      <c r="G163" s="5"/>
    </row>
    <row r="164" spans="1:7" x14ac:dyDescent="0.35">
      <c r="A164" s="6"/>
      <c r="B164" s="6"/>
      <c r="C164" s="6"/>
      <c r="D164" s="6"/>
      <c r="E164" s="5"/>
      <c r="F164" s="5"/>
      <c r="G164" s="5"/>
    </row>
    <row r="165" spans="1:7" x14ac:dyDescent="0.35">
      <c r="A165" s="6"/>
      <c r="B165" s="6"/>
      <c r="C165" s="6"/>
      <c r="D165" s="6"/>
      <c r="E165" s="5"/>
      <c r="F165" s="5"/>
      <c r="G165" s="5"/>
    </row>
    <row r="166" spans="1:7" x14ac:dyDescent="0.35">
      <c r="A166" s="6"/>
      <c r="B166" s="6"/>
      <c r="C166" s="6"/>
      <c r="D166" s="6"/>
      <c r="E166" s="5"/>
      <c r="F166" s="5"/>
      <c r="G166" s="5"/>
    </row>
    <row r="167" spans="1:7" x14ac:dyDescent="0.35">
      <c r="A167" s="6"/>
      <c r="B167" s="6"/>
      <c r="C167" s="6"/>
      <c r="D167" s="6"/>
      <c r="E167" s="5"/>
      <c r="F167" s="5"/>
      <c r="G167" s="5"/>
    </row>
    <row r="168" spans="1:7" x14ac:dyDescent="0.35">
      <c r="A168" s="6"/>
      <c r="B168" s="6"/>
      <c r="C168" s="6"/>
      <c r="D168" s="6"/>
      <c r="E168" s="5"/>
      <c r="F168" s="5"/>
      <c r="G168" s="5"/>
    </row>
    <row r="169" spans="1:7" x14ac:dyDescent="0.35">
      <c r="A169" s="6"/>
      <c r="B169" s="6"/>
      <c r="C169" s="6"/>
      <c r="D169" s="6"/>
      <c r="E169" s="5"/>
      <c r="F169" s="5"/>
      <c r="G169" s="5"/>
    </row>
    <row r="170" spans="1:7" x14ac:dyDescent="0.35">
      <c r="A170" s="6"/>
      <c r="B170" s="6"/>
      <c r="C170" s="6"/>
      <c r="D170" s="6"/>
      <c r="E170" s="5"/>
      <c r="F170" s="5"/>
      <c r="G170" s="5"/>
    </row>
    <row r="171" spans="1:7" x14ac:dyDescent="0.35">
      <c r="A171" s="6"/>
      <c r="B171" s="6"/>
      <c r="C171" s="6"/>
      <c r="D171" s="6"/>
      <c r="E171" s="5"/>
      <c r="F171" s="5"/>
      <c r="G171" s="5"/>
    </row>
    <row r="172" spans="1:7" x14ac:dyDescent="0.35">
      <c r="A172" s="6"/>
      <c r="B172" s="6"/>
      <c r="C172" s="6"/>
      <c r="D172" s="6"/>
      <c r="E172" s="5"/>
      <c r="F172" s="5"/>
      <c r="G172" s="5"/>
    </row>
    <row r="173" spans="1:7" x14ac:dyDescent="0.35">
      <c r="A173" s="6"/>
      <c r="B173" s="6"/>
      <c r="C173" s="6"/>
      <c r="D173" s="6"/>
      <c r="E173" s="5"/>
      <c r="F173" s="5"/>
      <c r="G173" s="5"/>
    </row>
    <row r="174" spans="1:7" x14ac:dyDescent="0.35">
      <c r="A174" s="6"/>
      <c r="B174" s="6"/>
      <c r="C174" s="6"/>
      <c r="D174" s="6"/>
      <c r="E174" s="5"/>
      <c r="F174" s="5"/>
      <c r="G174" s="5"/>
    </row>
    <row r="175" spans="1:7" x14ac:dyDescent="0.35">
      <c r="A175" s="6"/>
      <c r="B175" s="6"/>
      <c r="C175" s="6"/>
      <c r="D175" s="6"/>
      <c r="E175" s="5"/>
      <c r="F175" s="5"/>
      <c r="G175" s="5"/>
    </row>
    <row r="176" spans="1:7" x14ac:dyDescent="0.35">
      <c r="A176" s="6"/>
      <c r="B176" s="6"/>
      <c r="C176" s="6"/>
      <c r="D176" s="6"/>
      <c r="E176" s="5"/>
      <c r="F176" s="5"/>
      <c r="G176" s="5"/>
    </row>
    <row r="177" spans="1:7" x14ac:dyDescent="0.35">
      <c r="A177" s="6"/>
      <c r="B177" s="6"/>
      <c r="C177" s="6"/>
      <c r="D177" s="6"/>
      <c r="E177" s="5"/>
      <c r="F177" s="5"/>
      <c r="G177" s="5"/>
    </row>
    <row r="178" spans="1:7" x14ac:dyDescent="0.35">
      <c r="A178" s="6"/>
      <c r="B178" s="6"/>
      <c r="C178" s="6"/>
      <c r="D178" s="6"/>
      <c r="E178" s="5"/>
      <c r="F178" s="5"/>
      <c r="G178" s="5"/>
    </row>
    <row r="179" spans="1:7" x14ac:dyDescent="0.35">
      <c r="A179" s="6"/>
      <c r="B179" s="6"/>
      <c r="C179" s="6"/>
      <c r="D179" s="6"/>
      <c r="E179" s="5"/>
      <c r="F179" s="5"/>
      <c r="G179" s="5"/>
    </row>
    <row r="180" spans="1:7" x14ac:dyDescent="0.35">
      <c r="A180" s="6"/>
      <c r="B180" s="6"/>
      <c r="C180" s="6"/>
      <c r="D180" s="6"/>
      <c r="E180" s="5"/>
      <c r="F180" s="5"/>
      <c r="G180" s="5"/>
    </row>
    <row r="181" spans="1:7" x14ac:dyDescent="0.35">
      <c r="A181" s="6"/>
      <c r="B181" s="6"/>
      <c r="C181" s="6"/>
      <c r="D181" s="6"/>
      <c r="E181" s="5"/>
      <c r="F181" s="5"/>
      <c r="G181" s="5"/>
    </row>
    <row r="182" spans="1:7" x14ac:dyDescent="0.35">
      <c r="A182" s="6"/>
      <c r="B182" s="6"/>
      <c r="C182" s="6"/>
      <c r="D182" s="6"/>
      <c r="E182" s="5"/>
      <c r="F182" s="5"/>
      <c r="G182" s="5"/>
    </row>
    <row r="183" spans="1:7" x14ac:dyDescent="0.35">
      <c r="A183" s="6"/>
      <c r="B183" s="6"/>
      <c r="C183" s="6"/>
      <c r="D183" s="6"/>
      <c r="E183" s="5"/>
      <c r="F183" s="5"/>
      <c r="G183" s="5"/>
    </row>
    <row r="184" spans="1:7" x14ac:dyDescent="0.35">
      <c r="A184" s="6"/>
      <c r="B184" s="6"/>
      <c r="C184" s="6"/>
      <c r="D184" s="6"/>
      <c r="E184" s="5"/>
      <c r="F184" s="5"/>
      <c r="G184" s="5"/>
    </row>
    <row r="185" spans="1:7" x14ac:dyDescent="0.35">
      <c r="A185" s="6"/>
      <c r="B185" s="6"/>
      <c r="C185" s="6"/>
      <c r="D185" s="6"/>
      <c r="E185" s="5"/>
      <c r="F185" s="5"/>
      <c r="G185" s="5"/>
    </row>
    <row r="186" spans="1:7" x14ac:dyDescent="0.35">
      <c r="A186" s="6"/>
      <c r="B186" s="6"/>
      <c r="C186" s="6"/>
      <c r="D186" s="6"/>
      <c r="E186" s="5"/>
      <c r="F186" s="5"/>
      <c r="G186" s="5"/>
    </row>
    <row r="187" spans="1:7" x14ac:dyDescent="0.35">
      <c r="A187" s="6"/>
      <c r="B187" s="6"/>
      <c r="C187" s="6"/>
      <c r="D187" s="6"/>
      <c r="E187" s="5"/>
      <c r="F187" s="5"/>
      <c r="G187" s="5"/>
    </row>
    <row r="188" spans="1:7" x14ac:dyDescent="0.35">
      <c r="A188" s="6"/>
      <c r="B188" s="6"/>
      <c r="C188" s="6"/>
      <c r="D188" s="6"/>
      <c r="E188" s="5"/>
      <c r="F188" s="5"/>
      <c r="G188" s="5"/>
    </row>
    <row r="189" spans="1:7" x14ac:dyDescent="0.35">
      <c r="A189" s="6"/>
      <c r="B189" s="6"/>
      <c r="C189" s="6"/>
      <c r="D189" s="6"/>
      <c r="E189" s="5"/>
      <c r="F189" s="5"/>
      <c r="G189" s="5"/>
    </row>
    <row r="190" spans="1:7" x14ac:dyDescent="0.35">
      <c r="A190" s="6"/>
      <c r="B190" s="6"/>
      <c r="C190" s="6"/>
      <c r="D190" s="6"/>
      <c r="E190" s="5"/>
      <c r="F190" s="5"/>
      <c r="G190" s="5"/>
    </row>
    <row r="191" spans="1:7" x14ac:dyDescent="0.35">
      <c r="A191" s="6"/>
      <c r="B191" s="6"/>
      <c r="C191" s="6"/>
      <c r="D191" s="6"/>
      <c r="E191" s="5"/>
      <c r="F191" s="5"/>
      <c r="G191" s="5"/>
    </row>
    <row r="192" spans="1:7" x14ac:dyDescent="0.35">
      <c r="A192" s="6"/>
      <c r="B192" s="6"/>
      <c r="C192" s="6"/>
      <c r="D192" s="6"/>
      <c r="E192" s="5"/>
      <c r="F192" s="5"/>
      <c r="G192" s="5"/>
    </row>
    <row r="193" spans="1:7" x14ac:dyDescent="0.35">
      <c r="A193" s="6"/>
      <c r="B193" s="6"/>
      <c r="C193" s="6"/>
      <c r="D193" s="6"/>
      <c r="E193" s="5"/>
      <c r="F193" s="5"/>
      <c r="G193" s="5"/>
    </row>
    <row r="194" spans="1:7" x14ac:dyDescent="0.35">
      <c r="A194" s="6"/>
      <c r="B194" s="6"/>
      <c r="C194" s="6"/>
      <c r="D194" s="6"/>
      <c r="E194" s="5"/>
      <c r="F194" s="5"/>
      <c r="G194" s="5"/>
    </row>
    <row r="195" spans="1:7" x14ac:dyDescent="0.35">
      <c r="A195" s="6"/>
      <c r="B195" s="6"/>
      <c r="C195" s="6"/>
      <c r="D195" s="6"/>
      <c r="E195" s="5"/>
      <c r="F195" s="5"/>
      <c r="G195" s="5"/>
    </row>
    <row r="196" spans="1:7" x14ac:dyDescent="0.35">
      <c r="A196" s="6"/>
      <c r="B196" s="6"/>
      <c r="C196" s="6"/>
      <c r="D196" s="6"/>
      <c r="E196" s="5"/>
      <c r="F196" s="5"/>
      <c r="G196" s="5"/>
    </row>
    <row r="197" spans="1:7" x14ac:dyDescent="0.35">
      <c r="A197" s="6"/>
      <c r="B197" s="6"/>
      <c r="C197" s="6"/>
      <c r="D197" s="6"/>
      <c r="E197" s="5"/>
      <c r="F197" s="5"/>
      <c r="G197" s="5"/>
    </row>
    <row r="198" spans="1:7" x14ac:dyDescent="0.35">
      <c r="A198" s="6"/>
      <c r="B198" s="6"/>
      <c r="C198" s="6"/>
      <c r="D198" s="6"/>
      <c r="E198" s="5"/>
      <c r="F198" s="5"/>
      <c r="G198" s="5"/>
    </row>
    <row r="199" spans="1:7" x14ac:dyDescent="0.35">
      <c r="A199" s="6"/>
      <c r="B199" s="6"/>
      <c r="C199" s="6"/>
      <c r="D199" s="6"/>
      <c r="E199" s="5"/>
      <c r="F199" s="5"/>
      <c r="G199" s="5"/>
    </row>
    <row r="200" spans="1:7" x14ac:dyDescent="0.35">
      <c r="A200" s="6"/>
      <c r="B200" s="6"/>
      <c r="C200" s="6"/>
      <c r="D200" s="6"/>
      <c r="E200" s="5"/>
      <c r="F200" s="5"/>
      <c r="G200" s="5"/>
    </row>
    <row r="201" spans="1:7" x14ac:dyDescent="0.35">
      <c r="A201" s="6"/>
      <c r="B201" s="6"/>
      <c r="C201" s="6"/>
      <c r="D201" s="6"/>
      <c r="E201" s="5"/>
      <c r="F201" s="5"/>
      <c r="G201" s="5"/>
    </row>
    <row r="202" spans="1:7" x14ac:dyDescent="0.35">
      <c r="A202" s="6"/>
      <c r="B202" s="6"/>
      <c r="C202" s="6"/>
      <c r="D202" s="6"/>
      <c r="E202" s="5"/>
      <c r="F202" s="5"/>
      <c r="G202" s="5"/>
    </row>
    <row r="203" spans="1:7" x14ac:dyDescent="0.35">
      <c r="A203" s="6"/>
      <c r="B203" s="6"/>
      <c r="C203" s="6"/>
      <c r="D203" s="6"/>
      <c r="E203" s="5"/>
      <c r="F203" s="5"/>
      <c r="G203" s="5"/>
    </row>
    <row r="204" spans="1:7" x14ac:dyDescent="0.35">
      <c r="A204" s="6"/>
      <c r="B204" s="6"/>
      <c r="C204" s="6"/>
      <c r="D204" s="6"/>
      <c r="E204" s="5"/>
      <c r="F204" s="5"/>
      <c r="G204" s="5"/>
    </row>
    <row r="205" spans="1:7" x14ac:dyDescent="0.35">
      <c r="A205" s="6"/>
      <c r="B205" s="6"/>
      <c r="C205" s="6"/>
      <c r="D205" s="6"/>
      <c r="E205" s="5"/>
      <c r="F205" s="5"/>
      <c r="G205" s="5"/>
    </row>
    <row r="206" spans="1:7" x14ac:dyDescent="0.35">
      <c r="A206" s="6"/>
      <c r="B206" s="6"/>
      <c r="C206" s="6"/>
      <c r="D206" s="6"/>
      <c r="E206" s="5"/>
      <c r="F206" s="5"/>
      <c r="G206" s="5"/>
    </row>
    <row r="207" spans="1:7" x14ac:dyDescent="0.35">
      <c r="A207" s="6"/>
      <c r="B207" s="6"/>
      <c r="C207" s="6"/>
      <c r="D207" s="6"/>
      <c r="E207" s="5"/>
      <c r="F207" s="5"/>
      <c r="G207" s="5"/>
    </row>
    <row r="208" spans="1:7" x14ac:dyDescent="0.35">
      <c r="A208" s="6"/>
      <c r="B208" s="6"/>
      <c r="C208" s="6"/>
      <c r="D208" s="6"/>
      <c r="E208" s="5"/>
      <c r="F208" s="5"/>
      <c r="G208" s="5"/>
    </row>
    <row r="209" spans="1:7" x14ac:dyDescent="0.35">
      <c r="A209" s="6"/>
      <c r="B209" s="6"/>
      <c r="C209" s="6"/>
      <c r="D209" s="6"/>
      <c r="E209" s="5"/>
      <c r="F209" s="5"/>
      <c r="G209" s="5"/>
    </row>
    <row r="210" spans="1:7" x14ac:dyDescent="0.35">
      <c r="A210" s="6"/>
      <c r="B210" s="6"/>
      <c r="C210" s="6"/>
      <c r="D210" s="6"/>
      <c r="E210" s="5"/>
      <c r="F210" s="5"/>
      <c r="G210" s="5"/>
    </row>
    <row r="211" spans="1:7" x14ac:dyDescent="0.35">
      <c r="A211" s="6"/>
      <c r="B211" s="6"/>
      <c r="C211" s="6"/>
      <c r="D211" s="6"/>
      <c r="E211" s="5"/>
      <c r="F211" s="5"/>
      <c r="G211" s="5"/>
    </row>
    <row r="212" spans="1:7" x14ac:dyDescent="0.35">
      <c r="A212" s="6"/>
      <c r="B212" s="6"/>
      <c r="C212" s="6"/>
      <c r="D212" s="6"/>
      <c r="E212" s="5"/>
      <c r="F212" s="5"/>
      <c r="G212" s="5"/>
    </row>
    <row r="213" spans="1:7" x14ac:dyDescent="0.35">
      <c r="A213" s="6"/>
      <c r="B213" s="6"/>
      <c r="C213" s="6"/>
      <c r="D213" s="6"/>
      <c r="E213" s="5"/>
      <c r="F213" s="5"/>
      <c r="G213" s="5"/>
    </row>
    <row r="214" spans="1:7" x14ac:dyDescent="0.35">
      <c r="A214" s="6"/>
      <c r="B214" s="6"/>
      <c r="C214" s="6"/>
      <c r="D214" s="6"/>
      <c r="E214" s="5"/>
      <c r="F214" s="5"/>
      <c r="G214" s="5"/>
    </row>
    <row r="215" spans="1:7" x14ac:dyDescent="0.35">
      <c r="A215" s="6"/>
      <c r="B215" s="6"/>
      <c r="C215" s="6"/>
      <c r="D215" s="6"/>
      <c r="E215" s="5"/>
      <c r="F215" s="5"/>
      <c r="G215" s="5"/>
    </row>
    <row r="216" spans="1:7" x14ac:dyDescent="0.35">
      <c r="A216" s="6"/>
      <c r="B216" s="6"/>
      <c r="C216" s="6"/>
      <c r="D216" s="6"/>
      <c r="E216" s="5"/>
      <c r="F216" s="5"/>
      <c r="G216" s="5"/>
    </row>
    <row r="217" spans="1:7" x14ac:dyDescent="0.35">
      <c r="A217" s="6"/>
      <c r="B217" s="6"/>
      <c r="C217" s="6"/>
      <c r="D217" s="6"/>
      <c r="E217" s="5"/>
      <c r="F217" s="5"/>
      <c r="G217" s="5"/>
    </row>
    <row r="218" spans="1:7" x14ac:dyDescent="0.35">
      <c r="A218" s="6"/>
      <c r="B218" s="6"/>
      <c r="C218" s="6"/>
      <c r="D218" s="6"/>
      <c r="E218" s="5"/>
      <c r="F218" s="5"/>
      <c r="G218" s="5"/>
    </row>
    <row r="219" spans="1:7" x14ac:dyDescent="0.35">
      <c r="A219" s="6"/>
      <c r="B219" s="6"/>
      <c r="C219" s="6"/>
      <c r="D219" s="6"/>
      <c r="E219" s="5"/>
      <c r="F219" s="5"/>
      <c r="G219" s="5"/>
    </row>
    <row r="220" spans="1:7" x14ac:dyDescent="0.35">
      <c r="A220" s="6"/>
      <c r="B220" s="6"/>
      <c r="C220" s="6"/>
      <c r="D220" s="6"/>
      <c r="E220" s="5"/>
      <c r="F220" s="5"/>
      <c r="G220" s="5"/>
    </row>
    <row r="221" spans="1:7" x14ac:dyDescent="0.35">
      <c r="A221" s="6"/>
      <c r="B221" s="6"/>
      <c r="C221" s="6"/>
      <c r="D221" s="6"/>
      <c r="E221" s="5"/>
      <c r="F221" s="5"/>
      <c r="G221" s="5"/>
    </row>
    <row r="222" spans="1:7" x14ac:dyDescent="0.35">
      <c r="A222" s="6"/>
      <c r="B222" s="6"/>
      <c r="C222" s="6"/>
      <c r="D222" s="6"/>
      <c r="E222" s="5"/>
      <c r="F222" s="5"/>
      <c r="G222" s="5"/>
    </row>
    <row r="223" spans="1:7" x14ac:dyDescent="0.35">
      <c r="A223" s="6"/>
      <c r="B223" s="6"/>
      <c r="C223" s="6"/>
      <c r="D223" s="6"/>
      <c r="E223" s="5"/>
      <c r="F223" s="5"/>
      <c r="G223" s="5"/>
    </row>
    <row r="224" spans="1:7" x14ac:dyDescent="0.35">
      <c r="A224" s="6"/>
      <c r="B224" s="6"/>
      <c r="C224" s="6"/>
      <c r="D224" s="6"/>
      <c r="E224" s="5"/>
      <c r="F224" s="5"/>
      <c r="G224" s="5"/>
    </row>
    <row r="225" spans="1:7" x14ac:dyDescent="0.35">
      <c r="A225" s="6"/>
      <c r="B225" s="6"/>
      <c r="C225" s="6"/>
      <c r="D225" s="6"/>
      <c r="E225" s="5"/>
      <c r="F225" s="5"/>
      <c r="G225" s="5"/>
    </row>
    <row r="226" spans="1:7" x14ac:dyDescent="0.35">
      <c r="A226" s="6"/>
      <c r="B226" s="6"/>
      <c r="C226" s="6"/>
      <c r="D226" s="6"/>
      <c r="E226" s="5"/>
      <c r="F226" s="5"/>
      <c r="G226" s="5"/>
    </row>
    <row r="227" spans="1:7" x14ac:dyDescent="0.35">
      <c r="A227" s="6"/>
      <c r="B227" s="6"/>
      <c r="C227" s="6"/>
      <c r="D227" s="6"/>
      <c r="E227" s="5"/>
      <c r="F227" s="5"/>
      <c r="G227" s="5"/>
    </row>
    <row r="228" spans="1:7" x14ac:dyDescent="0.35">
      <c r="A228" s="6"/>
      <c r="B228" s="6"/>
      <c r="C228" s="6"/>
      <c r="D228" s="6"/>
      <c r="E228" s="5"/>
      <c r="F228" s="5"/>
      <c r="G228" s="5"/>
    </row>
    <row r="229" spans="1:7" x14ac:dyDescent="0.35">
      <c r="A229" s="6"/>
      <c r="B229" s="6"/>
      <c r="C229" s="6"/>
      <c r="D229" s="6"/>
      <c r="E229" s="5"/>
      <c r="F229" s="5"/>
      <c r="G229" s="5"/>
    </row>
    <row r="230" spans="1:7" x14ac:dyDescent="0.35">
      <c r="A230" s="6"/>
      <c r="B230" s="6"/>
      <c r="C230" s="6"/>
      <c r="D230" s="6"/>
      <c r="E230" s="5"/>
      <c r="F230" s="5"/>
      <c r="G230" s="5"/>
    </row>
    <row r="231" spans="1:7" x14ac:dyDescent="0.35">
      <c r="A231" s="6"/>
      <c r="B231" s="6"/>
      <c r="C231" s="6"/>
      <c r="D231" s="6"/>
      <c r="E231" s="5"/>
      <c r="F231" s="5"/>
      <c r="G231" s="5"/>
    </row>
    <row r="232" spans="1:7" x14ac:dyDescent="0.35">
      <c r="A232" s="6"/>
      <c r="B232" s="6"/>
      <c r="C232" s="6"/>
      <c r="D232" s="6"/>
      <c r="E232" s="5"/>
      <c r="F232" s="5"/>
      <c r="G232" s="5"/>
    </row>
    <row r="233" spans="1:7" x14ac:dyDescent="0.35">
      <c r="A233" s="6"/>
      <c r="B233" s="6"/>
      <c r="C233" s="6"/>
      <c r="D233" s="6"/>
      <c r="E233" s="5"/>
      <c r="F233" s="5"/>
      <c r="G233" s="5"/>
    </row>
    <row r="234" spans="1:7" x14ac:dyDescent="0.35">
      <c r="A234" s="6"/>
      <c r="B234" s="6"/>
      <c r="C234" s="6"/>
      <c r="D234" s="6"/>
      <c r="E234" s="5"/>
      <c r="F234" s="5"/>
      <c r="G234" s="5"/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9F872-A32F-44D6-B2E0-F84CFB4CDBE3}">
  <dimension ref="A1:M234"/>
  <sheetViews>
    <sheetView workbookViewId="0">
      <selection activeCell="K20" sqref="K20"/>
    </sheetView>
  </sheetViews>
  <sheetFormatPr defaultRowHeight="14.5" x14ac:dyDescent="0.35"/>
  <sheetData>
    <row r="1" spans="1:13" x14ac:dyDescent="0.35">
      <c r="A1" s="6" t="s">
        <v>0</v>
      </c>
      <c r="B1" s="6" t="s">
        <v>1</v>
      </c>
      <c r="C1" s="6" t="s">
        <v>2</v>
      </c>
      <c r="D1" s="6" t="s">
        <v>3</v>
      </c>
      <c r="E1" s="5" t="s">
        <v>18</v>
      </c>
      <c r="F1" s="5" t="s">
        <v>158</v>
      </c>
      <c r="G1" s="5" t="s">
        <v>211</v>
      </c>
      <c r="J1" s="5"/>
      <c r="K1" t="s">
        <v>259</v>
      </c>
      <c r="L1" t="s">
        <v>260</v>
      </c>
      <c r="M1" s="8" t="s">
        <v>2</v>
      </c>
    </row>
    <row r="2" spans="1:13" x14ac:dyDescent="0.35">
      <c r="A2" s="6">
        <v>79576614</v>
      </c>
      <c r="B2" s="6" t="s">
        <v>4</v>
      </c>
      <c r="C2" s="6" t="s">
        <v>7</v>
      </c>
      <c r="D2" s="6" t="s">
        <v>12</v>
      </c>
      <c r="E2" s="5" t="s">
        <v>23</v>
      </c>
      <c r="F2" s="5" t="s">
        <v>21</v>
      </c>
      <c r="G2" s="5" t="s">
        <v>261</v>
      </c>
      <c r="J2" t="s">
        <v>5</v>
      </c>
      <c r="K2">
        <f>COUNTIF(C:C,"*30*")</f>
        <v>2</v>
      </c>
      <c r="L2">
        <v>32</v>
      </c>
      <c r="M2" s="9">
        <f>K2/L2</f>
        <v>6.25E-2</v>
      </c>
    </row>
    <row r="3" spans="1:13" x14ac:dyDescent="0.35">
      <c r="A3" s="6">
        <v>79579404</v>
      </c>
      <c r="B3" s="6" t="s">
        <v>4</v>
      </c>
      <c r="C3" s="6" t="s">
        <v>9</v>
      </c>
      <c r="D3" s="6" t="s">
        <v>6</v>
      </c>
      <c r="E3" s="5" t="s">
        <v>28</v>
      </c>
      <c r="F3" s="5" t="s">
        <v>159</v>
      </c>
      <c r="G3" s="5" t="s">
        <v>41</v>
      </c>
      <c r="J3" t="s">
        <v>10</v>
      </c>
      <c r="K3">
        <f>COUNTIF(C:C,"*50*")</f>
        <v>7</v>
      </c>
      <c r="L3">
        <v>117</v>
      </c>
      <c r="M3" s="9">
        <f t="shared" ref="M3:M6" si="0">K3/L3</f>
        <v>5.9829059829059832E-2</v>
      </c>
    </row>
    <row r="4" spans="1:13" x14ac:dyDescent="0.35">
      <c r="A4" s="6">
        <v>79579689</v>
      </c>
      <c r="B4" s="6" t="s">
        <v>4</v>
      </c>
      <c r="C4" s="6" t="s">
        <v>7</v>
      </c>
      <c r="D4" s="6" t="s">
        <v>8</v>
      </c>
      <c r="E4" s="5" t="s">
        <v>32</v>
      </c>
      <c r="F4" s="5" t="s">
        <v>61</v>
      </c>
      <c r="G4" s="5" t="s">
        <v>96</v>
      </c>
      <c r="J4" t="s">
        <v>7</v>
      </c>
      <c r="K4">
        <f>COUNTIF(C:C,"*60*")</f>
        <v>12</v>
      </c>
      <c r="L4">
        <v>300</v>
      </c>
      <c r="M4" s="9">
        <f t="shared" si="0"/>
        <v>0.04</v>
      </c>
    </row>
    <row r="5" spans="1:13" x14ac:dyDescent="0.35">
      <c r="A5" s="6">
        <v>79581534</v>
      </c>
      <c r="B5" s="6" t="s">
        <v>4</v>
      </c>
      <c r="C5" s="6" t="s">
        <v>7</v>
      </c>
      <c r="D5" s="6" t="s">
        <v>11</v>
      </c>
      <c r="E5" s="5" t="s">
        <v>44</v>
      </c>
      <c r="F5" s="5" t="s">
        <v>53</v>
      </c>
      <c r="G5" s="5" t="s">
        <v>26</v>
      </c>
      <c r="J5" t="s">
        <v>9</v>
      </c>
      <c r="K5">
        <f>COUNTIF(C:C,"*70*")</f>
        <v>12</v>
      </c>
      <c r="L5">
        <v>281</v>
      </c>
      <c r="M5" s="9">
        <f t="shared" si="0"/>
        <v>4.2704626334519574E-2</v>
      </c>
    </row>
    <row r="6" spans="1:13" x14ac:dyDescent="0.35">
      <c r="A6" s="6">
        <v>79588167</v>
      </c>
      <c r="B6" s="6" t="s">
        <v>4</v>
      </c>
      <c r="C6" s="6" t="s">
        <v>10</v>
      </c>
      <c r="D6" s="6" t="s">
        <v>8</v>
      </c>
      <c r="E6" s="5" t="s">
        <v>30</v>
      </c>
      <c r="F6" s="5" t="s">
        <v>30</v>
      </c>
      <c r="G6" s="5" t="s">
        <v>96</v>
      </c>
      <c r="J6" t="s">
        <v>14</v>
      </c>
      <c r="K6">
        <f>COUNTIF(C:C,"*80*")</f>
        <v>1</v>
      </c>
      <c r="L6">
        <v>52</v>
      </c>
      <c r="M6" s="9">
        <f t="shared" si="0"/>
        <v>1.9230769230769232E-2</v>
      </c>
    </row>
    <row r="7" spans="1:13" x14ac:dyDescent="0.35">
      <c r="A7" s="6">
        <v>79591789</v>
      </c>
      <c r="B7" s="6" t="s">
        <v>4</v>
      </c>
      <c r="C7" s="6" t="s">
        <v>10</v>
      </c>
      <c r="D7" s="6" t="s">
        <v>12</v>
      </c>
      <c r="E7" s="5" t="s">
        <v>44</v>
      </c>
      <c r="F7" s="5" t="s">
        <v>37</v>
      </c>
      <c r="G7" s="5" t="s">
        <v>29</v>
      </c>
      <c r="M7" s="9"/>
    </row>
    <row r="8" spans="1:13" x14ac:dyDescent="0.35">
      <c r="A8" s="6">
        <v>79593342</v>
      </c>
      <c r="B8" s="6" t="s">
        <v>4</v>
      </c>
      <c r="C8" s="6" t="s">
        <v>7</v>
      </c>
      <c r="D8" s="6" t="s">
        <v>12</v>
      </c>
      <c r="E8" s="5" t="s">
        <v>56</v>
      </c>
      <c r="F8" s="5" t="s">
        <v>31</v>
      </c>
      <c r="G8" s="5" t="s">
        <v>96</v>
      </c>
      <c r="K8" t="s">
        <v>259</v>
      </c>
      <c r="L8" t="s">
        <v>260</v>
      </c>
      <c r="M8" s="8" t="s">
        <v>3</v>
      </c>
    </row>
    <row r="9" spans="1:13" x14ac:dyDescent="0.35">
      <c r="A9" s="6">
        <v>79593053</v>
      </c>
      <c r="B9" s="6" t="s">
        <v>4</v>
      </c>
      <c r="C9" s="6" t="s">
        <v>9</v>
      </c>
      <c r="D9" s="6" t="s">
        <v>11</v>
      </c>
      <c r="E9" s="5" t="s">
        <v>57</v>
      </c>
      <c r="F9" s="5" t="s">
        <v>25</v>
      </c>
      <c r="G9" s="5" t="s">
        <v>30</v>
      </c>
      <c r="J9" s="6" t="s">
        <v>12</v>
      </c>
      <c r="K9">
        <f>COUNTIF(D:D,"*Less*")</f>
        <v>5</v>
      </c>
      <c r="L9">
        <v>134</v>
      </c>
      <c r="M9" s="9">
        <f>K9/L9</f>
        <v>3.7313432835820892E-2</v>
      </c>
    </row>
    <row r="10" spans="1:13" x14ac:dyDescent="0.35">
      <c r="A10" s="6">
        <v>79634730</v>
      </c>
      <c r="B10" s="6" t="s">
        <v>4</v>
      </c>
      <c r="C10" s="6" t="s">
        <v>7</v>
      </c>
      <c r="D10" s="6" t="s">
        <v>11</v>
      </c>
      <c r="E10" s="5" t="s">
        <v>71</v>
      </c>
      <c r="F10" s="5" t="s">
        <v>44</v>
      </c>
      <c r="G10" s="5" t="s">
        <v>162</v>
      </c>
      <c r="J10" s="6" t="s">
        <v>8</v>
      </c>
      <c r="K10">
        <f>COUNTIF(D:D,"*5*")</f>
        <v>10</v>
      </c>
      <c r="L10">
        <v>313</v>
      </c>
      <c r="M10" s="9">
        <f t="shared" ref="M10:M13" si="1">K10/L10</f>
        <v>3.1948881789137379E-2</v>
      </c>
    </row>
    <row r="11" spans="1:13" x14ac:dyDescent="0.35">
      <c r="A11" s="6">
        <v>79712035</v>
      </c>
      <c r="B11" s="6" t="s">
        <v>4</v>
      </c>
      <c r="C11" s="6" t="s">
        <v>9</v>
      </c>
      <c r="D11" s="6" t="s">
        <v>6</v>
      </c>
      <c r="E11" s="5" t="s">
        <v>23</v>
      </c>
      <c r="F11" s="5" t="s">
        <v>96</v>
      </c>
      <c r="G11" s="5" t="s">
        <v>21</v>
      </c>
      <c r="J11" s="6" t="s">
        <v>6</v>
      </c>
      <c r="K11">
        <f>COUNTIF(D:D,"*10*")</f>
        <v>8</v>
      </c>
      <c r="L11">
        <v>209</v>
      </c>
      <c r="M11" s="9">
        <f t="shared" si="1"/>
        <v>3.8277511961722487E-2</v>
      </c>
    </row>
    <row r="12" spans="1:13" x14ac:dyDescent="0.35">
      <c r="A12" s="6">
        <v>79955482</v>
      </c>
      <c r="B12" s="6" t="s">
        <v>4</v>
      </c>
      <c r="C12" s="6" t="s">
        <v>9</v>
      </c>
      <c r="D12" s="6" t="s">
        <v>11</v>
      </c>
      <c r="E12" s="5" t="s">
        <v>83</v>
      </c>
      <c r="F12" s="5" t="s">
        <v>175</v>
      </c>
      <c r="G12" s="5" t="s">
        <v>153</v>
      </c>
      <c r="J12" s="6" t="s">
        <v>11</v>
      </c>
      <c r="K12">
        <f>COUNTIF(D:D,"*11*")</f>
        <v>7</v>
      </c>
      <c r="L12">
        <v>98</v>
      </c>
      <c r="M12" s="9">
        <f t="shared" si="1"/>
        <v>7.1428571428571425E-2</v>
      </c>
    </row>
    <row r="13" spans="1:13" x14ac:dyDescent="0.35">
      <c r="A13" s="6">
        <v>80563287</v>
      </c>
      <c r="B13" s="6" t="s">
        <v>4</v>
      </c>
      <c r="C13" s="6" t="s">
        <v>9</v>
      </c>
      <c r="D13" s="6" t="s">
        <v>8</v>
      </c>
      <c r="E13" s="5" t="s">
        <v>86</v>
      </c>
      <c r="F13" s="5" t="s">
        <v>44</v>
      </c>
      <c r="G13" s="5" t="s">
        <v>222</v>
      </c>
      <c r="J13" s="6" t="s">
        <v>13</v>
      </c>
      <c r="K13">
        <f>COUNTIF(D:D,"*More*")</f>
        <v>4</v>
      </c>
      <c r="L13">
        <v>28</v>
      </c>
      <c r="M13" s="9">
        <f t="shared" si="1"/>
        <v>0.14285714285714285</v>
      </c>
    </row>
    <row r="14" spans="1:13" x14ac:dyDescent="0.35">
      <c r="A14" s="6">
        <v>80920589</v>
      </c>
      <c r="B14" s="6" t="s">
        <v>4</v>
      </c>
      <c r="C14" s="6" t="s">
        <v>10</v>
      </c>
      <c r="D14" s="6" t="s">
        <v>6</v>
      </c>
      <c r="E14" s="5" t="s">
        <v>23</v>
      </c>
      <c r="F14" s="5" t="s">
        <v>25</v>
      </c>
      <c r="G14" s="5" t="s">
        <v>223</v>
      </c>
      <c r="M14" s="9"/>
    </row>
    <row r="15" spans="1:13" x14ac:dyDescent="0.35">
      <c r="A15" s="6">
        <v>80921755</v>
      </c>
      <c r="B15" s="6" t="s">
        <v>4</v>
      </c>
      <c r="C15" s="6" t="s">
        <v>10</v>
      </c>
      <c r="D15" s="6" t="s">
        <v>8</v>
      </c>
      <c r="E15" s="5" t="s">
        <v>23</v>
      </c>
      <c r="F15" s="5" t="s">
        <v>42</v>
      </c>
      <c r="G15" s="5" t="s">
        <v>96</v>
      </c>
      <c r="M15" s="9"/>
    </row>
    <row r="16" spans="1:13" x14ac:dyDescent="0.35">
      <c r="A16" s="6">
        <v>80920284</v>
      </c>
      <c r="B16" s="6" t="s">
        <v>4</v>
      </c>
      <c r="C16" s="6" t="s">
        <v>7</v>
      </c>
      <c r="D16" s="6" t="s">
        <v>13</v>
      </c>
      <c r="E16" s="5" t="s">
        <v>92</v>
      </c>
      <c r="F16" s="5" t="s">
        <v>153</v>
      </c>
      <c r="G16" s="5" t="s">
        <v>41</v>
      </c>
      <c r="K16" t="s">
        <v>263</v>
      </c>
      <c r="L16" t="s">
        <v>264</v>
      </c>
      <c r="M16" t="s">
        <v>265</v>
      </c>
    </row>
    <row r="17" spans="1:13" x14ac:dyDescent="0.35">
      <c r="A17" s="6">
        <v>80924476</v>
      </c>
      <c r="B17" s="6" t="s">
        <v>4</v>
      </c>
      <c r="C17" s="6" t="s">
        <v>9</v>
      </c>
      <c r="D17" s="6" t="s">
        <v>8</v>
      </c>
      <c r="E17" s="5" t="s">
        <v>96</v>
      </c>
      <c r="F17" s="5" t="s">
        <v>113</v>
      </c>
      <c r="G17" s="5" t="s">
        <v>21</v>
      </c>
      <c r="J17" s="5" t="s">
        <v>333</v>
      </c>
      <c r="K17">
        <f>COUNTIF(E:E,"*side*")</f>
        <v>11</v>
      </c>
      <c r="L17">
        <f t="shared" ref="L17:M17" si="2">COUNTIF(F:F,"*side*")</f>
        <v>10</v>
      </c>
      <c r="M17">
        <f t="shared" si="2"/>
        <v>13</v>
      </c>
    </row>
    <row r="18" spans="1:13" x14ac:dyDescent="0.35">
      <c r="A18" s="6">
        <v>80924457</v>
      </c>
      <c r="B18" s="6" t="s">
        <v>4</v>
      </c>
      <c r="C18" s="6" t="s">
        <v>10</v>
      </c>
      <c r="D18" s="6" t="s">
        <v>12</v>
      </c>
      <c r="E18" s="5" t="s">
        <v>23</v>
      </c>
      <c r="F18" s="5" t="s">
        <v>48</v>
      </c>
      <c r="G18" s="5" t="s">
        <v>226</v>
      </c>
    </row>
    <row r="19" spans="1:13" x14ac:dyDescent="0.35">
      <c r="A19" s="6">
        <v>80929483</v>
      </c>
      <c r="B19" s="6" t="s">
        <v>4</v>
      </c>
      <c r="C19" s="6" t="s">
        <v>7</v>
      </c>
      <c r="D19" s="6" t="s">
        <v>6</v>
      </c>
      <c r="E19" s="5" t="s">
        <v>101</v>
      </c>
      <c r="F19" s="5" t="s">
        <v>32</v>
      </c>
      <c r="G19" s="5" t="s">
        <v>44</v>
      </c>
    </row>
    <row r="20" spans="1:13" x14ac:dyDescent="0.35">
      <c r="A20" s="6">
        <v>80936690</v>
      </c>
      <c r="B20" s="6" t="s">
        <v>4</v>
      </c>
      <c r="C20" s="6" t="s">
        <v>7</v>
      </c>
      <c r="D20" s="6" t="s">
        <v>8</v>
      </c>
      <c r="E20" s="5" t="s">
        <v>23</v>
      </c>
      <c r="F20" s="5" t="s">
        <v>66</v>
      </c>
      <c r="G20" s="5" t="s">
        <v>96</v>
      </c>
    </row>
    <row r="21" spans="1:13" x14ac:dyDescent="0.35">
      <c r="A21" s="6">
        <v>80946210</v>
      </c>
      <c r="B21" s="6" t="s">
        <v>4</v>
      </c>
      <c r="C21" s="6" t="s">
        <v>5</v>
      </c>
      <c r="D21" s="6" t="s">
        <v>12</v>
      </c>
      <c r="E21" s="5" t="s">
        <v>50</v>
      </c>
      <c r="F21" s="5" t="s">
        <v>61</v>
      </c>
      <c r="G21" s="5" t="s">
        <v>96</v>
      </c>
    </row>
    <row r="22" spans="1:13" x14ac:dyDescent="0.35">
      <c r="A22" s="6">
        <v>81001218</v>
      </c>
      <c r="B22" s="6" t="s">
        <v>4</v>
      </c>
      <c r="C22" s="6" t="s">
        <v>9</v>
      </c>
      <c r="D22" s="6" t="s">
        <v>6</v>
      </c>
      <c r="E22" s="5" t="s">
        <v>50</v>
      </c>
      <c r="F22" s="5" t="s">
        <v>192</v>
      </c>
      <c r="G22" s="5" t="s">
        <v>162</v>
      </c>
    </row>
    <row r="23" spans="1:13" x14ac:dyDescent="0.35">
      <c r="A23" s="6">
        <v>81007136</v>
      </c>
      <c r="B23" s="6" t="s">
        <v>4</v>
      </c>
      <c r="C23" s="6" t="s">
        <v>5</v>
      </c>
      <c r="D23" s="6" t="s">
        <v>8</v>
      </c>
      <c r="E23" s="5" t="s">
        <v>50</v>
      </c>
      <c r="F23" s="5" t="s">
        <v>87</v>
      </c>
      <c r="G23" s="5" t="s">
        <v>44</v>
      </c>
    </row>
    <row r="24" spans="1:13" x14ac:dyDescent="0.35">
      <c r="A24" s="6">
        <v>81040252</v>
      </c>
      <c r="B24" s="6" t="s">
        <v>4</v>
      </c>
      <c r="C24" s="6" t="s">
        <v>7</v>
      </c>
      <c r="D24" s="6" t="s">
        <v>8</v>
      </c>
      <c r="E24" s="5" t="s">
        <v>28</v>
      </c>
      <c r="F24" s="5" t="s">
        <v>92</v>
      </c>
      <c r="G24" s="5" t="s">
        <v>21</v>
      </c>
    </row>
    <row r="25" spans="1:13" x14ac:dyDescent="0.35">
      <c r="A25" s="6">
        <v>81040649</v>
      </c>
      <c r="B25" s="6" t="s">
        <v>4</v>
      </c>
      <c r="C25" s="6" t="s">
        <v>9</v>
      </c>
      <c r="D25" s="6" t="s">
        <v>6</v>
      </c>
      <c r="E25" s="5" t="s">
        <v>23</v>
      </c>
      <c r="F25" s="5" t="s">
        <v>96</v>
      </c>
      <c r="G25" s="5" t="s">
        <v>152</v>
      </c>
    </row>
    <row r="26" spans="1:13" x14ac:dyDescent="0.35">
      <c r="A26" s="6">
        <v>81043653</v>
      </c>
      <c r="B26" s="6" t="s">
        <v>4</v>
      </c>
      <c r="C26" s="6" t="s">
        <v>7</v>
      </c>
      <c r="D26" s="6" t="s">
        <v>13</v>
      </c>
      <c r="E26" s="5" t="s">
        <v>96</v>
      </c>
      <c r="F26" s="5" t="s">
        <v>29</v>
      </c>
      <c r="G26" s="5" t="s">
        <v>21</v>
      </c>
    </row>
    <row r="27" spans="1:13" x14ac:dyDescent="0.35">
      <c r="A27" s="6">
        <v>81044816</v>
      </c>
      <c r="B27" s="6" t="s">
        <v>4</v>
      </c>
      <c r="C27" s="6" t="s">
        <v>9</v>
      </c>
      <c r="D27" s="6" t="s">
        <v>13</v>
      </c>
      <c r="E27" s="5" t="s">
        <v>29</v>
      </c>
      <c r="F27" s="5" t="s">
        <v>96</v>
      </c>
      <c r="G27" s="5" t="s">
        <v>23</v>
      </c>
    </row>
    <row r="28" spans="1:13" x14ac:dyDescent="0.35">
      <c r="A28" s="6">
        <v>81065070</v>
      </c>
      <c r="B28" s="6" t="s">
        <v>4</v>
      </c>
      <c r="C28" s="6" t="s">
        <v>10</v>
      </c>
      <c r="D28" s="6" t="s">
        <v>8</v>
      </c>
      <c r="E28" s="5" t="s">
        <v>30</v>
      </c>
      <c r="F28" s="5" t="s">
        <v>96</v>
      </c>
      <c r="G28" s="5" t="s">
        <v>31</v>
      </c>
    </row>
    <row r="29" spans="1:13" x14ac:dyDescent="0.35">
      <c r="A29" s="6">
        <v>81072287</v>
      </c>
      <c r="B29" s="6" t="s">
        <v>4</v>
      </c>
      <c r="C29" s="6" t="s">
        <v>14</v>
      </c>
      <c r="D29" s="6" t="s">
        <v>11</v>
      </c>
      <c r="E29" s="5" t="s">
        <v>96</v>
      </c>
      <c r="F29" s="5" t="s">
        <v>198</v>
      </c>
      <c r="G29" s="5" t="s">
        <v>245</v>
      </c>
    </row>
    <row r="30" spans="1:13" x14ac:dyDescent="0.35">
      <c r="A30" s="6">
        <v>79717841</v>
      </c>
      <c r="B30" s="6" t="s">
        <v>15</v>
      </c>
      <c r="C30" s="6" t="s">
        <v>10</v>
      </c>
      <c r="D30" s="6" t="s">
        <v>13</v>
      </c>
      <c r="E30" s="5" t="s">
        <v>146</v>
      </c>
      <c r="F30" s="5" t="s">
        <v>58</v>
      </c>
      <c r="G30" s="5" t="s">
        <v>61</v>
      </c>
    </row>
    <row r="31" spans="1:13" x14ac:dyDescent="0.35">
      <c r="A31" s="6">
        <v>80938098</v>
      </c>
      <c r="B31" s="6" t="s">
        <v>15</v>
      </c>
      <c r="C31" s="6" t="s">
        <v>9</v>
      </c>
      <c r="D31" s="6" t="s">
        <v>6</v>
      </c>
      <c r="E31" s="5" t="s">
        <v>61</v>
      </c>
      <c r="F31" s="5" t="s">
        <v>88</v>
      </c>
      <c r="G31" s="5" t="s">
        <v>96</v>
      </c>
    </row>
    <row r="32" spans="1:13" x14ac:dyDescent="0.35">
      <c r="A32" s="6">
        <v>80985860</v>
      </c>
      <c r="B32" s="6" t="s">
        <v>15</v>
      </c>
      <c r="C32" s="6" t="s">
        <v>9</v>
      </c>
      <c r="D32" s="6" t="s">
        <v>8</v>
      </c>
      <c r="E32" s="5" t="s">
        <v>42</v>
      </c>
      <c r="F32" s="5" t="s">
        <v>78</v>
      </c>
      <c r="G32" s="5" t="s">
        <v>253</v>
      </c>
    </row>
    <row r="33" spans="1:7" x14ac:dyDescent="0.35">
      <c r="A33" s="6">
        <v>81026988</v>
      </c>
      <c r="B33" s="6" t="s">
        <v>15</v>
      </c>
      <c r="C33" s="6" t="s">
        <v>7</v>
      </c>
      <c r="D33" s="6" t="s">
        <v>11</v>
      </c>
      <c r="E33" s="5" t="s">
        <v>96</v>
      </c>
      <c r="F33" s="5" t="s">
        <v>27</v>
      </c>
      <c r="G33" s="5" t="s">
        <v>88</v>
      </c>
    </row>
    <row r="34" spans="1:7" x14ac:dyDescent="0.35">
      <c r="A34" s="6">
        <v>81034572</v>
      </c>
      <c r="B34" s="6" t="s">
        <v>15</v>
      </c>
      <c r="C34" s="6" t="s">
        <v>7</v>
      </c>
      <c r="D34" s="6" t="s">
        <v>6</v>
      </c>
      <c r="E34" s="5" t="s">
        <v>96</v>
      </c>
      <c r="F34" s="5" t="s">
        <v>206</v>
      </c>
      <c r="G34" s="5" t="s">
        <v>61</v>
      </c>
    </row>
    <row r="35" spans="1:7" x14ac:dyDescent="0.35">
      <c r="A35" s="6">
        <v>81168332</v>
      </c>
      <c r="B35" s="6" t="s">
        <v>15</v>
      </c>
      <c r="C35" s="6" t="s">
        <v>9</v>
      </c>
      <c r="D35" s="6" t="s">
        <v>11</v>
      </c>
      <c r="E35" s="5" t="s">
        <v>58</v>
      </c>
      <c r="F35" s="5" t="s">
        <v>96</v>
      </c>
      <c r="G35" s="5" t="s">
        <v>113</v>
      </c>
    </row>
    <row r="36" spans="1:7" x14ac:dyDescent="0.35">
      <c r="A36" s="6"/>
      <c r="B36" s="6"/>
      <c r="C36" s="6"/>
      <c r="D36" s="6"/>
      <c r="E36" s="5"/>
      <c r="F36" s="5"/>
      <c r="G36" s="5"/>
    </row>
    <row r="37" spans="1:7" x14ac:dyDescent="0.35">
      <c r="A37" s="6"/>
      <c r="B37" s="6"/>
      <c r="C37" s="6"/>
      <c r="D37" s="6"/>
      <c r="E37" s="5"/>
      <c r="F37" s="5"/>
      <c r="G37" s="5"/>
    </row>
    <row r="38" spans="1:7" x14ac:dyDescent="0.35">
      <c r="A38" s="6"/>
      <c r="B38" s="6"/>
      <c r="C38" s="6"/>
      <c r="D38" s="6"/>
      <c r="E38" s="5"/>
      <c r="F38" s="5"/>
      <c r="G38" s="5"/>
    </row>
    <row r="39" spans="1:7" x14ac:dyDescent="0.35">
      <c r="A39" s="6"/>
      <c r="B39" s="6"/>
      <c r="C39" s="6"/>
      <c r="D39" s="6"/>
      <c r="E39" s="5"/>
      <c r="F39" s="5"/>
      <c r="G39" s="5"/>
    </row>
    <row r="40" spans="1:7" x14ac:dyDescent="0.35">
      <c r="A40" s="6"/>
      <c r="B40" s="6"/>
      <c r="C40" s="6"/>
      <c r="D40" s="6"/>
      <c r="E40" s="5"/>
      <c r="F40" s="5"/>
      <c r="G40" s="5"/>
    </row>
    <row r="41" spans="1:7" x14ac:dyDescent="0.35">
      <c r="A41" s="6"/>
      <c r="B41" s="6"/>
      <c r="C41" s="6"/>
      <c r="D41" s="6"/>
      <c r="E41" s="5"/>
      <c r="F41" s="5"/>
      <c r="G41" s="5"/>
    </row>
    <row r="42" spans="1:7" x14ac:dyDescent="0.35">
      <c r="A42" s="6"/>
      <c r="B42" s="6"/>
      <c r="C42" s="6"/>
      <c r="D42" s="6"/>
      <c r="E42" s="5"/>
      <c r="F42" s="5"/>
      <c r="G42" s="5"/>
    </row>
    <row r="43" spans="1:7" x14ac:dyDescent="0.35">
      <c r="A43" s="6"/>
      <c r="B43" s="6"/>
      <c r="C43" s="6"/>
      <c r="D43" s="6"/>
      <c r="E43" s="5"/>
      <c r="F43" s="5"/>
      <c r="G43" s="5"/>
    </row>
    <row r="44" spans="1:7" x14ac:dyDescent="0.35">
      <c r="A44" s="6"/>
      <c r="B44" s="6"/>
      <c r="C44" s="6"/>
      <c r="D44" s="6"/>
      <c r="E44" s="5"/>
      <c r="F44" s="5"/>
      <c r="G44" s="5"/>
    </row>
    <row r="45" spans="1:7" x14ac:dyDescent="0.35">
      <c r="A45" s="6"/>
      <c r="B45" s="6"/>
      <c r="C45" s="6"/>
      <c r="D45" s="6"/>
      <c r="E45" s="5"/>
      <c r="F45" s="5"/>
      <c r="G45" s="5"/>
    </row>
    <row r="46" spans="1:7" x14ac:dyDescent="0.35">
      <c r="A46" s="6"/>
      <c r="B46" s="6"/>
      <c r="C46" s="6"/>
      <c r="D46" s="6"/>
      <c r="E46" s="5"/>
      <c r="F46" s="5"/>
      <c r="G46" s="5"/>
    </row>
    <row r="47" spans="1:7" x14ac:dyDescent="0.35">
      <c r="A47" s="6"/>
      <c r="B47" s="6"/>
      <c r="C47" s="6"/>
      <c r="D47" s="6"/>
      <c r="E47" s="5"/>
      <c r="F47" s="5"/>
      <c r="G47" s="5"/>
    </row>
    <row r="48" spans="1:7" x14ac:dyDescent="0.35">
      <c r="A48" s="6"/>
      <c r="B48" s="6"/>
      <c r="C48" s="6"/>
      <c r="D48" s="6"/>
      <c r="E48" s="5"/>
      <c r="F48" s="5"/>
      <c r="G48" s="5"/>
    </row>
    <row r="49" spans="1:7" x14ac:dyDescent="0.35">
      <c r="A49" s="6"/>
      <c r="B49" s="6"/>
      <c r="C49" s="6"/>
      <c r="D49" s="6"/>
      <c r="E49" s="5"/>
      <c r="F49" s="5"/>
      <c r="G49" s="5"/>
    </row>
    <row r="50" spans="1:7" x14ac:dyDescent="0.35">
      <c r="A50" s="6"/>
      <c r="B50" s="6"/>
      <c r="C50" s="6"/>
      <c r="D50" s="6"/>
      <c r="E50" s="5"/>
      <c r="F50" s="5"/>
      <c r="G50" s="5"/>
    </row>
    <row r="51" spans="1:7" x14ac:dyDescent="0.35">
      <c r="A51" s="6"/>
      <c r="B51" s="6"/>
      <c r="C51" s="6"/>
      <c r="D51" s="6"/>
      <c r="E51" s="5"/>
      <c r="F51" s="5"/>
      <c r="G51" s="5"/>
    </row>
    <row r="52" spans="1:7" x14ac:dyDescent="0.35">
      <c r="A52" s="6"/>
      <c r="B52" s="6"/>
      <c r="C52" s="6"/>
      <c r="D52" s="6"/>
      <c r="E52" s="5"/>
      <c r="F52" s="5"/>
      <c r="G52" s="5"/>
    </row>
    <row r="53" spans="1:7" x14ac:dyDescent="0.35">
      <c r="A53" s="6"/>
      <c r="B53" s="6"/>
      <c r="C53" s="6"/>
      <c r="D53" s="6"/>
      <c r="E53" s="5"/>
      <c r="F53" s="5"/>
      <c r="G53" s="5"/>
    </row>
    <row r="54" spans="1:7" x14ac:dyDescent="0.35">
      <c r="A54" s="6"/>
      <c r="B54" s="6"/>
      <c r="C54" s="6"/>
      <c r="D54" s="6"/>
      <c r="E54" s="5"/>
      <c r="F54" s="5"/>
      <c r="G54" s="5"/>
    </row>
    <row r="55" spans="1:7" x14ac:dyDescent="0.35">
      <c r="A55" s="6"/>
      <c r="B55" s="6"/>
      <c r="C55" s="6"/>
      <c r="D55" s="6"/>
      <c r="E55" s="5"/>
      <c r="F55" s="5"/>
      <c r="G55" s="5"/>
    </row>
    <row r="56" spans="1:7" x14ac:dyDescent="0.35">
      <c r="A56" s="6"/>
      <c r="B56" s="6"/>
      <c r="C56" s="6"/>
      <c r="D56" s="6"/>
      <c r="E56" s="5"/>
      <c r="F56" s="5"/>
      <c r="G56" s="5"/>
    </row>
    <row r="57" spans="1:7" x14ac:dyDescent="0.35">
      <c r="A57" s="6"/>
      <c r="B57" s="6"/>
      <c r="C57" s="6"/>
      <c r="D57" s="6"/>
      <c r="E57" s="5"/>
      <c r="F57" s="5"/>
      <c r="G57" s="5"/>
    </row>
    <row r="58" spans="1:7" x14ac:dyDescent="0.35">
      <c r="A58" s="6"/>
      <c r="B58" s="6"/>
      <c r="C58" s="6"/>
      <c r="D58" s="6"/>
      <c r="E58" s="5"/>
      <c r="F58" s="5"/>
      <c r="G58" s="5"/>
    </row>
    <row r="59" spans="1:7" x14ac:dyDescent="0.35">
      <c r="A59" s="6"/>
      <c r="B59" s="6"/>
      <c r="C59" s="6"/>
      <c r="D59" s="6"/>
      <c r="E59" s="5"/>
      <c r="F59" s="5"/>
      <c r="G59" s="5"/>
    </row>
    <row r="60" spans="1:7" x14ac:dyDescent="0.35">
      <c r="A60" s="6"/>
      <c r="B60" s="6"/>
      <c r="C60" s="6"/>
      <c r="D60" s="6"/>
      <c r="E60" s="5"/>
      <c r="F60" s="5"/>
      <c r="G60" s="5"/>
    </row>
    <row r="61" spans="1:7" x14ac:dyDescent="0.35">
      <c r="A61" s="6"/>
      <c r="B61" s="6"/>
      <c r="C61" s="6"/>
      <c r="D61" s="6"/>
      <c r="E61" s="5"/>
      <c r="F61" s="5"/>
      <c r="G61" s="5"/>
    </row>
    <row r="62" spans="1:7" x14ac:dyDescent="0.35">
      <c r="A62" s="6"/>
      <c r="B62" s="6"/>
      <c r="C62" s="6"/>
      <c r="D62" s="6"/>
      <c r="E62" s="5"/>
      <c r="F62" s="5"/>
      <c r="G62" s="5"/>
    </row>
    <row r="63" spans="1:7" x14ac:dyDescent="0.35">
      <c r="A63" s="6"/>
      <c r="B63" s="6"/>
      <c r="C63" s="6"/>
      <c r="D63" s="6"/>
      <c r="E63" s="5"/>
      <c r="F63" s="5"/>
      <c r="G63" s="5"/>
    </row>
    <row r="64" spans="1:7" x14ac:dyDescent="0.35">
      <c r="A64" s="6"/>
      <c r="B64" s="6"/>
      <c r="C64" s="6"/>
      <c r="D64" s="6"/>
      <c r="E64" s="5"/>
      <c r="F64" s="5"/>
      <c r="G64" s="5"/>
    </row>
    <row r="65" spans="1:7" x14ac:dyDescent="0.35">
      <c r="A65" s="6"/>
      <c r="B65" s="6"/>
      <c r="C65" s="6"/>
      <c r="D65" s="6"/>
      <c r="E65" s="5"/>
      <c r="F65" s="5"/>
      <c r="G65" s="5"/>
    </row>
    <row r="66" spans="1:7" x14ac:dyDescent="0.35">
      <c r="A66" s="6"/>
      <c r="B66" s="6"/>
      <c r="C66" s="6"/>
      <c r="D66" s="6"/>
      <c r="E66" s="5"/>
      <c r="F66" s="5"/>
      <c r="G66" s="5"/>
    </row>
    <row r="67" spans="1:7" x14ac:dyDescent="0.35">
      <c r="A67" s="6"/>
      <c r="B67" s="6"/>
      <c r="C67" s="6"/>
      <c r="D67" s="6"/>
      <c r="E67" s="5"/>
      <c r="F67" s="5"/>
      <c r="G67" s="5"/>
    </row>
    <row r="68" spans="1:7" x14ac:dyDescent="0.35">
      <c r="A68" s="6"/>
      <c r="B68" s="6"/>
      <c r="C68" s="6"/>
      <c r="D68" s="6"/>
      <c r="E68" s="5"/>
      <c r="F68" s="5"/>
      <c r="G68" s="5"/>
    </row>
    <row r="69" spans="1:7" x14ac:dyDescent="0.35">
      <c r="A69" s="6"/>
      <c r="B69" s="6"/>
      <c r="C69" s="6"/>
      <c r="D69" s="6"/>
      <c r="E69" s="5"/>
      <c r="F69" s="5"/>
      <c r="G69" s="5"/>
    </row>
    <row r="70" spans="1:7" x14ac:dyDescent="0.35">
      <c r="A70" s="6"/>
      <c r="B70" s="6"/>
      <c r="C70" s="6"/>
      <c r="D70" s="6"/>
      <c r="E70" s="5"/>
      <c r="F70" s="5"/>
      <c r="G70" s="5"/>
    </row>
    <row r="71" spans="1:7" x14ac:dyDescent="0.35">
      <c r="A71" s="6"/>
      <c r="B71" s="6"/>
      <c r="C71" s="6"/>
      <c r="D71" s="6"/>
      <c r="E71" s="5"/>
      <c r="F71" s="5"/>
      <c r="G71" s="5"/>
    </row>
    <row r="72" spans="1:7" x14ac:dyDescent="0.35">
      <c r="A72" s="6"/>
      <c r="B72" s="6"/>
      <c r="C72" s="6"/>
      <c r="D72" s="6"/>
      <c r="E72" s="5"/>
      <c r="F72" s="5"/>
      <c r="G72" s="5"/>
    </row>
    <row r="73" spans="1:7" x14ac:dyDescent="0.35">
      <c r="A73" s="6"/>
      <c r="B73" s="6"/>
      <c r="C73" s="6"/>
      <c r="D73" s="6"/>
      <c r="E73" s="5"/>
      <c r="F73" s="5"/>
      <c r="G73" s="5"/>
    </row>
    <row r="74" spans="1:7" x14ac:dyDescent="0.35">
      <c r="A74" s="6"/>
      <c r="B74" s="6"/>
      <c r="C74" s="6"/>
      <c r="D74" s="6"/>
      <c r="E74" s="5"/>
      <c r="F74" s="5"/>
      <c r="G74" s="5"/>
    </row>
    <row r="75" spans="1:7" x14ac:dyDescent="0.35">
      <c r="A75" s="6"/>
      <c r="B75" s="6"/>
      <c r="C75" s="6"/>
      <c r="D75" s="6"/>
      <c r="E75" s="5"/>
      <c r="F75" s="5"/>
      <c r="G75" s="5"/>
    </row>
    <row r="76" spans="1:7" x14ac:dyDescent="0.35">
      <c r="A76" s="6"/>
      <c r="B76" s="6"/>
      <c r="C76" s="6"/>
      <c r="D76" s="6"/>
      <c r="E76" s="5"/>
      <c r="F76" s="5"/>
      <c r="G76" s="5"/>
    </row>
    <row r="77" spans="1:7" x14ac:dyDescent="0.35">
      <c r="A77" s="6"/>
      <c r="B77" s="6"/>
      <c r="C77" s="6"/>
      <c r="D77" s="6"/>
      <c r="E77" s="5"/>
      <c r="F77" s="5"/>
      <c r="G77" s="5"/>
    </row>
    <row r="78" spans="1:7" x14ac:dyDescent="0.35">
      <c r="A78" s="6"/>
      <c r="B78" s="6"/>
      <c r="C78" s="6"/>
      <c r="D78" s="6"/>
      <c r="E78" s="5"/>
      <c r="F78" s="5"/>
      <c r="G78" s="5"/>
    </row>
    <row r="79" spans="1:7" x14ac:dyDescent="0.35">
      <c r="A79" s="6"/>
      <c r="B79" s="6"/>
      <c r="C79" s="6"/>
      <c r="D79" s="6"/>
      <c r="E79" s="5"/>
      <c r="F79" s="5"/>
      <c r="G79" s="5"/>
    </row>
    <row r="80" spans="1:7" x14ac:dyDescent="0.35">
      <c r="A80" s="6"/>
      <c r="B80" s="6"/>
      <c r="C80" s="6"/>
      <c r="D80" s="6"/>
      <c r="E80" s="5"/>
      <c r="F80" s="5"/>
      <c r="G80" s="5"/>
    </row>
    <row r="81" spans="1:7" x14ac:dyDescent="0.35">
      <c r="A81" s="6"/>
      <c r="B81" s="6"/>
      <c r="C81" s="6"/>
      <c r="D81" s="6"/>
      <c r="E81" s="5"/>
      <c r="F81" s="5"/>
      <c r="G81" s="5"/>
    </row>
    <row r="82" spans="1:7" x14ac:dyDescent="0.35">
      <c r="A82" s="6"/>
      <c r="B82" s="6"/>
      <c r="C82" s="6"/>
      <c r="D82" s="6"/>
      <c r="E82" s="5"/>
      <c r="F82" s="5"/>
      <c r="G82" s="5"/>
    </row>
    <row r="83" spans="1:7" x14ac:dyDescent="0.35">
      <c r="A83" s="6"/>
      <c r="B83" s="6"/>
      <c r="C83" s="6"/>
      <c r="D83" s="6"/>
      <c r="E83" s="5"/>
      <c r="F83" s="5"/>
      <c r="G83" s="5"/>
    </row>
    <row r="84" spans="1:7" x14ac:dyDescent="0.35">
      <c r="A84" s="6"/>
      <c r="B84" s="6"/>
      <c r="C84" s="6"/>
      <c r="D84" s="6"/>
      <c r="E84" s="5"/>
      <c r="F84" s="5"/>
      <c r="G84" s="5"/>
    </row>
    <row r="85" spans="1:7" x14ac:dyDescent="0.35">
      <c r="A85" s="6"/>
      <c r="B85" s="6"/>
      <c r="C85" s="6"/>
      <c r="D85" s="6"/>
      <c r="E85" s="5"/>
      <c r="F85" s="5"/>
      <c r="G85" s="5"/>
    </row>
    <row r="86" spans="1:7" x14ac:dyDescent="0.35">
      <c r="A86" s="6"/>
      <c r="B86" s="6"/>
      <c r="C86" s="6"/>
      <c r="D86" s="6"/>
      <c r="E86" s="5"/>
      <c r="F86" s="5"/>
      <c r="G86" s="5"/>
    </row>
    <row r="87" spans="1:7" x14ac:dyDescent="0.35">
      <c r="A87" s="6"/>
      <c r="B87" s="6"/>
      <c r="C87" s="6"/>
      <c r="D87" s="6"/>
      <c r="E87" s="5"/>
      <c r="F87" s="5"/>
      <c r="G87" s="5"/>
    </row>
    <row r="88" spans="1:7" x14ac:dyDescent="0.35">
      <c r="A88" s="6"/>
      <c r="B88" s="6"/>
      <c r="C88" s="6"/>
      <c r="D88" s="6"/>
      <c r="E88" s="5"/>
      <c r="F88" s="5"/>
      <c r="G88" s="5"/>
    </row>
    <row r="89" spans="1:7" x14ac:dyDescent="0.35">
      <c r="A89" s="6"/>
      <c r="B89" s="6"/>
      <c r="C89" s="6"/>
      <c r="D89" s="6"/>
      <c r="E89" s="5"/>
      <c r="F89" s="5"/>
      <c r="G89" s="5"/>
    </row>
    <row r="90" spans="1:7" x14ac:dyDescent="0.35">
      <c r="A90" s="6"/>
      <c r="B90" s="6"/>
      <c r="C90" s="6"/>
      <c r="D90" s="6"/>
      <c r="E90" s="5"/>
      <c r="F90" s="5"/>
      <c r="G90" s="5"/>
    </row>
    <row r="91" spans="1:7" x14ac:dyDescent="0.35">
      <c r="A91" s="6"/>
      <c r="B91" s="6"/>
      <c r="C91" s="6"/>
      <c r="D91" s="6"/>
      <c r="E91" s="5"/>
      <c r="F91" s="5"/>
      <c r="G91" s="5"/>
    </row>
    <row r="92" spans="1:7" x14ac:dyDescent="0.35">
      <c r="A92" s="6"/>
      <c r="B92" s="6"/>
      <c r="C92" s="6"/>
      <c r="D92" s="6"/>
      <c r="E92" s="5"/>
      <c r="F92" s="5"/>
      <c r="G92" s="5"/>
    </row>
    <row r="93" spans="1:7" x14ac:dyDescent="0.35">
      <c r="A93" s="6"/>
      <c r="B93" s="6"/>
      <c r="C93" s="6"/>
      <c r="D93" s="6"/>
      <c r="E93" s="5"/>
      <c r="F93" s="5"/>
      <c r="G93" s="5"/>
    </row>
    <row r="94" spans="1:7" x14ac:dyDescent="0.35">
      <c r="A94" s="6"/>
      <c r="B94" s="6"/>
      <c r="C94" s="6"/>
      <c r="D94" s="6"/>
      <c r="E94" s="5"/>
      <c r="F94" s="5"/>
      <c r="G94" s="5"/>
    </row>
    <row r="95" spans="1:7" x14ac:dyDescent="0.35">
      <c r="A95" s="6"/>
      <c r="B95" s="6"/>
      <c r="C95" s="6"/>
      <c r="D95" s="6"/>
      <c r="E95" s="5"/>
      <c r="F95" s="5"/>
      <c r="G95" s="5"/>
    </row>
    <row r="96" spans="1:7" x14ac:dyDescent="0.35">
      <c r="A96" s="6"/>
      <c r="B96" s="6"/>
      <c r="C96" s="6"/>
      <c r="D96" s="6"/>
      <c r="E96" s="5"/>
      <c r="F96" s="5"/>
      <c r="G96" s="5"/>
    </row>
    <row r="97" spans="1:7" x14ac:dyDescent="0.35">
      <c r="A97" s="6"/>
      <c r="B97" s="6"/>
      <c r="C97" s="6"/>
      <c r="D97" s="6"/>
      <c r="E97" s="5"/>
      <c r="F97" s="5"/>
      <c r="G97" s="5"/>
    </row>
    <row r="98" spans="1:7" x14ac:dyDescent="0.35">
      <c r="A98" s="6"/>
      <c r="B98" s="6"/>
      <c r="C98" s="6"/>
      <c r="D98" s="6"/>
      <c r="E98" s="5"/>
      <c r="F98" s="5"/>
      <c r="G98" s="5"/>
    </row>
    <row r="99" spans="1:7" x14ac:dyDescent="0.35">
      <c r="A99" s="6"/>
      <c r="B99" s="6"/>
      <c r="C99" s="6"/>
      <c r="D99" s="6"/>
      <c r="E99" s="5"/>
      <c r="F99" s="5"/>
      <c r="G99" s="5"/>
    </row>
    <row r="100" spans="1:7" x14ac:dyDescent="0.35">
      <c r="A100" s="6"/>
      <c r="B100" s="6"/>
      <c r="C100" s="6"/>
      <c r="D100" s="6"/>
      <c r="E100" s="5"/>
      <c r="F100" s="5"/>
      <c r="G100" s="5"/>
    </row>
    <row r="101" spans="1:7" x14ac:dyDescent="0.35">
      <c r="A101" s="6"/>
      <c r="B101" s="6"/>
      <c r="C101" s="6"/>
      <c r="D101" s="6"/>
      <c r="E101" s="5"/>
      <c r="F101" s="5"/>
      <c r="G101" s="5"/>
    </row>
    <row r="102" spans="1:7" x14ac:dyDescent="0.35">
      <c r="A102" s="6"/>
      <c r="B102" s="6"/>
      <c r="C102" s="6"/>
      <c r="D102" s="6"/>
      <c r="E102" s="5"/>
      <c r="F102" s="5"/>
      <c r="G102" s="5"/>
    </row>
    <row r="103" spans="1:7" x14ac:dyDescent="0.35">
      <c r="A103" s="6"/>
      <c r="B103" s="6"/>
      <c r="C103" s="6"/>
      <c r="D103" s="6"/>
      <c r="E103" s="5"/>
      <c r="F103" s="5"/>
      <c r="G103" s="5"/>
    </row>
    <row r="104" spans="1:7" x14ac:dyDescent="0.35">
      <c r="A104" s="6"/>
      <c r="B104" s="6"/>
      <c r="C104" s="6"/>
      <c r="D104" s="6"/>
      <c r="E104" s="5"/>
      <c r="F104" s="5"/>
      <c r="G104" s="5"/>
    </row>
    <row r="105" spans="1:7" x14ac:dyDescent="0.35">
      <c r="A105" s="6"/>
      <c r="B105" s="6"/>
      <c r="C105" s="6"/>
      <c r="D105" s="6"/>
      <c r="E105" s="5"/>
      <c r="F105" s="5"/>
      <c r="G105" s="5"/>
    </row>
    <row r="106" spans="1:7" x14ac:dyDescent="0.35">
      <c r="A106" s="6"/>
      <c r="B106" s="6"/>
      <c r="C106" s="6"/>
      <c r="D106" s="6"/>
      <c r="E106" s="5"/>
      <c r="F106" s="5"/>
      <c r="G106" s="5"/>
    </row>
    <row r="107" spans="1:7" x14ac:dyDescent="0.35">
      <c r="A107" s="6"/>
      <c r="B107" s="6"/>
      <c r="C107" s="6"/>
      <c r="D107" s="6"/>
      <c r="E107" s="5"/>
      <c r="F107" s="5"/>
      <c r="G107" s="5"/>
    </row>
    <row r="108" spans="1:7" x14ac:dyDescent="0.35">
      <c r="A108" s="6"/>
      <c r="B108" s="6"/>
      <c r="C108" s="6"/>
      <c r="D108" s="6"/>
      <c r="E108" s="5"/>
      <c r="F108" s="5"/>
      <c r="G108" s="5"/>
    </row>
    <row r="109" spans="1:7" x14ac:dyDescent="0.35">
      <c r="A109" s="6"/>
      <c r="B109" s="6"/>
      <c r="C109" s="6"/>
      <c r="D109" s="6"/>
      <c r="E109" s="5"/>
      <c r="F109" s="5"/>
      <c r="G109" s="5"/>
    </row>
    <row r="110" spans="1:7" x14ac:dyDescent="0.35">
      <c r="A110" s="6"/>
      <c r="B110" s="6"/>
      <c r="C110" s="6"/>
      <c r="D110" s="6"/>
      <c r="E110" s="5"/>
      <c r="F110" s="5"/>
      <c r="G110" s="5"/>
    </row>
    <row r="111" spans="1:7" x14ac:dyDescent="0.35">
      <c r="A111" s="6"/>
      <c r="B111" s="6"/>
      <c r="C111" s="6"/>
      <c r="D111" s="6"/>
      <c r="E111" s="5"/>
      <c r="F111" s="5"/>
      <c r="G111" s="5"/>
    </row>
    <row r="112" spans="1:7" x14ac:dyDescent="0.35">
      <c r="A112" s="6"/>
      <c r="B112" s="6"/>
      <c r="C112" s="6"/>
      <c r="D112" s="6"/>
      <c r="E112" s="5"/>
      <c r="F112" s="5"/>
      <c r="G112" s="5"/>
    </row>
    <row r="113" spans="1:7" x14ac:dyDescent="0.35">
      <c r="A113" s="6"/>
      <c r="B113" s="6"/>
      <c r="C113" s="6"/>
      <c r="D113" s="6"/>
      <c r="E113" s="5"/>
      <c r="F113" s="5"/>
      <c r="G113" s="5"/>
    </row>
    <row r="114" spans="1:7" x14ac:dyDescent="0.35">
      <c r="A114" s="6"/>
      <c r="B114" s="6"/>
      <c r="C114" s="6"/>
      <c r="D114" s="6"/>
      <c r="E114" s="5"/>
      <c r="F114" s="5"/>
      <c r="G114" s="5"/>
    </row>
    <row r="115" spans="1:7" x14ac:dyDescent="0.35">
      <c r="A115" s="6"/>
      <c r="B115" s="6"/>
      <c r="C115" s="6"/>
      <c r="D115" s="6"/>
      <c r="E115" s="5"/>
      <c r="F115" s="5"/>
      <c r="G115" s="5"/>
    </row>
    <row r="116" spans="1:7" x14ac:dyDescent="0.35">
      <c r="A116" s="6"/>
      <c r="B116" s="6"/>
      <c r="C116" s="6"/>
      <c r="D116" s="6"/>
      <c r="E116" s="5"/>
      <c r="F116" s="5"/>
      <c r="G116" s="5"/>
    </row>
    <row r="117" spans="1:7" x14ac:dyDescent="0.35">
      <c r="A117" s="6"/>
      <c r="B117" s="6"/>
      <c r="C117" s="6"/>
      <c r="D117" s="6"/>
      <c r="E117" s="5"/>
      <c r="F117" s="5"/>
      <c r="G117" s="5"/>
    </row>
    <row r="118" spans="1:7" x14ac:dyDescent="0.35">
      <c r="A118" s="6"/>
      <c r="B118" s="6"/>
      <c r="C118" s="6"/>
      <c r="D118" s="6"/>
      <c r="E118" s="5"/>
      <c r="F118" s="5"/>
      <c r="G118" s="5"/>
    </row>
    <row r="119" spans="1:7" x14ac:dyDescent="0.35">
      <c r="A119" s="6"/>
      <c r="B119" s="6"/>
      <c r="C119" s="6"/>
      <c r="D119" s="6"/>
      <c r="E119" s="5"/>
      <c r="F119" s="5"/>
      <c r="G119" s="5"/>
    </row>
    <row r="120" spans="1:7" x14ac:dyDescent="0.35">
      <c r="A120" s="6"/>
      <c r="B120" s="6"/>
      <c r="C120" s="6"/>
      <c r="D120" s="6"/>
      <c r="E120" s="5"/>
      <c r="F120" s="5"/>
      <c r="G120" s="5"/>
    </row>
    <row r="121" spans="1:7" x14ac:dyDescent="0.35">
      <c r="A121" s="6"/>
      <c r="B121" s="6"/>
      <c r="C121" s="6"/>
      <c r="D121" s="6"/>
      <c r="E121" s="5"/>
      <c r="F121" s="5"/>
      <c r="G121" s="5"/>
    </row>
    <row r="122" spans="1:7" x14ac:dyDescent="0.35">
      <c r="A122" s="6"/>
      <c r="B122" s="6"/>
      <c r="C122" s="6"/>
      <c r="D122" s="6"/>
      <c r="E122" s="5"/>
      <c r="F122" s="5"/>
      <c r="G122" s="5"/>
    </row>
    <row r="123" spans="1:7" x14ac:dyDescent="0.35">
      <c r="A123" s="6"/>
      <c r="B123" s="6"/>
      <c r="C123" s="6"/>
      <c r="D123" s="6"/>
      <c r="E123" s="5"/>
      <c r="F123" s="5"/>
      <c r="G123" s="5"/>
    </row>
    <row r="124" spans="1:7" x14ac:dyDescent="0.35">
      <c r="A124" s="6"/>
      <c r="B124" s="6"/>
      <c r="C124" s="6"/>
      <c r="D124" s="6"/>
      <c r="E124" s="5"/>
      <c r="F124" s="5"/>
      <c r="G124" s="5"/>
    </row>
    <row r="125" spans="1:7" x14ac:dyDescent="0.35">
      <c r="A125" s="6"/>
      <c r="B125" s="6"/>
      <c r="C125" s="6"/>
      <c r="D125" s="6"/>
      <c r="E125" s="5"/>
      <c r="F125" s="5"/>
      <c r="G125" s="5"/>
    </row>
    <row r="126" spans="1:7" x14ac:dyDescent="0.35">
      <c r="A126" s="6"/>
      <c r="B126" s="6"/>
      <c r="C126" s="6"/>
      <c r="D126" s="6"/>
      <c r="E126" s="5"/>
      <c r="F126" s="5"/>
      <c r="G126" s="5"/>
    </row>
    <row r="127" spans="1:7" x14ac:dyDescent="0.35">
      <c r="A127" s="6"/>
      <c r="B127" s="6"/>
      <c r="C127" s="6"/>
      <c r="D127" s="6"/>
      <c r="E127" s="5"/>
      <c r="F127" s="5"/>
      <c r="G127" s="5"/>
    </row>
    <row r="128" spans="1:7" x14ac:dyDescent="0.35">
      <c r="A128" s="6"/>
      <c r="B128" s="6"/>
      <c r="C128" s="6"/>
      <c r="D128" s="6"/>
      <c r="E128" s="5"/>
      <c r="F128" s="5"/>
      <c r="G128" s="5"/>
    </row>
    <row r="129" spans="1:7" x14ac:dyDescent="0.35">
      <c r="A129" s="6"/>
      <c r="B129" s="6"/>
      <c r="C129" s="6"/>
      <c r="D129" s="6"/>
      <c r="E129" s="5"/>
      <c r="F129" s="5"/>
      <c r="G129" s="5"/>
    </row>
    <row r="130" spans="1:7" x14ac:dyDescent="0.35">
      <c r="A130" s="6"/>
      <c r="B130" s="6"/>
      <c r="C130" s="6"/>
      <c r="D130" s="6"/>
      <c r="E130" s="5"/>
      <c r="F130" s="5"/>
      <c r="G130" s="5"/>
    </row>
    <row r="131" spans="1:7" x14ac:dyDescent="0.35">
      <c r="A131" s="6"/>
      <c r="B131" s="6"/>
      <c r="C131" s="6"/>
      <c r="D131" s="6"/>
      <c r="E131" s="5"/>
      <c r="F131" s="5"/>
      <c r="G131" s="5"/>
    </row>
    <row r="132" spans="1:7" x14ac:dyDescent="0.35">
      <c r="A132" s="6"/>
      <c r="B132" s="6"/>
      <c r="C132" s="6"/>
      <c r="D132" s="6"/>
      <c r="E132" s="5"/>
      <c r="F132" s="5"/>
      <c r="G132" s="5"/>
    </row>
    <row r="133" spans="1:7" x14ac:dyDescent="0.35">
      <c r="A133" s="6"/>
      <c r="B133" s="6"/>
      <c r="C133" s="6"/>
      <c r="D133" s="6"/>
      <c r="E133" s="5"/>
      <c r="F133" s="5"/>
      <c r="G133" s="5"/>
    </row>
    <row r="134" spans="1:7" x14ac:dyDescent="0.35">
      <c r="A134" s="6"/>
      <c r="B134" s="6"/>
      <c r="C134" s="6"/>
      <c r="D134" s="6"/>
      <c r="E134" s="5"/>
      <c r="F134" s="5"/>
      <c r="G134" s="5"/>
    </row>
    <row r="135" spans="1:7" x14ac:dyDescent="0.35">
      <c r="A135" s="6"/>
      <c r="B135" s="6"/>
      <c r="C135" s="6"/>
      <c r="D135" s="6"/>
      <c r="E135" s="5"/>
      <c r="F135" s="5"/>
      <c r="G135" s="5"/>
    </row>
    <row r="136" spans="1:7" x14ac:dyDescent="0.35">
      <c r="A136" s="6"/>
      <c r="B136" s="6"/>
      <c r="C136" s="6"/>
      <c r="D136" s="6"/>
      <c r="E136" s="5"/>
      <c r="F136" s="5"/>
      <c r="G136" s="5"/>
    </row>
    <row r="137" spans="1:7" x14ac:dyDescent="0.35">
      <c r="A137" s="6"/>
      <c r="B137" s="6"/>
      <c r="C137" s="6"/>
      <c r="D137" s="6"/>
      <c r="E137" s="5"/>
      <c r="F137" s="5"/>
      <c r="G137" s="5"/>
    </row>
    <row r="138" spans="1:7" x14ac:dyDescent="0.35">
      <c r="A138" s="6"/>
      <c r="B138" s="6"/>
      <c r="C138" s="6"/>
      <c r="D138" s="6"/>
      <c r="E138" s="5"/>
      <c r="F138" s="5"/>
      <c r="G138" s="5"/>
    </row>
    <row r="139" spans="1:7" x14ac:dyDescent="0.35">
      <c r="A139" s="6"/>
      <c r="B139" s="6"/>
      <c r="C139" s="6"/>
      <c r="D139" s="6"/>
      <c r="E139" s="5"/>
      <c r="F139" s="5"/>
      <c r="G139" s="5"/>
    </row>
    <row r="140" spans="1:7" x14ac:dyDescent="0.35">
      <c r="A140" s="6"/>
      <c r="B140" s="6"/>
      <c r="C140" s="6"/>
      <c r="D140" s="6"/>
      <c r="E140" s="5"/>
      <c r="F140" s="5"/>
      <c r="G140" s="5"/>
    </row>
    <row r="141" spans="1:7" x14ac:dyDescent="0.35">
      <c r="A141" s="6"/>
      <c r="B141" s="6"/>
      <c r="C141" s="6"/>
      <c r="D141" s="6"/>
      <c r="E141" s="5"/>
      <c r="F141" s="5"/>
      <c r="G141" s="5"/>
    </row>
    <row r="142" spans="1:7" x14ac:dyDescent="0.35">
      <c r="A142" s="6"/>
      <c r="B142" s="6"/>
      <c r="C142" s="6"/>
      <c r="D142" s="6"/>
      <c r="E142" s="5"/>
      <c r="F142" s="5"/>
      <c r="G142" s="5"/>
    </row>
    <row r="143" spans="1:7" x14ac:dyDescent="0.35">
      <c r="A143" s="6"/>
      <c r="B143" s="6"/>
      <c r="C143" s="6"/>
      <c r="D143" s="6"/>
      <c r="E143" s="5"/>
      <c r="F143" s="5"/>
      <c r="G143" s="5"/>
    </row>
    <row r="144" spans="1:7" x14ac:dyDescent="0.35">
      <c r="A144" s="6"/>
      <c r="B144" s="6"/>
      <c r="C144" s="6"/>
      <c r="D144" s="6"/>
      <c r="E144" s="5"/>
      <c r="F144" s="5"/>
      <c r="G144" s="5"/>
    </row>
    <row r="145" spans="1:7" x14ac:dyDescent="0.35">
      <c r="A145" s="6"/>
      <c r="B145" s="6"/>
      <c r="C145" s="6"/>
      <c r="D145" s="6"/>
      <c r="E145" s="5"/>
      <c r="F145" s="5"/>
      <c r="G145" s="5"/>
    </row>
    <row r="146" spans="1:7" x14ac:dyDescent="0.35">
      <c r="A146" s="6"/>
      <c r="B146" s="6"/>
      <c r="C146" s="6"/>
      <c r="D146" s="6"/>
      <c r="E146" s="5"/>
      <c r="F146" s="5"/>
      <c r="G146" s="5"/>
    </row>
    <row r="147" spans="1:7" x14ac:dyDescent="0.35">
      <c r="A147" s="6"/>
      <c r="B147" s="6"/>
      <c r="C147" s="6"/>
      <c r="D147" s="6"/>
      <c r="E147" s="5"/>
      <c r="F147" s="5"/>
      <c r="G147" s="5"/>
    </row>
    <row r="148" spans="1:7" x14ac:dyDescent="0.35">
      <c r="A148" s="6"/>
      <c r="B148" s="6"/>
      <c r="C148" s="6"/>
      <c r="D148" s="6"/>
      <c r="E148" s="5"/>
      <c r="F148" s="5"/>
      <c r="G148" s="5"/>
    </row>
    <row r="149" spans="1:7" x14ac:dyDescent="0.35">
      <c r="A149" s="6"/>
      <c r="B149" s="6"/>
      <c r="C149" s="6"/>
      <c r="D149" s="6"/>
      <c r="E149" s="5"/>
      <c r="F149" s="5"/>
      <c r="G149" s="5"/>
    </row>
    <row r="150" spans="1:7" x14ac:dyDescent="0.35">
      <c r="A150" s="6"/>
      <c r="B150" s="6"/>
      <c r="C150" s="6"/>
      <c r="D150" s="6"/>
      <c r="E150" s="5"/>
      <c r="F150" s="5"/>
      <c r="G150" s="5"/>
    </row>
    <row r="151" spans="1:7" x14ac:dyDescent="0.35">
      <c r="A151" s="6"/>
      <c r="B151" s="6"/>
      <c r="C151" s="6"/>
      <c r="D151" s="6"/>
      <c r="E151" s="5"/>
      <c r="F151" s="5"/>
      <c r="G151" s="5"/>
    </row>
    <row r="152" spans="1:7" x14ac:dyDescent="0.35">
      <c r="A152" s="6"/>
      <c r="B152" s="6"/>
      <c r="C152" s="6"/>
      <c r="D152" s="6"/>
      <c r="E152" s="5"/>
      <c r="F152" s="5"/>
      <c r="G152" s="5"/>
    </row>
    <row r="153" spans="1:7" x14ac:dyDescent="0.35">
      <c r="A153" s="6"/>
      <c r="B153" s="6"/>
      <c r="C153" s="6"/>
      <c r="D153" s="6"/>
      <c r="E153" s="5"/>
      <c r="F153" s="5"/>
      <c r="G153" s="5"/>
    </row>
    <row r="154" spans="1:7" x14ac:dyDescent="0.35">
      <c r="A154" s="6"/>
      <c r="B154" s="6"/>
      <c r="C154" s="6"/>
      <c r="D154" s="6"/>
      <c r="E154" s="5"/>
      <c r="F154" s="5"/>
      <c r="G154" s="5"/>
    </row>
    <row r="155" spans="1:7" x14ac:dyDescent="0.35">
      <c r="A155" s="6"/>
      <c r="B155" s="6"/>
      <c r="C155" s="6"/>
      <c r="D155" s="6"/>
      <c r="E155" s="5"/>
      <c r="F155" s="5"/>
      <c r="G155" s="5"/>
    </row>
    <row r="156" spans="1:7" x14ac:dyDescent="0.35">
      <c r="A156" s="6"/>
      <c r="B156" s="6"/>
      <c r="C156" s="6"/>
      <c r="D156" s="6"/>
      <c r="E156" s="5"/>
      <c r="F156" s="5"/>
      <c r="G156" s="5"/>
    </row>
    <row r="157" spans="1:7" x14ac:dyDescent="0.35">
      <c r="A157" s="6"/>
      <c r="B157" s="6"/>
      <c r="C157" s="6"/>
      <c r="D157" s="6"/>
      <c r="E157" s="5"/>
      <c r="F157" s="5"/>
      <c r="G157" s="5"/>
    </row>
    <row r="158" spans="1:7" x14ac:dyDescent="0.35">
      <c r="A158" s="6"/>
      <c r="B158" s="6"/>
      <c r="C158" s="6"/>
      <c r="D158" s="6"/>
      <c r="E158" s="5"/>
      <c r="F158" s="5"/>
      <c r="G158" s="5"/>
    </row>
    <row r="159" spans="1:7" x14ac:dyDescent="0.35">
      <c r="A159" s="6"/>
      <c r="B159" s="6"/>
      <c r="C159" s="6"/>
      <c r="D159" s="6"/>
      <c r="E159" s="5"/>
      <c r="F159" s="5"/>
      <c r="G159" s="5"/>
    </row>
    <row r="160" spans="1:7" x14ac:dyDescent="0.35">
      <c r="A160" s="6"/>
      <c r="B160" s="6"/>
      <c r="C160" s="6"/>
      <c r="D160" s="6"/>
      <c r="E160" s="5"/>
      <c r="F160" s="5"/>
      <c r="G160" s="5"/>
    </row>
    <row r="161" spans="1:7" x14ac:dyDescent="0.35">
      <c r="A161" s="6"/>
      <c r="B161" s="6"/>
      <c r="C161" s="6"/>
      <c r="D161" s="6"/>
      <c r="E161" s="5"/>
      <c r="F161" s="5"/>
      <c r="G161" s="5"/>
    </row>
    <row r="162" spans="1:7" x14ac:dyDescent="0.35">
      <c r="A162" s="6"/>
      <c r="B162" s="6"/>
      <c r="C162" s="6"/>
      <c r="D162" s="6"/>
      <c r="E162" s="5"/>
      <c r="F162" s="5"/>
      <c r="G162" s="5"/>
    </row>
    <row r="163" spans="1:7" x14ac:dyDescent="0.35">
      <c r="A163" s="6"/>
      <c r="B163" s="6"/>
      <c r="C163" s="6"/>
      <c r="D163" s="6"/>
      <c r="E163" s="5"/>
      <c r="F163" s="5"/>
      <c r="G163" s="5"/>
    </row>
    <row r="164" spans="1:7" x14ac:dyDescent="0.35">
      <c r="A164" s="6"/>
      <c r="B164" s="6"/>
      <c r="C164" s="6"/>
      <c r="D164" s="6"/>
      <c r="E164" s="5"/>
      <c r="F164" s="5"/>
      <c r="G164" s="5"/>
    </row>
    <row r="165" spans="1:7" x14ac:dyDescent="0.35">
      <c r="A165" s="6"/>
      <c r="B165" s="6"/>
      <c r="C165" s="6"/>
      <c r="D165" s="6"/>
      <c r="E165" s="5"/>
      <c r="F165" s="5"/>
      <c r="G165" s="5"/>
    </row>
    <row r="166" spans="1:7" x14ac:dyDescent="0.35">
      <c r="A166" s="6"/>
      <c r="B166" s="6"/>
      <c r="C166" s="6"/>
      <c r="D166" s="6"/>
      <c r="E166" s="5"/>
      <c r="F166" s="5"/>
      <c r="G166" s="5"/>
    </row>
    <row r="167" spans="1:7" x14ac:dyDescent="0.35">
      <c r="A167" s="6"/>
      <c r="B167" s="6"/>
      <c r="C167" s="6"/>
      <c r="D167" s="6"/>
      <c r="E167" s="5"/>
      <c r="F167" s="5"/>
      <c r="G167" s="5"/>
    </row>
    <row r="168" spans="1:7" x14ac:dyDescent="0.35">
      <c r="A168" s="6"/>
      <c r="B168" s="6"/>
      <c r="C168" s="6"/>
      <c r="D168" s="6"/>
      <c r="E168" s="5"/>
      <c r="F168" s="5"/>
      <c r="G168" s="5"/>
    </row>
    <row r="169" spans="1:7" x14ac:dyDescent="0.35">
      <c r="A169" s="6"/>
      <c r="B169" s="6"/>
      <c r="C169" s="6"/>
      <c r="D169" s="6"/>
      <c r="E169" s="5"/>
      <c r="F169" s="5"/>
      <c r="G169" s="5"/>
    </row>
    <row r="170" spans="1:7" x14ac:dyDescent="0.35">
      <c r="A170" s="6"/>
      <c r="B170" s="6"/>
      <c r="C170" s="6"/>
      <c r="D170" s="6"/>
      <c r="E170" s="5"/>
      <c r="F170" s="5"/>
      <c r="G170" s="5"/>
    </row>
    <row r="171" spans="1:7" x14ac:dyDescent="0.35">
      <c r="A171" s="6"/>
      <c r="B171" s="6"/>
      <c r="C171" s="6"/>
      <c r="D171" s="6"/>
      <c r="E171" s="5"/>
      <c r="F171" s="5"/>
      <c r="G171" s="5"/>
    </row>
    <row r="172" spans="1:7" x14ac:dyDescent="0.35">
      <c r="A172" s="6"/>
      <c r="B172" s="6"/>
      <c r="C172" s="6"/>
      <c r="D172" s="6"/>
      <c r="E172" s="5"/>
      <c r="F172" s="5"/>
      <c r="G172" s="5"/>
    </row>
    <row r="173" spans="1:7" x14ac:dyDescent="0.35">
      <c r="A173" s="6"/>
      <c r="B173" s="6"/>
      <c r="C173" s="6"/>
      <c r="D173" s="6"/>
      <c r="E173" s="5"/>
      <c r="F173" s="5"/>
      <c r="G173" s="5"/>
    </row>
    <row r="174" spans="1:7" x14ac:dyDescent="0.35">
      <c r="A174" s="6"/>
      <c r="B174" s="6"/>
      <c r="C174" s="6"/>
      <c r="D174" s="6"/>
      <c r="E174" s="5"/>
      <c r="F174" s="5"/>
      <c r="G174" s="5"/>
    </row>
    <row r="175" spans="1:7" x14ac:dyDescent="0.35">
      <c r="A175" s="6"/>
      <c r="B175" s="6"/>
      <c r="C175" s="6"/>
      <c r="D175" s="6"/>
      <c r="E175" s="5"/>
      <c r="F175" s="5"/>
      <c r="G175" s="5"/>
    </row>
    <row r="176" spans="1:7" x14ac:dyDescent="0.35">
      <c r="A176" s="6"/>
      <c r="B176" s="6"/>
      <c r="C176" s="6"/>
      <c r="D176" s="6"/>
      <c r="E176" s="5"/>
      <c r="F176" s="5"/>
      <c r="G176" s="5"/>
    </row>
    <row r="177" spans="1:7" x14ac:dyDescent="0.35">
      <c r="A177" s="6"/>
      <c r="B177" s="6"/>
      <c r="C177" s="6"/>
      <c r="D177" s="6"/>
      <c r="E177" s="5"/>
      <c r="F177" s="5"/>
      <c r="G177" s="5"/>
    </row>
    <row r="178" spans="1:7" x14ac:dyDescent="0.35">
      <c r="A178" s="6"/>
      <c r="B178" s="6"/>
      <c r="C178" s="6"/>
      <c r="D178" s="6"/>
      <c r="E178" s="5"/>
      <c r="F178" s="5"/>
      <c r="G178" s="5"/>
    </row>
    <row r="179" spans="1:7" x14ac:dyDescent="0.35">
      <c r="A179" s="6"/>
      <c r="B179" s="6"/>
      <c r="C179" s="6"/>
      <c r="D179" s="6"/>
      <c r="E179" s="5"/>
      <c r="F179" s="5"/>
      <c r="G179" s="5"/>
    </row>
    <row r="180" spans="1:7" x14ac:dyDescent="0.35">
      <c r="A180" s="6"/>
      <c r="B180" s="6"/>
      <c r="C180" s="6"/>
      <c r="D180" s="6"/>
      <c r="E180" s="5"/>
      <c r="F180" s="5"/>
      <c r="G180" s="5"/>
    </row>
    <row r="181" spans="1:7" x14ac:dyDescent="0.35">
      <c r="A181" s="6"/>
      <c r="B181" s="6"/>
      <c r="C181" s="6"/>
      <c r="D181" s="6"/>
      <c r="E181" s="5"/>
      <c r="F181" s="5"/>
      <c r="G181" s="5"/>
    </row>
    <row r="182" spans="1:7" x14ac:dyDescent="0.35">
      <c r="A182" s="6"/>
      <c r="B182" s="6"/>
      <c r="C182" s="6"/>
      <c r="D182" s="6"/>
      <c r="E182" s="5"/>
      <c r="F182" s="5"/>
      <c r="G182" s="5"/>
    </row>
    <row r="183" spans="1:7" x14ac:dyDescent="0.35">
      <c r="A183" s="6"/>
      <c r="B183" s="6"/>
      <c r="C183" s="6"/>
      <c r="D183" s="6"/>
      <c r="E183" s="5"/>
      <c r="F183" s="5"/>
      <c r="G183" s="5"/>
    </row>
    <row r="184" spans="1:7" x14ac:dyDescent="0.35">
      <c r="A184" s="6"/>
      <c r="B184" s="6"/>
      <c r="C184" s="6"/>
      <c r="D184" s="6"/>
      <c r="E184" s="5"/>
      <c r="F184" s="5"/>
      <c r="G184" s="5"/>
    </row>
    <row r="185" spans="1:7" x14ac:dyDescent="0.35">
      <c r="A185" s="6"/>
      <c r="B185" s="6"/>
      <c r="C185" s="6"/>
      <c r="D185" s="6"/>
      <c r="E185" s="5"/>
      <c r="F185" s="5"/>
      <c r="G185" s="5"/>
    </row>
    <row r="186" spans="1:7" x14ac:dyDescent="0.35">
      <c r="A186" s="6"/>
      <c r="B186" s="6"/>
      <c r="C186" s="6"/>
      <c r="D186" s="6"/>
      <c r="E186" s="5"/>
      <c r="F186" s="5"/>
      <c r="G186" s="5"/>
    </row>
    <row r="187" spans="1:7" x14ac:dyDescent="0.35">
      <c r="A187" s="6"/>
      <c r="B187" s="6"/>
      <c r="C187" s="6"/>
      <c r="D187" s="6"/>
      <c r="E187" s="5"/>
      <c r="F187" s="5"/>
      <c r="G187" s="5"/>
    </row>
    <row r="188" spans="1:7" x14ac:dyDescent="0.35">
      <c r="A188" s="6"/>
      <c r="B188" s="6"/>
      <c r="C188" s="6"/>
      <c r="D188" s="6"/>
      <c r="E188" s="5"/>
      <c r="F188" s="5"/>
      <c r="G188" s="5"/>
    </row>
    <row r="189" spans="1:7" x14ac:dyDescent="0.35">
      <c r="A189" s="6"/>
      <c r="B189" s="6"/>
      <c r="C189" s="6"/>
      <c r="D189" s="6"/>
      <c r="E189" s="5"/>
      <c r="F189" s="5"/>
      <c r="G189" s="5"/>
    </row>
    <row r="190" spans="1:7" x14ac:dyDescent="0.35">
      <c r="A190" s="6"/>
      <c r="B190" s="6"/>
      <c r="C190" s="6"/>
      <c r="D190" s="6"/>
      <c r="E190" s="5"/>
      <c r="F190" s="5"/>
      <c r="G190" s="5"/>
    </row>
    <row r="191" spans="1:7" x14ac:dyDescent="0.35">
      <c r="A191" s="6"/>
      <c r="B191" s="6"/>
      <c r="C191" s="6"/>
      <c r="D191" s="6"/>
      <c r="E191" s="5"/>
      <c r="F191" s="5"/>
      <c r="G191" s="5"/>
    </row>
    <row r="192" spans="1:7" x14ac:dyDescent="0.35">
      <c r="A192" s="6"/>
      <c r="B192" s="6"/>
      <c r="C192" s="6"/>
      <c r="D192" s="6"/>
      <c r="E192" s="5"/>
      <c r="F192" s="5"/>
      <c r="G192" s="5"/>
    </row>
    <row r="193" spans="1:7" x14ac:dyDescent="0.35">
      <c r="A193" s="6"/>
      <c r="B193" s="6"/>
      <c r="C193" s="6"/>
      <c r="D193" s="6"/>
      <c r="E193" s="5"/>
      <c r="F193" s="5"/>
      <c r="G193" s="5"/>
    </row>
    <row r="194" spans="1:7" x14ac:dyDescent="0.35">
      <c r="A194" s="6"/>
      <c r="B194" s="6"/>
      <c r="C194" s="6"/>
      <c r="D194" s="6"/>
      <c r="E194" s="5"/>
      <c r="F194" s="5"/>
      <c r="G194" s="5"/>
    </row>
    <row r="195" spans="1:7" x14ac:dyDescent="0.35">
      <c r="A195" s="6"/>
      <c r="B195" s="6"/>
      <c r="C195" s="6"/>
      <c r="D195" s="6"/>
      <c r="E195" s="5"/>
      <c r="F195" s="5"/>
      <c r="G195" s="5"/>
    </row>
    <row r="196" spans="1:7" x14ac:dyDescent="0.35">
      <c r="A196" s="6"/>
      <c r="B196" s="6"/>
      <c r="C196" s="6"/>
      <c r="D196" s="6"/>
      <c r="E196" s="5"/>
      <c r="F196" s="5"/>
      <c r="G196" s="5"/>
    </row>
    <row r="197" spans="1:7" x14ac:dyDescent="0.35">
      <c r="A197" s="6"/>
      <c r="B197" s="6"/>
      <c r="C197" s="6"/>
      <c r="D197" s="6"/>
      <c r="E197" s="5"/>
      <c r="F197" s="5"/>
      <c r="G197" s="5"/>
    </row>
    <row r="198" spans="1:7" x14ac:dyDescent="0.35">
      <c r="A198" s="6"/>
      <c r="B198" s="6"/>
      <c r="C198" s="6"/>
      <c r="D198" s="6"/>
      <c r="E198" s="5"/>
      <c r="F198" s="5"/>
      <c r="G198" s="5"/>
    </row>
    <row r="199" spans="1:7" x14ac:dyDescent="0.35">
      <c r="A199" s="6"/>
      <c r="B199" s="6"/>
      <c r="C199" s="6"/>
      <c r="D199" s="6"/>
      <c r="E199" s="5"/>
      <c r="F199" s="5"/>
      <c r="G199" s="5"/>
    </row>
    <row r="200" spans="1:7" x14ac:dyDescent="0.35">
      <c r="A200" s="6"/>
      <c r="B200" s="6"/>
      <c r="C200" s="6"/>
      <c r="D200" s="6"/>
      <c r="E200" s="5"/>
      <c r="F200" s="5"/>
      <c r="G200" s="5"/>
    </row>
    <row r="201" spans="1:7" x14ac:dyDescent="0.35">
      <c r="A201" s="6"/>
      <c r="B201" s="6"/>
      <c r="C201" s="6"/>
      <c r="D201" s="6"/>
      <c r="E201" s="5"/>
      <c r="F201" s="5"/>
      <c r="G201" s="5"/>
    </row>
    <row r="202" spans="1:7" x14ac:dyDescent="0.35">
      <c r="A202" s="6"/>
      <c r="B202" s="6"/>
      <c r="C202" s="6"/>
      <c r="D202" s="6"/>
      <c r="E202" s="5"/>
      <c r="F202" s="5"/>
      <c r="G202" s="5"/>
    </row>
    <row r="203" spans="1:7" x14ac:dyDescent="0.35">
      <c r="A203" s="6"/>
      <c r="B203" s="6"/>
      <c r="C203" s="6"/>
      <c r="D203" s="6"/>
      <c r="E203" s="5"/>
      <c r="F203" s="5"/>
      <c r="G203" s="5"/>
    </row>
    <row r="204" spans="1:7" x14ac:dyDescent="0.35">
      <c r="A204" s="6"/>
      <c r="B204" s="6"/>
      <c r="C204" s="6"/>
      <c r="D204" s="6"/>
      <c r="E204" s="5"/>
      <c r="F204" s="5"/>
      <c r="G204" s="5"/>
    </row>
    <row r="205" spans="1:7" x14ac:dyDescent="0.35">
      <c r="A205" s="6"/>
      <c r="B205" s="6"/>
      <c r="C205" s="6"/>
      <c r="D205" s="6"/>
      <c r="E205" s="5"/>
      <c r="F205" s="5"/>
      <c r="G205" s="5"/>
    </row>
    <row r="206" spans="1:7" x14ac:dyDescent="0.35">
      <c r="A206" s="6"/>
      <c r="B206" s="6"/>
      <c r="C206" s="6"/>
      <c r="D206" s="6"/>
      <c r="E206" s="5"/>
      <c r="F206" s="5"/>
      <c r="G206" s="5"/>
    </row>
    <row r="207" spans="1:7" x14ac:dyDescent="0.35">
      <c r="A207" s="6"/>
      <c r="B207" s="6"/>
      <c r="C207" s="6"/>
      <c r="D207" s="6"/>
      <c r="E207" s="5"/>
      <c r="F207" s="5"/>
      <c r="G207" s="5"/>
    </row>
    <row r="208" spans="1:7" x14ac:dyDescent="0.35">
      <c r="A208" s="6"/>
      <c r="B208" s="6"/>
      <c r="C208" s="6"/>
      <c r="D208" s="6"/>
      <c r="E208" s="5"/>
      <c r="F208" s="5"/>
      <c r="G208" s="5"/>
    </row>
    <row r="209" spans="1:7" x14ac:dyDescent="0.35">
      <c r="A209" s="6"/>
      <c r="B209" s="6"/>
      <c r="C209" s="6"/>
      <c r="D209" s="6"/>
      <c r="E209" s="5"/>
      <c r="F209" s="5"/>
      <c r="G209" s="5"/>
    </row>
    <row r="210" spans="1:7" x14ac:dyDescent="0.35">
      <c r="A210" s="6"/>
      <c r="B210" s="6"/>
      <c r="C210" s="6"/>
      <c r="D210" s="6"/>
      <c r="E210" s="5"/>
      <c r="F210" s="5"/>
      <c r="G210" s="5"/>
    </row>
    <row r="211" spans="1:7" x14ac:dyDescent="0.35">
      <c r="A211" s="6"/>
      <c r="B211" s="6"/>
      <c r="C211" s="6"/>
      <c r="D211" s="6"/>
      <c r="E211" s="5"/>
      <c r="F211" s="5"/>
      <c r="G211" s="5"/>
    </row>
    <row r="212" spans="1:7" x14ac:dyDescent="0.35">
      <c r="A212" s="6"/>
      <c r="B212" s="6"/>
      <c r="C212" s="6"/>
      <c r="D212" s="6"/>
      <c r="E212" s="5"/>
      <c r="F212" s="5"/>
      <c r="G212" s="5"/>
    </row>
    <row r="213" spans="1:7" x14ac:dyDescent="0.35">
      <c r="A213" s="6"/>
      <c r="B213" s="6"/>
      <c r="C213" s="6"/>
      <c r="D213" s="6"/>
      <c r="E213" s="5"/>
      <c r="F213" s="5"/>
      <c r="G213" s="5"/>
    </row>
    <row r="214" spans="1:7" x14ac:dyDescent="0.35">
      <c r="A214" s="6"/>
      <c r="B214" s="6"/>
      <c r="C214" s="6"/>
      <c r="D214" s="6"/>
      <c r="E214" s="5"/>
      <c r="F214" s="5"/>
      <c r="G214" s="5"/>
    </row>
    <row r="215" spans="1:7" x14ac:dyDescent="0.35">
      <c r="A215" s="6"/>
      <c r="B215" s="6"/>
      <c r="C215" s="6"/>
      <c r="D215" s="6"/>
      <c r="E215" s="5"/>
      <c r="F215" s="5"/>
      <c r="G215" s="5"/>
    </row>
    <row r="216" spans="1:7" x14ac:dyDescent="0.35">
      <c r="A216" s="6"/>
      <c r="B216" s="6"/>
      <c r="C216" s="6"/>
      <c r="D216" s="6"/>
      <c r="E216" s="5"/>
      <c r="F216" s="5"/>
      <c r="G216" s="5"/>
    </row>
    <row r="217" spans="1:7" x14ac:dyDescent="0.35">
      <c r="A217" s="6"/>
      <c r="B217" s="6"/>
      <c r="C217" s="6"/>
      <c r="D217" s="6"/>
      <c r="E217" s="5"/>
      <c r="F217" s="5"/>
      <c r="G217" s="5"/>
    </row>
    <row r="218" spans="1:7" x14ac:dyDescent="0.35">
      <c r="A218" s="6"/>
      <c r="B218" s="6"/>
      <c r="C218" s="6"/>
      <c r="D218" s="6"/>
      <c r="E218" s="5"/>
      <c r="F218" s="5"/>
      <c r="G218" s="5"/>
    </row>
    <row r="219" spans="1:7" x14ac:dyDescent="0.35">
      <c r="A219" s="6"/>
      <c r="B219" s="6"/>
      <c r="C219" s="6"/>
      <c r="D219" s="6"/>
      <c r="E219" s="5"/>
      <c r="F219" s="5"/>
      <c r="G219" s="5"/>
    </row>
    <row r="220" spans="1:7" x14ac:dyDescent="0.35">
      <c r="A220" s="6"/>
      <c r="B220" s="6"/>
      <c r="C220" s="6"/>
      <c r="D220" s="6"/>
      <c r="E220" s="5"/>
      <c r="F220" s="5"/>
      <c r="G220" s="5"/>
    </row>
    <row r="221" spans="1:7" x14ac:dyDescent="0.35">
      <c r="A221" s="6"/>
      <c r="B221" s="6"/>
      <c r="C221" s="6"/>
      <c r="D221" s="6"/>
      <c r="E221" s="5"/>
      <c r="F221" s="5"/>
      <c r="G221" s="5"/>
    </row>
    <row r="222" spans="1:7" x14ac:dyDescent="0.35">
      <c r="A222" s="6"/>
      <c r="B222" s="6"/>
      <c r="C222" s="6"/>
      <c r="D222" s="6"/>
      <c r="E222" s="5"/>
      <c r="F222" s="5"/>
      <c r="G222" s="5"/>
    </row>
    <row r="223" spans="1:7" x14ac:dyDescent="0.35">
      <c r="A223" s="6"/>
      <c r="B223" s="6"/>
      <c r="C223" s="6"/>
      <c r="D223" s="6"/>
      <c r="E223" s="5"/>
      <c r="F223" s="5"/>
      <c r="G223" s="5"/>
    </row>
    <row r="224" spans="1:7" x14ac:dyDescent="0.35">
      <c r="A224" s="6"/>
      <c r="B224" s="6"/>
      <c r="C224" s="6"/>
      <c r="D224" s="6"/>
      <c r="E224" s="5"/>
      <c r="F224" s="5"/>
      <c r="G224" s="5"/>
    </row>
    <row r="225" spans="1:7" x14ac:dyDescent="0.35">
      <c r="A225" s="6"/>
      <c r="B225" s="6"/>
      <c r="C225" s="6"/>
      <c r="D225" s="6"/>
      <c r="E225" s="5"/>
      <c r="F225" s="5"/>
      <c r="G225" s="5"/>
    </row>
    <row r="226" spans="1:7" x14ac:dyDescent="0.35">
      <c r="A226" s="6"/>
      <c r="B226" s="6"/>
      <c r="C226" s="6"/>
      <c r="D226" s="6"/>
      <c r="E226" s="5"/>
      <c r="F226" s="5"/>
      <c r="G226" s="5"/>
    </row>
    <row r="227" spans="1:7" x14ac:dyDescent="0.35">
      <c r="A227" s="6"/>
      <c r="B227" s="6"/>
      <c r="C227" s="6"/>
      <c r="D227" s="6"/>
      <c r="E227" s="5"/>
      <c r="F227" s="5"/>
      <c r="G227" s="5"/>
    </row>
    <row r="228" spans="1:7" x14ac:dyDescent="0.35">
      <c r="A228" s="6"/>
      <c r="B228" s="6"/>
      <c r="C228" s="6"/>
      <c r="D228" s="6"/>
      <c r="E228" s="5"/>
      <c r="F228" s="5"/>
      <c r="G228" s="5"/>
    </row>
    <row r="229" spans="1:7" x14ac:dyDescent="0.35">
      <c r="A229" s="6"/>
      <c r="B229" s="6"/>
      <c r="C229" s="6"/>
      <c r="D229" s="6"/>
      <c r="E229" s="5"/>
      <c r="F229" s="5"/>
      <c r="G229" s="5"/>
    </row>
    <row r="230" spans="1:7" x14ac:dyDescent="0.35">
      <c r="A230" s="6"/>
      <c r="B230" s="6"/>
      <c r="C230" s="6"/>
      <c r="D230" s="6"/>
      <c r="E230" s="5"/>
      <c r="F230" s="5"/>
      <c r="G230" s="5"/>
    </row>
    <row r="231" spans="1:7" x14ac:dyDescent="0.35">
      <c r="A231" s="6"/>
      <c r="B231" s="6"/>
      <c r="C231" s="6"/>
      <c r="D231" s="6"/>
      <c r="E231" s="5"/>
      <c r="F231" s="5"/>
      <c r="G231" s="5"/>
    </row>
    <row r="232" spans="1:7" x14ac:dyDescent="0.35">
      <c r="A232" s="6"/>
      <c r="B232" s="6"/>
      <c r="C232" s="6"/>
      <c r="D232" s="6"/>
      <c r="E232" s="5"/>
      <c r="F232" s="5"/>
      <c r="G232" s="5"/>
    </row>
    <row r="233" spans="1:7" x14ac:dyDescent="0.35">
      <c r="A233" s="6"/>
      <c r="B233" s="6"/>
      <c r="C233" s="6"/>
      <c r="D233" s="6"/>
      <c r="E233" s="5"/>
      <c r="F233" s="5"/>
      <c r="G233" s="5"/>
    </row>
    <row r="234" spans="1:7" x14ac:dyDescent="0.35">
      <c r="A234" s="6"/>
      <c r="B234" s="6"/>
      <c r="C234" s="6"/>
      <c r="D234" s="6"/>
      <c r="E234" s="5"/>
      <c r="F234" s="5"/>
      <c r="G234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1CEB9-D468-4ECF-8D65-2D012C051F60}">
  <dimension ref="A1:X228"/>
  <sheetViews>
    <sheetView workbookViewId="0">
      <selection activeCell="A60" sqref="A60"/>
    </sheetView>
  </sheetViews>
  <sheetFormatPr defaultRowHeight="14.5" x14ac:dyDescent="0.35"/>
  <cols>
    <col min="1" max="9" width="8.7265625" customWidth="1"/>
  </cols>
  <sheetData>
    <row r="1" spans="1:24" x14ac:dyDescent="0.35">
      <c r="A1" s="6" t="s">
        <v>0</v>
      </c>
      <c r="B1" s="6" t="s">
        <v>1</v>
      </c>
      <c r="C1" s="6" t="s">
        <v>2</v>
      </c>
      <c r="D1" s="6" t="s">
        <v>3</v>
      </c>
      <c r="E1" s="5" t="s">
        <v>18</v>
      </c>
      <c r="F1" s="5" t="s">
        <v>158</v>
      </c>
      <c r="G1" s="5" t="s">
        <v>211</v>
      </c>
      <c r="J1" s="5"/>
      <c r="K1" t="s">
        <v>259</v>
      </c>
      <c r="L1" t="s">
        <v>260</v>
      </c>
      <c r="M1" s="8" t="s">
        <v>2</v>
      </c>
      <c r="N1" t="s">
        <v>269</v>
      </c>
    </row>
    <row r="2" spans="1:24" x14ac:dyDescent="0.35">
      <c r="A2" s="6">
        <v>79575447</v>
      </c>
      <c r="B2" s="6" t="s">
        <v>16</v>
      </c>
      <c r="C2" s="6" t="s">
        <v>17</v>
      </c>
      <c r="D2" s="6" t="s">
        <v>17</v>
      </c>
      <c r="E2" s="5" t="s">
        <v>61</v>
      </c>
      <c r="F2" s="5" t="s">
        <v>78</v>
      </c>
      <c r="G2" s="5" t="s">
        <v>256</v>
      </c>
      <c r="J2" t="s">
        <v>5</v>
      </c>
      <c r="K2">
        <f>COUNTIF(C:C,"*30*")</f>
        <v>4</v>
      </c>
      <c r="L2">
        <v>32</v>
      </c>
      <c r="M2" s="9">
        <f>K2/L2</f>
        <v>0.125</v>
      </c>
      <c r="N2">
        <f>L2-K2</f>
        <v>28</v>
      </c>
    </row>
    <row r="3" spans="1:24" x14ac:dyDescent="0.35">
      <c r="A3" s="6">
        <v>79575944</v>
      </c>
      <c r="B3" s="6" t="s">
        <v>4</v>
      </c>
      <c r="C3" s="6" t="s">
        <v>10</v>
      </c>
      <c r="D3" s="6" t="s">
        <v>6</v>
      </c>
      <c r="E3" s="5" t="s">
        <v>24</v>
      </c>
      <c r="F3" s="5" t="s">
        <v>31</v>
      </c>
      <c r="G3" s="5" t="s">
        <v>212</v>
      </c>
      <c r="J3" t="s">
        <v>10</v>
      </c>
      <c r="K3">
        <f>COUNTIF(C:C,"*50*")</f>
        <v>16</v>
      </c>
      <c r="L3">
        <v>117</v>
      </c>
      <c r="M3" s="9">
        <f t="shared" ref="M3:M6" si="0">K3/L3</f>
        <v>0.13675213675213677</v>
      </c>
      <c r="N3">
        <f t="shared" ref="N3:N6" si="1">L3-K3</f>
        <v>101</v>
      </c>
    </row>
    <row r="4" spans="1:24" x14ac:dyDescent="0.35">
      <c r="A4" s="6">
        <v>79576144</v>
      </c>
      <c r="B4" s="6" t="s">
        <v>15</v>
      </c>
      <c r="C4" s="6" t="s">
        <v>9</v>
      </c>
      <c r="D4" s="6" t="s">
        <v>12</v>
      </c>
      <c r="E4" s="5" t="s">
        <v>35</v>
      </c>
      <c r="F4" s="5" t="s">
        <v>31</v>
      </c>
      <c r="G4" s="5" t="s">
        <v>46</v>
      </c>
      <c r="J4" t="s">
        <v>7</v>
      </c>
      <c r="K4">
        <f>COUNTIF(C:C,"*60*")</f>
        <v>43</v>
      </c>
      <c r="L4">
        <v>300</v>
      </c>
      <c r="M4" s="9">
        <f t="shared" si="0"/>
        <v>0.14333333333333334</v>
      </c>
      <c r="N4">
        <f t="shared" si="1"/>
        <v>257</v>
      </c>
      <c r="W4" t="s">
        <v>283</v>
      </c>
      <c r="X4" t="s">
        <v>277</v>
      </c>
    </row>
    <row r="5" spans="1:24" x14ac:dyDescent="0.35">
      <c r="A5" s="6">
        <v>79577258</v>
      </c>
      <c r="B5" s="6" t="s">
        <v>4</v>
      </c>
      <c r="C5" s="6" t="s">
        <v>7</v>
      </c>
      <c r="D5" s="6" t="s">
        <v>6</v>
      </c>
      <c r="E5" s="5" t="s">
        <v>21</v>
      </c>
      <c r="F5" s="5" t="s">
        <v>35</v>
      </c>
      <c r="G5" s="5" t="s">
        <v>36</v>
      </c>
      <c r="J5" t="s">
        <v>9</v>
      </c>
      <c r="K5">
        <f>COUNTIF(C:C,"*70*")</f>
        <v>68</v>
      </c>
      <c r="L5">
        <v>281</v>
      </c>
      <c r="M5" s="9">
        <f t="shared" si="0"/>
        <v>0.24199288256227758</v>
      </c>
      <c r="N5">
        <f t="shared" si="1"/>
        <v>213</v>
      </c>
      <c r="W5" t="s">
        <v>284</v>
      </c>
      <c r="X5" t="s">
        <v>278</v>
      </c>
    </row>
    <row r="6" spans="1:24" x14ac:dyDescent="0.35">
      <c r="A6" s="6">
        <v>79577480</v>
      </c>
      <c r="B6" s="6" t="s">
        <v>4</v>
      </c>
      <c r="C6" s="6" t="s">
        <v>14</v>
      </c>
      <c r="D6" s="6" t="s">
        <v>11</v>
      </c>
      <c r="E6" s="5" t="s">
        <v>35</v>
      </c>
      <c r="F6" s="5" t="s">
        <v>28</v>
      </c>
      <c r="G6" s="5" t="s">
        <v>36</v>
      </c>
      <c r="J6" t="s">
        <v>14</v>
      </c>
      <c r="K6">
        <f>COUNTIF(C:C,"*80*")</f>
        <v>21</v>
      </c>
      <c r="L6">
        <v>52</v>
      </c>
      <c r="M6" s="9">
        <f t="shared" si="0"/>
        <v>0.40384615384615385</v>
      </c>
      <c r="N6">
        <f t="shared" si="1"/>
        <v>31</v>
      </c>
      <c r="W6" t="s">
        <v>285</v>
      </c>
      <c r="X6" t="s">
        <v>279</v>
      </c>
    </row>
    <row r="7" spans="1:24" x14ac:dyDescent="0.35">
      <c r="A7" s="6">
        <v>79579230</v>
      </c>
      <c r="B7" s="6" t="s">
        <v>4</v>
      </c>
      <c r="C7" s="6" t="s">
        <v>14</v>
      </c>
      <c r="D7" s="6" t="s">
        <v>11</v>
      </c>
      <c r="E7" s="5" t="s">
        <v>28</v>
      </c>
      <c r="F7" s="5" t="s">
        <v>35</v>
      </c>
      <c r="G7" s="5" t="s">
        <v>21</v>
      </c>
      <c r="M7" s="9"/>
      <c r="W7" t="s">
        <v>286</v>
      </c>
      <c r="X7" t="s">
        <v>280</v>
      </c>
    </row>
    <row r="8" spans="1:24" x14ac:dyDescent="0.35">
      <c r="A8" s="6">
        <v>79580546</v>
      </c>
      <c r="B8" s="6" t="s">
        <v>4</v>
      </c>
      <c r="C8" s="6" t="s">
        <v>7</v>
      </c>
      <c r="D8" s="6" t="s">
        <v>12</v>
      </c>
      <c r="E8" s="5" t="s">
        <v>42</v>
      </c>
      <c r="F8" s="5" t="s">
        <v>28</v>
      </c>
      <c r="G8" s="5" t="s">
        <v>35</v>
      </c>
      <c r="K8" t="s">
        <v>259</v>
      </c>
      <c r="L8" t="s">
        <v>260</v>
      </c>
      <c r="M8" s="8" t="s">
        <v>3</v>
      </c>
      <c r="N8" t="s">
        <v>269</v>
      </c>
    </row>
    <row r="9" spans="1:24" x14ac:dyDescent="0.35">
      <c r="A9" s="6">
        <v>79580747</v>
      </c>
      <c r="B9" s="6" t="s">
        <v>4</v>
      </c>
      <c r="C9" s="6" t="s">
        <v>9</v>
      </c>
      <c r="D9" s="6" t="s">
        <v>8</v>
      </c>
      <c r="E9" s="5" t="s">
        <v>43</v>
      </c>
      <c r="F9" s="5" t="s">
        <v>123</v>
      </c>
      <c r="G9" s="5" t="s">
        <v>33</v>
      </c>
      <c r="J9" s="6" t="s">
        <v>12</v>
      </c>
      <c r="K9">
        <f>COUNTIF(D:D,"*Less*")</f>
        <v>17</v>
      </c>
      <c r="L9">
        <v>134</v>
      </c>
      <c r="M9" s="9">
        <f>K9/L9</f>
        <v>0.12686567164179105</v>
      </c>
      <c r="N9">
        <f>L9-K9</f>
        <v>117</v>
      </c>
    </row>
    <row r="10" spans="1:24" x14ac:dyDescent="0.35">
      <c r="A10" s="6">
        <v>79580955</v>
      </c>
      <c r="B10" s="6" t="s">
        <v>4</v>
      </c>
      <c r="C10" s="6" t="s">
        <v>9</v>
      </c>
      <c r="D10" s="6" t="s">
        <v>6</v>
      </c>
      <c r="E10" s="5" t="s">
        <v>35</v>
      </c>
      <c r="F10" s="5" t="s">
        <v>29</v>
      </c>
      <c r="G10" s="5" t="s">
        <v>66</v>
      </c>
      <c r="J10" s="6" t="s">
        <v>8</v>
      </c>
      <c r="K10">
        <f>COUNTIF(D:D,"*5*")</f>
        <v>56</v>
      </c>
      <c r="L10">
        <v>313</v>
      </c>
      <c r="M10" s="9">
        <f t="shared" ref="M10:M13" si="2">K10/L10</f>
        <v>0.17891373801916932</v>
      </c>
      <c r="N10">
        <f t="shared" ref="N10:N13" si="3">L10-K10</f>
        <v>257</v>
      </c>
    </row>
    <row r="11" spans="1:24" x14ac:dyDescent="0.35">
      <c r="A11" s="6">
        <v>79581731</v>
      </c>
      <c r="B11" s="6" t="s">
        <v>4</v>
      </c>
      <c r="C11" s="6" t="s">
        <v>9</v>
      </c>
      <c r="D11" s="6" t="s">
        <v>6</v>
      </c>
      <c r="E11" s="5" t="s">
        <v>35</v>
      </c>
      <c r="F11" s="5" t="s">
        <v>87</v>
      </c>
      <c r="G11" s="5" t="s">
        <v>52</v>
      </c>
      <c r="J11" s="6" t="s">
        <v>6</v>
      </c>
      <c r="K11">
        <f>COUNTIF(D:D,"*10*")</f>
        <v>41</v>
      </c>
      <c r="L11">
        <v>209</v>
      </c>
      <c r="M11" s="9">
        <f t="shared" si="2"/>
        <v>0.19617224880382775</v>
      </c>
      <c r="N11">
        <f t="shared" si="3"/>
        <v>168</v>
      </c>
    </row>
    <row r="12" spans="1:24" x14ac:dyDescent="0.35">
      <c r="A12" s="6">
        <v>79582456</v>
      </c>
      <c r="B12" s="6" t="s">
        <v>4</v>
      </c>
      <c r="C12" s="6" t="s">
        <v>9</v>
      </c>
      <c r="D12" s="6" t="s">
        <v>6</v>
      </c>
      <c r="E12" s="5" t="s">
        <v>35</v>
      </c>
      <c r="F12" s="5" t="s">
        <v>53</v>
      </c>
      <c r="G12" s="5" t="s">
        <v>36</v>
      </c>
      <c r="J12" s="6" t="s">
        <v>11</v>
      </c>
      <c r="K12">
        <f>COUNTIF(D:D,"*11*")</f>
        <v>29</v>
      </c>
      <c r="L12">
        <v>98</v>
      </c>
      <c r="M12" s="9">
        <f t="shared" si="2"/>
        <v>0.29591836734693877</v>
      </c>
      <c r="N12">
        <f t="shared" si="3"/>
        <v>69</v>
      </c>
    </row>
    <row r="13" spans="1:24" x14ac:dyDescent="0.35">
      <c r="A13" s="6">
        <v>79582582</v>
      </c>
      <c r="B13" s="6" t="s">
        <v>4</v>
      </c>
      <c r="C13" s="6" t="s">
        <v>14</v>
      </c>
      <c r="D13" s="6" t="s">
        <v>11</v>
      </c>
      <c r="E13" s="5" t="s">
        <v>43</v>
      </c>
      <c r="F13" s="5" t="s">
        <v>61</v>
      </c>
      <c r="G13" s="5" t="s">
        <v>31</v>
      </c>
      <c r="J13" s="6" t="s">
        <v>13</v>
      </c>
      <c r="K13">
        <f>COUNTIF(D:D,"*More*")</f>
        <v>9</v>
      </c>
      <c r="L13">
        <v>28</v>
      </c>
      <c r="M13" s="9">
        <f t="shared" si="2"/>
        <v>0.32142857142857145</v>
      </c>
      <c r="N13">
        <f t="shared" si="3"/>
        <v>19</v>
      </c>
    </row>
    <row r="14" spans="1:24" x14ac:dyDescent="0.35">
      <c r="A14" s="6">
        <v>79582643</v>
      </c>
      <c r="B14" s="6" t="s">
        <v>4</v>
      </c>
      <c r="C14" s="6" t="s">
        <v>7</v>
      </c>
      <c r="D14" s="6" t="s">
        <v>8</v>
      </c>
      <c r="E14" s="5" t="s">
        <v>35</v>
      </c>
      <c r="F14" s="5" t="s">
        <v>31</v>
      </c>
      <c r="G14" s="5" t="s">
        <v>36</v>
      </c>
      <c r="M14" s="9"/>
    </row>
    <row r="15" spans="1:24" x14ac:dyDescent="0.35">
      <c r="A15" s="6">
        <v>79582807</v>
      </c>
      <c r="B15" s="6" t="s">
        <v>4</v>
      </c>
      <c r="C15" s="6" t="s">
        <v>7</v>
      </c>
      <c r="D15" s="6" t="s">
        <v>8</v>
      </c>
      <c r="E15" s="5" t="s">
        <v>35</v>
      </c>
      <c r="F15" s="5" t="s">
        <v>29</v>
      </c>
      <c r="G15" s="5" t="s">
        <v>42</v>
      </c>
      <c r="K15" t="s">
        <v>263</v>
      </c>
      <c r="L15" t="s">
        <v>264</v>
      </c>
      <c r="M15" t="s">
        <v>265</v>
      </c>
    </row>
    <row r="16" spans="1:24" x14ac:dyDescent="0.35">
      <c r="A16" s="6">
        <v>79583888</v>
      </c>
      <c r="B16" s="6" t="s">
        <v>4</v>
      </c>
      <c r="C16" s="6" t="s">
        <v>9</v>
      </c>
      <c r="D16" s="6" t="s">
        <v>6</v>
      </c>
      <c r="E16" s="5" t="s">
        <v>35</v>
      </c>
      <c r="F16" s="5" t="s">
        <v>53</v>
      </c>
      <c r="G16" s="5" t="s">
        <v>36</v>
      </c>
      <c r="J16" s="5" t="s">
        <v>35</v>
      </c>
      <c r="K16">
        <f>COUNTIF(E:E,"*balance*")</f>
        <v>48</v>
      </c>
      <c r="L16">
        <f t="shared" ref="L16:M16" si="4">COUNTIF(F:F,"*balance*")</f>
        <v>47</v>
      </c>
      <c r="M16">
        <f t="shared" si="4"/>
        <v>36</v>
      </c>
    </row>
    <row r="17" spans="1:24" x14ac:dyDescent="0.35">
      <c r="A17" s="6">
        <v>79583982</v>
      </c>
      <c r="B17" s="6" t="s">
        <v>15</v>
      </c>
      <c r="C17" s="6" t="s">
        <v>7</v>
      </c>
      <c r="D17" s="6" t="s">
        <v>6</v>
      </c>
      <c r="E17" s="5" t="s">
        <v>35</v>
      </c>
      <c r="F17" s="5" t="s">
        <v>23</v>
      </c>
      <c r="G17" s="5" t="s">
        <v>45</v>
      </c>
      <c r="J17" s="5" t="s">
        <v>78</v>
      </c>
      <c r="K17">
        <f>COUNTIF(E:E,"*fall*")</f>
        <v>12</v>
      </c>
      <c r="L17">
        <f t="shared" ref="L17:M17" si="5">COUNTIF(F:F,"*fall*")</f>
        <v>11</v>
      </c>
      <c r="M17">
        <f t="shared" si="5"/>
        <v>10</v>
      </c>
    </row>
    <row r="18" spans="1:24" x14ac:dyDescent="0.35">
      <c r="A18" s="6">
        <v>79584747</v>
      </c>
      <c r="B18" s="6" t="s">
        <v>4</v>
      </c>
      <c r="C18" s="6" t="s">
        <v>9</v>
      </c>
      <c r="D18" s="6" t="s">
        <v>8</v>
      </c>
      <c r="E18" s="5" t="s">
        <v>35</v>
      </c>
      <c r="F18" s="5" t="s">
        <v>19</v>
      </c>
      <c r="G18" s="5" t="s">
        <v>33</v>
      </c>
      <c r="J18" s="5" t="s">
        <v>266</v>
      </c>
      <c r="K18">
        <f>SUM(K16:K17)</f>
        <v>60</v>
      </c>
      <c r="L18">
        <f t="shared" ref="L18:M18" si="6">SUM(L16:L17)</f>
        <v>58</v>
      </c>
      <c r="M18">
        <f t="shared" si="6"/>
        <v>46</v>
      </c>
    </row>
    <row r="19" spans="1:24" x14ac:dyDescent="0.35">
      <c r="A19" s="6">
        <v>79585222</v>
      </c>
      <c r="B19" s="6" t="s">
        <v>4</v>
      </c>
      <c r="C19" s="6" t="s">
        <v>9</v>
      </c>
      <c r="D19" s="6" t="s">
        <v>8</v>
      </c>
      <c r="E19" s="5" t="s">
        <v>20</v>
      </c>
      <c r="F19" s="5" t="s">
        <v>41</v>
      </c>
      <c r="G19" s="5" t="s">
        <v>35</v>
      </c>
      <c r="W19" t="s">
        <v>283</v>
      </c>
      <c r="X19" t="s">
        <v>281</v>
      </c>
    </row>
    <row r="20" spans="1:24" x14ac:dyDescent="0.35">
      <c r="A20" s="6">
        <v>79588669</v>
      </c>
      <c r="B20" s="6" t="s">
        <v>4</v>
      </c>
      <c r="C20" s="6" t="s">
        <v>9</v>
      </c>
      <c r="D20" s="6" t="s">
        <v>6</v>
      </c>
      <c r="E20" s="5" t="s">
        <v>54</v>
      </c>
      <c r="F20" s="5" t="s">
        <v>78</v>
      </c>
      <c r="G20" s="5" t="s">
        <v>41</v>
      </c>
      <c r="W20" t="s">
        <v>289</v>
      </c>
      <c r="X20" t="s">
        <v>288</v>
      </c>
    </row>
    <row r="21" spans="1:24" x14ac:dyDescent="0.35">
      <c r="A21" s="6">
        <v>79589397</v>
      </c>
      <c r="B21" s="6" t="s">
        <v>4</v>
      </c>
      <c r="C21" s="6" t="s">
        <v>9</v>
      </c>
      <c r="D21" s="6" t="s">
        <v>8</v>
      </c>
      <c r="E21" s="5" t="s">
        <v>50</v>
      </c>
      <c r="F21" s="5" t="s">
        <v>35</v>
      </c>
      <c r="G21" s="5" t="s">
        <v>23</v>
      </c>
      <c r="W21" t="s">
        <v>287</v>
      </c>
      <c r="X21" t="s">
        <v>290</v>
      </c>
    </row>
    <row r="22" spans="1:24" x14ac:dyDescent="0.35">
      <c r="A22" s="6">
        <v>79590695</v>
      </c>
      <c r="B22" s="6" t="s">
        <v>4</v>
      </c>
      <c r="C22" s="6" t="s">
        <v>9</v>
      </c>
      <c r="D22" s="6" t="s">
        <v>12</v>
      </c>
      <c r="E22" s="5" t="s">
        <v>23</v>
      </c>
      <c r="F22" s="5" t="s">
        <v>35</v>
      </c>
      <c r="G22" s="5" t="s">
        <v>60</v>
      </c>
      <c r="W22" t="s">
        <v>291</v>
      </c>
      <c r="X22" t="s">
        <v>292</v>
      </c>
    </row>
    <row r="23" spans="1:24" x14ac:dyDescent="0.35">
      <c r="A23" s="6">
        <v>79590827</v>
      </c>
      <c r="B23" s="6" t="s">
        <v>4</v>
      </c>
      <c r="C23" s="6" t="s">
        <v>14</v>
      </c>
      <c r="D23" s="6" t="s">
        <v>8</v>
      </c>
      <c r="E23" s="5" t="s">
        <v>21</v>
      </c>
      <c r="F23" s="5" t="s">
        <v>35</v>
      </c>
      <c r="G23" s="5" t="s">
        <v>23</v>
      </c>
    </row>
    <row r="24" spans="1:24" x14ac:dyDescent="0.35">
      <c r="A24" s="6">
        <v>79592490</v>
      </c>
      <c r="B24" s="6" t="s">
        <v>4</v>
      </c>
      <c r="C24" s="6" t="s">
        <v>7</v>
      </c>
      <c r="D24" s="6" t="s">
        <v>8</v>
      </c>
      <c r="E24" s="5" t="s">
        <v>28</v>
      </c>
      <c r="F24" s="5" t="s">
        <v>23</v>
      </c>
      <c r="G24" s="5" t="s">
        <v>78</v>
      </c>
    </row>
    <row r="25" spans="1:24" x14ac:dyDescent="0.35">
      <c r="A25" s="6">
        <v>79592730</v>
      </c>
      <c r="B25" s="6" t="s">
        <v>4</v>
      </c>
      <c r="C25" s="6" t="s">
        <v>7</v>
      </c>
      <c r="D25" s="6" t="s">
        <v>6</v>
      </c>
      <c r="E25" s="5" t="s">
        <v>32</v>
      </c>
      <c r="F25" s="5" t="s">
        <v>28</v>
      </c>
      <c r="G25" s="5" t="s">
        <v>35</v>
      </c>
    </row>
    <row r="26" spans="1:24" x14ac:dyDescent="0.35">
      <c r="A26" s="6">
        <v>79596260</v>
      </c>
      <c r="B26" s="6" t="s">
        <v>4</v>
      </c>
      <c r="C26" s="6" t="s">
        <v>7</v>
      </c>
      <c r="D26" s="6" t="s">
        <v>8</v>
      </c>
      <c r="E26" s="5" t="s">
        <v>35</v>
      </c>
      <c r="F26" s="5" t="s">
        <v>23</v>
      </c>
      <c r="G26" s="5" t="s">
        <v>36</v>
      </c>
    </row>
    <row r="27" spans="1:24" x14ac:dyDescent="0.35">
      <c r="A27" s="6">
        <v>79599475</v>
      </c>
      <c r="B27" s="6" t="s">
        <v>4</v>
      </c>
      <c r="C27" s="6" t="s">
        <v>7</v>
      </c>
      <c r="D27" s="6" t="s">
        <v>8</v>
      </c>
      <c r="E27" s="5" t="s">
        <v>36</v>
      </c>
      <c r="F27" s="5" t="s">
        <v>36</v>
      </c>
      <c r="G27" s="5" t="s">
        <v>103</v>
      </c>
    </row>
    <row r="28" spans="1:24" x14ac:dyDescent="0.35">
      <c r="A28" s="6">
        <v>79606888</v>
      </c>
      <c r="B28" s="6" t="s">
        <v>4</v>
      </c>
      <c r="C28" s="6" t="s">
        <v>10</v>
      </c>
      <c r="D28" s="6" t="s">
        <v>8</v>
      </c>
      <c r="E28" s="5" t="s">
        <v>62</v>
      </c>
      <c r="F28" s="5" t="s">
        <v>36</v>
      </c>
      <c r="G28" s="5" t="s">
        <v>152</v>
      </c>
    </row>
    <row r="29" spans="1:24" x14ac:dyDescent="0.35">
      <c r="A29" s="6">
        <v>79612309</v>
      </c>
      <c r="B29" s="6" t="s">
        <v>4</v>
      </c>
      <c r="C29" s="6" t="s">
        <v>9</v>
      </c>
      <c r="D29" s="6" t="s">
        <v>11</v>
      </c>
      <c r="E29" s="5" t="s">
        <v>35</v>
      </c>
      <c r="F29" s="5" t="s">
        <v>36</v>
      </c>
      <c r="G29" s="5" t="s">
        <v>29</v>
      </c>
    </row>
    <row r="30" spans="1:24" x14ac:dyDescent="0.35">
      <c r="A30" s="6">
        <v>79614296</v>
      </c>
      <c r="B30" s="6" t="s">
        <v>4</v>
      </c>
      <c r="C30" s="6" t="s">
        <v>7</v>
      </c>
      <c r="D30" s="6" t="s">
        <v>8</v>
      </c>
      <c r="E30" s="5" t="s">
        <v>36</v>
      </c>
      <c r="F30" s="5" t="s">
        <v>35</v>
      </c>
      <c r="G30" s="5" t="s">
        <v>45</v>
      </c>
    </row>
    <row r="31" spans="1:24" x14ac:dyDescent="0.35">
      <c r="A31" s="6">
        <v>79624643</v>
      </c>
      <c r="B31" s="6" t="s">
        <v>4</v>
      </c>
      <c r="C31" s="6" t="s">
        <v>9</v>
      </c>
      <c r="D31" s="6" t="s">
        <v>8</v>
      </c>
      <c r="E31" s="5" t="s">
        <v>21</v>
      </c>
      <c r="F31" s="5" t="s">
        <v>35</v>
      </c>
      <c r="G31" s="5" t="s">
        <v>31</v>
      </c>
    </row>
    <row r="32" spans="1:24" x14ac:dyDescent="0.35">
      <c r="A32" s="6">
        <v>79634730</v>
      </c>
      <c r="B32" s="6" t="s">
        <v>4</v>
      </c>
      <c r="C32" s="6" t="s">
        <v>7</v>
      </c>
      <c r="D32" s="6" t="s">
        <v>11</v>
      </c>
      <c r="E32" s="5" t="s">
        <v>71</v>
      </c>
      <c r="F32" s="5" t="s">
        <v>44</v>
      </c>
      <c r="G32" s="5" t="s">
        <v>162</v>
      </c>
    </row>
    <row r="33" spans="1:7" x14ac:dyDescent="0.35">
      <c r="A33" s="6">
        <v>79637794</v>
      </c>
      <c r="B33" s="6" t="s">
        <v>4</v>
      </c>
      <c r="C33" s="6" t="s">
        <v>9</v>
      </c>
      <c r="D33" s="6" t="s">
        <v>11</v>
      </c>
      <c r="E33" s="5" t="s">
        <v>28</v>
      </c>
      <c r="F33" s="5" t="s">
        <v>35</v>
      </c>
      <c r="G33" s="5" t="s">
        <v>46</v>
      </c>
    </row>
    <row r="34" spans="1:7" x14ac:dyDescent="0.35">
      <c r="A34" s="6">
        <v>79639090</v>
      </c>
      <c r="B34" s="6" t="s">
        <v>4</v>
      </c>
      <c r="C34" s="6" t="s">
        <v>9</v>
      </c>
      <c r="D34" s="6" t="s">
        <v>6</v>
      </c>
      <c r="E34" s="5" t="s">
        <v>26</v>
      </c>
      <c r="F34" s="5" t="s">
        <v>46</v>
      </c>
      <c r="G34" s="5" t="s">
        <v>99</v>
      </c>
    </row>
    <row r="35" spans="1:7" x14ac:dyDescent="0.35">
      <c r="A35" s="6">
        <v>79639287</v>
      </c>
      <c r="B35" s="6" t="s">
        <v>4</v>
      </c>
      <c r="C35" s="6" t="s">
        <v>7</v>
      </c>
      <c r="D35" s="6" t="s">
        <v>6</v>
      </c>
      <c r="E35" s="5" t="s">
        <v>28</v>
      </c>
      <c r="F35" s="5" t="s">
        <v>35</v>
      </c>
      <c r="G35" s="5" t="s">
        <v>22</v>
      </c>
    </row>
    <row r="36" spans="1:7" x14ac:dyDescent="0.35">
      <c r="A36" s="6">
        <v>79644747</v>
      </c>
      <c r="B36" s="6" t="s">
        <v>4</v>
      </c>
      <c r="C36" s="6" t="s">
        <v>9</v>
      </c>
      <c r="D36" s="6" t="s">
        <v>11</v>
      </c>
      <c r="E36" s="5" t="s">
        <v>73</v>
      </c>
      <c r="F36" s="5" t="s">
        <v>78</v>
      </c>
      <c r="G36" s="5" t="s">
        <v>107</v>
      </c>
    </row>
    <row r="37" spans="1:7" x14ac:dyDescent="0.35">
      <c r="A37" s="6">
        <v>79645106</v>
      </c>
      <c r="B37" s="6" t="s">
        <v>4</v>
      </c>
      <c r="C37" s="6" t="s">
        <v>5</v>
      </c>
      <c r="D37" s="6" t="s">
        <v>8</v>
      </c>
      <c r="E37" s="5" t="s">
        <v>22</v>
      </c>
      <c r="F37" s="5" t="s">
        <v>170</v>
      </c>
      <c r="G37" s="5" t="s">
        <v>218</v>
      </c>
    </row>
    <row r="38" spans="1:7" x14ac:dyDescent="0.35">
      <c r="A38" s="6">
        <v>79653398</v>
      </c>
      <c r="B38" s="6" t="s">
        <v>4</v>
      </c>
      <c r="C38" s="6" t="s">
        <v>7</v>
      </c>
      <c r="D38" s="6" t="s">
        <v>8</v>
      </c>
      <c r="E38" s="5" t="s">
        <v>75</v>
      </c>
      <c r="F38" s="5" t="s">
        <v>33</v>
      </c>
      <c r="G38" s="5" t="s">
        <v>46</v>
      </c>
    </row>
    <row r="39" spans="1:7" x14ac:dyDescent="0.35">
      <c r="A39" s="6">
        <v>79672048</v>
      </c>
      <c r="B39" s="6" t="s">
        <v>4</v>
      </c>
      <c r="C39" s="6" t="s">
        <v>7</v>
      </c>
      <c r="D39" s="6" t="s">
        <v>13</v>
      </c>
      <c r="E39" s="5" t="s">
        <v>78</v>
      </c>
      <c r="F39" s="5" t="s">
        <v>20</v>
      </c>
      <c r="G39" s="5" t="s">
        <v>36</v>
      </c>
    </row>
    <row r="40" spans="1:7" x14ac:dyDescent="0.35">
      <c r="A40" s="6">
        <v>79719729</v>
      </c>
      <c r="B40" s="6" t="s">
        <v>4</v>
      </c>
      <c r="C40" s="6" t="s">
        <v>7</v>
      </c>
      <c r="D40" s="6" t="s">
        <v>8</v>
      </c>
      <c r="E40" s="5" t="s">
        <v>29</v>
      </c>
      <c r="F40" s="5" t="s">
        <v>35</v>
      </c>
      <c r="G40" s="5" t="s">
        <v>22</v>
      </c>
    </row>
    <row r="41" spans="1:7" x14ac:dyDescent="0.35">
      <c r="A41" s="6">
        <v>79726456</v>
      </c>
      <c r="B41" s="6" t="s">
        <v>4</v>
      </c>
      <c r="C41" s="6" t="s">
        <v>9</v>
      </c>
      <c r="D41" s="6" t="s">
        <v>8</v>
      </c>
      <c r="E41" s="5" t="s">
        <v>23</v>
      </c>
      <c r="F41" s="5" t="s">
        <v>35</v>
      </c>
      <c r="G41" s="5" t="s">
        <v>33</v>
      </c>
    </row>
    <row r="42" spans="1:7" x14ac:dyDescent="0.35">
      <c r="A42" s="6">
        <v>79756909</v>
      </c>
      <c r="B42" s="6" t="s">
        <v>4</v>
      </c>
      <c r="C42" s="6" t="s">
        <v>10</v>
      </c>
      <c r="D42" s="6" t="s">
        <v>8</v>
      </c>
      <c r="E42" s="5" t="s">
        <v>20</v>
      </c>
      <c r="F42" s="5" t="s">
        <v>35</v>
      </c>
      <c r="G42" s="5" t="s">
        <v>46</v>
      </c>
    </row>
    <row r="43" spans="1:7" x14ac:dyDescent="0.35">
      <c r="A43" s="6">
        <v>79812429</v>
      </c>
      <c r="B43" s="6" t="s">
        <v>4</v>
      </c>
      <c r="C43" s="6" t="s">
        <v>9</v>
      </c>
      <c r="D43" s="6" t="s">
        <v>12</v>
      </c>
      <c r="E43" s="5" t="s">
        <v>78</v>
      </c>
      <c r="F43" s="5" t="s">
        <v>52</v>
      </c>
      <c r="G43" s="5" t="s">
        <v>221</v>
      </c>
    </row>
    <row r="44" spans="1:7" x14ac:dyDescent="0.35">
      <c r="A44" s="6">
        <v>79908674</v>
      </c>
      <c r="B44" s="6" t="s">
        <v>4</v>
      </c>
      <c r="C44" s="6" t="s">
        <v>9</v>
      </c>
      <c r="D44" s="6" t="s">
        <v>6</v>
      </c>
      <c r="E44" s="5" t="s">
        <v>23</v>
      </c>
      <c r="F44" s="5" t="s">
        <v>35</v>
      </c>
      <c r="G44" s="5" t="s">
        <v>36</v>
      </c>
    </row>
    <row r="45" spans="1:7" x14ac:dyDescent="0.35">
      <c r="A45" s="6">
        <v>79955482</v>
      </c>
      <c r="B45" s="6" t="s">
        <v>4</v>
      </c>
      <c r="C45" s="6" t="s">
        <v>9</v>
      </c>
      <c r="D45" s="6" t="s">
        <v>11</v>
      </c>
      <c r="E45" s="5" t="s">
        <v>83</v>
      </c>
      <c r="F45" s="5" t="s">
        <v>175</v>
      </c>
      <c r="G45" s="5" t="s">
        <v>153</v>
      </c>
    </row>
    <row r="46" spans="1:7" x14ac:dyDescent="0.35">
      <c r="A46" s="6">
        <v>80060522</v>
      </c>
      <c r="B46" s="6" t="s">
        <v>4</v>
      </c>
      <c r="C46" s="6" t="s">
        <v>9</v>
      </c>
      <c r="D46" s="6" t="s">
        <v>6</v>
      </c>
      <c r="E46" s="5" t="s">
        <v>52</v>
      </c>
      <c r="F46" s="5" t="s">
        <v>48</v>
      </c>
      <c r="G46" s="5" t="s">
        <v>35</v>
      </c>
    </row>
    <row r="47" spans="1:7" x14ac:dyDescent="0.35">
      <c r="A47" s="6">
        <v>80919664</v>
      </c>
      <c r="B47" s="6" t="s">
        <v>15</v>
      </c>
      <c r="C47" s="6" t="s">
        <v>14</v>
      </c>
      <c r="D47" s="6" t="s">
        <v>8</v>
      </c>
      <c r="E47" s="5" t="s">
        <v>147</v>
      </c>
      <c r="F47" s="5" t="s">
        <v>36</v>
      </c>
      <c r="G47" s="5" t="s">
        <v>250</v>
      </c>
    </row>
    <row r="48" spans="1:7" x14ac:dyDescent="0.35">
      <c r="A48" s="6">
        <v>80919757</v>
      </c>
      <c r="B48" s="6" t="s">
        <v>4</v>
      </c>
      <c r="C48" s="6" t="s">
        <v>9</v>
      </c>
      <c r="D48" s="6" t="s">
        <v>11</v>
      </c>
      <c r="E48" s="5" t="s">
        <v>35</v>
      </c>
      <c r="F48" s="5" t="s">
        <v>33</v>
      </c>
      <c r="G48" s="5" t="s">
        <v>150</v>
      </c>
    </row>
    <row r="49" spans="1:7" x14ac:dyDescent="0.35">
      <c r="A49" s="6">
        <v>80920027</v>
      </c>
      <c r="B49" s="6" t="s">
        <v>4</v>
      </c>
      <c r="C49" s="6" t="s">
        <v>14</v>
      </c>
      <c r="D49" s="6" t="s">
        <v>8</v>
      </c>
      <c r="E49" s="5" t="s">
        <v>35</v>
      </c>
      <c r="F49" s="5" t="s">
        <v>162</v>
      </c>
      <c r="G49" s="5" t="s">
        <v>162</v>
      </c>
    </row>
    <row r="50" spans="1:7" x14ac:dyDescent="0.35">
      <c r="A50" s="6">
        <v>80920261</v>
      </c>
      <c r="B50" s="6" t="s">
        <v>4</v>
      </c>
      <c r="C50" s="6" t="s">
        <v>9</v>
      </c>
      <c r="D50" s="6" t="s">
        <v>6</v>
      </c>
      <c r="E50" s="5" t="s">
        <v>35</v>
      </c>
      <c r="F50" s="5" t="s">
        <v>176</v>
      </c>
      <c r="G50" s="5" t="s">
        <v>20</v>
      </c>
    </row>
    <row r="51" spans="1:7" x14ac:dyDescent="0.35">
      <c r="A51" s="6">
        <v>80920879</v>
      </c>
      <c r="B51" s="6" t="s">
        <v>4</v>
      </c>
      <c r="C51" s="6" t="s">
        <v>9</v>
      </c>
      <c r="D51" s="6" t="s">
        <v>6</v>
      </c>
      <c r="E51" s="5" t="s">
        <v>91</v>
      </c>
      <c r="F51" s="5" t="s">
        <v>78</v>
      </c>
      <c r="G51" s="5" t="s">
        <v>41</v>
      </c>
    </row>
    <row r="52" spans="1:7" x14ac:dyDescent="0.35">
      <c r="A52" s="6">
        <v>80921241</v>
      </c>
      <c r="B52" s="6" t="s">
        <v>4</v>
      </c>
      <c r="C52" s="6" t="s">
        <v>9</v>
      </c>
      <c r="D52" s="6" t="s">
        <v>8</v>
      </c>
      <c r="E52" s="5" t="s">
        <v>35</v>
      </c>
      <c r="F52" s="5" t="s">
        <v>41</v>
      </c>
      <c r="G52" s="5" t="s">
        <v>33</v>
      </c>
    </row>
    <row r="53" spans="1:7" x14ac:dyDescent="0.35">
      <c r="A53" s="6">
        <v>80921430</v>
      </c>
      <c r="B53" s="6" t="s">
        <v>4</v>
      </c>
      <c r="C53" s="6" t="s">
        <v>7</v>
      </c>
      <c r="D53" s="6" t="s">
        <v>6</v>
      </c>
      <c r="E53" s="5" t="s">
        <v>23</v>
      </c>
      <c r="F53" s="5" t="s">
        <v>35</v>
      </c>
      <c r="G53" s="5" t="s">
        <v>29</v>
      </c>
    </row>
    <row r="54" spans="1:7" x14ac:dyDescent="0.35">
      <c r="A54" s="6">
        <v>80921438</v>
      </c>
      <c r="B54" s="6" t="s">
        <v>4</v>
      </c>
      <c r="C54" s="6" t="s">
        <v>7</v>
      </c>
      <c r="D54" s="6" t="s">
        <v>6</v>
      </c>
      <c r="E54" s="5" t="s">
        <v>29</v>
      </c>
      <c r="F54" s="5" t="s">
        <v>21</v>
      </c>
      <c r="G54" s="5" t="s">
        <v>224</v>
      </c>
    </row>
    <row r="55" spans="1:7" x14ac:dyDescent="0.35">
      <c r="A55" s="6">
        <v>80922299</v>
      </c>
      <c r="B55" s="6" t="s">
        <v>4</v>
      </c>
      <c r="C55" s="6" t="s">
        <v>7</v>
      </c>
      <c r="D55" s="6" t="s">
        <v>8</v>
      </c>
      <c r="E55" s="5" t="s">
        <v>21</v>
      </c>
      <c r="F55" s="5" t="s">
        <v>31</v>
      </c>
      <c r="G55" s="5" t="s">
        <v>35</v>
      </c>
    </row>
    <row r="56" spans="1:7" x14ac:dyDescent="0.35">
      <c r="A56" s="6">
        <v>80922488</v>
      </c>
      <c r="B56" s="6" t="s">
        <v>15</v>
      </c>
      <c r="C56" s="6" t="s">
        <v>10</v>
      </c>
      <c r="D56" s="6" t="s">
        <v>11</v>
      </c>
      <c r="E56" s="5" t="s">
        <v>36</v>
      </c>
      <c r="F56" s="5" t="s">
        <v>23</v>
      </c>
      <c r="G56" s="5" t="s">
        <v>35</v>
      </c>
    </row>
    <row r="57" spans="1:7" x14ac:dyDescent="0.35">
      <c r="A57" s="6">
        <v>80922832</v>
      </c>
      <c r="B57" s="6" t="s">
        <v>4</v>
      </c>
      <c r="C57" s="6" t="s">
        <v>7</v>
      </c>
      <c r="D57" s="6" t="s">
        <v>8</v>
      </c>
      <c r="E57" s="5" t="s">
        <v>23</v>
      </c>
      <c r="F57" s="5" t="s">
        <v>21</v>
      </c>
      <c r="G57" s="5" t="s">
        <v>35</v>
      </c>
    </row>
    <row r="58" spans="1:7" x14ac:dyDescent="0.35">
      <c r="A58" s="6">
        <v>80923451</v>
      </c>
      <c r="B58" s="6" t="s">
        <v>4</v>
      </c>
      <c r="C58" s="6" t="s">
        <v>7</v>
      </c>
      <c r="D58" s="6" t="s">
        <v>12</v>
      </c>
      <c r="E58" s="5" t="s">
        <v>23</v>
      </c>
      <c r="F58" s="5" t="s">
        <v>42</v>
      </c>
      <c r="G58" s="5" t="s">
        <v>35</v>
      </c>
    </row>
    <row r="59" spans="1:7" x14ac:dyDescent="0.35">
      <c r="A59" s="6">
        <v>80923583</v>
      </c>
      <c r="B59" s="6" t="s">
        <v>15</v>
      </c>
      <c r="C59" s="6" t="s">
        <v>9</v>
      </c>
      <c r="D59" s="6" t="s">
        <v>13</v>
      </c>
      <c r="E59" s="5" t="s">
        <v>29</v>
      </c>
      <c r="F59" s="5" t="s">
        <v>23</v>
      </c>
      <c r="G59" s="5" t="s">
        <v>78</v>
      </c>
    </row>
    <row r="60" spans="1:7" x14ac:dyDescent="0.35">
      <c r="A60" s="6">
        <v>80923647</v>
      </c>
      <c r="B60" s="6" t="s">
        <v>4</v>
      </c>
      <c r="C60" s="6" t="s">
        <v>9</v>
      </c>
      <c r="D60" s="6" t="s">
        <v>6</v>
      </c>
      <c r="E60" s="5" t="s">
        <v>94</v>
      </c>
      <c r="F60" s="5" t="s">
        <v>82</v>
      </c>
      <c r="G60" s="5" t="s">
        <v>36</v>
      </c>
    </row>
    <row r="61" spans="1:7" x14ac:dyDescent="0.35">
      <c r="A61" s="6">
        <v>80923708</v>
      </c>
      <c r="B61" s="6" t="s">
        <v>4</v>
      </c>
      <c r="C61" s="6" t="s">
        <v>14</v>
      </c>
      <c r="D61" s="6" t="s">
        <v>8</v>
      </c>
      <c r="E61" s="5" t="s">
        <v>35</v>
      </c>
      <c r="F61" s="5" t="s">
        <v>19</v>
      </c>
      <c r="G61" s="5" t="s">
        <v>67</v>
      </c>
    </row>
    <row r="62" spans="1:7" x14ac:dyDescent="0.35">
      <c r="A62" s="6">
        <v>80926606</v>
      </c>
      <c r="B62" s="6" t="s">
        <v>4</v>
      </c>
      <c r="C62" s="6" t="s">
        <v>5</v>
      </c>
      <c r="D62" s="6" t="s">
        <v>8</v>
      </c>
      <c r="E62" s="5" t="s">
        <v>35</v>
      </c>
      <c r="F62" s="5" t="s">
        <v>42</v>
      </c>
      <c r="G62" s="5" t="s">
        <v>29</v>
      </c>
    </row>
    <row r="63" spans="1:7" x14ac:dyDescent="0.35">
      <c r="A63" s="6">
        <v>80926733</v>
      </c>
      <c r="B63" s="6" t="s">
        <v>4</v>
      </c>
      <c r="C63" s="6" t="s">
        <v>7</v>
      </c>
      <c r="D63" s="6" t="s">
        <v>8</v>
      </c>
      <c r="E63" s="5" t="s">
        <v>52</v>
      </c>
      <c r="F63" s="5" t="s">
        <v>23</v>
      </c>
      <c r="G63" s="5" t="s">
        <v>133</v>
      </c>
    </row>
    <row r="64" spans="1:7" x14ac:dyDescent="0.35">
      <c r="A64" s="6">
        <v>80927494</v>
      </c>
      <c r="B64" s="6" t="s">
        <v>4</v>
      </c>
      <c r="C64" s="6" t="s">
        <v>9</v>
      </c>
      <c r="D64" s="6" t="s">
        <v>8</v>
      </c>
      <c r="E64" s="5" t="s">
        <v>35</v>
      </c>
      <c r="F64" s="5" t="s">
        <v>41</v>
      </c>
      <c r="G64" s="5" t="s">
        <v>46</v>
      </c>
    </row>
    <row r="65" spans="1:7" x14ac:dyDescent="0.35">
      <c r="A65" s="6">
        <v>80928372</v>
      </c>
      <c r="B65" s="6" t="s">
        <v>15</v>
      </c>
      <c r="C65" s="6" t="s">
        <v>7</v>
      </c>
      <c r="D65" s="6" t="s">
        <v>6</v>
      </c>
      <c r="E65" s="5" t="s">
        <v>26</v>
      </c>
      <c r="F65" s="5" t="s">
        <v>45</v>
      </c>
      <c r="G65" s="5" t="s">
        <v>35</v>
      </c>
    </row>
    <row r="66" spans="1:7" x14ac:dyDescent="0.35">
      <c r="A66" s="6">
        <v>80928376</v>
      </c>
      <c r="B66" s="6" t="s">
        <v>4</v>
      </c>
      <c r="C66" s="6" t="s">
        <v>7</v>
      </c>
      <c r="D66" s="6" t="s">
        <v>11</v>
      </c>
      <c r="E66" s="5" t="s">
        <v>99</v>
      </c>
      <c r="F66" s="5" t="s">
        <v>179</v>
      </c>
      <c r="G66" s="5" t="s">
        <v>229</v>
      </c>
    </row>
    <row r="67" spans="1:7" x14ac:dyDescent="0.35">
      <c r="A67" s="6">
        <v>80928415</v>
      </c>
      <c r="B67" s="6" t="s">
        <v>4</v>
      </c>
      <c r="C67" s="6" t="s">
        <v>7</v>
      </c>
      <c r="D67" s="6" t="s">
        <v>8</v>
      </c>
      <c r="E67" s="5" t="s">
        <v>28</v>
      </c>
      <c r="F67" s="5" t="s">
        <v>35</v>
      </c>
      <c r="G67" s="5" t="s">
        <v>21</v>
      </c>
    </row>
    <row r="68" spans="1:7" x14ac:dyDescent="0.35">
      <c r="A68" s="6">
        <v>80928870</v>
      </c>
      <c r="B68" s="6" t="s">
        <v>4</v>
      </c>
      <c r="C68" s="6" t="s">
        <v>9</v>
      </c>
      <c r="D68" s="6" t="s">
        <v>8</v>
      </c>
      <c r="E68" s="5" t="s">
        <v>35</v>
      </c>
      <c r="F68" s="5" t="s">
        <v>21</v>
      </c>
      <c r="G68" s="5" t="s">
        <v>113</v>
      </c>
    </row>
    <row r="69" spans="1:7" x14ac:dyDescent="0.35">
      <c r="A69" s="6">
        <v>80929016</v>
      </c>
      <c r="B69" s="6" t="s">
        <v>15</v>
      </c>
      <c r="C69" s="6" t="s">
        <v>9</v>
      </c>
      <c r="D69" s="6" t="s">
        <v>13</v>
      </c>
      <c r="E69" s="5" t="s">
        <v>87</v>
      </c>
      <c r="F69" s="5" t="s">
        <v>195</v>
      </c>
      <c r="G69" s="5" t="s">
        <v>78</v>
      </c>
    </row>
    <row r="70" spans="1:7" x14ac:dyDescent="0.35">
      <c r="A70" s="6">
        <v>80929813</v>
      </c>
      <c r="B70" s="6" t="s">
        <v>4</v>
      </c>
      <c r="C70" s="6" t="s">
        <v>7</v>
      </c>
      <c r="D70" s="6" t="s">
        <v>8</v>
      </c>
      <c r="E70" s="5" t="s">
        <v>100</v>
      </c>
      <c r="F70" s="5" t="s">
        <v>41</v>
      </c>
      <c r="G70" s="5" t="s">
        <v>105</v>
      </c>
    </row>
    <row r="71" spans="1:7" x14ac:dyDescent="0.35">
      <c r="A71" s="6">
        <v>80931111</v>
      </c>
      <c r="B71" s="6" t="s">
        <v>16</v>
      </c>
      <c r="C71" s="6" t="s">
        <v>17</v>
      </c>
      <c r="D71" s="6" t="s">
        <v>17</v>
      </c>
      <c r="E71" s="5" t="s">
        <v>155</v>
      </c>
      <c r="F71" s="5" t="s">
        <v>86</v>
      </c>
      <c r="G71" s="5" t="s">
        <v>151</v>
      </c>
    </row>
    <row r="72" spans="1:7" x14ac:dyDescent="0.35">
      <c r="A72" s="6">
        <v>80931890</v>
      </c>
      <c r="B72" s="6" t="s">
        <v>4</v>
      </c>
      <c r="C72" s="6" t="s">
        <v>9</v>
      </c>
      <c r="D72" s="6" t="s">
        <v>12</v>
      </c>
      <c r="E72" s="5" t="s">
        <v>23</v>
      </c>
      <c r="F72" s="5" t="s">
        <v>35</v>
      </c>
      <c r="G72" s="5" t="s">
        <v>33</v>
      </c>
    </row>
    <row r="73" spans="1:7" x14ac:dyDescent="0.35">
      <c r="A73" s="6">
        <v>80932432</v>
      </c>
      <c r="B73" s="6" t="s">
        <v>4</v>
      </c>
      <c r="C73" s="6" t="s">
        <v>14</v>
      </c>
      <c r="D73" s="6" t="s">
        <v>6</v>
      </c>
      <c r="E73" s="5" t="s">
        <v>23</v>
      </c>
      <c r="F73" s="5" t="s">
        <v>28</v>
      </c>
      <c r="G73" s="5" t="s">
        <v>105</v>
      </c>
    </row>
    <row r="74" spans="1:7" x14ac:dyDescent="0.35">
      <c r="A74" s="6">
        <v>80932703</v>
      </c>
      <c r="B74" s="6" t="s">
        <v>4</v>
      </c>
      <c r="C74" s="6" t="s">
        <v>7</v>
      </c>
      <c r="D74" s="6" t="s">
        <v>6</v>
      </c>
      <c r="E74" s="5" t="s">
        <v>102</v>
      </c>
      <c r="F74" s="5" t="s">
        <v>42</v>
      </c>
      <c r="G74" s="5" t="s">
        <v>36</v>
      </c>
    </row>
    <row r="75" spans="1:7" x14ac:dyDescent="0.35">
      <c r="A75" s="6">
        <v>80932933</v>
      </c>
      <c r="B75" s="6" t="s">
        <v>15</v>
      </c>
      <c r="C75" s="6" t="s">
        <v>9</v>
      </c>
      <c r="D75" s="6" t="s">
        <v>13</v>
      </c>
      <c r="E75" s="5" t="s">
        <v>78</v>
      </c>
      <c r="F75" s="5" t="s">
        <v>93</v>
      </c>
      <c r="G75" s="5" t="s">
        <v>33</v>
      </c>
    </row>
    <row r="76" spans="1:7" x14ac:dyDescent="0.35">
      <c r="A76" s="6">
        <v>80934272</v>
      </c>
      <c r="B76" s="6" t="s">
        <v>4</v>
      </c>
      <c r="C76" s="6" t="s">
        <v>14</v>
      </c>
      <c r="D76" s="6" t="s">
        <v>6</v>
      </c>
      <c r="E76" s="5" t="s">
        <v>104</v>
      </c>
      <c r="F76" s="5" t="s">
        <v>35</v>
      </c>
      <c r="G76" s="5" t="s">
        <v>233</v>
      </c>
    </row>
    <row r="77" spans="1:7" x14ac:dyDescent="0.35">
      <c r="A77" s="6">
        <v>80934633</v>
      </c>
      <c r="B77" s="6" t="s">
        <v>4</v>
      </c>
      <c r="C77" s="6" t="s">
        <v>9</v>
      </c>
      <c r="D77" s="6" t="s">
        <v>11</v>
      </c>
      <c r="E77" s="5" t="s">
        <v>105</v>
      </c>
      <c r="F77" s="5" t="s">
        <v>32</v>
      </c>
      <c r="G77" s="5" t="s">
        <v>29</v>
      </c>
    </row>
    <row r="78" spans="1:7" x14ac:dyDescent="0.35">
      <c r="A78" s="6">
        <v>80935206</v>
      </c>
      <c r="B78" s="6" t="s">
        <v>4</v>
      </c>
      <c r="C78" s="6" t="s">
        <v>7</v>
      </c>
      <c r="D78" s="6" t="s">
        <v>11</v>
      </c>
      <c r="E78" s="5" t="s">
        <v>103</v>
      </c>
      <c r="F78" s="5" t="s">
        <v>36</v>
      </c>
      <c r="G78" s="5" t="s">
        <v>29</v>
      </c>
    </row>
    <row r="79" spans="1:7" x14ac:dyDescent="0.35">
      <c r="A79" s="6">
        <v>80935394</v>
      </c>
      <c r="B79" s="6" t="s">
        <v>4</v>
      </c>
      <c r="C79" s="6" t="s">
        <v>9</v>
      </c>
      <c r="D79" s="6" t="s">
        <v>6</v>
      </c>
      <c r="E79" s="5" t="s">
        <v>23</v>
      </c>
      <c r="F79" s="5" t="s">
        <v>28</v>
      </c>
      <c r="G79" s="5" t="s">
        <v>35</v>
      </c>
    </row>
    <row r="80" spans="1:7" x14ac:dyDescent="0.35">
      <c r="A80" s="6">
        <v>80937379</v>
      </c>
      <c r="B80" s="6" t="s">
        <v>4</v>
      </c>
      <c r="C80" s="6" t="s">
        <v>14</v>
      </c>
      <c r="D80" s="6" t="s">
        <v>8</v>
      </c>
      <c r="E80" s="5" t="s">
        <v>107</v>
      </c>
      <c r="F80" s="5" t="s">
        <v>183</v>
      </c>
      <c r="G80" s="5" t="s">
        <v>42</v>
      </c>
    </row>
    <row r="81" spans="1:7" x14ac:dyDescent="0.35">
      <c r="A81" s="6">
        <v>80939637</v>
      </c>
      <c r="B81" s="6" t="s">
        <v>4</v>
      </c>
      <c r="C81" s="6" t="s">
        <v>14</v>
      </c>
      <c r="D81" s="6" t="s">
        <v>8</v>
      </c>
      <c r="E81" s="5" t="s">
        <v>35</v>
      </c>
      <c r="F81" s="5" t="s">
        <v>29</v>
      </c>
      <c r="G81" s="5" t="s">
        <v>162</v>
      </c>
    </row>
    <row r="82" spans="1:7" x14ac:dyDescent="0.35">
      <c r="A82" s="6">
        <v>80943871</v>
      </c>
      <c r="B82" s="6" t="s">
        <v>4</v>
      </c>
      <c r="C82" s="6" t="s">
        <v>9</v>
      </c>
      <c r="D82" s="6" t="s">
        <v>6</v>
      </c>
      <c r="E82" s="5" t="s">
        <v>111</v>
      </c>
      <c r="F82" s="5" t="s">
        <v>35</v>
      </c>
      <c r="G82" s="5" t="s">
        <v>93</v>
      </c>
    </row>
    <row r="83" spans="1:7" x14ac:dyDescent="0.35">
      <c r="A83" s="6">
        <v>80947037</v>
      </c>
      <c r="B83" s="6" t="s">
        <v>16</v>
      </c>
      <c r="C83" s="6" t="s">
        <v>17</v>
      </c>
      <c r="D83" s="6" t="s">
        <v>17</v>
      </c>
      <c r="E83" s="5" t="s">
        <v>156</v>
      </c>
      <c r="F83" s="5" t="s">
        <v>117</v>
      </c>
      <c r="G83" s="5" t="s">
        <v>257</v>
      </c>
    </row>
    <row r="84" spans="1:7" x14ac:dyDescent="0.35">
      <c r="A84" s="6">
        <v>80952481</v>
      </c>
      <c r="B84" s="6" t="s">
        <v>4</v>
      </c>
      <c r="C84" s="6" t="s">
        <v>9</v>
      </c>
      <c r="D84" s="6" t="s">
        <v>8</v>
      </c>
      <c r="E84" s="5" t="s">
        <v>35</v>
      </c>
      <c r="F84" s="5" t="s">
        <v>46</v>
      </c>
      <c r="G84" s="5" t="s">
        <v>20</v>
      </c>
    </row>
    <row r="85" spans="1:7" x14ac:dyDescent="0.35">
      <c r="A85" s="6">
        <v>80954485</v>
      </c>
      <c r="B85" s="6" t="s">
        <v>4</v>
      </c>
      <c r="C85" s="6" t="s">
        <v>9</v>
      </c>
      <c r="D85" s="6" t="s">
        <v>8</v>
      </c>
      <c r="E85" s="5" t="s">
        <v>23</v>
      </c>
      <c r="F85" s="5" t="s">
        <v>33</v>
      </c>
      <c r="G85" s="5" t="s">
        <v>35</v>
      </c>
    </row>
    <row r="86" spans="1:7" x14ac:dyDescent="0.35">
      <c r="A86" s="6">
        <v>80954520</v>
      </c>
      <c r="B86" s="6" t="s">
        <v>4</v>
      </c>
      <c r="C86" s="6" t="s">
        <v>7</v>
      </c>
      <c r="D86" s="6" t="s">
        <v>6</v>
      </c>
      <c r="E86" s="5" t="s">
        <v>19</v>
      </c>
      <c r="F86" s="5" t="s">
        <v>35</v>
      </c>
      <c r="G86" s="5" t="s">
        <v>33</v>
      </c>
    </row>
    <row r="87" spans="1:7" x14ac:dyDescent="0.35">
      <c r="A87" s="6">
        <v>80956681</v>
      </c>
      <c r="B87" s="6" t="s">
        <v>4</v>
      </c>
      <c r="C87" s="6" t="s">
        <v>14</v>
      </c>
      <c r="D87" s="6" t="s">
        <v>8</v>
      </c>
      <c r="E87" s="5" t="s">
        <v>67</v>
      </c>
      <c r="F87" s="5" t="s">
        <v>35</v>
      </c>
      <c r="G87" s="5" t="s">
        <v>41</v>
      </c>
    </row>
    <row r="88" spans="1:7" x14ac:dyDescent="0.35">
      <c r="A88" s="6">
        <v>80956727</v>
      </c>
      <c r="B88" s="6" t="s">
        <v>4</v>
      </c>
      <c r="C88" s="6" t="s">
        <v>7</v>
      </c>
      <c r="D88" s="6" t="s">
        <v>6</v>
      </c>
      <c r="E88" s="5" t="s">
        <v>45</v>
      </c>
      <c r="F88" s="5" t="s">
        <v>35</v>
      </c>
      <c r="G88" s="5" t="s">
        <v>41</v>
      </c>
    </row>
    <row r="89" spans="1:7" x14ac:dyDescent="0.35">
      <c r="A89" s="6">
        <v>80957927</v>
      </c>
      <c r="B89" s="6" t="s">
        <v>15</v>
      </c>
      <c r="C89" s="6" t="s">
        <v>7</v>
      </c>
      <c r="D89" s="6" t="s">
        <v>11</v>
      </c>
      <c r="E89" s="5" t="s">
        <v>19</v>
      </c>
      <c r="F89" s="5" t="s">
        <v>80</v>
      </c>
      <c r="G89" s="5" t="s">
        <v>78</v>
      </c>
    </row>
    <row r="90" spans="1:7" x14ac:dyDescent="0.35">
      <c r="A90" s="6">
        <v>80963743</v>
      </c>
      <c r="B90" s="6" t="s">
        <v>4</v>
      </c>
      <c r="C90" s="6" t="s">
        <v>7</v>
      </c>
      <c r="D90" s="6" t="s">
        <v>6</v>
      </c>
      <c r="E90" s="5" t="s">
        <v>28</v>
      </c>
      <c r="F90" s="5" t="s">
        <v>35</v>
      </c>
      <c r="G90" s="5" t="s">
        <v>32</v>
      </c>
    </row>
    <row r="91" spans="1:7" x14ac:dyDescent="0.35">
      <c r="A91" s="6">
        <v>80971422</v>
      </c>
      <c r="B91" s="6" t="s">
        <v>4</v>
      </c>
      <c r="C91" s="6" t="s">
        <v>9</v>
      </c>
      <c r="D91" s="6" t="s">
        <v>8</v>
      </c>
      <c r="E91" s="5" t="s">
        <v>117</v>
      </c>
      <c r="F91" s="5" t="s">
        <v>80</v>
      </c>
      <c r="G91" s="5" t="s">
        <v>45</v>
      </c>
    </row>
    <row r="92" spans="1:7" x14ac:dyDescent="0.35">
      <c r="A92" s="6">
        <v>80980887</v>
      </c>
      <c r="B92" s="6" t="s">
        <v>4</v>
      </c>
      <c r="C92" s="6" t="s">
        <v>9</v>
      </c>
      <c r="D92" s="6" t="s">
        <v>11</v>
      </c>
      <c r="E92" s="5" t="s">
        <v>32</v>
      </c>
      <c r="F92" s="5" t="s">
        <v>99</v>
      </c>
      <c r="G92" s="5" t="s">
        <v>41</v>
      </c>
    </row>
    <row r="93" spans="1:7" x14ac:dyDescent="0.35">
      <c r="A93" s="6">
        <v>80981425</v>
      </c>
      <c r="B93" s="6" t="s">
        <v>4</v>
      </c>
      <c r="C93" s="6" t="s">
        <v>7</v>
      </c>
      <c r="D93" s="6" t="s">
        <v>6</v>
      </c>
      <c r="E93" s="5" t="s">
        <v>32</v>
      </c>
      <c r="F93" s="5" t="s">
        <v>35</v>
      </c>
      <c r="G93" s="5" t="s">
        <v>36</v>
      </c>
    </row>
    <row r="94" spans="1:7" x14ac:dyDescent="0.35">
      <c r="A94" s="6">
        <v>80982357</v>
      </c>
      <c r="B94" s="6" t="s">
        <v>4</v>
      </c>
      <c r="C94" s="6" t="s">
        <v>10</v>
      </c>
      <c r="D94" s="6" t="s">
        <v>8</v>
      </c>
      <c r="E94" s="5" t="s">
        <v>41</v>
      </c>
      <c r="F94" s="5" t="s">
        <v>138</v>
      </c>
      <c r="G94" s="5" t="s">
        <v>35</v>
      </c>
    </row>
    <row r="95" spans="1:7" x14ac:dyDescent="0.35">
      <c r="A95" s="6">
        <v>80984433</v>
      </c>
      <c r="B95" s="6" t="s">
        <v>4</v>
      </c>
      <c r="C95" s="6" t="s">
        <v>9</v>
      </c>
      <c r="D95" s="6" t="s">
        <v>8</v>
      </c>
      <c r="E95" s="5" t="s">
        <v>23</v>
      </c>
      <c r="F95" s="5" t="s">
        <v>68</v>
      </c>
      <c r="G95" s="5" t="s">
        <v>35</v>
      </c>
    </row>
    <row r="96" spans="1:7" x14ac:dyDescent="0.35">
      <c r="A96" s="6">
        <v>80985860</v>
      </c>
      <c r="B96" s="6" t="s">
        <v>15</v>
      </c>
      <c r="C96" s="6" t="s">
        <v>9</v>
      </c>
      <c r="D96" s="6" t="s">
        <v>8</v>
      </c>
      <c r="E96" s="5" t="s">
        <v>42</v>
      </c>
      <c r="F96" s="5" t="s">
        <v>78</v>
      </c>
      <c r="G96" s="5" t="s">
        <v>253</v>
      </c>
    </row>
    <row r="97" spans="1:7" x14ac:dyDescent="0.35">
      <c r="A97" s="6">
        <v>80986680</v>
      </c>
      <c r="B97" s="6" t="s">
        <v>4</v>
      </c>
      <c r="C97" s="6" t="s">
        <v>14</v>
      </c>
      <c r="D97" s="6" t="s">
        <v>13</v>
      </c>
      <c r="E97" s="5" t="s">
        <v>19</v>
      </c>
      <c r="F97" s="5" t="s">
        <v>32</v>
      </c>
      <c r="G97" s="5" t="s">
        <v>105</v>
      </c>
    </row>
    <row r="98" spans="1:7" x14ac:dyDescent="0.35">
      <c r="A98" s="6">
        <v>80990987</v>
      </c>
      <c r="B98" s="6" t="s">
        <v>4</v>
      </c>
      <c r="C98" s="6" t="s">
        <v>14</v>
      </c>
      <c r="D98" s="6" t="s">
        <v>8</v>
      </c>
      <c r="E98" s="5" t="s">
        <v>28</v>
      </c>
      <c r="F98" s="5" t="s">
        <v>35</v>
      </c>
      <c r="G98" s="5" t="s">
        <v>33</v>
      </c>
    </row>
    <row r="99" spans="1:7" x14ac:dyDescent="0.35">
      <c r="A99" s="6">
        <v>80995824</v>
      </c>
      <c r="B99" s="6" t="s">
        <v>4</v>
      </c>
      <c r="C99" s="6" t="s">
        <v>9</v>
      </c>
      <c r="D99" s="6" t="s">
        <v>8</v>
      </c>
      <c r="E99" s="5" t="s">
        <v>23</v>
      </c>
      <c r="F99" s="5" t="s">
        <v>35</v>
      </c>
      <c r="G99" s="5" t="s">
        <v>22</v>
      </c>
    </row>
    <row r="100" spans="1:7" x14ac:dyDescent="0.35">
      <c r="A100" s="6">
        <v>80997709</v>
      </c>
      <c r="B100" s="6" t="s">
        <v>4</v>
      </c>
      <c r="C100" s="6" t="s">
        <v>7</v>
      </c>
      <c r="D100" s="6" t="s">
        <v>8</v>
      </c>
      <c r="E100" s="5" t="s">
        <v>40</v>
      </c>
      <c r="F100" s="5" t="s">
        <v>19</v>
      </c>
      <c r="G100" s="5" t="s">
        <v>35</v>
      </c>
    </row>
    <row r="101" spans="1:7" x14ac:dyDescent="0.35">
      <c r="A101" s="6">
        <v>80997722</v>
      </c>
      <c r="B101" s="6" t="s">
        <v>4</v>
      </c>
      <c r="C101" s="6" t="s">
        <v>7</v>
      </c>
      <c r="D101" s="6" t="s">
        <v>8</v>
      </c>
      <c r="E101" s="5" t="s">
        <v>35</v>
      </c>
      <c r="F101" s="5" t="s">
        <v>93</v>
      </c>
      <c r="G101" s="5" t="s">
        <v>162</v>
      </c>
    </row>
    <row r="102" spans="1:7" x14ac:dyDescent="0.35">
      <c r="A102" s="6">
        <v>80999360</v>
      </c>
      <c r="B102" s="6" t="s">
        <v>4</v>
      </c>
      <c r="C102" s="6" t="s">
        <v>9</v>
      </c>
      <c r="D102" s="6" t="s">
        <v>6</v>
      </c>
      <c r="E102" s="5" t="s">
        <v>23</v>
      </c>
      <c r="F102" s="5" t="s">
        <v>31</v>
      </c>
      <c r="G102" s="5" t="s">
        <v>35</v>
      </c>
    </row>
    <row r="103" spans="1:7" x14ac:dyDescent="0.35">
      <c r="A103" s="6">
        <v>81000379</v>
      </c>
      <c r="B103" s="6" t="s">
        <v>4</v>
      </c>
      <c r="C103" s="6" t="s">
        <v>9</v>
      </c>
      <c r="D103" s="6" t="s">
        <v>13</v>
      </c>
      <c r="E103" s="5" t="s">
        <v>61</v>
      </c>
      <c r="F103" s="5" t="s">
        <v>35</v>
      </c>
      <c r="G103" s="5" t="s">
        <v>162</v>
      </c>
    </row>
    <row r="104" spans="1:7" x14ac:dyDescent="0.35">
      <c r="A104" s="6">
        <v>81003804</v>
      </c>
      <c r="B104" s="6" t="s">
        <v>4</v>
      </c>
      <c r="C104" s="6" t="s">
        <v>10</v>
      </c>
      <c r="D104" s="6" t="s">
        <v>12</v>
      </c>
      <c r="E104" s="5" t="s">
        <v>77</v>
      </c>
      <c r="F104" s="5" t="s">
        <v>35</v>
      </c>
      <c r="G104" s="5" t="s">
        <v>237</v>
      </c>
    </row>
    <row r="105" spans="1:7" x14ac:dyDescent="0.35">
      <c r="A105" s="6">
        <v>81004162</v>
      </c>
      <c r="B105" s="6" t="s">
        <v>4</v>
      </c>
      <c r="C105" s="6" t="s">
        <v>9</v>
      </c>
      <c r="D105" s="6" t="s">
        <v>11</v>
      </c>
      <c r="E105" s="5" t="s">
        <v>121</v>
      </c>
      <c r="F105" s="5" t="s">
        <v>185</v>
      </c>
      <c r="G105" s="5" t="s">
        <v>150</v>
      </c>
    </row>
    <row r="106" spans="1:7" x14ac:dyDescent="0.35">
      <c r="A106" s="6">
        <v>81005862</v>
      </c>
      <c r="B106" s="6" t="s">
        <v>4</v>
      </c>
      <c r="C106" s="6" t="s">
        <v>14</v>
      </c>
      <c r="D106" s="6" t="s">
        <v>8</v>
      </c>
      <c r="E106" s="5" t="s">
        <v>35</v>
      </c>
      <c r="F106" s="5" t="s">
        <v>28</v>
      </c>
      <c r="G106" s="5" t="s">
        <v>162</v>
      </c>
    </row>
    <row r="107" spans="1:7" x14ac:dyDescent="0.35">
      <c r="A107" s="6">
        <v>81008151</v>
      </c>
      <c r="B107" s="6" t="s">
        <v>4</v>
      </c>
      <c r="C107" s="6" t="s">
        <v>7</v>
      </c>
      <c r="D107" s="6" t="s">
        <v>11</v>
      </c>
      <c r="E107" s="5" t="s">
        <v>19</v>
      </c>
      <c r="F107" s="5" t="s">
        <v>78</v>
      </c>
      <c r="G107" s="5" t="s">
        <v>42</v>
      </c>
    </row>
    <row r="108" spans="1:7" x14ac:dyDescent="0.35">
      <c r="A108" s="6">
        <v>81008381</v>
      </c>
      <c r="B108" s="6" t="s">
        <v>4</v>
      </c>
      <c r="C108" s="6" t="s">
        <v>10</v>
      </c>
      <c r="D108" s="6" t="s">
        <v>8</v>
      </c>
      <c r="E108" s="5" t="s">
        <v>50</v>
      </c>
      <c r="F108" s="5" t="s">
        <v>35</v>
      </c>
      <c r="G108" s="5" t="s">
        <v>23</v>
      </c>
    </row>
    <row r="109" spans="1:7" x14ac:dyDescent="0.35">
      <c r="A109" s="6">
        <v>81014293</v>
      </c>
      <c r="B109" s="6" t="s">
        <v>4</v>
      </c>
      <c r="C109" s="6" t="s">
        <v>9</v>
      </c>
      <c r="D109" s="6" t="s">
        <v>12</v>
      </c>
      <c r="E109" s="5" t="s">
        <v>35</v>
      </c>
      <c r="F109" s="5" t="s">
        <v>27</v>
      </c>
      <c r="G109" s="5" t="s">
        <v>23</v>
      </c>
    </row>
    <row r="110" spans="1:7" x14ac:dyDescent="0.35">
      <c r="A110" s="6">
        <v>81016502</v>
      </c>
      <c r="B110" s="6" t="s">
        <v>4</v>
      </c>
      <c r="C110" s="6" t="s">
        <v>7</v>
      </c>
      <c r="D110" s="6" t="s">
        <v>8</v>
      </c>
      <c r="E110" s="5" t="s">
        <v>20</v>
      </c>
      <c r="F110" s="5" t="s">
        <v>87</v>
      </c>
      <c r="G110" s="5" t="s">
        <v>35</v>
      </c>
    </row>
    <row r="111" spans="1:7" x14ac:dyDescent="0.35">
      <c r="A111" s="6">
        <v>81016702</v>
      </c>
      <c r="B111" s="6" t="s">
        <v>4</v>
      </c>
      <c r="C111" s="6" t="s">
        <v>5</v>
      </c>
      <c r="D111" s="6" t="s">
        <v>8</v>
      </c>
      <c r="E111" s="5" t="s">
        <v>35</v>
      </c>
      <c r="F111" s="5" t="s">
        <v>28</v>
      </c>
      <c r="G111" s="5" t="s">
        <v>19</v>
      </c>
    </row>
    <row r="112" spans="1:7" x14ac:dyDescent="0.35">
      <c r="A112" s="6">
        <v>81019452</v>
      </c>
      <c r="B112" s="6" t="s">
        <v>4</v>
      </c>
      <c r="C112" s="6" t="s">
        <v>10</v>
      </c>
      <c r="D112" s="6" t="s">
        <v>8</v>
      </c>
      <c r="E112" s="5" t="s">
        <v>35</v>
      </c>
      <c r="F112" s="5" t="s">
        <v>23</v>
      </c>
      <c r="G112" s="5" t="s">
        <v>21</v>
      </c>
    </row>
    <row r="113" spans="1:7" x14ac:dyDescent="0.35">
      <c r="A113" s="6">
        <v>81023885</v>
      </c>
      <c r="B113" s="6" t="s">
        <v>15</v>
      </c>
      <c r="C113" s="6" t="s">
        <v>10</v>
      </c>
      <c r="D113" s="6" t="s">
        <v>11</v>
      </c>
      <c r="E113" s="5" t="s">
        <v>19</v>
      </c>
      <c r="F113" s="5" t="s">
        <v>78</v>
      </c>
      <c r="G113" s="5" t="s">
        <v>32</v>
      </c>
    </row>
    <row r="114" spans="1:7" x14ac:dyDescent="0.35">
      <c r="A114" s="6">
        <v>81024310</v>
      </c>
      <c r="B114" s="6" t="s">
        <v>4</v>
      </c>
      <c r="C114" s="6" t="s">
        <v>7</v>
      </c>
      <c r="D114" s="6" t="s">
        <v>8</v>
      </c>
      <c r="E114" s="5" t="s">
        <v>60</v>
      </c>
      <c r="F114" s="5" t="s">
        <v>195</v>
      </c>
      <c r="G114" s="5" t="s">
        <v>105</v>
      </c>
    </row>
    <row r="115" spans="1:7" x14ac:dyDescent="0.35">
      <c r="A115" s="6">
        <v>81026097</v>
      </c>
      <c r="B115" s="6" t="s">
        <v>4</v>
      </c>
      <c r="C115" s="6" t="s">
        <v>10</v>
      </c>
      <c r="D115" s="6" t="s">
        <v>8</v>
      </c>
      <c r="E115" s="5" t="s">
        <v>23</v>
      </c>
      <c r="F115" s="5" t="s">
        <v>35</v>
      </c>
      <c r="G115" s="5" t="s">
        <v>21</v>
      </c>
    </row>
    <row r="116" spans="1:7" x14ac:dyDescent="0.35">
      <c r="A116" s="6">
        <v>81032029</v>
      </c>
      <c r="B116" s="6" t="s">
        <v>15</v>
      </c>
      <c r="C116" s="6" t="s">
        <v>9</v>
      </c>
      <c r="D116" s="6" t="s">
        <v>12</v>
      </c>
      <c r="E116" s="5" t="s">
        <v>19</v>
      </c>
      <c r="F116" s="5" t="s">
        <v>205</v>
      </c>
      <c r="G116" s="5" t="s">
        <v>35</v>
      </c>
    </row>
    <row r="117" spans="1:7" x14ac:dyDescent="0.35">
      <c r="A117" s="6">
        <v>81035936</v>
      </c>
      <c r="B117" s="6" t="s">
        <v>4</v>
      </c>
      <c r="C117" s="6" t="s">
        <v>14</v>
      </c>
      <c r="D117" s="6" t="s">
        <v>8</v>
      </c>
      <c r="E117" s="5" t="s">
        <v>35</v>
      </c>
      <c r="F117" s="5" t="s">
        <v>28</v>
      </c>
      <c r="G117" s="5" t="s">
        <v>162</v>
      </c>
    </row>
    <row r="118" spans="1:7" x14ac:dyDescent="0.35">
      <c r="A118" s="6">
        <v>81039979</v>
      </c>
      <c r="B118" s="6" t="s">
        <v>4</v>
      </c>
      <c r="C118" s="6" t="s">
        <v>14</v>
      </c>
      <c r="D118" s="6" t="s">
        <v>13</v>
      </c>
      <c r="E118" s="5" t="s">
        <v>28</v>
      </c>
      <c r="F118" s="5" t="s">
        <v>35</v>
      </c>
      <c r="G118" s="5" t="s">
        <v>36</v>
      </c>
    </row>
    <row r="119" spans="1:7" x14ac:dyDescent="0.35">
      <c r="A119" s="6">
        <v>81041105</v>
      </c>
      <c r="B119" s="6" t="s">
        <v>4</v>
      </c>
      <c r="C119" s="6" t="s">
        <v>9</v>
      </c>
      <c r="D119" s="6" t="s">
        <v>12</v>
      </c>
      <c r="E119" s="5" t="s">
        <v>35</v>
      </c>
      <c r="F119" s="5" t="s">
        <v>36</v>
      </c>
      <c r="G119" s="5" t="s">
        <v>23</v>
      </c>
    </row>
    <row r="120" spans="1:7" x14ac:dyDescent="0.35">
      <c r="A120" s="6">
        <v>81043382</v>
      </c>
      <c r="B120" s="6" t="s">
        <v>4</v>
      </c>
      <c r="C120" s="6" t="s">
        <v>9</v>
      </c>
      <c r="D120" s="6" t="s">
        <v>6</v>
      </c>
      <c r="E120" s="5" t="s">
        <v>107</v>
      </c>
      <c r="F120" s="5" t="s">
        <v>45</v>
      </c>
      <c r="G120" s="5" t="s">
        <v>183</v>
      </c>
    </row>
    <row r="121" spans="1:7" x14ac:dyDescent="0.35">
      <c r="A121" s="6">
        <v>81045142</v>
      </c>
      <c r="B121" s="6" t="s">
        <v>4</v>
      </c>
      <c r="C121" s="6" t="s">
        <v>7</v>
      </c>
      <c r="D121" s="6" t="s">
        <v>8</v>
      </c>
      <c r="E121" s="5" t="s">
        <v>45</v>
      </c>
      <c r="F121" s="5" t="s">
        <v>36</v>
      </c>
      <c r="G121" s="5" t="s">
        <v>243</v>
      </c>
    </row>
    <row r="122" spans="1:7" x14ac:dyDescent="0.35">
      <c r="A122" s="6">
        <v>81046746</v>
      </c>
      <c r="B122" s="6" t="s">
        <v>4</v>
      </c>
      <c r="C122" s="6" t="s">
        <v>14</v>
      </c>
      <c r="D122" s="6" t="s">
        <v>12</v>
      </c>
      <c r="E122" s="5" t="s">
        <v>50</v>
      </c>
      <c r="F122" s="5" t="s">
        <v>35</v>
      </c>
      <c r="G122" s="5" t="s">
        <v>31</v>
      </c>
    </row>
    <row r="123" spans="1:7" x14ac:dyDescent="0.35">
      <c r="A123" s="6">
        <v>81050293</v>
      </c>
      <c r="B123" s="6" t="s">
        <v>4</v>
      </c>
      <c r="C123" s="6" t="s">
        <v>9</v>
      </c>
      <c r="D123" s="6" t="s">
        <v>6</v>
      </c>
      <c r="E123" s="5" t="s">
        <v>36</v>
      </c>
      <c r="F123" s="5" t="s">
        <v>35</v>
      </c>
      <c r="G123" s="5" t="s">
        <v>162</v>
      </c>
    </row>
    <row r="124" spans="1:7" x14ac:dyDescent="0.35">
      <c r="A124" s="6">
        <v>81050743</v>
      </c>
      <c r="B124" s="6" t="s">
        <v>4</v>
      </c>
      <c r="C124" s="6" t="s">
        <v>9</v>
      </c>
      <c r="D124" s="6" t="s">
        <v>13</v>
      </c>
      <c r="E124" s="5" t="s">
        <v>122</v>
      </c>
      <c r="F124" s="5" t="s">
        <v>35</v>
      </c>
      <c r="G124" s="5" t="s">
        <v>150</v>
      </c>
    </row>
    <row r="125" spans="1:7" x14ac:dyDescent="0.35">
      <c r="A125" s="6">
        <v>81055445</v>
      </c>
      <c r="B125" s="6" t="s">
        <v>4</v>
      </c>
      <c r="C125" s="6" t="s">
        <v>7</v>
      </c>
      <c r="D125" s="6" t="s">
        <v>6</v>
      </c>
      <c r="E125" s="5" t="s">
        <v>124</v>
      </c>
      <c r="F125" s="5" t="s">
        <v>35</v>
      </c>
      <c r="G125" s="5" t="s">
        <v>33</v>
      </c>
    </row>
    <row r="126" spans="1:7" x14ac:dyDescent="0.35">
      <c r="A126" s="6">
        <v>81056651</v>
      </c>
      <c r="B126" s="6" t="s">
        <v>4</v>
      </c>
      <c r="C126" s="6" t="s">
        <v>9</v>
      </c>
      <c r="D126" s="6" t="s">
        <v>11</v>
      </c>
      <c r="E126" s="5" t="s">
        <v>126</v>
      </c>
      <c r="F126" s="5" t="s">
        <v>35</v>
      </c>
      <c r="G126" s="5" t="s">
        <v>244</v>
      </c>
    </row>
    <row r="127" spans="1:7" x14ac:dyDescent="0.35">
      <c r="A127" s="6">
        <v>81061259</v>
      </c>
      <c r="B127" s="6" t="s">
        <v>4</v>
      </c>
      <c r="C127" s="6" t="s">
        <v>9</v>
      </c>
      <c r="D127" s="6" t="s">
        <v>12</v>
      </c>
      <c r="E127" s="5" t="s">
        <v>50</v>
      </c>
      <c r="F127" s="5" t="s">
        <v>35</v>
      </c>
      <c r="G127" s="5" t="s">
        <v>42</v>
      </c>
    </row>
    <row r="128" spans="1:7" x14ac:dyDescent="0.35">
      <c r="A128" s="6">
        <v>81069681</v>
      </c>
      <c r="B128" s="6" t="s">
        <v>4</v>
      </c>
      <c r="C128" s="6" t="s">
        <v>14</v>
      </c>
      <c r="D128" s="6" t="s">
        <v>11</v>
      </c>
      <c r="E128" s="5" t="s">
        <v>23</v>
      </c>
      <c r="F128" s="5" t="s">
        <v>20</v>
      </c>
      <c r="G128" s="5" t="s">
        <v>35</v>
      </c>
    </row>
    <row r="129" spans="1:7" x14ac:dyDescent="0.35">
      <c r="A129" s="6">
        <v>81076665</v>
      </c>
      <c r="B129" s="6" t="s">
        <v>15</v>
      </c>
      <c r="C129" s="6" t="s">
        <v>14</v>
      </c>
      <c r="D129" s="6" t="s">
        <v>13</v>
      </c>
      <c r="E129" s="5" t="s">
        <v>28</v>
      </c>
      <c r="F129" s="5" t="s">
        <v>35</v>
      </c>
      <c r="G129" s="5" t="s">
        <v>90</v>
      </c>
    </row>
    <row r="130" spans="1:7" x14ac:dyDescent="0.35">
      <c r="A130" s="6">
        <v>81080622</v>
      </c>
      <c r="B130" s="6" t="s">
        <v>4</v>
      </c>
      <c r="C130" s="6" t="s">
        <v>10</v>
      </c>
      <c r="D130" s="6" t="s">
        <v>11</v>
      </c>
      <c r="E130" s="5" t="s">
        <v>127</v>
      </c>
      <c r="F130" s="5" t="s">
        <v>33</v>
      </c>
      <c r="G130" s="5" t="s">
        <v>246</v>
      </c>
    </row>
    <row r="131" spans="1:7" x14ac:dyDescent="0.35">
      <c r="A131" s="6">
        <v>81083944</v>
      </c>
      <c r="B131" s="6" t="s">
        <v>4</v>
      </c>
      <c r="C131" s="6" t="s">
        <v>14</v>
      </c>
      <c r="D131" s="6" t="s">
        <v>11</v>
      </c>
      <c r="E131" s="5" t="s">
        <v>128</v>
      </c>
      <c r="F131" s="5" t="s">
        <v>23</v>
      </c>
      <c r="G131" s="5" t="s">
        <v>52</v>
      </c>
    </row>
    <row r="132" spans="1:7" x14ac:dyDescent="0.35">
      <c r="A132" s="6">
        <v>81097428</v>
      </c>
      <c r="B132" s="6" t="s">
        <v>4</v>
      </c>
      <c r="C132" s="6" t="s">
        <v>9</v>
      </c>
      <c r="D132" s="6" t="s">
        <v>12</v>
      </c>
      <c r="E132" s="5" t="s">
        <v>129</v>
      </c>
      <c r="F132" s="5" t="s">
        <v>36</v>
      </c>
      <c r="G132" s="5" t="s">
        <v>152</v>
      </c>
    </row>
    <row r="133" spans="1:7" x14ac:dyDescent="0.35">
      <c r="A133" s="6">
        <v>81100501</v>
      </c>
      <c r="B133" s="6" t="s">
        <v>15</v>
      </c>
      <c r="C133" s="6" t="s">
        <v>5</v>
      </c>
      <c r="D133" s="6" t="s">
        <v>6</v>
      </c>
      <c r="E133" s="5" t="s">
        <v>50</v>
      </c>
      <c r="F133" s="5" t="s">
        <v>42</v>
      </c>
      <c r="G133" s="5" t="s">
        <v>35</v>
      </c>
    </row>
    <row r="134" spans="1:7" x14ac:dyDescent="0.35">
      <c r="A134" s="6">
        <v>81101042</v>
      </c>
      <c r="B134" s="6" t="s">
        <v>4</v>
      </c>
      <c r="C134" s="6" t="s">
        <v>10</v>
      </c>
      <c r="D134" s="6" t="s">
        <v>11</v>
      </c>
      <c r="E134" s="5" t="s">
        <v>130</v>
      </c>
      <c r="F134" s="5" t="s">
        <v>35</v>
      </c>
      <c r="G134" s="5" t="s">
        <v>41</v>
      </c>
    </row>
    <row r="135" spans="1:7" x14ac:dyDescent="0.35">
      <c r="A135" s="6">
        <v>81105962</v>
      </c>
      <c r="B135" s="6" t="s">
        <v>4</v>
      </c>
      <c r="C135" s="6" t="s">
        <v>10</v>
      </c>
      <c r="D135" s="6" t="s">
        <v>11</v>
      </c>
      <c r="E135" s="5" t="s">
        <v>32</v>
      </c>
      <c r="F135" s="5" t="s">
        <v>60</v>
      </c>
      <c r="G135" s="5" t="s">
        <v>35</v>
      </c>
    </row>
    <row r="136" spans="1:7" x14ac:dyDescent="0.35">
      <c r="A136" s="6">
        <v>81107843</v>
      </c>
      <c r="B136" s="6" t="s">
        <v>4</v>
      </c>
      <c r="C136" s="6" t="s">
        <v>9</v>
      </c>
      <c r="D136" s="6" t="s">
        <v>6</v>
      </c>
      <c r="E136" s="5" t="s">
        <v>26</v>
      </c>
      <c r="F136" s="5" t="s">
        <v>35</v>
      </c>
      <c r="G136" s="5" t="s">
        <v>113</v>
      </c>
    </row>
    <row r="137" spans="1:7" x14ac:dyDescent="0.35">
      <c r="A137" s="6">
        <v>81107877</v>
      </c>
      <c r="B137" s="6" t="s">
        <v>4</v>
      </c>
      <c r="C137" s="6" t="s">
        <v>10</v>
      </c>
      <c r="D137" s="6" t="s">
        <v>12</v>
      </c>
      <c r="E137" s="5" t="s">
        <v>33</v>
      </c>
      <c r="F137" s="5" t="s">
        <v>41</v>
      </c>
      <c r="G137" s="5" t="s">
        <v>35</v>
      </c>
    </row>
    <row r="138" spans="1:7" x14ac:dyDescent="0.35">
      <c r="A138" s="6">
        <v>81108159</v>
      </c>
      <c r="B138" s="6" t="s">
        <v>4</v>
      </c>
      <c r="C138" s="6" t="s">
        <v>9</v>
      </c>
      <c r="D138" s="6" t="s">
        <v>11</v>
      </c>
      <c r="E138" s="5" t="s">
        <v>28</v>
      </c>
      <c r="F138" s="5" t="s">
        <v>35</v>
      </c>
      <c r="G138" s="5" t="s">
        <v>105</v>
      </c>
    </row>
    <row r="139" spans="1:7" x14ac:dyDescent="0.35">
      <c r="A139" s="6">
        <v>81109807</v>
      </c>
      <c r="B139" s="6" t="s">
        <v>4</v>
      </c>
      <c r="C139" s="6" t="s">
        <v>9</v>
      </c>
      <c r="D139" s="6" t="s">
        <v>11</v>
      </c>
      <c r="E139" s="5" t="s">
        <v>67</v>
      </c>
      <c r="F139" s="5" t="s">
        <v>35</v>
      </c>
      <c r="G139" s="5" t="s">
        <v>36</v>
      </c>
    </row>
    <row r="140" spans="1:7" x14ac:dyDescent="0.35">
      <c r="A140" s="6">
        <v>81117753</v>
      </c>
      <c r="B140" s="6" t="s">
        <v>15</v>
      </c>
      <c r="C140" s="6" t="s">
        <v>7</v>
      </c>
      <c r="D140" s="6" t="s">
        <v>6</v>
      </c>
      <c r="E140" s="5" t="s">
        <v>23</v>
      </c>
      <c r="F140" s="5" t="s">
        <v>78</v>
      </c>
      <c r="G140" s="5" t="s">
        <v>21</v>
      </c>
    </row>
    <row r="141" spans="1:7" x14ac:dyDescent="0.35">
      <c r="A141" s="6">
        <v>81120800</v>
      </c>
      <c r="B141" s="6" t="s">
        <v>4</v>
      </c>
      <c r="C141" s="6" t="s">
        <v>10</v>
      </c>
      <c r="D141" s="6" t="s">
        <v>8</v>
      </c>
      <c r="E141" s="5" t="s">
        <v>117</v>
      </c>
      <c r="F141" s="5" t="s">
        <v>46</v>
      </c>
      <c r="G141" s="5" t="s">
        <v>123</v>
      </c>
    </row>
    <row r="142" spans="1:7" x14ac:dyDescent="0.35">
      <c r="A142" s="6">
        <v>81122860</v>
      </c>
      <c r="B142" s="6" t="s">
        <v>4</v>
      </c>
      <c r="C142" s="6" t="s">
        <v>9</v>
      </c>
      <c r="D142" s="6" t="s">
        <v>6</v>
      </c>
      <c r="E142" s="5" t="s">
        <v>20</v>
      </c>
      <c r="F142" s="5" t="s">
        <v>35</v>
      </c>
      <c r="G142" s="5" t="s">
        <v>33</v>
      </c>
    </row>
    <row r="143" spans="1:7" x14ac:dyDescent="0.35">
      <c r="A143" s="6">
        <v>81123446</v>
      </c>
      <c r="B143" s="6" t="s">
        <v>4</v>
      </c>
      <c r="C143" s="6" t="s">
        <v>7</v>
      </c>
      <c r="D143" s="6" t="s">
        <v>12</v>
      </c>
      <c r="E143" s="5" t="s">
        <v>113</v>
      </c>
      <c r="F143" s="5" t="s">
        <v>23</v>
      </c>
      <c r="G143" s="5" t="s">
        <v>35</v>
      </c>
    </row>
    <row r="144" spans="1:7" x14ac:dyDescent="0.35">
      <c r="A144" s="6">
        <v>81139376</v>
      </c>
      <c r="B144" s="6" t="s">
        <v>4</v>
      </c>
      <c r="C144" s="6" t="s">
        <v>9</v>
      </c>
      <c r="D144" s="6" t="s">
        <v>12</v>
      </c>
      <c r="E144" s="5" t="s">
        <v>132</v>
      </c>
      <c r="F144" s="5" t="s">
        <v>41</v>
      </c>
      <c r="G144" s="5" t="s">
        <v>105</v>
      </c>
    </row>
    <row r="145" spans="1:7" x14ac:dyDescent="0.35">
      <c r="A145" s="6">
        <v>81141824</v>
      </c>
      <c r="B145" s="6" t="s">
        <v>4</v>
      </c>
      <c r="C145" s="6" t="s">
        <v>9</v>
      </c>
      <c r="D145" s="6" t="s">
        <v>11</v>
      </c>
      <c r="E145" s="5" t="s">
        <v>133</v>
      </c>
      <c r="F145" s="5" t="s">
        <v>36</v>
      </c>
      <c r="G145" s="5" t="s">
        <v>87</v>
      </c>
    </row>
    <row r="146" spans="1:7" x14ac:dyDescent="0.35">
      <c r="A146" s="6">
        <v>81142670</v>
      </c>
      <c r="B146" s="6" t="s">
        <v>15</v>
      </c>
      <c r="C146" s="6" t="s">
        <v>9</v>
      </c>
      <c r="D146" s="6" t="s">
        <v>11</v>
      </c>
      <c r="E146" s="5" t="s">
        <v>154</v>
      </c>
      <c r="F146" s="5" t="s">
        <v>36</v>
      </c>
      <c r="G146" s="5" t="s">
        <v>60</v>
      </c>
    </row>
    <row r="147" spans="1:7" x14ac:dyDescent="0.35">
      <c r="A147" s="6">
        <v>81143030</v>
      </c>
      <c r="B147" s="6" t="s">
        <v>4</v>
      </c>
      <c r="C147" s="6" t="s">
        <v>9</v>
      </c>
      <c r="D147" s="6" t="s">
        <v>6</v>
      </c>
      <c r="E147" s="5" t="s">
        <v>84</v>
      </c>
      <c r="F147" s="5" t="s">
        <v>45</v>
      </c>
      <c r="G147" s="5" t="s">
        <v>35</v>
      </c>
    </row>
    <row r="148" spans="1:7" x14ac:dyDescent="0.35">
      <c r="A148" s="6">
        <v>81144409</v>
      </c>
      <c r="B148" s="6" t="s">
        <v>4</v>
      </c>
      <c r="C148" s="6" t="s">
        <v>7</v>
      </c>
      <c r="D148" s="6" t="s">
        <v>6</v>
      </c>
      <c r="E148" s="5" t="s">
        <v>29</v>
      </c>
      <c r="F148" s="5" t="s">
        <v>32</v>
      </c>
      <c r="G148" s="5" t="s">
        <v>78</v>
      </c>
    </row>
    <row r="149" spans="1:7" x14ac:dyDescent="0.35">
      <c r="A149" s="6">
        <v>81165003</v>
      </c>
      <c r="B149" s="6" t="s">
        <v>4</v>
      </c>
      <c r="C149" s="6" t="s">
        <v>9</v>
      </c>
      <c r="D149" s="6" t="s">
        <v>6</v>
      </c>
      <c r="E149" s="5" t="s">
        <v>35</v>
      </c>
      <c r="F149" s="5" t="s">
        <v>202</v>
      </c>
      <c r="G149" s="5" t="s">
        <v>136</v>
      </c>
    </row>
    <row r="150" spans="1:7" x14ac:dyDescent="0.35">
      <c r="A150" s="6">
        <v>81170058</v>
      </c>
      <c r="B150" s="6" t="s">
        <v>4</v>
      </c>
      <c r="C150" s="6" t="s">
        <v>7</v>
      </c>
      <c r="D150" s="6" t="s">
        <v>8</v>
      </c>
      <c r="E150" s="5" t="s">
        <v>20</v>
      </c>
      <c r="F150" s="5" t="s">
        <v>35</v>
      </c>
      <c r="G150" s="5" t="s">
        <v>42</v>
      </c>
    </row>
    <row r="151" spans="1:7" x14ac:dyDescent="0.35">
      <c r="A151" s="6">
        <v>81343409</v>
      </c>
      <c r="B151" s="6" t="s">
        <v>15</v>
      </c>
      <c r="C151" s="6" t="s">
        <v>9</v>
      </c>
      <c r="D151" s="6" t="s">
        <v>8</v>
      </c>
      <c r="E151" s="5" t="s">
        <v>35</v>
      </c>
      <c r="F151" s="5" t="s">
        <v>29</v>
      </c>
      <c r="G151" s="5" t="s">
        <v>48</v>
      </c>
    </row>
    <row r="152" spans="1:7" x14ac:dyDescent="0.35">
      <c r="A152" s="6">
        <v>81416088</v>
      </c>
      <c r="B152" s="6" t="s">
        <v>4</v>
      </c>
      <c r="C152" s="6" t="s">
        <v>9</v>
      </c>
      <c r="D152" s="6" t="s">
        <v>6</v>
      </c>
      <c r="E152" s="5" t="s">
        <v>78</v>
      </c>
      <c r="F152" s="5" t="s">
        <v>33</v>
      </c>
      <c r="G152" s="5" t="s">
        <v>61</v>
      </c>
    </row>
    <row r="153" spans="1:7" x14ac:dyDescent="0.35">
      <c r="A153" s="6">
        <v>81445977</v>
      </c>
      <c r="B153" s="6" t="s">
        <v>4</v>
      </c>
      <c r="C153" s="6" t="s">
        <v>9</v>
      </c>
      <c r="D153" s="6" t="s">
        <v>12</v>
      </c>
      <c r="E153" s="5" t="s">
        <v>23</v>
      </c>
      <c r="F153" s="5" t="s">
        <v>35</v>
      </c>
      <c r="G153" s="5" t="s">
        <v>20</v>
      </c>
    </row>
    <row r="154" spans="1:7" x14ac:dyDescent="0.35">
      <c r="A154" s="6">
        <v>81459595</v>
      </c>
      <c r="B154" s="6" t="s">
        <v>4</v>
      </c>
      <c r="C154" s="6" t="s">
        <v>9</v>
      </c>
      <c r="D154" s="6" t="s">
        <v>6</v>
      </c>
      <c r="E154" s="5" t="s">
        <v>25</v>
      </c>
      <c r="F154" s="5" t="s">
        <v>45</v>
      </c>
      <c r="G154" s="5" t="s">
        <v>35</v>
      </c>
    </row>
    <row r="155" spans="1:7" x14ac:dyDescent="0.35">
      <c r="A155" s="6">
        <v>81522174</v>
      </c>
      <c r="B155" s="6" t="s">
        <v>4</v>
      </c>
      <c r="C155" s="6" t="s">
        <v>9</v>
      </c>
      <c r="D155" s="6" t="s">
        <v>8</v>
      </c>
      <c r="E155" s="5" t="s">
        <v>35</v>
      </c>
      <c r="F155" s="5" t="s">
        <v>21</v>
      </c>
      <c r="G155" s="5" t="s">
        <v>41</v>
      </c>
    </row>
    <row r="156" spans="1:7" x14ac:dyDescent="0.35">
      <c r="A156" s="6">
        <v>81569360</v>
      </c>
      <c r="B156" s="6" t="s">
        <v>4</v>
      </c>
      <c r="C156" s="6" t="s">
        <v>10</v>
      </c>
      <c r="D156" s="6" t="s">
        <v>11</v>
      </c>
      <c r="E156" s="5" t="s">
        <v>36</v>
      </c>
      <c r="F156" s="5" t="s">
        <v>42</v>
      </c>
      <c r="G156" s="5" t="s">
        <v>35</v>
      </c>
    </row>
    <row r="164" spans="1:7" x14ac:dyDescent="0.35">
      <c r="A164" s="6"/>
      <c r="B164" s="6"/>
      <c r="C164" s="6"/>
      <c r="D164" s="6"/>
      <c r="E164" s="5"/>
      <c r="F164" s="5"/>
      <c r="G164" s="5"/>
    </row>
    <row r="165" spans="1:7" x14ac:dyDescent="0.35">
      <c r="A165" s="6"/>
      <c r="B165" s="6"/>
      <c r="C165" s="6"/>
      <c r="D165" s="6"/>
      <c r="E165" s="5"/>
      <c r="F165" s="5"/>
      <c r="G165" s="5"/>
    </row>
    <row r="166" spans="1:7" x14ac:dyDescent="0.35">
      <c r="A166" s="6"/>
      <c r="B166" s="6"/>
      <c r="C166" s="6"/>
      <c r="D166" s="6"/>
      <c r="E166" s="5"/>
      <c r="F166" s="5"/>
      <c r="G166" s="5"/>
    </row>
    <row r="167" spans="1:7" x14ac:dyDescent="0.35">
      <c r="A167" s="6"/>
      <c r="B167" s="6"/>
      <c r="C167" s="6"/>
      <c r="D167" s="6"/>
      <c r="E167" s="5"/>
      <c r="F167" s="5"/>
      <c r="G167" s="5"/>
    </row>
    <row r="168" spans="1:7" x14ac:dyDescent="0.35">
      <c r="A168" s="6"/>
      <c r="B168" s="6"/>
      <c r="C168" s="6"/>
      <c r="D168" s="6"/>
      <c r="E168" s="5"/>
      <c r="F168" s="5"/>
      <c r="G168" s="5"/>
    </row>
    <row r="169" spans="1:7" x14ac:dyDescent="0.35">
      <c r="A169" s="6"/>
      <c r="B169" s="6"/>
      <c r="C169" s="6"/>
      <c r="D169" s="6"/>
      <c r="E169" s="5"/>
      <c r="F169" s="5"/>
      <c r="G169" s="5"/>
    </row>
    <row r="170" spans="1:7" x14ac:dyDescent="0.35">
      <c r="A170" s="6"/>
      <c r="B170" s="6"/>
      <c r="C170" s="6"/>
      <c r="D170" s="6"/>
      <c r="E170" s="5"/>
      <c r="F170" s="5"/>
      <c r="G170" s="5"/>
    </row>
    <row r="171" spans="1:7" x14ac:dyDescent="0.35">
      <c r="A171" s="6"/>
      <c r="B171" s="6"/>
      <c r="C171" s="6"/>
      <c r="D171" s="6"/>
      <c r="E171" s="5"/>
      <c r="F171" s="5"/>
      <c r="G171" s="5"/>
    </row>
    <row r="172" spans="1:7" x14ac:dyDescent="0.35">
      <c r="A172" s="6"/>
      <c r="B172" s="6"/>
      <c r="C172" s="6"/>
      <c r="D172" s="6"/>
      <c r="E172" s="5"/>
      <c r="F172" s="5"/>
      <c r="G172" s="5"/>
    </row>
    <row r="173" spans="1:7" x14ac:dyDescent="0.35">
      <c r="A173" s="6"/>
      <c r="B173" s="6"/>
      <c r="C173" s="6"/>
      <c r="D173" s="6"/>
      <c r="E173" s="5"/>
      <c r="F173" s="5"/>
      <c r="G173" s="5"/>
    </row>
    <row r="174" spans="1:7" x14ac:dyDescent="0.35">
      <c r="A174" s="6"/>
      <c r="B174" s="6"/>
      <c r="C174" s="6"/>
      <c r="D174" s="6"/>
      <c r="E174" s="5"/>
      <c r="F174" s="5"/>
      <c r="G174" s="5"/>
    </row>
    <row r="175" spans="1:7" x14ac:dyDescent="0.35">
      <c r="A175" s="6"/>
      <c r="B175" s="6"/>
      <c r="C175" s="6"/>
      <c r="D175" s="6"/>
      <c r="E175" s="5"/>
      <c r="F175" s="5"/>
      <c r="G175" s="5"/>
    </row>
    <row r="176" spans="1:7" x14ac:dyDescent="0.35">
      <c r="A176" s="6"/>
      <c r="B176" s="6"/>
      <c r="C176" s="6"/>
      <c r="D176" s="6"/>
      <c r="E176" s="5"/>
      <c r="F176" s="5"/>
      <c r="G176" s="5"/>
    </row>
    <row r="177" spans="1:7" x14ac:dyDescent="0.35">
      <c r="A177" s="6"/>
      <c r="B177" s="6"/>
      <c r="C177" s="6"/>
      <c r="D177" s="6"/>
      <c r="E177" s="5"/>
      <c r="F177" s="5"/>
      <c r="G177" s="5"/>
    </row>
    <row r="178" spans="1:7" x14ac:dyDescent="0.35">
      <c r="A178" s="6"/>
      <c r="B178" s="6"/>
      <c r="C178" s="6"/>
      <c r="D178" s="6"/>
      <c r="E178" s="5"/>
      <c r="F178" s="5"/>
      <c r="G178" s="5"/>
    </row>
    <row r="179" spans="1:7" x14ac:dyDescent="0.35">
      <c r="A179" s="6"/>
      <c r="B179" s="6"/>
      <c r="C179" s="6"/>
      <c r="D179" s="6"/>
      <c r="E179" s="5"/>
      <c r="F179" s="5"/>
      <c r="G179" s="5"/>
    </row>
    <row r="180" spans="1:7" x14ac:dyDescent="0.35">
      <c r="A180" s="6"/>
      <c r="B180" s="6"/>
      <c r="C180" s="6"/>
      <c r="D180" s="6"/>
      <c r="E180" s="5"/>
      <c r="F180" s="5"/>
      <c r="G180" s="5"/>
    </row>
    <row r="181" spans="1:7" x14ac:dyDescent="0.35">
      <c r="A181" s="6"/>
      <c r="B181" s="6"/>
      <c r="C181" s="6"/>
      <c r="D181" s="6"/>
      <c r="E181" s="5"/>
      <c r="F181" s="5"/>
      <c r="G181" s="5"/>
    </row>
    <row r="182" spans="1:7" x14ac:dyDescent="0.35">
      <c r="A182" s="6"/>
      <c r="B182" s="6"/>
      <c r="C182" s="6"/>
      <c r="D182" s="6"/>
      <c r="E182" s="5"/>
      <c r="F182" s="5"/>
      <c r="G182" s="5"/>
    </row>
    <row r="183" spans="1:7" x14ac:dyDescent="0.35">
      <c r="A183" s="6"/>
      <c r="B183" s="6"/>
      <c r="C183" s="6"/>
      <c r="D183" s="6"/>
      <c r="E183" s="5"/>
      <c r="F183" s="5"/>
      <c r="G183" s="5"/>
    </row>
    <row r="184" spans="1:7" x14ac:dyDescent="0.35">
      <c r="A184" s="6"/>
      <c r="B184" s="6"/>
      <c r="C184" s="6"/>
      <c r="D184" s="6"/>
      <c r="E184" s="5"/>
      <c r="F184" s="5"/>
      <c r="G184" s="5"/>
    </row>
    <row r="185" spans="1:7" x14ac:dyDescent="0.35">
      <c r="A185" s="6"/>
      <c r="B185" s="6"/>
      <c r="C185" s="6"/>
      <c r="D185" s="6"/>
      <c r="E185" s="5"/>
      <c r="F185" s="5"/>
      <c r="G185" s="5"/>
    </row>
    <row r="186" spans="1:7" x14ac:dyDescent="0.35">
      <c r="A186" s="6"/>
      <c r="B186" s="6"/>
      <c r="C186" s="6"/>
      <c r="D186" s="6"/>
      <c r="E186" s="5"/>
      <c r="F186" s="5"/>
      <c r="G186" s="5"/>
    </row>
    <row r="187" spans="1:7" x14ac:dyDescent="0.35">
      <c r="A187" s="6"/>
      <c r="B187" s="6"/>
      <c r="C187" s="6"/>
      <c r="D187" s="6"/>
      <c r="E187" s="5"/>
      <c r="F187" s="5"/>
      <c r="G187" s="5"/>
    </row>
    <row r="188" spans="1:7" x14ac:dyDescent="0.35">
      <c r="A188" s="6"/>
      <c r="B188" s="6"/>
      <c r="C188" s="6"/>
      <c r="D188" s="6"/>
      <c r="E188" s="5"/>
      <c r="F188" s="5"/>
      <c r="G188" s="5"/>
    </row>
    <row r="189" spans="1:7" x14ac:dyDescent="0.35">
      <c r="A189" s="6"/>
      <c r="B189" s="6"/>
      <c r="C189" s="6"/>
      <c r="D189" s="6"/>
      <c r="E189" s="5"/>
      <c r="F189" s="5"/>
      <c r="G189" s="5"/>
    </row>
    <row r="190" spans="1:7" x14ac:dyDescent="0.35">
      <c r="A190" s="6"/>
      <c r="B190" s="6"/>
      <c r="C190" s="6"/>
      <c r="D190" s="6"/>
      <c r="E190" s="5"/>
      <c r="F190" s="5"/>
      <c r="G190" s="5"/>
    </row>
    <row r="191" spans="1:7" x14ac:dyDescent="0.35">
      <c r="A191" s="6"/>
      <c r="B191" s="6"/>
      <c r="C191" s="6"/>
      <c r="D191" s="6"/>
      <c r="E191" s="5"/>
      <c r="F191" s="5"/>
      <c r="G191" s="5"/>
    </row>
    <row r="192" spans="1:7" x14ac:dyDescent="0.35">
      <c r="A192" s="6"/>
      <c r="B192" s="6"/>
      <c r="C192" s="6"/>
      <c r="D192" s="6"/>
      <c r="E192" s="5"/>
      <c r="F192" s="5"/>
      <c r="G192" s="5"/>
    </row>
    <row r="193" spans="1:7" x14ac:dyDescent="0.35">
      <c r="A193" s="6"/>
      <c r="B193" s="6"/>
      <c r="C193" s="6"/>
      <c r="D193" s="6"/>
      <c r="E193" s="5"/>
      <c r="F193" s="5"/>
      <c r="G193" s="5"/>
    </row>
    <row r="194" spans="1:7" x14ac:dyDescent="0.35">
      <c r="A194" s="6"/>
      <c r="B194" s="6"/>
      <c r="C194" s="6"/>
      <c r="D194" s="6"/>
      <c r="E194" s="5"/>
      <c r="F194" s="5"/>
      <c r="G194" s="5"/>
    </row>
    <row r="195" spans="1:7" x14ac:dyDescent="0.35">
      <c r="A195" s="6"/>
      <c r="B195" s="6"/>
      <c r="C195" s="6"/>
      <c r="D195" s="6"/>
      <c r="E195" s="5"/>
      <c r="F195" s="5"/>
      <c r="G195" s="5"/>
    </row>
    <row r="196" spans="1:7" x14ac:dyDescent="0.35">
      <c r="A196" s="6"/>
      <c r="B196" s="6"/>
      <c r="C196" s="6"/>
      <c r="D196" s="6"/>
      <c r="E196" s="5"/>
      <c r="F196" s="5"/>
      <c r="G196" s="5"/>
    </row>
    <row r="197" spans="1:7" x14ac:dyDescent="0.35">
      <c r="A197" s="6"/>
      <c r="B197" s="6"/>
      <c r="C197" s="6"/>
      <c r="D197" s="6"/>
      <c r="E197" s="5"/>
      <c r="F197" s="5"/>
      <c r="G197" s="5"/>
    </row>
    <row r="198" spans="1:7" x14ac:dyDescent="0.35">
      <c r="A198" s="6"/>
      <c r="B198" s="6"/>
      <c r="C198" s="6"/>
      <c r="D198" s="6"/>
      <c r="E198" s="5"/>
      <c r="F198" s="5"/>
      <c r="G198" s="5"/>
    </row>
    <row r="199" spans="1:7" x14ac:dyDescent="0.35">
      <c r="A199" s="6"/>
      <c r="B199" s="6"/>
      <c r="C199" s="6"/>
      <c r="D199" s="6"/>
      <c r="E199" s="5"/>
      <c r="F199" s="5"/>
      <c r="G199" s="5"/>
    </row>
    <row r="200" spans="1:7" x14ac:dyDescent="0.35">
      <c r="A200" s="6"/>
      <c r="B200" s="6"/>
      <c r="C200" s="6"/>
      <c r="D200" s="6"/>
      <c r="E200" s="5"/>
      <c r="F200" s="5"/>
      <c r="G200" s="5"/>
    </row>
    <row r="201" spans="1:7" x14ac:dyDescent="0.35">
      <c r="A201" s="6"/>
      <c r="B201" s="6"/>
      <c r="C201" s="6"/>
      <c r="D201" s="6"/>
      <c r="E201" s="5"/>
      <c r="F201" s="5"/>
      <c r="G201" s="5"/>
    </row>
    <row r="202" spans="1:7" x14ac:dyDescent="0.35">
      <c r="A202" s="6"/>
      <c r="B202" s="6"/>
      <c r="C202" s="6"/>
      <c r="D202" s="6"/>
      <c r="E202" s="5"/>
      <c r="F202" s="5"/>
      <c r="G202" s="5"/>
    </row>
    <row r="203" spans="1:7" x14ac:dyDescent="0.35">
      <c r="A203" s="6"/>
      <c r="B203" s="6"/>
      <c r="C203" s="6"/>
      <c r="D203" s="6"/>
      <c r="E203" s="5"/>
      <c r="F203" s="5"/>
      <c r="G203" s="5"/>
    </row>
    <row r="204" spans="1:7" x14ac:dyDescent="0.35">
      <c r="A204" s="6"/>
      <c r="B204" s="6"/>
      <c r="C204" s="6"/>
      <c r="D204" s="6"/>
      <c r="E204" s="5"/>
      <c r="F204" s="5"/>
      <c r="G204" s="5"/>
    </row>
    <row r="205" spans="1:7" x14ac:dyDescent="0.35">
      <c r="A205" s="6"/>
      <c r="B205" s="6"/>
      <c r="C205" s="6"/>
      <c r="D205" s="6"/>
      <c r="E205" s="5"/>
      <c r="F205" s="5"/>
      <c r="G205" s="5"/>
    </row>
    <row r="206" spans="1:7" x14ac:dyDescent="0.35">
      <c r="A206" s="6"/>
      <c r="B206" s="6"/>
      <c r="C206" s="6"/>
      <c r="D206" s="6"/>
      <c r="E206" s="5"/>
      <c r="F206" s="5"/>
      <c r="G206" s="5"/>
    </row>
    <row r="207" spans="1:7" x14ac:dyDescent="0.35">
      <c r="A207" s="6"/>
      <c r="B207" s="6"/>
      <c r="C207" s="6"/>
      <c r="D207" s="6"/>
      <c r="E207" s="5"/>
      <c r="F207" s="5"/>
      <c r="G207" s="5"/>
    </row>
    <row r="208" spans="1:7" x14ac:dyDescent="0.35">
      <c r="A208" s="6"/>
      <c r="B208" s="6"/>
      <c r="C208" s="6"/>
      <c r="D208" s="6"/>
      <c r="E208" s="5"/>
      <c r="F208" s="5"/>
      <c r="G208" s="5"/>
    </row>
    <row r="209" spans="1:7" x14ac:dyDescent="0.35">
      <c r="A209" s="6"/>
      <c r="B209" s="6"/>
      <c r="C209" s="6"/>
      <c r="D209" s="6"/>
      <c r="E209" s="5"/>
      <c r="F209" s="5"/>
      <c r="G209" s="5"/>
    </row>
    <row r="210" spans="1:7" x14ac:dyDescent="0.35">
      <c r="A210" s="6"/>
      <c r="B210" s="6"/>
      <c r="C210" s="6"/>
      <c r="D210" s="6"/>
      <c r="E210" s="5"/>
      <c r="F210" s="5"/>
      <c r="G210" s="5"/>
    </row>
    <row r="211" spans="1:7" x14ac:dyDescent="0.35">
      <c r="A211" s="6"/>
      <c r="B211" s="6"/>
      <c r="C211" s="6"/>
      <c r="D211" s="6"/>
      <c r="E211" s="5"/>
      <c r="F211" s="5"/>
      <c r="G211" s="5"/>
    </row>
    <row r="212" spans="1:7" x14ac:dyDescent="0.35">
      <c r="A212" s="6"/>
      <c r="B212" s="6"/>
      <c r="C212" s="6"/>
      <c r="D212" s="6"/>
      <c r="E212" s="5"/>
      <c r="F212" s="5"/>
      <c r="G212" s="5"/>
    </row>
    <row r="213" spans="1:7" x14ac:dyDescent="0.35">
      <c r="A213" s="6"/>
      <c r="B213" s="6"/>
      <c r="C213" s="6"/>
      <c r="D213" s="6"/>
      <c r="E213" s="5"/>
      <c r="F213" s="5"/>
      <c r="G213" s="5"/>
    </row>
    <row r="214" spans="1:7" x14ac:dyDescent="0.35">
      <c r="A214" s="6"/>
      <c r="B214" s="6"/>
      <c r="C214" s="6"/>
      <c r="D214" s="6"/>
      <c r="E214" s="5"/>
      <c r="F214" s="5"/>
      <c r="G214" s="5"/>
    </row>
    <row r="215" spans="1:7" x14ac:dyDescent="0.35">
      <c r="A215" s="6"/>
      <c r="B215" s="6"/>
      <c r="C215" s="6"/>
      <c r="D215" s="6"/>
      <c r="E215" s="5"/>
      <c r="F215" s="5"/>
      <c r="G215" s="5"/>
    </row>
    <row r="216" spans="1:7" x14ac:dyDescent="0.35">
      <c r="A216" s="6"/>
      <c r="B216" s="6"/>
      <c r="C216" s="6"/>
      <c r="D216" s="6"/>
      <c r="E216" s="5"/>
      <c r="F216" s="5"/>
      <c r="G216" s="5"/>
    </row>
    <row r="217" spans="1:7" x14ac:dyDescent="0.35">
      <c r="A217" s="6"/>
      <c r="B217" s="6"/>
      <c r="C217" s="6"/>
      <c r="D217" s="6"/>
      <c r="E217" s="5"/>
      <c r="F217" s="5"/>
      <c r="G217" s="5"/>
    </row>
    <row r="218" spans="1:7" x14ac:dyDescent="0.35">
      <c r="A218" s="6"/>
      <c r="B218" s="6"/>
      <c r="C218" s="6"/>
      <c r="D218" s="6"/>
      <c r="E218" s="5"/>
      <c r="F218" s="5"/>
      <c r="G218" s="5"/>
    </row>
    <row r="219" spans="1:7" x14ac:dyDescent="0.35">
      <c r="A219" s="6"/>
      <c r="B219" s="6"/>
      <c r="C219" s="6"/>
      <c r="D219" s="6"/>
      <c r="E219" s="5"/>
      <c r="F219" s="5"/>
      <c r="G219" s="5"/>
    </row>
    <row r="220" spans="1:7" x14ac:dyDescent="0.35">
      <c r="A220" s="6"/>
      <c r="B220" s="6"/>
      <c r="C220" s="6"/>
      <c r="D220" s="6"/>
      <c r="E220" s="5"/>
      <c r="F220" s="5"/>
      <c r="G220" s="5"/>
    </row>
    <row r="221" spans="1:7" x14ac:dyDescent="0.35">
      <c r="A221" s="6"/>
      <c r="B221" s="6"/>
      <c r="C221" s="6"/>
      <c r="D221" s="6"/>
      <c r="E221" s="5"/>
      <c r="F221" s="5"/>
      <c r="G221" s="5"/>
    </row>
    <row r="222" spans="1:7" x14ac:dyDescent="0.35">
      <c r="A222" s="6"/>
      <c r="B222" s="6"/>
      <c r="C222" s="6"/>
      <c r="D222" s="6"/>
      <c r="E222" s="5"/>
      <c r="F222" s="5"/>
      <c r="G222" s="5"/>
    </row>
    <row r="223" spans="1:7" x14ac:dyDescent="0.35">
      <c r="A223" s="6"/>
      <c r="B223" s="6"/>
      <c r="C223" s="6"/>
      <c r="D223" s="6"/>
      <c r="E223" s="5"/>
      <c r="F223" s="5"/>
      <c r="G223" s="5"/>
    </row>
    <row r="224" spans="1:7" x14ac:dyDescent="0.35">
      <c r="A224" s="6"/>
      <c r="B224" s="6"/>
      <c r="C224" s="6"/>
      <c r="D224" s="6"/>
      <c r="E224" s="5"/>
      <c r="F224" s="5"/>
      <c r="G224" s="5"/>
    </row>
    <row r="225" spans="1:7" x14ac:dyDescent="0.35">
      <c r="A225" s="6"/>
      <c r="B225" s="6"/>
      <c r="C225" s="6"/>
      <c r="D225" s="6"/>
      <c r="E225" s="5"/>
      <c r="F225" s="5"/>
      <c r="G225" s="5"/>
    </row>
    <row r="226" spans="1:7" x14ac:dyDescent="0.35">
      <c r="A226" s="6"/>
      <c r="B226" s="6"/>
      <c r="C226" s="6"/>
      <c r="D226" s="6"/>
      <c r="E226" s="5"/>
      <c r="F226" s="5"/>
      <c r="G226" s="5"/>
    </row>
    <row r="227" spans="1:7" x14ac:dyDescent="0.35">
      <c r="A227" s="6"/>
      <c r="B227" s="6"/>
      <c r="C227" s="6"/>
      <c r="D227" s="6"/>
      <c r="E227" s="5"/>
      <c r="F227" s="5"/>
      <c r="G227" s="5"/>
    </row>
    <row r="228" spans="1:7" x14ac:dyDescent="0.35">
      <c r="A228" s="6"/>
      <c r="B228" s="6"/>
      <c r="C228" s="6"/>
      <c r="D228" s="6"/>
      <c r="E228" s="5"/>
      <c r="F228" s="5"/>
      <c r="G228" s="5"/>
    </row>
  </sheetData>
  <autoFilter ref="A1:M155" xr:uid="{BD1DB6DB-B488-4E14-BDEA-894D022BED88}"/>
  <sortState ref="A2:G228">
    <sortCondition ref="A14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F917D-F6D7-4DBF-AEEE-1F5932DA9C07}">
  <dimension ref="A1:V145"/>
  <sheetViews>
    <sheetView topLeftCell="J1" workbookViewId="0">
      <selection activeCell="I7" sqref="A1:I1048576"/>
    </sheetView>
  </sheetViews>
  <sheetFormatPr defaultRowHeight="14.5" x14ac:dyDescent="0.35"/>
  <cols>
    <col min="1" max="3" width="0" hidden="1" customWidth="1"/>
    <col min="4" max="4" width="21.453125" hidden="1" customWidth="1"/>
    <col min="5" max="9" width="0" hidden="1" customWidth="1"/>
    <col min="10" max="10" width="8.54296875" customWidth="1"/>
    <col min="14" max="14" width="11.1796875" customWidth="1"/>
  </cols>
  <sheetData>
    <row r="1" spans="1:22" x14ac:dyDescent="0.35">
      <c r="A1" s="6" t="s">
        <v>0</v>
      </c>
      <c r="B1" s="6" t="s">
        <v>1</v>
      </c>
      <c r="C1" s="6" t="s">
        <v>2</v>
      </c>
      <c r="D1" s="6" t="s">
        <v>3</v>
      </c>
      <c r="E1" s="5" t="s">
        <v>18</v>
      </c>
      <c r="F1" s="5" t="s">
        <v>158</v>
      </c>
      <c r="G1" s="5" t="s">
        <v>211</v>
      </c>
      <c r="J1" s="5"/>
      <c r="K1" t="s">
        <v>259</v>
      </c>
      <c r="L1" t="s">
        <v>260</v>
      </c>
      <c r="M1" s="8" t="s">
        <v>2</v>
      </c>
      <c r="N1" t="s">
        <v>269</v>
      </c>
    </row>
    <row r="2" spans="1:22" x14ac:dyDescent="0.35">
      <c r="A2" s="6">
        <v>79575340</v>
      </c>
      <c r="B2" s="6" t="s">
        <v>4</v>
      </c>
      <c r="C2" s="6" t="s">
        <v>5</v>
      </c>
      <c r="D2" s="6" t="s">
        <v>6</v>
      </c>
      <c r="E2" s="5" t="s">
        <v>19</v>
      </c>
      <c r="F2" s="5" t="s">
        <v>61</v>
      </c>
      <c r="G2" s="5" t="s">
        <v>95</v>
      </c>
      <c r="J2" t="s">
        <v>5</v>
      </c>
      <c r="K2">
        <f>COUNTIF(C:C,"*30*")</f>
        <v>8</v>
      </c>
      <c r="L2">
        <v>32</v>
      </c>
      <c r="M2" s="9">
        <f>K2/L2</f>
        <v>0.25</v>
      </c>
      <c r="N2">
        <f>L2-K2</f>
        <v>24</v>
      </c>
    </row>
    <row r="3" spans="1:22" x14ac:dyDescent="0.35">
      <c r="A3" s="6">
        <v>79575944</v>
      </c>
      <c r="B3" s="6" t="s">
        <v>4</v>
      </c>
      <c r="C3" s="6" t="s">
        <v>10</v>
      </c>
      <c r="D3" s="6" t="s">
        <v>6</v>
      </c>
      <c r="E3" s="5" t="s">
        <v>24</v>
      </c>
      <c r="F3" s="5" t="s">
        <v>31</v>
      </c>
      <c r="G3" s="5" t="s">
        <v>212</v>
      </c>
      <c r="J3" t="s">
        <v>10</v>
      </c>
      <c r="K3">
        <f>COUNTIF(C:C,"*50*")</f>
        <v>23</v>
      </c>
      <c r="L3">
        <v>117</v>
      </c>
      <c r="M3" s="9">
        <f>K3/L3</f>
        <v>0.19658119658119658</v>
      </c>
      <c r="N3">
        <f t="shared" ref="N3:N6" si="0">L3-K3</f>
        <v>94</v>
      </c>
    </row>
    <row r="4" spans="1:22" x14ac:dyDescent="0.35">
      <c r="A4" s="6">
        <v>79576144</v>
      </c>
      <c r="B4" s="6" t="s">
        <v>15</v>
      </c>
      <c r="C4" s="6" t="s">
        <v>9</v>
      </c>
      <c r="D4" s="6" t="s">
        <v>12</v>
      </c>
      <c r="E4" s="5" t="s">
        <v>35</v>
      </c>
      <c r="F4" s="5" t="s">
        <v>31</v>
      </c>
      <c r="G4" s="5" t="s">
        <v>46</v>
      </c>
      <c r="J4" t="s">
        <v>7</v>
      </c>
      <c r="K4">
        <f>COUNTIF(C:C,"*60*")</f>
        <v>57</v>
      </c>
      <c r="L4">
        <v>300</v>
      </c>
      <c r="M4" s="9">
        <f>K4/L4</f>
        <v>0.19</v>
      </c>
      <c r="N4">
        <f t="shared" si="0"/>
        <v>243</v>
      </c>
      <c r="V4" t="s">
        <v>296</v>
      </c>
    </row>
    <row r="5" spans="1:22" x14ac:dyDescent="0.35">
      <c r="A5" s="6">
        <v>79576312</v>
      </c>
      <c r="B5" s="6" t="s">
        <v>4</v>
      </c>
      <c r="C5" s="6" t="s">
        <v>10</v>
      </c>
      <c r="D5" s="6" t="s">
        <v>8</v>
      </c>
      <c r="E5" s="5" t="s">
        <v>29</v>
      </c>
      <c r="F5" s="5" t="s">
        <v>60</v>
      </c>
      <c r="G5" s="5" t="s">
        <v>31</v>
      </c>
      <c r="J5" t="s">
        <v>9</v>
      </c>
      <c r="K5">
        <f>COUNTIF(C:C,"*70*")</f>
        <v>47</v>
      </c>
      <c r="L5">
        <v>281</v>
      </c>
      <c r="M5" s="9">
        <f>K5/L5</f>
        <v>0.16725978647686832</v>
      </c>
      <c r="N5">
        <f t="shared" si="0"/>
        <v>234</v>
      </c>
    </row>
    <row r="6" spans="1:22" x14ac:dyDescent="0.35">
      <c r="A6" s="6">
        <v>79576492</v>
      </c>
      <c r="B6" s="6" t="s">
        <v>4</v>
      </c>
      <c r="C6" s="6" t="s">
        <v>10</v>
      </c>
      <c r="D6" s="6" t="s">
        <v>8</v>
      </c>
      <c r="E6" s="5" t="s">
        <v>31</v>
      </c>
      <c r="F6" s="5" t="s">
        <v>41</v>
      </c>
      <c r="G6" s="5" t="s">
        <v>52</v>
      </c>
      <c r="J6" t="s">
        <v>14</v>
      </c>
      <c r="K6">
        <f>COUNTIF(C:C,"*80*")</f>
        <v>5</v>
      </c>
      <c r="L6">
        <v>52</v>
      </c>
      <c r="M6" s="9">
        <f>K6/L6</f>
        <v>9.6153846153846159E-2</v>
      </c>
      <c r="N6">
        <f t="shared" si="0"/>
        <v>47</v>
      </c>
    </row>
    <row r="7" spans="1:22" x14ac:dyDescent="0.35">
      <c r="A7" s="6">
        <v>79576842</v>
      </c>
      <c r="B7" s="6" t="s">
        <v>15</v>
      </c>
      <c r="C7" s="6" t="s">
        <v>9</v>
      </c>
      <c r="D7" s="6" t="s">
        <v>13</v>
      </c>
      <c r="E7" s="5" t="s">
        <v>50</v>
      </c>
      <c r="F7" s="5" t="s">
        <v>80</v>
      </c>
      <c r="G7" s="5" t="s">
        <v>162</v>
      </c>
      <c r="M7" s="9"/>
    </row>
    <row r="8" spans="1:22" x14ac:dyDescent="0.35">
      <c r="A8" s="6">
        <v>79578428</v>
      </c>
      <c r="B8" s="6" t="s">
        <v>4</v>
      </c>
      <c r="C8" s="6" t="s">
        <v>7</v>
      </c>
      <c r="D8" s="6" t="s">
        <v>8</v>
      </c>
      <c r="E8" s="5" t="s">
        <v>50</v>
      </c>
      <c r="F8" s="5" t="s">
        <v>37</v>
      </c>
      <c r="G8" s="5" t="s">
        <v>24</v>
      </c>
      <c r="K8" t="s">
        <v>259</v>
      </c>
      <c r="L8" t="s">
        <v>260</v>
      </c>
      <c r="M8" s="8" t="s">
        <v>3</v>
      </c>
      <c r="N8" t="s">
        <v>269</v>
      </c>
    </row>
    <row r="9" spans="1:22" x14ac:dyDescent="0.35">
      <c r="A9" s="6">
        <v>79578882</v>
      </c>
      <c r="B9" s="6" t="s">
        <v>4</v>
      </c>
      <c r="C9" s="6" t="s">
        <v>7</v>
      </c>
      <c r="D9" s="6" t="s">
        <v>6</v>
      </c>
      <c r="E9" s="5" t="s">
        <v>23</v>
      </c>
      <c r="F9" s="5" t="s">
        <v>87</v>
      </c>
      <c r="G9" s="5" t="s">
        <v>31</v>
      </c>
      <c r="J9" s="6" t="s">
        <v>12</v>
      </c>
      <c r="K9">
        <f>COUNTIF(D:D,"*Less*")</f>
        <v>23</v>
      </c>
      <c r="L9">
        <v>134</v>
      </c>
      <c r="M9" s="9">
        <f>K9/L9</f>
        <v>0.17164179104477612</v>
      </c>
      <c r="N9">
        <f>L9-K9</f>
        <v>111</v>
      </c>
    </row>
    <row r="10" spans="1:22" x14ac:dyDescent="0.35">
      <c r="A10" s="6">
        <v>79578958</v>
      </c>
      <c r="B10" s="6" t="s">
        <v>4</v>
      </c>
      <c r="C10" s="6" t="s">
        <v>9</v>
      </c>
      <c r="D10" s="6" t="s">
        <v>8</v>
      </c>
      <c r="E10" s="5" t="s">
        <v>31</v>
      </c>
      <c r="F10" s="5" t="s">
        <v>41</v>
      </c>
      <c r="G10" s="5" t="s">
        <v>36</v>
      </c>
      <c r="J10" s="6" t="s">
        <v>8</v>
      </c>
      <c r="K10">
        <f>COUNTIF(D:D,"*5*")</f>
        <v>50</v>
      </c>
      <c r="L10">
        <v>313</v>
      </c>
      <c r="M10" s="9">
        <f>K10/L10</f>
        <v>0.15974440894568689</v>
      </c>
      <c r="N10">
        <f t="shared" ref="N10:N13" si="1">L10-K10</f>
        <v>263</v>
      </c>
    </row>
    <row r="11" spans="1:22" x14ac:dyDescent="0.35">
      <c r="A11" s="6">
        <v>79579381</v>
      </c>
      <c r="B11" s="6" t="s">
        <v>4</v>
      </c>
      <c r="C11" s="6" t="s">
        <v>5</v>
      </c>
      <c r="D11" s="6" t="s">
        <v>12</v>
      </c>
      <c r="E11" s="5" t="s">
        <v>31</v>
      </c>
      <c r="F11" s="5" t="s">
        <v>29</v>
      </c>
      <c r="G11" s="5" t="s">
        <v>31</v>
      </c>
      <c r="J11" s="6" t="s">
        <v>6</v>
      </c>
      <c r="K11">
        <f>COUNTIF(D:D,"*10*")</f>
        <v>44</v>
      </c>
      <c r="L11">
        <v>209</v>
      </c>
      <c r="M11" s="9">
        <f>K11/L11</f>
        <v>0.21052631578947367</v>
      </c>
      <c r="N11">
        <f t="shared" si="1"/>
        <v>165</v>
      </c>
    </row>
    <row r="12" spans="1:22" x14ac:dyDescent="0.35">
      <c r="A12" s="6">
        <v>79580188</v>
      </c>
      <c r="B12" s="6" t="s">
        <v>15</v>
      </c>
      <c r="C12" s="6" t="s">
        <v>7</v>
      </c>
      <c r="D12" s="6" t="s">
        <v>6</v>
      </c>
      <c r="E12" s="5" t="s">
        <v>50</v>
      </c>
      <c r="F12" s="5" t="s">
        <v>162</v>
      </c>
      <c r="G12" s="5" t="s">
        <v>162</v>
      </c>
      <c r="J12" s="6" t="s">
        <v>11</v>
      </c>
      <c r="K12">
        <f>COUNTIF(D:D,"*11*")</f>
        <v>20</v>
      </c>
      <c r="L12">
        <v>98</v>
      </c>
      <c r="M12" s="9">
        <f>K12/L12</f>
        <v>0.20408163265306123</v>
      </c>
      <c r="N12">
        <f t="shared" si="1"/>
        <v>78</v>
      </c>
    </row>
    <row r="13" spans="1:22" x14ac:dyDescent="0.35">
      <c r="A13" s="6">
        <v>79580934</v>
      </c>
      <c r="B13" s="6" t="s">
        <v>4</v>
      </c>
      <c r="C13" s="6" t="s">
        <v>9</v>
      </c>
      <c r="D13" s="6" t="s">
        <v>6</v>
      </c>
      <c r="E13" s="5" t="s">
        <v>31</v>
      </c>
      <c r="F13" s="5" t="s">
        <v>151</v>
      </c>
      <c r="G13" s="5" t="s">
        <v>23</v>
      </c>
      <c r="J13" s="6" t="s">
        <v>13</v>
      </c>
      <c r="K13">
        <f>COUNTIF(D:D,"*More*")</f>
        <v>3</v>
      </c>
      <c r="L13">
        <v>28</v>
      </c>
      <c r="M13" s="9">
        <f>K13/L13</f>
        <v>0.10714285714285714</v>
      </c>
      <c r="N13">
        <f t="shared" si="1"/>
        <v>25</v>
      </c>
    </row>
    <row r="14" spans="1:22" x14ac:dyDescent="0.35">
      <c r="A14" s="6">
        <v>79582462</v>
      </c>
      <c r="B14" s="6" t="s">
        <v>4</v>
      </c>
      <c r="C14" s="6" t="s">
        <v>7</v>
      </c>
      <c r="D14" s="6" t="s">
        <v>6</v>
      </c>
      <c r="E14" s="5" t="s">
        <v>47</v>
      </c>
      <c r="F14" s="5" t="s">
        <v>124</v>
      </c>
      <c r="G14" s="5" t="s">
        <v>20</v>
      </c>
      <c r="M14" s="9"/>
    </row>
    <row r="15" spans="1:22" x14ac:dyDescent="0.35">
      <c r="A15" s="6">
        <v>79582582</v>
      </c>
      <c r="B15" s="6" t="s">
        <v>4</v>
      </c>
      <c r="C15" s="6" t="s">
        <v>14</v>
      </c>
      <c r="D15" s="6" t="s">
        <v>11</v>
      </c>
      <c r="E15" s="5" t="s">
        <v>43</v>
      </c>
      <c r="F15" s="5" t="s">
        <v>61</v>
      </c>
      <c r="G15" s="5" t="s">
        <v>31</v>
      </c>
      <c r="K15" t="s">
        <v>263</v>
      </c>
      <c r="L15" t="s">
        <v>264</v>
      </c>
      <c r="M15" t="s">
        <v>265</v>
      </c>
    </row>
    <row r="16" spans="1:22" x14ac:dyDescent="0.35">
      <c r="A16" s="6">
        <v>79582643</v>
      </c>
      <c r="B16" s="6" t="s">
        <v>4</v>
      </c>
      <c r="C16" s="6" t="s">
        <v>7</v>
      </c>
      <c r="D16" s="6" t="s">
        <v>8</v>
      </c>
      <c r="E16" s="5" t="s">
        <v>35</v>
      </c>
      <c r="F16" s="5" t="s">
        <v>31</v>
      </c>
      <c r="G16" s="5" t="s">
        <v>36</v>
      </c>
      <c r="J16" s="5" t="s">
        <v>31</v>
      </c>
      <c r="K16">
        <v>79</v>
      </c>
      <c r="L16">
        <v>37</v>
      </c>
      <c r="M16">
        <v>24</v>
      </c>
    </row>
    <row r="17" spans="1:22" x14ac:dyDescent="0.35">
      <c r="A17" s="6">
        <v>79583527</v>
      </c>
      <c r="B17" s="6" t="s">
        <v>4</v>
      </c>
      <c r="C17" s="6" t="s">
        <v>7</v>
      </c>
      <c r="D17" s="6" t="s">
        <v>6</v>
      </c>
      <c r="E17" s="5" t="s">
        <v>49</v>
      </c>
      <c r="F17" s="5" t="s">
        <v>31</v>
      </c>
      <c r="G17" s="5" t="s">
        <v>28</v>
      </c>
      <c r="J17" s="5" t="s">
        <v>95</v>
      </c>
      <c r="K17">
        <v>3</v>
      </c>
      <c r="L17">
        <v>4</v>
      </c>
      <c r="M17">
        <v>3</v>
      </c>
    </row>
    <row r="18" spans="1:22" x14ac:dyDescent="0.35">
      <c r="A18" s="6">
        <v>79584690</v>
      </c>
      <c r="B18" s="6" t="s">
        <v>4</v>
      </c>
      <c r="C18" s="6" t="s">
        <v>9</v>
      </c>
      <c r="D18" s="6" t="s">
        <v>8</v>
      </c>
      <c r="E18" s="5" t="s">
        <v>50</v>
      </c>
      <c r="F18" s="5" t="s">
        <v>29</v>
      </c>
      <c r="G18" s="5" t="s">
        <v>28</v>
      </c>
      <c r="J18" s="5" t="s">
        <v>266</v>
      </c>
      <c r="K18">
        <f>SUM(K16:K17)</f>
        <v>82</v>
      </c>
      <c r="L18">
        <f t="shared" ref="L18:M18" si="2">SUM(L16:L17)</f>
        <v>41</v>
      </c>
      <c r="M18">
        <f t="shared" si="2"/>
        <v>27</v>
      </c>
    </row>
    <row r="19" spans="1:22" x14ac:dyDescent="0.35">
      <c r="A19" s="6">
        <v>79585040</v>
      </c>
      <c r="B19" s="6" t="s">
        <v>4</v>
      </c>
      <c r="C19" s="6" t="s">
        <v>9</v>
      </c>
      <c r="D19" s="6" t="s">
        <v>6</v>
      </c>
      <c r="E19" s="5" t="s">
        <v>23</v>
      </c>
      <c r="F19" s="5" t="s">
        <v>42</v>
      </c>
      <c r="G19" s="5" t="s">
        <v>31</v>
      </c>
      <c r="V19" t="s">
        <v>296</v>
      </c>
    </row>
    <row r="20" spans="1:22" x14ac:dyDescent="0.35">
      <c r="A20" s="6">
        <v>79586649</v>
      </c>
      <c r="B20" s="6" t="s">
        <v>4</v>
      </c>
      <c r="C20" s="6" t="s">
        <v>14</v>
      </c>
      <c r="D20" s="6" t="s">
        <v>12</v>
      </c>
      <c r="E20" s="5" t="s">
        <v>31</v>
      </c>
      <c r="F20" s="5" t="s">
        <v>162</v>
      </c>
      <c r="G20" s="5" t="s">
        <v>162</v>
      </c>
    </row>
    <row r="21" spans="1:22" x14ac:dyDescent="0.35">
      <c r="A21" s="6">
        <v>79588565</v>
      </c>
      <c r="B21" s="6" t="s">
        <v>4</v>
      </c>
      <c r="C21" s="6" t="s">
        <v>9</v>
      </c>
      <c r="D21" s="6" t="s">
        <v>11</v>
      </c>
      <c r="E21" s="5" t="s">
        <v>50</v>
      </c>
      <c r="F21" s="5" t="s">
        <v>21</v>
      </c>
      <c r="G21" s="5" t="s">
        <v>33</v>
      </c>
    </row>
    <row r="22" spans="1:22" x14ac:dyDescent="0.35">
      <c r="A22" s="6">
        <v>79589243</v>
      </c>
      <c r="B22" s="6" t="s">
        <v>4</v>
      </c>
      <c r="C22" s="6" t="s">
        <v>10</v>
      </c>
      <c r="D22" s="6" t="s">
        <v>12</v>
      </c>
      <c r="E22" s="5" t="s">
        <v>50</v>
      </c>
      <c r="F22" s="5" t="s">
        <v>37</v>
      </c>
      <c r="G22" s="5" t="s">
        <v>80</v>
      </c>
    </row>
    <row r="23" spans="1:22" x14ac:dyDescent="0.35">
      <c r="A23" s="6">
        <v>79589397</v>
      </c>
      <c r="B23" s="6" t="s">
        <v>4</v>
      </c>
      <c r="C23" s="6" t="s">
        <v>9</v>
      </c>
      <c r="D23" s="6" t="s">
        <v>8</v>
      </c>
      <c r="E23" s="5" t="s">
        <v>50</v>
      </c>
      <c r="F23" s="5" t="s">
        <v>35</v>
      </c>
      <c r="G23" s="5" t="s">
        <v>23</v>
      </c>
    </row>
    <row r="24" spans="1:22" x14ac:dyDescent="0.35">
      <c r="A24" s="6">
        <v>79592470</v>
      </c>
      <c r="B24" s="6" t="s">
        <v>4</v>
      </c>
      <c r="C24" s="6" t="s">
        <v>9</v>
      </c>
      <c r="D24" s="6" t="s">
        <v>6</v>
      </c>
      <c r="E24" s="5" t="s">
        <v>50</v>
      </c>
      <c r="F24" s="5" t="s">
        <v>66</v>
      </c>
      <c r="G24" s="5" t="s">
        <v>29</v>
      </c>
    </row>
    <row r="25" spans="1:22" x14ac:dyDescent="0.35">
      <c r="A25" s="6">
        <v>79592993</v>
      </c>
      <c r="B25" s="6" t="s">
        <v>4</v>
      </c>
      <c r="C25" s="6" t="s">
        <v>7</v>
      </c>
      <c r="D25" s="6" t="s">
        <v>11</v>
      </c>
      <c r="E25" s="5" t="s">
        <v>26</v>
      </c>
      <c r="F25" s="5" t="s">
        <v>22</v>
      </c>
      <c r="G25" s="5" t="s">
        <v>31</v>
      </c>
    </row>
    <row r="26" spans="1:22" x14ac:dyDescent="0.35">
      <c r="A26" s="6">
        <v>79593342</v>
      </c>
      <c r="B26" s="6" t="s">
        <v>4</v>
      </c>
      <c r="C26" s="6" t="s">
        <v>7</v>
      </c>
      <c r="D26" s="6" t="s">
        <v>12</v>
      </c>
      <c r="E26" s="5" t="s">
        <v>56</v>
      </c>
      <c r="F26" s="5" t="s">
        <v>31</v>
      </c>
      <c r="G26" s="5" t="s">
        <v>96</v>
      </c>
    </row>
    <row r="27" spans="1:22" x14ac:dyDescent="0.35">
      <c r="A27" s="6">
        <v>79593610</v>
      </c>
      <c r="B27" s="6" t="s">
        <v>15</v>
      </c>
      <c r="C27" s="6" t="s">
        <v>9</v>
      </c>
      <c r="D27" s="6" t="s">
        <v>12</v>
      </c>
      <c r="E27" s="5" t="s">
        <v>50</v>
      </c>
      <c r="F27" s="5" t="s">
        <v>48</v>
      </c>
      <c r="G27" s="5" t="s">
        <v>48</v>
      </c>
    </row>
    <row r="28" spans="1:22" x14ac:dyDescent="0.35">
      <c r="A28" s="6">
        <v>79594861</v>
      </c>
      <c r="B28" s="6" t="s">
        <v>15</v>
      </c>
      <c r="C28" s="6" t="s">
        <v>7</v>
      </c>
      <c r="D28" s="6" t="s">
        <v>13</v>
      </c>
      <c r="E28" s="5" t="s">
        <v>143</v>
      </c>
      <c r="F28" s="5" t="s">
        <v>36</v>
      </c>
      <c r="G28" s="5" t="s">
        <v>87</v>
      </c>
    </row>
    <row r="29" spans="1:22" x14ac:dyDescent="0.35">
      <c r="A29" s="6">
        <v>79594896</v>
      </c>
      <c r="B29" s="6" t="s">
        <v>15</v>
      </c>
      <c r="C29" s="6" t="s">
        <v>7</v>
      </c>
      <c r="D29" s="6" t="s">
        <v>13</v>
      </c>
      <c r="E29" s="5" t="s">
        <v>50</v>
      </c>
      <c r="F29" s="5" t="s">
        <v>36</v>
      </c>
      <c r="G29" s="5" t="s">
        <v>87</v>
      </c>
    </row>
    <row r="30" spans="1:22" x14ac:dyDescent="0.35">
      <c r="A30" s="6">
        <v>79599475</v>
      </c>
      <c r="B30" s="6" t="s">
        <v>4</v>
      </c>
      <c r="C30" s="6" t="s">
        <v>7</v>
      </c>
      <c r="D30" s="6" t="s">
        <v>8</v>
      </c>
      <c r="E30" s="5" t="s">
        <v>36</v>
      </c>
      <c r="F30" s="5" t="s">
        <v>36</v>
      </c>
      <c r="G30" s="5" t="s">
        <v>103</v>
      </c>
    </row>
    <row r="31" spans="1:22" x14ac:dyDescent="0.35">
      <c r="A31" s="6">
        <v>79602531</v>
      </c>
      <c r="B31" s="6" t="s">
        <v>4</v>
      </c>
      <c r="C31" s="6" t="s">
        <v>7</v>
      </c>
      <c r="D31" s="6" t="s">
        <v>8</v>
      </c>
      <c r="E31" s="5" t="s">
        <v>50</v>
      </c>
      <c r="F31" s="5" t="s">
        <v>66</v>
      </c>
      <c r="G31" s="5"/>
    </row>
    <row r="32" spans="1:22" x14ac:dyDescent="0.35">
      <c r="A32" s="6">
        <v>79603557</v>
      </c>
      <c r="B32" s="6" t="s">
        <v>4</v>
      </c>
      <c r="C32" s="6" t="s">
        <v>10</v>
      </c>
      <c r="D32" s="6" t="s">
        <v>12</v>
      </c>
      <c r="E32" s="5" t="s">
        <v>23</v>
      </c>
      <c r="F32" s="5" t="s">
        <v>31</v>
      </c>
      <c r="G32" s="5" t="s">
        <v>21</v>
      </c>
    </row>
    <row r="33" spans="1:7" x14ac:dyDescent="0.35">
      <c r="A33" s="6">
        <v>79606888</v>
      </c>
      <c r="B33" s="6" t="s">
        <v>4</v>
      </c>
      <c r="C33" s="6" t="s">
        <v>10</v>
      </c>
      <c r="D33" s="6" t="s">
        <v>8</v>
      </c>
      <c r="E33" s="5" t="s">
        <v>62</v>
      </c>
      <c r="F33" s="5" t="s">
        <v>36</v>
      </c>
      <c r="G33" s="5" t="s">
        <v>152</v>
      </c>
    </row>
    <row r="34" spans="1:7" x14ac:dyDescent="0.35">
      <c r="A34" s="6">
        <v>79615357</v>
      </c>
      <c r="B34" s="6" t="s">
        <v>4</v>
      </c>
      <c r="C34" s="6" t="s">
        <v>9</v>
      </c>
      <c r="D34" s="6" t="s">
        <v>12</v>
      </c>
      <c r="E34" s="5" t="s">
        <v>50</v>
      </c>
      <c r="F34" s="5" t="s">
        <v>20</v>
      </c>
      <c r="G34" s="5" t="s">
        <v>23</v>
      </c>
    </row>
    <row r="35" spans="1:7" x14ac:dyDescent="0.35">
      <c r="A35" s="6">
        <v>79622173</v>
      </c>
      <c r="B35" s="6" t="s">
        <v>4</v>
      </c>
      <c r="C35" s="6" t="s">
        <v>9</v>
      </c>
      <c r="D35" s="6" t="s">
        <v>6</v>
      </c>
      <c r="E35" s="5" t="s">
        <v>60</v>
      </c>
      <c r="F35" s="5" t="s">
        <v>31</v>
      </c>
      <c r="G35" s="5" t="s">
        <v>182</v>
      </c>
    </row>
    <row r="36" spans="1:7" x14ac:dyDescent="0.35">
      <c r="A36" s="6">
        <v>79624421</v>
      </c>
      <c r="B36" s="6" t="s">
        <v>4</v>
      </c>
      <c r="C36" s="6" t="s">
        <v>7</v>
      </c>
      <c r="D36" s="6" t="s">
        <v>8</v>
      </c>
      <c r="E36" s="5" t="s">
        <v>50</v>
      </c>
      <c r="F36" s="5" t="s">
        <v>29</v>
      </c>
      <c r="G36" s="5" t="s">
        <v>87</v>
      </c>
    </row>
    <row r="37" spans="1:7" x14ac:dyDescent="0.35">
      <c r="A37" s="6">
        <v>79624643</v>
      </c>
      <c r="B37" s="6" t="s">
        <v>4</v>
      </c>
      <c r="C37" s="6" t="s">
        <v>9</v>
      </c>
      <c r="D37" s="6" t="s">
        <v>8</v>
      </c>
      <c r="E37" s="5" t="s">
        <v>21</v>
      </c>
      <c r="F37" s="5" t="s">
        <v>35</v>
      </c>
      <c r="G37" s="5" t="s">
        <v>31</v>
      </c>
    </row>
    <row r="38" spans="1:7" x14ac:dyDescent="0.35">
      <c r="A38" s="6">
        <v>79634730</v>
      </c>
      <c r="B38" s="6" t="s">
        <v>4</v>
      </c>
      <c r="C38" s="6" t="s">
        <v>7</v>
      </c>
      <c r="D38" s="6" t="s">
        <v>11</v>
      </c>
      <c r="E38" s="5" t="s">
        <v>71</v>
      </c>
      <c r="F38" s="5" t="s">
        <v>44</v>
      </c>
      <c r="G38" s="5" t="s">
        <v>162</v>
      </c>
    </row>
    <row r="39" spans="1:7" x14ac:dyDescent="0.35">
      <c r="A39" s="6">
        <v>79643272</v>
      </c>
      <c r="B39" s="6" t="s">
        <v>15</v>
      </c>
      <c r="C39" s="6" t="s">
        <v>9</v>
      </c>
      <c r="D39" s="6" t="s">
        <v>8</v>
      </c>
      <c r="E39" s="5" t="s">
        <v>50</v>
      </c>
      <c r="F39" s="5" t="s">
        <v>33</v>
      </c>
      <c r="G39" s="5" t="s">
        <v>113</v>
      </c>
    </row>
    <row r="40" spans="1:7" x14ac:dyDescent="0.35">
      <c r="A40" s="6">
        <v>79657110</v>
      </c>
      <c r="B40" s="6" t="s">
        <v>15</v>
      </c>
      <c r="C40" s="6" t="s">
        <v>7</v>
      </c>
      <c r="D40" s="6" t="s">
        <v>6</v>
      </c>
      <c r="E40" s="5" t="s">
        <v>51</v>
      </c>
      <c r="F40" s="5" t="s">
        <v>31</v>
      </c>
      <c r="G40" s="5" t="s">
        <v>87</v>
      </c>
    </row>
    <row r="41" spans="1:7" x14ac:dyDescent="0.35">
      <c r="A41" s="6">
        <v>79671796</v>
      </c>
      <c r="B41" s="6" t="s">
        <v>4</v>
      </c>
      <c r="C41" s="6" t="s">
        <v>10</v>
      </c>
      <c r="D41" s="6" t="s">
        <v>8</v>
      </c>
      <c r="E41" s="5" t="s">
        <v>77</v>
      </c>
      <c r="F41" s="5" t="s">
        <v>42</v>
      </c>
      <c r="G41" s="5" t="s">
        <v>29</v>
      </c>
    </row>
    <row r="42" spans="1:7" x14ac:dyDescent="0.35">
      <c r="A42" s="6">
        <v>79690361</v>
      </c>
      <c r="B42" s="6" t="s">
        <v>4</v>
      </c>
      <c r="C42" s="6" t="s">
        <v>7</v>
      </c>
      <c r="D42" s="6" t="s">
        <v>12</v>
      </c>
      <c r="E42" s="5" t="s">
        <v>50</v>
      </c>
      <c r="F42" s="5" t="s">
        <v>36</v>
      </c>
      <c r="G42" s="5" t="s">
        <v>27</v>
      </c>
    </row>
    <row r="43" spans="1:7" x14ac:dyDescent="0.35">
      <c r="A43" s="6">
        <v>79812429</v>
      </c>
      <c r="B43" s="6" t="s">
        <v>4</v>
      </c>
      <c r="C43" s="6" t="s">
        <v>9</v>
      </c>
      <c r="D43" s="6" t="s">
        <v>12</v>
      </c>
      <c r="E43" s="5" t="s">
        <v>78</v>
      </c>
      <c r="F43" s="5" t="s">
        <v>52</v>
      </c>
      <c r="G43" s="5" t="s">
        <v>221</v>
      </c>
    </row>
    <row r="44" spans="1:7" x14ac:dyDescent="0.35">
      <c r="A44" s="6">
        <v>79888879</v>
      </c>
      <c r="B44" s="6" t="s">
        <v>4</v>
      </c>
      <c r="C44" s="6" t="s">
        <v>7</v>
      </c>
      <c r="D44" s="6" t="s">
        <v>11</v>
      </c>
      <c r="E44" s="5" t="s">
        <v>37</v>
      </c>
      <c r="F44" s="5" t="s">
        <v>111</v>
      </c>
      <c r="G44" s="5" t="s">
        <v>31</v>
      </c>
    </row>
    <row r="45" spans="1:7" x14ac:dyDescent="0.35">
      <c r="A45" s="6">
        <v>79893124</v>
      </c>
      <c r="B45" s="6" t="s">
        <v>4</v>
      </c>
      <c r="C45" s="6" t="s">
        <v>7</v>
      </c>
      <c r="D45" s="6" t="s">
        <v>8</v>
      </c>
      <c r="E45" s="5" t="s">
        <v>67</v>
      </c>
      <c r="F45" s="5" t="s">
        <v>31</v>
      </c>
      <c r="G45" s="5" t="s">
        <v>32</v>
      </c>
    </row>
    <row r="46" spans="1:7" x14ac:dyDescent="0.35">
      <c r="A46" s="6">
        <v>80919563</v>
      </c>
      <c r="B46" s="6" t="s">
        <v>4</v>
      </c>
      <c r="C46" s="6" t="s">
        <v>7</v>
      </c>
      <c r="D46" s="6" t="s">
        <v>8</v>
      </c>
      <c r="E46" s="5" t="s">
        <v>87</v>
      </c>
      <c r="F46" s="5" t="s">
        <v>31</v>
      </c>
      <c r="G46" s="5" t="s">
        <v>182</v>
      </c>
    </row>
    <row r="47" spans="1:7" x14ac:dyDescent="0.35">
      <c r="A47" s="6">
        <v>80919664</v>
      </c>
      <c r="B47" s="6" t="s">
        <v>15</v>
      </c>
      <c r="C47" s="6" t="s">
        <v>14</v>
      </c>
      <c r="D47" s="6" t="s">
        <v>8</v>
      </c>
      <c r="E47" s="5" t="s">
        <v>147</v>
      </c>
      <c r="F47" s="5" t="s">
        <v>36</v>
      </c>
      <c r="G47" s="5" t="s">
        <v>250</v>
      </c>
    </row>
    <row r="48" spans="1:7" x14ac:dyDescent="0.35">
      <c r="A48" s="6">
        <v>80919814</v>
      </c>
      <c r="B48" s="6" t="s">
        <v>4</v>
      </c>
      <c r="C48" s="6" t="s">
        <v>9</v>
      </c>
      <c r="D48" s="6" t="s">
        <v>8</v>
      </c>
      <c r="E48" s="5" t="s">
        <v>28</v>
      </c>
      <c r="F48" s="5" t="s">
        <v>95</v>
      </c>
      <c r="G48" s="5" t="s">
        <v>21</v>
      </c>
    </row>
    <row r="49" spans="1:7" x14ac:dyDescent="0.35">
      <c r="A49" s="6">
        <v>80919920</v>
      </c>
      <c r="B49" s="6" t="s">
        <v>15</v>
      </c>
      <c r="C49" s="6" t="s">
        <v>7</v>
      </c>
      <c r="D49" s="6" t="s">
        <v>8</v>
      </c>
      <c r="E49" s="5" t="s">
        <v>36</v>
      </c>
      <c r="F49" s="5" t="s">
        <v>41</v>
      </c>
      <c r="G49" s="5" t="s">
        <v>95</v>
      </c>
    </row>
    <row r="50" spans="1:7" x14ac:dyDescent="0.35">
      <c r="A50" s="6">
        <v>80919938</v>
      </c>
      <c r="B50" s="6" t="s">
        <v>4</v>
      </c>
      <c r="C50" s="6" t="s">
        <v>10</v>
      </c>
      <c r="D50" s="6" t="s">
        <v>6</v>
      </c>
      <c r="E50" s="5" t="s">
        <v>50</v>
      </c>
      <c r="F50" s="5" t="s">
        <v>26</v>
      </c>
      <c r="G50" s="5" t="s">
        <v>162</v>
      </c>
    </row>
    <row r="51" spans="1:7" x14ac:dyDescent="0.35">
      <c r="A51" s="6">
        <v>80920090</v>
      </c>
      <c r="B51" s="6" t="s">
        <v>4</v>
      </c>
      <c r="C51" s="6" t="s">
        <v>7</v>
      </c>
      <c r="D51" s="6" t="s">
        <v>8</v>
      </c>
      <c r="E51" s="5" t="s">
        <v>50</v>
      </c>
      <c r="F51" s="5" t="s">
        <v>45</v>
      </c>
      <c r="G51" s="5" t="s">
        <v>162</v>
      </c>
    </row>
    <row r="52" spans="1:7" x14ac:dyDescent="0.35">
      <c r="A52" s="6">
        <v>80920879</v>
      </c>
      <c r="B52" s="6" t="s">
        <v>4</v>
      </c>
      <c r="C52" s="6" t="s">
        <v>9</v>
      </c>
      <c r="D52" s="6" t="s">
        <v>6</v>
      </c>
      <c r="E52" s="5" t="s">
        <v>91</v>
      </c>
      <c r="F52" s="5" t="s">
        <v>78</v>
      </c>
      <c r="G52" s="5" t="s">
        <v>41</v>
      </c>
    </row>
    <row r="53" spans="1:7" x14ac:dyDescent="0.35">
      <c r="A53" s="6">
        <v>80921319</v>
      </c>
      <c r="B53" s="6" t="s">
        <v>4</v>
      </c>
      <c r="C53" s="6" t="s">
        <v>7</v>
      </c>
      <c r="D53" s="6" t="s">
        <v>8</v>
      </c>
      <c r="E53" s="5" t="s">
        <v>50</v>
      </c>
      <c r="F53" s="5" t="s">
        <v>20</v>
      </c>
      <c r="G53" s="5" t="s">
        <v>31</v>
      </c>
    </row>
    <row r="54" spans="1:7" x14ac:dyDescent="0.35">
      <c r="A54" s="6">
        <v>80922299</v>
      </c>
      <c r="B54" s="6" t="s">
        <v>4</v>
      </c>
      <c r="C54" s="6" t="s">
        <v>7</v>
      </c>
      <c r="D54" s="6" t="s">
        <v>8</v>
      </c>
      <c r="E54" s="5" t="s">
        <v>21</v>
      </c>
      <c r="F54" s="5" t="s">
        <v>31</v>
      </c>
      <c r="G54" s="5" t="s">
        <v>35</v>
      </c>
    </row>
    <row r="55" spans="1:7" x14ac:dyDescent="0.35">
      <c r="A55" s="6">
        <v>80922577</v>
      </c>
      <c r="B55" s="6" t="s">
        <v>16</v>
      </c>
      <c r="C55" s="6" t="s">
        <v>17</v>
      </c>
      <c r="D55" s="6" t="s">
        <v>17</v>
      </c>
      <c r="E55" s="5" t="s">
        <v>87</v>
      </c>
      <c r="F55" s="5" t="s">
        <v>58</v>
      </c>
      <c r="G55" s="5" t="s">
        <v>31</v>
      </c>
    </row>
    <row r="56" spans="1:7" x14ac:dyDescent="0.35">
      <c r="A56" s="6">
        <v>80923321</v>
      </c>
      <c r="B56" s="6" t="s">
        <v>4</v>
      </c>
      <c r="C56" s="6" t="s">
        <v>7</v>
      </c>
      <c r="D56" s="6" t="s">
        <v>11</v>
      </c>
      <c r="E56" s="5" t="s">
        <v>95</v>
      </c>
      <c r="F56" s="5" t="s">
        <v>178</v>
      </c>
      <c r="G56" s="5" t="s">
        <v>45</v>
      </c>
    </row>
    <row r="57" spans="1:7" x14ac:dyDescent="0.35">
      <c r="A57" s="6">
        <v>80923646</v>
      </c>
      <c r="B57" s="6" t="s">
        <v>4</v>
      </c>
      <c r="C57" s="6" t="s">
        <v>5</v>
      </c>
      <c r="D57" s="6" t="s">
        <v>8</v>
      </c>
      <c r="E57" s="5" t="s">
        <v>31</v>
      </c>
      <c r="F57" s="5" t="s">
        <v>19</v>
      </c>
      <c r="G57" s="5" t="s">
        <v>33</v>
      </c>
    </row>
    <row r="58" spans="1:7" x14ac:dyDescent="0.35">
      <c r="A58" s="6">
        <v>80924608</v>
      </c>
      <c r="B58" s="6" t="s">
        <v>4</v>
      </c>
      <c r="C58" s="6" t="s">
        <v>7</v>
      </c>
      <c r="D58" s="6" t="s">
        <v>6</v>
      </c>
      <c r="E58" s="5" t="s">
        <v>33</v>
      </c>
      <c r="F58" s="5" t="s">
        <v>31</v>
      </c>
      <c r="G58" s="5" t="s">
        <v>225</v>
      </c>
    </row>
    <row r="59" spans="1:7" x14ac:dyDescent="0.35">
      <c r="A59" s="6">
        <v>80925547</v>
      </c>
      <c r="B59" s="6" t="s">
        <v>4</v>
      </c>
      <c r="C59" s="6" t="s">
        <v>7</v>
      </c>
      <c r="D59" s="6" t="s">
        <v>8</v>
      </c>
      <c r="E59" s="5" t="s">
        <v>41</v>
      </c>
      <c r="F59" s="5" t="s">
        <v>31</v>
      </c>
      <c r="G59" s="5" t="s">
        <v>23</v>
      </c>
    </row>
    <row r="60" spans="1:7" x14ac:dyDescent="0.35">
      <c r="A60" s="6">
        <v>80927114</v>
      </c>
      <c r="B60" s="6" t="s">
        <v>4</v>
      </c>
      <c r="C60" s="6" t="s">
        <v>9</v>
      </c>
      <c r="D60" s="6" t="s">
        <v>6</v>
      </c>
      <c r="E60" s="5" t="s">
        <v>50</v>
      </c>
      <c r="F60" s="5" t="s">
        <v>95</v>
      </c>
      <c r="G60" s="5" t="s">
        <v>36</v>
      </c>
    </row>
    <row r="61" spans="1:7" x14ac:dyDescent="0.35">
      <c r="A61" s="6">
        <v>80927398</v>
      </c>
      <c r="B61" s="6" t="s">
        <v>15</v>
      </c>
      <c r="C61" s="6" t="s">
        <v>7</v>
      </c>
      <c r="D61" s="6" t="s">
        <v>6</v>
      </c>
      <c r="E61" s="5" t="s">
        <v>50</v>
      </c>
      <c r="F61" s="5" t="s">
        <v>29</v>
      </c>
      <c r="G61" s="5" t="s">
        <v>26</v>
      </c>
    </row>
    <row r="62" spans="1:7" x14ac:dyDescent="0.35">
      <c r="A62" s="6">
        <v>80928666</v>
      </c>
      <c r="B62" s="6" t="s">
        <v>15</v>
      </c>
      <c r="C62" s="6" t="s">
        <v>7</v>
      </c>
      <c r="D62" s="6" t="s">
        <v>12</v>
      </c>
      <c r="E62" s="5" t="s">
        <v>52</v>
      </c>
      <c r="F62" s="5" t="s">
        <v>80</v>
      </c>
      <c r="G62" s="5" t="s">
        <v>31</v>
      </c>
    </row>
    <row r="63" spans="1:7" x14ac:dyDescent="0.35">
      <c r="A63" s="6">
        <v>80929181</v>
      </c>
      <c r="B63" s="6" t="s">
        <v>4</v>
      </c>
      <c r="C63" s="6" t="s">
        <v>10</v>
      </c>
      <c r="D63" s="6" t="s">
        <v>6</v>
      </c>
      <c r="E63" s="5" t="s">
        <v>30</v>
      </c>
      <c r="F63" s="5" t="s">
        <v>31</v>
      </c>
      <c r="G63" s="5" t="s">
        <v>52</v>
      </c>
    </row>
    <row r="64" spans="1:7" x14ac:dyDescent="0.35">
      <c r="A64" s="6">
        <v>80929483</v>
      </c>
      <c r="B64" s="6" t="s">
        <v>4</v>
      </c>
      <c r="C64" s="6" t="s">
        <v>7</v>
      </c>
      <c r="D64" s="6" t="s">
        <v>6</v>
      </c>
      <c r="E64" s="5" t="s">
        <v>101</v>
      </c>
      <c r="F64" s="5" t="s">
        <v>32</v>
      </c>
      <c r="G64" s="5" t="s">
        <v>44</v>
      </c>
    </row>
    <row r="65" spans="1:7" x14ac:dyDescent="0.35">
      <c r="A65" s="6">
        <v>80930730</v>
      </c>
      <c r="B65" s="6" t="s">
        <v>4</v>
      </c>
      <c r="C65" s="6" t="s">
        <v>9</v>
      </c>
      <c r="D65" s="6" t="s">
        <v>12</v>
      </c>
      <c r="E65" s="5" t="s">
        <v>33</v>
      </c>
      <c r="F65" s="5" t="s">
        <v>42</v>
      </c>
      <c r="G65" s="5" t="s">
        <v>230</v>
      </c>
    </row>
    <row r="66" spans="1:7" x14ac:dyDescent="0.35">
      <c r="A66" s="6">
        <v>80930947</v>
      </c>
      <c r="B66" s="6" t="s">
        <v>4</v>
      </c>
      <c r="C66" s="6" t="s">
        <v>7</v>
      </c>
      <c r="D66" s="6" t="s">
        <v>8</v>
      </c>
      <c r="E66" s="5" t="s">
        <v>50</v>
      </c>
      <c r="F66" s="5" t="s">
        <v>87</v>
      </c>
      <c r="G66" s="5" t="s">
        <v>162</v>
      </c>
    </row>
    <row r="67" spans="1:7" x14ac:dyDescent="0.35">
      <c r="A67" s="6">
        <v>80931292</v>
      </c>
      <c r="B67" s="6" t="s">
        <v>15</v>
      </c>
      <c r="C67" s="6" t="s">
        <v>9</v>
      </c>
      <c r="D67" s="6" t="s">
        <v>11</v>
      </c>
      <c r="E67" s="5" t="s">
        <v>148</v>
      </c>
      <c r="F67" s="5" t="s">
        <v>66</v>
      </c>
      <c r="G67" s="5" t="s">
        <v>23</v>
      </c>
    </row>
    <row r="68" spans="1:7" x14ac:dyDescent="0.35">
      <c r="A68" s="6">
        <v>80934022</v>
      </c>
      <c r="B68" s="6" t="s">
        <v>4</v>
      </c>
      <c r="C68" s="6" t="s">
        <v>9</v>
      </c>
      <c r="D68" s="6" t="s">
        <v>6</v>
      </c>
      <c r="E68" s="5" t="s">
        <v>23</v>
      </c>
      <c r="F68" s="5" t="s">
        <v>113</v>
      </c>
      <c r="G68" s="5" t="s">
        <v>31</v>
      </c>
    </row>
    <row r="69" spans="1:7" x14ac:dyDescent="0.35">
      <c r="A69" s="6">
        <v>80935206</v>
      </c>
      <c r="B69" s="6" t="s">
        <v>4</v>
      </c>
      <c r="C69" s="6" t="s">
        <v>7</v>
      </c>
      <c r="D69" s="6" t="s">
        <v>11</v>
      </c>
      <c r="E69" s="5" t="s">
        <v>103</v>
      </c>
      <c r="F69" s="5" t="s">
        <v>36</v>
      </c>
      <c r="G69" s="5" t="s">
        <v>29</v>
      </c>
    </row>
    <row r="70" spans="1:7" x14ac:dyDescent="0.35">
      <c r="A70" s="6">
        <v>80937139</v>
      </c>
      <c r="B70" s="6" t="s">
        <v>15</v>
      </c>
      <c r="C70" s="6" t="s">
        <v>9</v>
      </c>
      <c r="D70" s="6" t="s">
        <v>8</v>
      </c>
      <c r="E70" s="5" t="s">
        <v>149</v>
      </c>
      <c r="F70" s="5" t="s">
        <v>51</v>
      </c>
      <c r="G70" s="5" t="s">
        <v>113</v>
      </c>
    </row>
    <row r="71" spans="1:7" x14ac:dyDescent="0.35">
      <c r="A71" s="6">
        <v>80937156</v>
      </c>
      <c r="B71" s="6" t="s">
        <v>4</v>
      </c>
      <c r="C71" s="6" t="s">
        <v>10</v>
      </c>
      <c r="D71" s="6" t="s">
        <v>12</v>
      </c>
      <c r="E71" s="5" t="s">
        <v>31</v>
      </c>
      <c r="F71" s="5" t="s">
        <v>162</v>
      </c>
      <c r="G71" s="5" t="s">
        <v>162</v>
      </c>
    </row>
    <row r="72" spans="1:7" x14ac:dyDescent="0.35">
      <c r="A72" s="6">
        <v>80938035</v>
      </c>
      <c r="B72" s="6" t="s">
        <v>4</v>
      </c>
      <c r="C72" s="6" t="s">
        <v>7</v>
      </c>
      <c r="D72" s="6" t="s">
        <v>6</v>
      </c>
      <c r="E72" s="5" t="s">
        <v>23</v>
      </c>
      <c r="F72" s="5" t="s">
        <v>95</v>
      </c>
      <c r="G72" s="5" t="s">
        <v>235</v>
      </c>
    </row>
    <row r="73" spans="1:7" x14ac:dyDescent="0.35">
      <c r="A73" s="6">
        <v>80938386</v>
      </c>
      <c r="B73" s="6" t="s">
        <v>4</v>
      </c>
      <c r="C73" s="6" t="s">
        <v>9</v>
      </c>
      <c r="D73" s="6" t="s">
        <v>11</v>
      </c>
      <c r="E73" s="5" t="s">
        <v>36</v>
      </c>
      <c r="F73" s="5" t="s">
        <v>23</v>
      </c>
      <c r="G73" s="5" t="s">
        <v>31</v>
      </c>
    </row>
    <row r="74" spans="1:7" x14ac:dyDescent="0.35">
      <c r="A74" s="6">
        <v>80941001</v>
      </c>
      <c r="B74" s="6" t="s">
        <v>4</v>
      </c>
      <c r="C74" s="6" t="s">
        <v>9</v>
      </c>
      <c r="D74" s="6" t="s">
        <v>6</v>
      </c>
      <c r="E74" s="5" t="s">
        <v>110</v>
      </c>
      <c r="F74" s="5" t="s">
        <v>25</v>
      </c>
      <c r="G74" s="5" t="s">
        <v>236</v>
      </c>
    </row>
    <row r="75" spans="1:7" x14ac:dyDescent="0.35">
      <c r="A75" s="6">
        <v>80941519</v>
      </c>
      <c r="B75" s="6" t="s">
        <v>15</v>
      </c>
      <c r="C75" s="6" t="s">
        <v>9</v>
      </c>
      <c r="D75" s="6" t="s">
        <v>11</v>
      </c>
      <c r="E75" s="5" t="s">
        <v>141</v>
      </c>
      <c r="F75" s="5" t="s">
        <v>110</v>
      </c>
      <c r="G75" s="5" t="s">
        <v>41</v>
      </c>
    </row>
    <row r="76" spans="1:7" x14ac:dyDescent="0.35">
      <c r="A76" s="6">
        <v>80941955</v>
      </c>
      <c r="B76" s="6" t="s">
        <v>15</v>
      </c>
      <c r="C76" s="6" t="s">
        <v>9</v>
      </c>
      <c r="D76" s="6" t="s">
        <v>6</v>
      </c>
      <c r="E76" s="5" t="s">
        <v>67</v>
      </c>
      <c r="F76" s="5" t="s">
        <v>31</v>
      </c>
      <c r="G76" s="5" t="s">
        <v>28</v>
      </c>
    </row>
    <row r="77" spans="1:7" x14ac:dyDescent="0.35">
      <c r="A77" s="6">
        <v>80942325</v>
      </c>
      <c r="B77" s="6" t="s">
        <v>4</v>
      </c>
      <c r="C77" s="6" t="s">
        <v>9</v>
      </c>
      <c r="D77" s="6" t="s">
        <v>11</v>
      </c>
      <c r="E77" s="5" t="s">
        <v>31</v>
      </c>
      <c r="F77" s="5" t="s">
        <v>61</v>
      </c>
      <c r="G77" s="5" t="s">
        <v>162</v>
      </c>
    </row>
    <row r="78" spans="1:7" x14ac:dyDescent="0.35">
      <c r="A78" s="6">
        <v>80946210</v>
      </c>
      <c r="B78" s="6" t="s">
        <v>4</v>
      </c>
      <c r="C78" s="6" t="s">
        <v>5</v>
      </c>
      <c r="D78" s="6" t="s">
        <v>12</v>
      </c>
      <c r="E78" s="5" t="s">
        <v>50</v>
      </c>
      <c r="F78" s="5" t="s">
        <v>61</v>
      </c>
      <c r="G78" s="5" t="s">
        <v>96</v>
      </c>
    </row>
    <row r="79" spans="1:7" x14ac:dyDescent="0.35">
      <c r="A79" s="6">
        <v>80946598</v>
      </c>
      <c r="B79" s="6" t="s">
        <v>4</v>
      </c>
      <c r="C79" s="6" t="s">
        <v>10</v>
      </c>
      <c r="D79" s="6" t="s">
        <v>8</v>
      </c>
      <c r="E79" s="5" t="s">
        <v>45</v>
      </c>
      <c r="F79" s="5" t="s">
        <v>184</v>
      </c>
      <c r="G79" s="5" t="s">
        <v>21</v>
      </c>
    </row>
    <row r="80" spans="1:7" x14ac:dyDescent="0.35">
      <c r="A80" s="6">
        <v>80947354</v>
      </c>
      <c r="B80" s="6" t="s">
        <v>4</v>
      </c>
      <c r="C80" s="6" t="s">
        <v>9</v>
      </c>
      <c r="D80" s="6" t="s">
        <v>8</v>
      </c>
      <c r="E80" s="5" t="s">
        <v>50</v>
      </c>
      <c r="F80" s="5" t="s">
        <v>87</v>
      </c>
      <c r="G80" s="5" t="s">
        <v>67</v>
      </c>
    </row>
    <row r="81" spans="1:7" x14ac:dyDescent="0.35">
      <c r="A81" s="6">
        <v>80948949</v>
      </c>
      <c r="B81" s="6" t="s">
        <v>4</v>
      </c>
      <c r="C81" s="6" t="s">
        <v>7</v>
      </c>
      <c r="D81" s="6" t="s">
        <v>11</v>
      </c>
      <c r="E81" s="5" t="s">
        <v>50</v>
      </c>
      <c r="F81" s="5" t="s">
        <v>36</v>
      </c>
      <c r="G81" s="5" t="s">
        <v>41</v>
      </c>
    </row>
    <row r="82" spans="1:7" x14ac:dyDescent="0.35">
      <c r="A82" s="6">
        <v>80949948</v>
      </c>
      <c r="B82" s="6" t="s">
        <v>15</v>
      </c>
      <c r="C82" s="6" t="s">
        <v>7</v>
      </c>
      <c r="D82" s="6" t="s">
        <v>8</v>
      </c>
      <c r="E82" s="5" t="s">
        <v>33</v>
      </c>
      <c r="F82" s="5" t="s">
        <v>204</v>
      </c>
      <c r="G82" s="5" t="s">
        <v>162</v>
      </c>
    </row>
    <row r="83" spans="1:7" x14ac:dyDescent="0.35">
      <c r="A83" s="6">
        <v>80950681</v>
      </c>
      <c r="B83" s="6" t="s">
        <v>15</v>
      </c>
      <c r="C83" s="6" t="s">
        <v>9</v>
      </c>
      <c r="D83" s="6" t="s">
        <v>11</v>
      </c>
      <c r="E83" s="5" t="s">
        <v>42</v>
      </c>
      <c r="F83" s="5" t="s">
        <v>151</v>
      </c>
      <c r="G83" s="5" t="s">
        <v>31</v>
      </c>
    </row>
    <row r="84" spans="1:7" x14ac:dyDescent="0.35">
      <c r="A84" s="6">
        <v>80952412</v>
      </c>
      <c r="B84" s="6" t="s">
        <v>4</v>
      </c>
      <c r="C84" s="6" t="s">
        <v>7</v>
      </c>
      <c r="D84" s="6" t="s">
        <v>8</v>
      </c>
      <c r="E84" s="5" t="s">
        <v>31</v>
      </c>
      <c r="F84" s="5" t="s">
        <v>23</v>
      </c>
      <c r="G84" s="5" t="s">
        <v>20</v>
      </c>
    </row>
    <row r="85" spans="1:7" x14ac:dyDescent="0.35">
      <c r="A85" s="6">
        <v>80953651</v>
      </c>
      <c r="B85" s="6" t="s">
        <v>4</v>
      </c>
      <c r="C85" s="6" t="s">
        <v>7</v>
      </c>
      <c r="D85" s="6" t="s">
        <v>8</v>
      </c>
      <c r="E85" s="5" t="s">
        <v>50</v>
      </c>
      <c r="F85" s="5" t="s">
        <v>23</v>
      </c>
      <c r="G85" s="5" t="s">
        <v>20</v>
      </c>
    </row>
    <row r="86" spans="1:7" x14ac:dyDescent="0.35">
      <c r="A86" s="6">
        <v>80954713</v>
      </c>
      <c r="B86" s="6" t="s">
        <v>4</v>
      </c>
      <c r="C86" s="6" t="s">
        <v>7</v>
      </c>
      <c r="D86" s="6" t="s">
        <v>6</v>
      </c>
      <c r="E86" s="5" t="s">
        <v>114</v>
      </c>
      <c r="F86" s="5" t="s">
        <v>26</v>
      </c>
      <c r="G86" s="5" t="s">
        <v>238</v>
      </c>
    </row>
    <row r="87" spans="1:7" x14ac:dyDescent="0.35">
      <c r="A87" s="6">
        <v>80958080</v>
      </c>
      <c r="B87" s="6" t="s">
        <v>4</v>
      </c>
      <c r="C87" s="6" t="s">
        <v>7</v>
      </c>
      <c r="D87" s="6" t="s">
        <v>6</v>
      </c>
      <c r="E87" s="5" t="s">
        <v>50</v>
      </c>
      <c r="F87" s="5" t="s">
        <v>66</v>
      </c>
      <c r="G87" s="5" t="s">
        <v>162</v>
      </c>
    </row>
    <row r="88" spans="1:7" x14ac:dyDescent="0.35">
      <c r="A88" s="6">
        <v>80969522</v>
      </c>
      <c r="B88" s="6" t="s">
        <v>4</v>
      </c>
      <c r="C88" s="6" t="s">
        <v>10</v>
      </c>
      <c r="D88" s="6" t="s">
        <v>12</v>
      </c>
      <c r="E88" s="5" t="s">
        <v>50</v>
      </c>
      <c r="F88" s="5" t="s">
        <v>33</v>
      </c>
      <c r="G88" s="5" t="s">
        <v>80</v>
      </c>
    </row>
    <row r="89" spans="1:7" x14ac:dyDescent="0.35">
      <c r="A89" s="6">
        <v>80970137</v>
      </c>
      <c r="B89" s="6" t="s">
        <v>15</v>
      </c>
      <c r="C89" s="6" t="s">
        <v>9</v>
      </c>
      <c r="D89" s="6" t="s">
        <v>6</v>
      </c>
      <c r="E89" s="5" t="s">
        <v>50</v>
      </c>
      <c r="F89" s="5" t="s">
        <v>87</v>
      </c>
      <c r="G89" s="5" t="s">
        <v>42</v>
      </c>
    </row>
    <row r="90" spans="1:7" x14ac:dyDescent="0.35">
      <c r="A90" s="6">
        <v>80971807</v>
      </c>
      <c r="B90" s="6" t="s">
        <v>15</v>
      </c>
      <c r="C90" s="6" t="s">
        <v>9</v>
      </c>
      <c r="D90" s="6" t="s">
        <v>12</v>
      </c>
      <c r="E90" s="5" t="s">
        <v>50</v>
      </c>
      <c r="F90" s="5" t="s">
        <v>41</v>
      </c>
      <c r="G90" s="5" t="s">
        <v>162</v>
      </c>
    </row>
    <row r="91" spans="1:7" x14ac:dyDescent="0.35">
      <c r="A91" s="6">
        <v>80977962</v>
      </c>
      <c r="B91" s="6" t="s">
        <v>4</v>
      </c>
      <c r="C91" s="6" t="s">
        <v>7</v>
      </c>
      <c r="D91" s="6" t="s">
        <v>8</v>
      </c>
      <c r="E91" s="5" t="s">
        <v>23</v>
      </c>
      <c r="F91" s="5" t="s">
        <v>31</v>
      </c>
      <c r="G91" s="5" t="s">
        <v>162</v>
      </c>
    </row>
    <row r="92" spans="1:7" x14ac:dyDescent="0.35">
      <c r="A92" s="6">
        <v>80979834</v>
      </c>
      <c r="B92" s="6" t="s">
        <v>4</v>
      </c>
      <c r="C92" s="6" t="s">
        <v>7</v>
      </c>
      <c r="D92" s="6" t="s">
        <v>12</v>
      </c>
      <c r="E92" s="5" t="s">
        <v>50</v>
      </c>
      <c r="F92" s="5" t="s">
        <v>135</v>
      </c>
      <c r="G92" s="5" t="s">
        <v>52</v>
      </c>
    </row>
    <row r="93" spans="1:7" x14ac:dyDescent="0.35">
      <c r="A93" s="6">
        <v>80993056</v>
      </c>
      <c r="B93" s="6" t="s">
        <v>15</v>
      </c>
      <c r="C93" s="6" t="s">
        <v>9</v>
      </c>
      <c r="D93" s="6" t="s">
        <v>8</v>
      </c>
      <c r="E93" s="5" t="s">
        <v>31</v>
      </c>
      <c r="F93" s="5" t="s">
        <v>60</v>
      </c>
      <c r="G93" s="5" t="s">
        <v>48</v>
      </c>
    </row>
    <row r="94" spans="1:7" x14ac:dyDescent="0.35">
      <c r="A94" s="6">
        <v>80999095</v>
      </c>
      <c r="B94" s="6" t="s">
        <v>4</v>
      </c>
      <c r="C94" s="6" t="s">
        <v>9</v>
      </c>
      <c r="D94" s="6" t="s">
        <v>8</v>
      </c>
      <c r="E94" s="5" t="s">
        <v>36</v>
      </c>
      <c r="F94" s="5" t="s">
        <v>31</v>
      </c>
      <c r="G94" s="5" t="s">
        <v>23</v>
      </c>
    </row>
    <row r="95" spans="1:7" x14ac:dyDescent="0.35">
      <c r="A95" s="6">
        <v>80999167</v>
      </c>
      <c r="B95" s="6" t="s">
        <v>4</v>
      </c>
      <c r="C95" s="6" t="s">
        <v>7</v>
      </c>
      <c r="D95" s="6" t="s">
        <v>6</v>
      </c>
      <c r="E95" s="5" t="s">
        <v>33</v>
      </c>
      <c r="F95" s="5" t="s">
        <v>31</v>
      </c>
      <c r="G95" s="5" t="s">
        <v>162</v>
      </c>
    </row>
    <row r="96" spans="1:7" x14ac:dyDescent="0.35">
      <c r="A96" s="6">
        <v>80999360</v>
      </c>
      <c r="B96" s="6" t="s">
        <v>4</v>
      </c>
      <c r="C96" s="6" t="s">
        <v>9</v>
      </c>
      <c r="D96" s="6" t="s">
        <v>6</v>
      </c>
      <c r="E96" s="5" t="s">
        <v>23</v>
      </c>
      <c r="F96" s="5" t="s">
        <v>31</v>
      </c>
      <c r="G96" s="5" t="s">
        <v>35</v>
      </c>
    </row>
    <row r="97" spans="1:7" x14ac:dyDescent="0.35">
      <c r="A97" s="6">
        <v>81001218</v>
      </c>
      <c r="B97" s="6" t="s">
        <v>4</v>
      </c>
      <c r="C97" s="6" t="s">
        <v>9</v>
      </c>
      <c r="D97" s="6" t="s">
        <v>6</v>
      </c>
      <c r="E97" s="5" t="s">
        <v>50</v>
      </c>
      <c r="F97" s="5" t="s">
        <v>192</v>
      </c>
      <c r="G97" s="5" t="s">
        <v>162</v>
      </c>
    </row>
    <row r="98" spans="1:7" x14ac:dyDescent="0.35">
      <c r="A98" s="6">
        <v>81003692</v>
      </c>
      <c r="B98" s="6" t="s">
        <v>4</v>
      </c>
      <c r="C98" s="6" t="s">
        <v>7</v>
      </c>
      <c r="D98" s="6" t="s">
        <v>6</v>
      </c>
      <c r="E98" s="5" t="s">
        <v>36</v>
      </c>
      <c r="F98" s="5" t="s">
        <v>31</v>
      </c>
      <c r="G98" s="5" t="s">
        <v>42</v>
      </c>
    </row>
    <row r="99" spans="1:7" x14ac:dyDescent="0.35">
      <c r="A99" s="6">
        <v>81003804</v>
      </c>
      <c r="B99" s="6" t="s">
        <v>4</v>
      </c>
      <c r="C99" s="6" t="s">
        <v>10</v>
      </c>
      <c r="D99" s="6" t="s">
        <v>12</v>
      </c>
      <c r="E99" s="5" t="s">
        <v>77</v>
      </c>
      <c r="F99" s="5" t="s">
        <v>35</v>
      </c>
      <c r="G99" s="5" t="s">
        <v>237</v>
      </c>
    </row>
    <row r="100" spans="1:7" x14ac:dyDescent="0.35">
      <c r="A100" s="6">
        <v>81004371</v>
      </c>
      <c r="B100" s="6" t="s">
        <v>15</v>
      </c>
      <c r="C100" s="6" t="s">
        <v>7</v>
      </c>
      <c r="D100" s="6" t="s">
        <v>6</v>
      </c>
      <c r="E100" s="5" t="s">
        <v>42</v>
      </c>
      <c r="F100" s="5" t="s">
        <v>95</v>
      </c>
      <c r="G100" s="5" t="s">
        <v>28</v>
      </c>
    </row>
    <row r="101" spans="1:7" x14ac:dyDescent="0.35">
      <c r="A101" s="6">
        <v>81007136</v>
      </c>
      <c r="B101" s="6" t="s">
        <v>4</v>
      </c>
      <c r="C101" s="6" t="s">
        <v>5</v>
      </c>
      <c r="D101" s="6" t="s">
        <v>8</v>
      </c>
      <c r="E101" s="5" t="s">
        <v>50</v>
      </c>
      <c r="F101" s="5" t="s">
        <v>87</v>
      </c>
      <c r="G101" s="5" t="s">
        <v>44</v>
      </c>
    </row>
    <row r="102" spans="1:7" x14ac:dyDescent="0.35">
      <c r="A102" s="6">
        <v>81008381</v>
      </c>
      <c r="B102" s="6" t="s">
        <v>4</v>
      </c>
      <c r="C102" s="6" t="s">
        <v>10</v>
      </c>
      <c r="D102" s="6" t="s">
        <v>8</v>
      </c>
      <c r="E102" s="5" t="s">
        <v>50</v>
      </c>
      <c r="F102" s="5" t="s">
        <v>35</v>
      </c>
      <c r="G102" s="5" t="s">
        <v>23</v>
      </c>
    </row>
    <row r="103" spans="1:7" x14ac:dyDescent="0.35">
      <c r="A103" s="6">
        <v>81011469</v>
      </c>
      <c r="B103" s="6" t="s">
        <v>15</v>
      </c>
      <c r="C103" s="6" t="s">
        <v>10</v>
      </c>
      <c r="D103" s="6" t="s">
        <v>8</v>
      </c>
      <c r="E103" s="5" t="s">
        <v>67</v>
      </c>
      <c r="F103" s="5" t="s">
        <v>31</v>
      </c>
      <c r="G103" s="5" t="s">
        <v>33</v>
      </c>
    </row>
    <row r="104" spans="1:7" x14ac:dyDescent="0.35">
      <c r="A104" s="6">
        <v>81018240</v>
      </c>
      <c r="B104" s="6" t="s">
        <v>4</v>
      </c>
      <c r="C104" s="6" t="s">
        <v>10</v>
      </c>
      <c r="D104" s="6" t="s">
        <v>8</v>
      </c>
      <c r="E104" s="5" t="s">
        <v>50</v>
      </c>
      <c r="F104" s="5" t="s">
        <v>80</v>
      </c>
      <c r="G104" s="5" t="s">
        <v>29</v>
      </c>
    </row>
    <row r="105" spans="1:7" x14ac:dyDescent="0.35">
      <c r="A105" s="6">
        <v>81019303</v>
      </c>
      <c r="B105" s="6" t="s">
        <v>4</v>
      </c>
      <c r="C105" s="6" t="s">
        <v>9</v>
      </c>
      <c r="D105" s="6" t="s">
        <v>6</v>
      </c>
      <c r="E105" s="5" t="s">
        <v>50</v>
      </c>
      <c r="F105" s="5" t="s">
        <v>19</v>
      </c>
      <c r="G105" s="5" t="s">
        <v>67</v>
      </c>
    </row>
    <row r="106" spans="1:7" x14ac:dyDescent="0.35">
      <c r="A106" s="6">
        <v>81022333</v>
      </c>
      <c r="B106" s="6" t="s">
        <v>4</v>
      </c>
      <c r="C106" s="6" t="s">
        <v>9</v>
      </c>
      <c r="D106" s="6" t="s">
        <v>8</v>
      </c>
      <c r="E106" s="5" t="s">
        <v>50</v>
      </c>
      <c r="F106" s="5" t="s">
        <v>27</v>
      </c>
      <c r="G106" s="5" t="s">
        <v>87</v>
      </c>
    </row>
    <row r="107" spans="1:7" x14ac:dyDescent="0.35">
      <c r="A107" s="6">
        <v>81023152</v>
      </c>
      <c r="B107" s="6" t="s">
        <v>15</v>
      </c>
      <c r="C107" s="6" t="s">
        <v>7</v>
      </c>
      <c r="D107" s="6" t="s">
        <v>8</v>
      </c>
      <c r="E107" s="5" t="s">
        <v>152</v>
      </c>
      <c r="F107" s="5" t="s">
        <v>23</v>
      </c>
      <c r="G107" s="5" t="s">
        <v>31</v>
      </c>
    </row>
    <row r="108" spans="1:7" x14ac:dyDescent="0.35">
      <c r="A108" s="6">
        <v>81023559</v>
      </c>
      <c r="B108" s="6" t="s">
        <v>4</v>
      </c>
      <c r="C108" s="6" t="s">
        <v>9</v>
      </c>
      <c r="D108" s="6" t="s">
        <v>8</v>
      </c>
      <c r="E108" s="5" t="s">
        <v>50</v>
      </c>
      <c r="F108" s="5" t="s">
        <v>36</v>
      </c>
      <c r="G108" s="5" t="s">
        <v>41</v>
      </c>
    </row>
    <row r="109" spans="1:7" x14ac:dyDescent="0.35">
      <c r="A109" s="6">
        <v>81027615</v>
      </c>
      <c r="B109" s="6" t="s">
        <v>15</v>
      </c>
      <c r="C109" s="6" t="s">
        <v>7</v>
      </c>
      <c r="D109" s="6" t="s">
        <v>11</v>
      </c>
      <c r="E109" s="5" t="s">
        <v>36</v>
      </c>
      <c r="F109" s="5" t="s">
        <v>31</v>
      </c>
      <c r="G109" s="5" t="s">
        <v>53</v>
      </c>
    </row>
    <row r="110" spans="1:7" x14ac:dyDescent="0.35">
      <c r="A110" s="6">
        <v>81028337</v>
      </c>
      <c r="B110" s="6" t="s">
        <v>16</v>
      </c>
      <c r="C110" s="6" t="s">
        <v>17</v>
      </c>
      <c r="D110" s="6" t="s">
        <v>17</v>
      </c>
      <c r="E110" s="5" t="s">
        <v>36</v>
      </c>
      <c r="F110" s="5" t="s">
        <v>31</v>
      </c>
      <c r="G110" s="5" t="s">
        <v>162</v>
      </c>
    </row>
    <row r="111" spans="1:7" x14ac:dyDescent="0.35">
      <c r="A111" s="6">
        <v>81030292</v>
      </c>
      <c r="B111" s="6" t="s">
        <v>4</v>
      </c>
      <c r="C111" s="6" t="s">
        <v>7</v>
      </c>
      <c r="D111" s="6" t="s">
        <v>8</v>
      </c>
      <c r="E111" s="5" t="s">
        <v>31</v>
      </c>
      <c r="F111" s="5" t="s">
        <v>20</v>
      </c>
      <c r="G111" s="5" t="s">
        <v>30</v>
      </c>
    </row>
    <row r="112" spans="1:7" x14ac:dyDescent="0.35">
      <c r="A112" s="6">
        <v>81030991</v>
      </c>
      <c r="B112" s="6" t="s">
        <v>15</v>
      </c>
      <c r="C112" s="6" t="s">
        <v>9</v>
      </c>
      <c r="D112" s="6" t="s">
        <v>8</v>
      </c>
      <c r="E112" s="5" t="s">
        <v>36</v>
      </c>
      <c r="F112" s="5" t="s">
        <v>31</v>
      </c>
      <c r="G112" s="5" t="s">
        <v>162</v>
      </c>
    </row>
    <row r="113" spans="1:7" x14ac:dyDescent="0.35">
      <c r="A113" s="6">
        <v>81038926</v>
      </c>
      <c r="B113" s="6" t="s">
        <v>4</v>
      </c>
      <c r="C113" s="6" t="s">
        <v>7</v>
      </c>
      <c r="D113" s="6" t="s">
        <v>8</v>
      </c>
      <c r="E113" s="5" t="s">
        <v>50</v>
      </c>
      <c r="F113" s="5" t="s">
        <v>162</v>
      </c>
      <c r="G113" s="5" t="s">
        <v>162</v>
      </c>
    </row>
    <row r="114" spans="1:7" x14ac:dyDescent="0.35">
      <c r="A114" s="6">
        <v>81040915</v>
      </c>
      <c r="B114" s="6" t="s">
        <v>4</v>
      </c>
      <c r="C114" s="6" t="s">
        <v>7</v>
      </c>
      <c r="D114" s="6" t="s">
        <v>8</v>
      </c>
      <c r="E114" s="5" t="s">
        <v>50</v>
      </c>
      <c r="F114" s="5" t="s">
        <v>26</v>
      </c>
      <c r="G114" s="5" t="s">
        <v>20</v>
      </c>
    </row>
    <row r="115" spans="1:7" x14ac:dyDescent="0.35">
      <c r="A115" s="6">
        <v>81044103</v>
      </c>
      <c r="B115" s="6" t="s">
        <v>4</v>
      </c>
      <c r="C115" s="6" t="s">
        <v>10</v>
      </c>
      <c r="D115" s="6" t="s">
        <v>6</v>
      </c>
      <c r="E115" s="5" t="s">
        <v>29</v>
      </c>
      <c r="F115" s="5" t="s">
        <v>42</v>
      </c>
      <c r="G115" s="5" t="s">
        <v>31</v>
      </c>
    </row>
    <row r="116" spans="1:7" x14ac:dyDescent="0.35">
      <c r="A116" s="6">
        <v>81046746</v>
      </c>
      <c r="B116" s="6" t="s">
        <v>4</v>
      </c>
      <c r="C116" s="6" t="s">
        <v>14</v>
      </c>
      <c r="D116" s="6" t="s">
        <v>12</v>
      </c>
      <c r="E116" s="5" t="s">
        <v>50</v>
      </c>
      <c r="F116" s="5" t="s">
        <v>35</v>
      </c>
      <c r="G116" s="5" t="s">
        <v>31</v>
      </c>
    </row>
    <row r="117" spans="1:7" x14ac:dyDescent="0.35">
      <c r="A117" s="6">
        <v>81055445</v>
      </c>
      <c r="B117" s="6" t="s">
        <v>4</v>
      </c>
      <c r="C117" s="6" t="s">
        <v>7</v>
      </c>
      <c r="D117" s="6" t="s">
        <v>6</v>
      </c>
      <c r="E117" s="5" t="s">
        <v>124</v>
      </c>
      <c r="F117" s="5" t="s">
        <v>35</v>
      </c>
      <c r="G117" s="5" t="s">
        <v>33</v>
      </c>
    </row>
    <row r="118" spans="1:7" x14ac:dyDescent="0.35">
      <c r="A118" s="6">
        <v>81058356</v>
      </c>
      <c r="B118" s="6" t="s">
        <v>15</v>
      </c>
      <c r="C118" s="6" t="s">
        <v>9</v>
      </c>
      <c r="D118" s="6" t="s">
        <v>6</v>
      </c>
      <c r="E118" s="5" t="s">
        <v>33</v>
      </c>
      <c r="F118" s="5" t="s">
        <v>207</v>
      </c>
      <c r="G118" s="5" t="s">
        <v>88</v>
      </c>
    </row>
    <row r="119" spans="1:7" x14ac:dyDescent="0.35">
      <c r="A119" s="6">
        <v>81061259</v>
      </c>
      <c r="B119" s="6" t="s">
        <v>4</v>
      </c>
      <c r="C119" s="6" t="s">
        <v>9</v>
      </c>
      <c r="D119" s="6" t="s">
        <v>12</v>
      </c>
      <c r="E119" s="5" t="s">
        <v>50</v>
      </c>
      <c r="F119" s="5" t="s">
        <v>35</v>
      </c>
      <c r="G119" s="5" t="s">
        <v>42</v>
      </c>
    </row>
    <row r="120" spans="1:7" x14ac:dyDescent="0.35">
      <c r="A120" s="6">
        <v>81065070</v>
      </c>
      <c r="B120" s="6" t="s">
        <v>4</v>
      </c>
      <c r="C120" s="6" t="s">
        <v>10</v>
      </c>
      <c r="D120" s="6" t="s">
        <v>8</v>
      </c>
      <c r="E120" s="5" t="s">
        <v>30</v>
      </c>
      <c r="F120" s="5" t="s">
        <v>96</v>
      </c>
      <c r="G120" s="5" t="s">
        <v>31</v>
      </c>
    </row>
    <row r="121" spans="1:7" x14ac:dyDescent="0.35">
      <c r="A121" s="6">
        <v>81072287</v>
      </c>
      <c r="B121" s="6" t="s">
        <v>4</v>
      </c>
      <c r="C121" s="6" t="s">
        <v>14</v>
      </c>
      <c r="D121" s="6" t="s">
        <v>11</v>
      </c>
      <c r="E121" s="5" t="s">
        <v>96</v>
      </c>
      <c r="F121" s="5" t="s">
        <v>198</v>
      </c>
      <c r="G121" s="5" t="s">
        <v>245</v>
      </c>
    </row>
    <row r="122" spans="1:7" x14ac:dyDescent="0.35">
      <c r="A122" s="6">
        <v>81079777</v>
      </c>
      <c r="B122" s="6" t="s">
        <v>4</v>
      </c>
      <c r="C122" s="6" t="s">
        <v>9</v>
      </c>
      <c r="D122" s="6" t="s">
        <v>11</v>
      </c>
      <c r="E122" s="5" t="s">
        <v>39</v>
      </c>
      <c r="F122" s="5" t="s">
        <v>31</v>
      </c>
      <c r="G122" s="5" t="s">
        <v>22</v>
      </c>
    </row>
    <row r="123" spans="1:7" x14ac:dyDescent="0.35">
      <c r="A123" s="6">
        <v>81100501</v>
      </c>
      <c r="B123" s="6" t="s">
        <v>15</v>
      </c>
      <c r="C123" s="6" t="s">
        <v>5</v>
      </c>
      <c r="D123" s="6" t="s">
        <v>6</v>
      </c>
      <c r="E123" s="5" t="s">
        <v>50</v>
      </c>
      <c r="F123" s="5" t="s">
        <v>42</v>
      </c>
      <c r="G123" s="5" t="s">
        <v>35</v>
      </c>
    </row>
    <row r="124" spans="1:7" x14ac:dyDescent="0.35">
      <c r="A124" s="6">
        <v>81100919</v>
      </c>
      <c r="B124" s="6" t="s">
        <v>4</v>
      </c>
      <c r="C124" s="6" t="s">
        <v>10</v>
      </c>
      <c r="D124" s="6" t="s">
        <v>6</v>
      </c>
      <c r="E124" s="5" t="s">
        <v>28</v>
      </c>
      <c r="F124" s="5" t="s">
        <v>31</v>
      </c>
      <c r="G124" s="5" t="s">
        <v>45</v>
      </c>
    </row>
    <row r="125" spans="1:7" x14ac:dyDescent="0.35">
      <c r="A125" s="6">
        <v>81101030</v>
      </c>
      <c r="B125" s="6" t="s">
        <v>4</v>
      </c>
      <c r="C125" s="6" t="s">
        <v>5</v>
      </c>
      <c r="D125" s="6" t="s">
        <v>12</v>
      </c>
      <c r="E125" s="5" t="s">
        <v>50</v>
      </c>
      <c r="F125" s="5" t="s">
        <v>29</v>
      </c>
      <c r="G125" s="5" t="s">
        <v>185</v>
      </c>
    </row>
    <row r="126" spans="1:7" x14ac:dyDescent="0.35">
      <c r="A126" s="6">
        <v>81101363</v>
      </c>
      <c r="B126" s="6" t="s">
        <v>4</v>
      </c>
      <c r="C126" s="6" t="s">
        <v>10</v>
      </c>
      <c r="D126" s="6" t="s">
        <v>8</v>
      </c>
      <c r="E126" s="5" t="s">
        <v>22</v>
      </c>
      <c r="F126" s="5" t="s">
        <v>31</v>
      </c>
      <c r="G126" s="5" t="s">
        <v>36</v>
      </c>
    </row>
    <row r="127" spans="1:7" x14ac:dyDescent="0.35">
      <c r="A127" s="6">
        <v>81105065</v>
      </c>
      <c r="B127" s="6" t="s">
        <v>4</v>
      </c>
      <c r="C127" s="6" t="s">
        <v>7</v>
      </c>
      <c r="D127" s="6" t="s">
        <v>6</v>
      </c>
      <c r="E127" s="5" t="s">
        <v>28</v>
      </c>
      <c r="F127" s="5" t="s">
        <v>195</v>
      </c>
      <c r="G127" s="5" t="s">
        <v>95</v>
      </c>
    </row>
    <row r="128" spans="1:7" x14ac:dyDescent="0.35">
      <c r="A128" s="6">
        <v>81109494</v>
      </c>
      <c r="B128" s="6" t="s">
        <v>4</v>
      </c>
      <c r="C128" s="6" t="s">
        <v>7</v>
      </c>
      <c r="D128" s="6" t="s">
        <v>6</v>
      </c>
      <c r="E128" s="5" t="s">
        <v>32</v>
      </c>
      <c r="F128" s="5" t="s">
        <v>31</v>
      </c>
      <c r="G128" s="5" t="s">
        <v>162</v>
      </c>
    </row>
    <row r="129" spans="1:7" x14ac:dyDescent="0.35">
      <c r="A129" s="6">
        <v>81114347</v>
      </c>
      <c r="B129" s="6" t="s">
        <v>4</v>
      </c>
      <c r="C129" s="6" t="s">
        <v>9</v>
      </c>
      <c r="D129" s="6" t="s">
        <v>6</v>
      </c>
      <c r="E129" s="5" t="s">
        <v>50</v>
      </c>
      <c r="F129" s="5" t="s">
        <v>162</v>
      </c>
      <c r="G129" s="5" t="s">
        <v>162</v>
      </c>
    </row>
    <row r="130" spans="1:7" x14ac:dyDescent="0.35">
      <c r="A130" s="6">
        <v>81115656</v>
      </c>
      <c r="B130" s="6" t="s">
        <v>15</v>
      </c>
      <c r="C130" s="6" t="s">
        <v>7</v>
      </c>
      <c r="D130" s="6" t="s">
        <v>11</v>
      </c>
      <c r="E130" s="5" t="s">
        <v>21</v>
      </c>
      <c r="F130" s="5" t="s">
        <v>31</v>
      </c>
      <c r="G130" s="5" t="s">
        <v>162</v>
      </c>
    </row>
    <row r="131" spans="1:7" x14ac:dyDescent="0.35">
      <c r="A131" s="6">
        <v>81120013</v>
      </c>
      <c r="B131" s="6" t="s">
        <v>4</v>
      </c>
      <c r="C131" s="6" t="s">
        <v>9</v>
      </c>
      <c r="D131" s="6" t="s">
        <v>6</v>
      </c>
      <c r="E131" s="5" t="s">
        <v>20</v>
      </c>
      <c r="F131" s="5" t="s">
        <v>31</v>
      </c>
      <c r="G131" s="5" t="s">
        <v>32</v>
      </c>
    </row>
    <row r="132" spans="1:7" x14ac:dyDescent="0.35">
      <c r="A132" s="6">
        <v>81124116</v>
      </c>
      <c r="B132" s="6" t="s">
        <v>15</v>
      </c>
      <c r="C132" s="6" t="s">
        <v>10</v>
      </c>
      <c r="D132" s="6" t="s">
        <v>6</v>
      </c>
      <c r="E132" s="5" t="s">
        <v>36</v>
      </c>
      <c r="F132" s="5" t="s">
        <v>48</v>
      </c>
      <c r="G132" s="5" t="s">
        <v>31</v>
      </c>
    </row>
    <row r="133" spans="1:7" x14ac:dyDescent="0.35">
      <c r="A133" s="6">
        <v>81131876</v>
      </c>
      <c r="B133" s="6" t="s">
        <v>16</v>
      </c>
      <c r="C133" s="6" t="s">
        <v>17</v>
      </c>
      <c r="D133" s="6" t="s">
        <v>17</v>
      </c>
      <c r="E133" s="5" t="s">
        <v>157</v>
      </c>
      <c r="F133" s="5" t="s">
        <v>86</v>
      </c>
      <c r="G133" s="5" t="s">
        <v>150</v>
      </c>
    </row>
    <row r="134" spans="1:7" x14ac:dyDescent="0.35">
      <c r="A134" s="6">
        <v>81131977</v>
      </c>
      <c r="B134" s="6" t="s">
        <v>4</v>
      </c>
      <c r="C134" s="6" t="s">
        <v>10</v>
      </c>
      <c r="D134" s="6" t="s">
        <v>12</v>
      </c>
      <c r="E134" s="5" t="s">
        <v>45</v>
      </c>
      <c r="F134" s="5" t="s">
        <v>31</v>
      </c>
      <c r="G134" s="5" t="s">
        <v>41</v>
      </c>
    </row>
    <row r="135" spans="1:7" x14ac:dyDescent="0.35">
      <c r="A135" s="6">
        <v>81142670</v>
      </c>
      <c r="B135" s="6" t="s">
        <v>15</v>
      </c>
      <c r="C135" s="6" t="s">
        <v>9</v>
      </c>
      <c r="D135" s="6" t="s">
        <v>11</v>
      </c>
      <c r="E135" s="5" t="s">
        <v>154</v>
      </c>
      <c r="F135" s="5" t="s">
        <v>36</v>
      </c>
      <c r="G135" s="5" t="s">
        <v>60</v>
      </c>
    </row>
    <row r="136" spans="1:7" x14ac:dyDescent="0.35">
      <c r="A136" s="6">
        <v>81148906</v>
      </c>
      <c r="B136" s="6" t="s">
        <v>4</v>
      </c>
      <c r="C136" s="6" t="s">
        <v>7</v>
      </c>
      <c r="D136" s="6" t="s">
        <v>6</v>
      </c>
      <c r="E136" s="5" t="s">
        <v>134</v>
      </c>
      <c r="F136" s="5" t="s">
        <v>113</v>
      </c>
      <c r="G136" s="5" t="s">
        <v>244</v>
      </c>
    </row>
    <row r="137" spans="1:7" x14ac:dyDescent="0.35">
      <c r="A137" s="6">
        <v>81165356</v>
      </c>
      <c r="B137" s="6" t="s">
        <v>16</v>
      </c>
      <c r="C137" s="6" t="s">
        <v>17</v>
      </c>
      <c r="D137" s="6" t="s">
        <v>17</v>
      </c>
      <c r="E137" s="5" t="s">
        <v>50</v>
      </c>
      <c r="F137" s="5" t="s">
        <v>150</v>
      </c>
      <c r="G137" s="5" t="s">
        <v>36</v>
      </c>
    </row>
    <row r="138" spans="1:7" x14ac:dyDescent="0.35">
      <c r="A138" s="6">
        <v>81176832</v>
      </c>
      <c r="B138" s="6" t="s">
        <v>4</v>
      </c>
      <c r="C138" s="6" t="s">
        <v>7</v>
      </c>
      <c r="D138" s="6" t="s">
        <v>8</v>
      </c>
      <c r="E138" s="5" t="s">
        <v>50</v>
      </c>
      <c r="F138" s="5" t="s">
        <v>33</v>
      </c>
      <c r="G138" s="5" t="s">
        <v>21</v>
      </c>
    </row>
    <row r="139" spans="1:7" x14ac:dyDescent="0.35">
      <c r="A139" s="6">
        <v>81241133</v>
      </c>
      <c r="B139" s="6" t="s">
        <v>4</v>
      </c>
      <c r="C139" s="6" t="s">
        <v>9</v>
      </c>
      <c r="D139" s="6" t="s">
        <v>12</v>
      </c>
      <c r="E139" s="5" t="s">
        <v>50</v>
      </c>
      <c r="F139" s="5" t="s">
        <v>29</v>
      </c>
      <c r="G139" s="5" t="s">
        <v>67</v>
      </c>
    </row>
    <row r="140" spans="1:7" x14ac:dyDescent="0.35">
      <c r="A140" s="6">
        <v>81276364</v>
      </c>
      <c r="B140" s="6" t="s">
        <v>4</v>
      </c>
      <c r="C140" s="6" t="s">
        <v>5</v>
      </c>
      <c r="D140" s="6" t="s">
        <v>6</v>
      </c>
      <c r="E140" s="5" t="s">
        <v>50</v>
      </c>
      <c r="F140" s="5" t="s">
        <v>36</v>
      </c>
      <c r="G140" s="5" t="s">
        <v>52</v>
      </c>
    </row>
    <row r="141" spans="1:7" x14ac:dyDescent="0.35">
      <c r="A141" s="6">
        <v>81288868</v>
      </c>
      <c r="B141" s="6" t="s">
        <v>15</v>
      </c>
      <c r="C141" s="6" t="s">
        <v>7</v>
      </c>
      <c r="D141" s="6" t="s">
        <v>6</v>
      </c>
      <c r="E141" s="5" t="s">
        <v>87</v>
      </c>
      <c r="F141" s="5" t="s">
        <v>210</v>
      </c>
      <c r="G141" s="5" t="s">
        <v>31</v>
      </c>
    </row>
    <row r="142" spans="1:7" x14ac:dyDescent="0.35">
      <c r="A142" s="6">
        <v>81331168</v>
      </c>
      <c r="B142" s="6" t="s">
        <v>4</v>
      </c>
      <c r="C142" s="6" t="s">
        <v>7</v>
      </c>
      <c r="D142" s="6" t="s">
        <v>11</v>
      </c>
      <c r="E142" s="5" t="s">
        <v>50</v>
      </c>
      <c r="F142" s="5" t="s">
        <v>162</v>
      </c>
      <c r="G142" s="5" t="s">
        <v>162</v>
      </c>
    </row>
    <row r="143" spans="1:7" x14ac:dyDescent="0.35">
      <c r="A143" s="6">
        <v>81349502</v>
      </c>
      <c r="B143" s="6" t="s">
        <v>15</v>
      </c>
      <c r="C143" s="6" t="s">
        <v>9</v>
      </c>
      <c r="D143" s="6" t="s">
        <v>11</v>
      </c>
      <c r="E143" s="5" t="s">
        <v>50</v>
      </c>
      <c r="F143" s="5" t="s">
        <v>210</v>
      </c>
      <c r="G143" s="5" t="s">
        <v>86</v>
      </c>
    </row>
    <row r="144" spans="1:7" x14ac:dyDescent="0.35">
      <c r="A144" s="6">
        <v>81400042</v>
      </c>
      <c r="B144" s="6" t="s">
        <v>4</v>
      </c>
      <c r="C144" s="6" t="s">
        <v>10</v>
      </c>
      <c r="D144" s="6" t="s">
        <v>8</v>
      </c>
      <c r="E144" s="5" t="s">
        <v>50</v>
      </c>
      <c r="F144" s="5" t="s">
        <v>51</v>
      </c>
      <c r="G144" s="5" t="s">
        <v>58</v>
      </c>
    </row>
    <row r="145" spans="1:7" x14ac:dyDescent="0.35">
      <c r="A145" s="6">
        <v>81570872</v>
      </c>
      <c r="B145" s="6" t="s">
        <v>4</v>
      </c>
      <c r="C145" s="6" t="s">
        <v>7</v>
      </c>
      <c r="D145" s="6" t="s">
        <v>8</v>
      </c>
      <c r="E145" s="5" t="s">
        <v>140</v>
      </c>
      <c r="F145" s="5" t="s">
        <v>162</v>
      </c>
      <c r="G145" s="5" t="s">
        <v>162</v>
      </c>
    </row>
  </sheetData>
  <autoFilter ref="A1:M145" xr:uid="{312C417A-954C-4BA2-8087-5BB9CE626127}"/>
  <sortState ref="A2:G146">
    <sortCondition ref="A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185B5-2945-4D66-A63C-D2F0985E922A}">
  <dimension ref="A1:X138"/>
  <sheetViews>
    <sheetView topLeftCell="J1" workbookViewId="0">
      <selection activeCell="I1" sqref="A1:I1048576"/>
    </sheetView>
  </sheetViews>
  <sheetFormatPr defaultRowHeight="14.5" x14ac:dyDescent="0.35"/>
  <cols>
    <col min="1" max="9" width="0" hidden="1" customWidth="1"/>
    <col min="14" max="14" width="11.1796875" customWidth="1"/>
  </cols>
  <sheetData>
    <row r="1" spans="1:24" x14ac:dyDescent="0.35">
      <c r="A1" s="6" t="s">
        <v>0</v>
      </c>
      <c r="B1" s="6" t="s">
        <v>1</v>
      </c>
      <c r="C1" s="6" t="s">
        <v>2</v>
      </c>
      <c r="D1" s="6" t="s">
        <v>3</v>
      </c>
      <c r="E1" s="5" t="s">
        <v>18</v>
      </c>
      <c r="F1" s="5" t="s">
        <v>158</v>
      </c>
      <c r="G1" s="5" t="s">
        <v>211</v>
      </c>
      <c r="J1" s="5"/>
      <c r="K1" t="s">
        <v>259</v>
      </c>
      <c r="L1" t="s">
        <v>260</v>
      </c>
      <c r="M1" s="8" t="s">
        <v>2</v>
      </c>
      <c r="N1" t="s">
        <v>269</v>
      </c>
    </row>
    <row r="2" spans="1:24" x14ac:dyDescent="0.35">
      <c r="A2" s="6">
        <v>79576256</v>
      </c>
      <c r="B2" s="6" t="s">
        <v>4</v>
      </c>
      <c r="C2" s="6" t="s">
        <v>7</v>
      </c>
      <c r="D2" s="6" t="s">
        <v>8</v>
      </c>
      <c r="E2" s="5" t="s">
        <v>28</v>
      </c>
      <c r="F2" s="5" t="s">
        <v>23</v>
      </c>
      <c r="G2" s="5" t="s">
        <v>22</v>
      </c>
      <c r="J2" t="s">
        <v>5</v>
      </c>
      <c r="K2">
        <f>COUNTIF(C:C,"*30*")</f>
        <v>6</v>
      </c>
      <c r="L2">
        <v>32</v>
      </c>
      <c r="M2" s="9">
        <f>K2/L2</f>
        <v>0.1875</v>
      </c>
      <c r="N2">
        <f>L2-K2</f>
        <v>26</v>
      </c>
      <c r="W2" t="s">
        <v>283</v>
      </c>
      <c r="X2" t="s">
        <v>292</v>
      </c>
    </row>
    <row r="3" spans="1:24" x14ac:dyDescent="0.35">
      <c r="A3" s="6">
        <v>79576816</v>
      </c>
      <c r="B3" s="6" t="s">
        <v>4</v>
      </c>
      <c r="C3" s="6" t="s">
        <v>9</v>
      </c>
      <c r="D3" s="6" t="s">
        <v>13</v>
      </c>
      <c r="E3" s="5" t="s">
        <v>28</v>
      </c>
      <c r="F3" s="5" t="s">
        <v>19</v>
      </c>
      <c r="G3" s="5" t="s">
        <v>32</v>
      </c>
      <c r="J3" t="s">
        <v>10</v>
      </c>
      <c r="K3">
        <f>COUNTIF(C:C,"*50*")</f>
        <v>19</v>
      </c>
      <c r="L3">
        <v>117</v>
      </c>
      <c r="M3" s="9">
        <f t="shared" ref="M3:M6" si="0">K3/L3</f>
        <v>0.1623931623931624</v>
      </c>
      <c r="N3">
        <f t="shared" ref="N3:N6" si="1">L3-K3</f>
        <v>98</v>
      </c>
      <c r="W3" t="s">
        <v>284</v>
      </c>
      <c r="X3">
        <v>1.4E-3</v>
      </c>
    </row>
    <row r="4" spans="1:24" x14ac:dyDescent="0.35">
      <c r="A4" s="6">
        <v>79577480</v>
      </c>
      <c r="B4" s="6" t="s">
        <v>4</v>
      </c>
      <c r="C4" s="6" t="s">
        <v>14</v>
      </c>
      <c r="D4" s="6" t="s">
        <v>11</v>
      </c>
      <c r="E4" s="5" t="s">
        <v>35</v>
      </c>
      <c r="F4" s="5" t="s">
        <v>28</v>
      </c>
      <c r="G4" s="5" t="s">
        <v>36</v>
      </c>
      <c r="J4" t="s">
        <v>7</v>
      </c>
      <c r="K4">
        <f>COUNTIF(C:C,"*60*")</f>
        <v>46</v>
      </c>
      <c r="L4">
        <v>300</v>
      </c>
      <c r="M4" s="9">
        <f t="shared" si="0"/>
        <v>0.15333333333333332</v>
      </c>
      <c r="N4">
        <f t="shared" si="1"/>
        <v>254</v>
      </c>
      <c r="W4" t="s">
        <v>285</v>
      </c>
      <c r="X4">
        <v>1E-4</v>
      </c>
    </row>
    <row r="5" spans="1:24" x14ac:dyDescent="0.35">
      <c r="A5" s="6">
        <v>79577377</v>
      </c>
      <c r="B5" s="6" t="s">
        <v>4</v>
      </c>
      <c r="C5" s="6" t="s">
        <v>9</v>
      </c>
      <c r="D5" s="6" t="s">
        <v>13</v>
      </c>
      <c r="E5" s="5" t="s">
        <v>28</v>
      </c>
      <c r="F5" s="5" t="s">
        <v>36</v>
      </c>
      <c r="G5" s="5" t="s">
        <v>32</v>
      </c>
      <c r="J5" t="s">
        <v>9</v>
      </c>
      <c r="K5">
        <f>COUNTIF(C:C,"*70*")</f>
        <v>44</v>
      </c>
      <c r="L5">
        <v>281</v>
      </c>
      <c r="M5" s="9">
        <f t="shared" si="0"/>
        <v>0.15658362989323843</v>
      </c>
      <c r="N5">
        <f t="shared" si="1"/>
        <v>237</v>
      </c>
      <c r="W5" t="s">
        <v>286</v>
      </c>
      <c r="X5">
        <v>2.0000000000000001E-4</v>
      </c>
    </row>
    <row r="6" spans="1:24" x14ac:dyDescent="0.35">
      <c r="A6" s="6">
        <v>79577800</v>
      </c>
      <c r="B6" s="6" t="s">
        <v>4</v>
      </c>
      <c r="C6" s="6" t="s">
        <v>10</v>
      </c>
      <c r="D6" s="6" t="s">
        <v>8</v>
      </c>
      <c r="E6" s="5" t="s">
        <v>28</v>
      </c>
      <c r="F6" s="5" t="s">
        <v>19</v>
      </c>
      <c r="G6" s="5" t="s">
        <v>29</v>
      </c>
      <c r="J6" t="s">
        <v>14</v>
      </c>
      <c r="K6">
        <f>COUNTIF(C:C,"*80*")</f>
        <v>21</v>
      </c>
      <c r="L6">
        <v>52</v>
      </c>
      <c r="M6" s="9">
        <f t="shared" si="0"/>
        <v>0.40384615384615385</v>
      </c>
      <c r="N6">
        <f t="shared" si="1"/>
        <v>31</v>
      </c>
    </row>
    <row r="7" spans="1:24" x14ac:dyDescent="0.35">
      <c r="A7" s="6">
        <v>79579404</v>
      </c>
      <c r="B7" s="6" t="s">
        <v>4</v>
      </c>
      <c r="C7" s="6" t="s">
        <v>9</v>
      </c>
      <c r="D7" s="6" t="s">
        <v>6</v>
      </c>
      <c r="E7" s="5" t="s">
        <v>28</v>
      </c>
      <c r="F7" s="5" t="s">
        <v>159</v>
      </c>
      <c r="G7" s="5" t="s">
        <v>41</v>
      </c>
      <c r="M7" s="9"/>
    </row>
    <row r="8" spans="1:24" x14ac:dyDescent="0.35">
      <c r="A8" s="6">
        <v>79579230</v>
      </c>
      <c r="B8" s="6" t="s">
        <v>4</v>
      </c>
      <c r="C8" s="6" t="s">
        <v>14</v>
      </c>
      <c r="D8" s="6" t="s">
        <v>11</v>
      </c>
      <c r="E8" s="5" t="s">
        <v>28</v>
      </c>
      <c r="F8" s="5" t="s">
        <v>35</v>
      </c>
      <c r="G8" s="5" t="s">
        <v>21</v>
      </c>
      <c r="K8" t="s">
        <v>259</v>
      </c>
      <c r="L8" t="s">
        <v>260</v>
      </c>
      <c r="M8" s="8" t="s">
        <v>3</v>
      </c>
      <c r="N8" t="s">
        <v>269</v>
      </c>
    </row>
    <row r="9" spans="1:24" x14ac:dyDescent="0.35">
      <c r="A9" s="6">
        <v>79580904</v>
      </c>
      <c r="B9" s="6" t="s">
        <v>4</v>
      </c>
      <c r="C9" s="6" t="s">
        <v>10</v>
      </c>
      <c r="D9" s="6" t="s">
        <v>12</v>
      </c>
      <c r="E9" s="5" t="s">
        <v>41</v>
      </c>
      <c r="F9" s="5" t="s">
        <v>68</v>
      </c>
      <c r="G9" s="5" t="s">
        <v>33</v>
      </c>
      <c r="J9" s="6" t="s">
        <v>12</v>
      </c>
      <c r="K9">
        <f>COUNTIF(D:D,"*Less*")</f>
        <v>17</v>
      </c>
      <c r="L9">
        <v>134</v>
      </c>
      <c r="M9" s="9">
        <f>K9/L9</f>
        <v>0.12686567164179105</v>
      </c>
      <c r="N9">
        <f>L9-K9</f>
        <v>117</v>
      </c>
    </row>
    <row r="10" spans="1:24" x14ac:dyDescent="0.35">
      <c r="A10" s="6">
        <v>79580546</v>
      </c>
      <c r="B10" s="6" t="s">
        <v>4</v>
      </c>
      <c r="C10" s="6" t="s">
        <v>7</v>
      </c>
      <c r="D10" s="6" t="s">
        <v>12</v>
      </c>
      <c r="E10" s="5" t="s">
        <v>42</v>
      </c>
      <c r="F10" s="5" t="s">
        <v>28</v>
      </c>
      <c r="G10" s="5" t="s">
        <v>35</v>
      </c>
      <c r="J10" s="6" t="s">
        <v>8</v>
      </c>
      <c r="K10">
        <f>COUNTIF(D:D,"*5*")</f>
        <v>53</v>
      </c>
      <c r="L10">
        <v>313</v>
      </c>
      <c r="M10" s="9">
        <f t="shared" ref="M10:M13" si="2">K10/L10</f>
        <v>0.16932907348242812</v>
      </c>
      <c r="N10">
        <f t="shared" ref="N10:N13" si="3">L10-K10</f>
        <v>260</v>
      </c>
    </row>
    <row r="11" spans="1:24" x14ac:dyDescent="0.35">
      <c r="A11" s="6">
        <v>79582462</v>
      </c>
      <c r="B11" s="6" t="s">
        <v>4</v>
      </c>
      <c r="C11" s="6" t="s">
        <v>7</v>
      </c>
      <c r="D11" s="6" t="s">
        <v>6</v>
      </c>
      <c r="E11" s="5" t="s">
        <v>47</v>
      </c>
      <c r="F11" s="5" t="s">
        <v>124</v>
      </c>
      <c r="G11" s="5" t="s">
        <v>20</v>
      </c>
      <c r="J11" s="6" t="s">
        <v>6</v>
      </c>
      <c r="K11">
        <f>COUNTIF(D:D,"*10*")</f>
        <v>34</v>
      </c>
      <c r="L11">
        <v>209</v>
      </c>
      <c r="M11" s="9">
        <f t="shared" si="2"/>
        <v>0.16267942583732056</v>
      </c>
      <c r="N11">
        <f t="shared" si="3"/>
        <v>175</v>
      </c>
    </row>
    <row r="12" spans="1:24" x14ac:dyDescent="0.35">
      <c r="A12" s="6">
        <v>79583527</v>
      </c>
      <c r="B12" s="6" t="s">
        <v>4</v>
      </c>
      <c r="C12" s="6" t="s">
        <v>7</v>
      </c>
      <c r="D12" s="6" t="s">
        <v>6</v>
      </c>
      <c r="E12" s="5" t="s">
        <v>49</v>
      </c>
      <c r="F12" s="5" t="s">
        <v>31</v>
      </c>
      <c r="G12" s="5" t="s">
        <v>28</v>
      </c>
      <c r="J12" s="6" t="s">
        <v>11</v>
      </c>
      <c r="K12">
        <f>COUNTIF(D:D,"*11*")</f>
        <v>23</v>
      </c>
      <c r="L12">
        <v>98</v>
      </c>
      <c r="M12" s="9">
        <f t="shared" si="2"/>
        <v>0.23469387755102042</v>
      </c>
      <c r="N12">
        <f t="shared" si="3"/>
        <v>75</v>
      </c>
    </row>
    <row r="13" spans="1:24" x14ac:dyDescent="0.35">
      <c r="A13" s="6">
        <v>79584690</v>
      </c>
      <c r="B13" s="6" t="s">
        <v>4</v>
      </c>
      <c r="C13" s="6" t="s">
        <v>9</v>
      </c>
      <c r="D13" s="6" t="s">
        <v>8</v>
      </c>
      <c r="E13" s="5" t="s">
        <v>50</v>
      </c>
      <c r="F13" s="5" t="s">
        <v>29</v>
      </c>
      <c r="G13" s="5" t="s">
        <v>28</v>
      </c>
      <c r="J13" s="6" t="s">
        <v>13</v>
      </c>
      <c r="K13">
        <f>COUNTIF(D:D,"*More*")</f>
        <v>9</v>
      </c>
      <c r="L13">
        <v>28</v>
      </c>
      <c r="M13" s="9">
        <f t="shared" si="2"/>
        <v>0.32142857142857145</v>
      </c>
      <c r="N13">
        <f t="shared" si="3"/>
        <v>19</v>
      </c>
    </row>
    <row r="14" spans="1:24" x14ac:dyDescent="0.35">
      <c r="A14" s="6">
        <v>79588669</v>
      </c>
      <c r="B14" s="6" t="s">
        <v>4</v>
      </c>
      <c r="C14" s="6" t="s">
        <v>9</v>
      </c>
      <c r="D14" s="6" t="s">
        <v>6</v>
      </c>
      <c r="E14" s="5" t="s">
        <v>54</v>
      </c>
      <c r="F14" s="5" t="s">
        <v>78</v>
      </c>
      <c r="G14" s="5" t="s">
        <v>41</v>
      </c>
      <c r="M14" s="9"/>
    </row>
    <row r="15" spans="1:24" x14ac:dyDescent="0.35">
      <c r="A15" s="6">
        <v>79589690</v>
      </c>
      <c r="B15" s="6" t="s">
        <v>4</v>
      </c>
      <c r="C15" s="6" t="s">
        <v>10</v>
      </c>
      <c r="D15" s="6" t="s">
        <v>8</v>
      </c>
      <c r="E15" s="5" t="s">
        <v>28</v>
      </c>
      <c r="F15" s="5" t="s">
        <v>41</v>
      </c>
      <c r="G15" s="5" t="s">
        <v>162</v>
      </c>
      <c r="K15" t="s">
        <v>263</v>
      </c>
      <c r="L15" t="s">
        <v>264</v>
      </c>
      <c r="M15" t="s">
        <v>265</v>
      </c>
    </row>
    <row r="16" spans="1:24" x14ac:dyDescent="0.35">
      <c r="A16" s="6">
        <v>79591891</v>
      </c>
      <c r="B16" s="6" t="s">
        <v>4</v>
      </c>
      <c r="C16" s="6" t="s">
        <v>7</v>
      </c>
      <c r="D16" s="6" t="s">
        <v>8</v>
      </c>
      <c r="E16" s="5" t="s">
        <v>28</v>
      </c>
      <c r="F16" s="5" t="s">
        <v>41</v>
      </c>
      <c r="G16" s="5" t="s">
        <v>46</v>
      </c>
      <c r="J16" s="5" t="s">
        <v>28</v>
      </c>
      <c r="K16">
        <v>75</v>
      </c>
      <c r="L16">
        <v>37</v>
      </c>
      <c r="M16">
        <v>31</v>
      </c>
    </row>
    <row r="17" spans="1:24" x14ac:dyDescent="0.35">
      <c r="A17" s="6">
        <v>79592490</v>
      </c>
      <c r="B17" s="6" t="s">
        <v>4</v>
      </c>
      <c r="C17" s="6" t="s">
        <v>7</v>
      </c>
      <c r="D17" s="6" t="s">
        <v>8</v>
      </c>
      <c r="E17" s="5" t="s">
        <v>28</v>
      </c>
      <c r="F17" s="5" t="s">
        <v>23</v>
      </c>
      <c r="G17" s="5" t="s">
        <v>78</v>
      </c>
      <c r="J17" s="5"/>
    </row>
    <row r="18" spans="1:24" x14ac:dyDescent="0.35">
      <c r="A18" s="6">
        <v>79592730</v>
      </c>
      <c r="B18" s="6" t="s">
        <v>4</v>
      </c>
      <c r="C18" s="6" t="s">
        <v>7</v>
      </c>
      <c r="D18" s="6" t="s">
        <v>6</v>
      </c>
      <c r="E18" s="5" t="s">
        <v>32</v>
      </c>
      <c r="F18" s="5" t="s">
        <v>28</v>
      </c>
      <c r="G18" s="5" t="s">
        <v>35</v>
      </c>
      <c r="J18" s="5"/>
      <c r="W18" t="s">
        <v>283</v>
      </c>
      <c r="X18">
        <v>2.0199999999999999E-2</v>
      </c>
    </row>
    <row r="19" spans="1:24" x14ac:dyDescent="0.35">
      <c r="A19" s="6">
        <v>79593377</v>
      </c>
      <c r="B19" s="6" t="s">
        <v>4</v>
      </c>
      <c r="C19" s="6" t="s">
        <v>9</v>
      </c>
      <c r="D19" s="6" t="s">
        <v>13</v>
      </c>
      <c r="E19" s="5" t="s">
        <v>53</v>
      </c>
      <c r="F19" s="5" t="s">
        <v>165</v>
      </c>
      <c r="G19" s="5" t="s">
        <v>60</v>
      </c>
      <c r="W19" t="s">
        <v>289</v>
      </c>
      <c r="X19">
        <v>3.5799999999999998E-2</v>
      </c>
    </row>
    <row r="20" spans="1:24" x14ac:dyDescent="0.35">
      <c r="A20" s="6">
        <v>79599632</v>
      </c>
      <c r="B20" s="6" t="s">
        <v>4</v>
      </c>
      <c r="C20" s="6" t="s">
        <v>7</v>
      </c>
      <c r="D20" s="6" t="s">
        <v>6</v>
      </c>
      <c r="E20" s="5" t="s">
        <v>40</v>
      </c>
      <c r="F20" s="5" t="s">
        <v>22</v>
      </c>
      <c r="G20" s="5" t="s">
        <v>28</v>
      </c>
    </row>
    <row r="21" spans="1:24" x14ac:dyDescent="0.35">
      <c r="A21" s="6">
        <v>79600316</v>
      </c>
      <c r="B21" s="6" t="s">
        <v>4</v>
      </c>
      <c r="C21" s="6" t="s">
        <v>10</v>
      </c>
      <c r="D21" s="6" t="s">
        <v>6</v>
      </c>
      <c r="E21" s="5" t="s">
        <v>24</v>
      </c>
      <c r="F21" s="5" t="s">
        <v>28</v>
      </c>
      <c r="G21" s="5" t="s">
        <v>60</v>
      </c>
    </row>
    <row r="22" spans="1:24" x14ac:dyDescent="0.35">
      <c r="A22" s="6">
        <v>79602315</v>
      </c>
      <c r="B22" s="6" t="s">
        <v>4</v>
      </c>
      <c r="C22" s="6" t="s">
        <v>7</v>
      </c>
      <c r="D22" s="6" t="s">
        <v>8</v>
      </c>
      <c r="E22" s="5" t="s">
        <v>49</v>
      </c>
      <c r="F22" s="5" t="s">
        <v>166</v>
      </c>
      <c r="G22" s="5" t="s">
        <v>111</v>
      </c>
    </row>
    <row r="23" spans="1:24" x14ac:dyDescent="0.35">
      <c r="A23" s="6">
        <v>79606888</v>
      </c>
      <c r="B23" s="6" t="s">
        <v>4</v>
      </c>
      <c r="C23" s="6" t="s">
        <v>10</v>
      </c>
      <c r="D23" s="6" t="s">
        <v>8</v>
      </c>
      <c r="E23" s="5" t="s">
        <v>62</v>
      </c>
      <c r="F23" s="5" t="s">
        <v>36</v>
      </c>
      <c r="G23" s="5" t="s">
        <v>152</v>
      </c>
    </row>
    <row r="24" spans="1:24" x14ac:dyDescent="0.35">
      <c r="A24" s="6">
        <v>79609638</v>
      </c>
      <c r="B24" s="6" t="s">
        <v>4</v>
      </c>
      <c r="C24" s="6" t="s">
        <v>5</v>
      </c>
      <c r="D24" s="6" t="s">
        <v>8</v>
      </c>
      <c r="E24" s="5" t="s">
        <v>28</v>
      </c>
      <c r="F24" s="5"/>
      <c r="G24" s="5" t="s">
        <v>162</v>
      </c>
    </row>
    <row r="25" spans="1:24" x14ac:dyDescent="0.35">
      <c r="A25" s="6">
        <v>79612456</v>
      </c>
      <c r="B25" s="6" t="s">
        <v>4</v>
      </c>
      <c r="C25" s="6" t="s">
        <v>9</v>
      </c>
      <c r="D25" s="6" t="s">
        <v>6</v>
      </c>
      <c r="E25" s="5" t="s">
        <v>49</v>
      </c>
      <c r="F25" s="5" t="s">
        <v>168</v>
      </c>
      <c r="G25" s="5" t="s">
        <v>162</v>
      </c>
    </row>
    <row r="26" spans="1:24" x14ac:dyDescent="0.35">
      <c r="A26" s="6">
        <v>79616507</v>
      </c>
      <c r="B26" s="6" t="s">
        <v>4</v>
      </c>
      <c r="C26" s="6" t="s">
        <v>10</v>
      </c>
      <c r="D26" s="6" t="s">
        <v>12</v>
      </c>
      <c r="E26" s="5" t="s">
        <v>68</v>
      </c>
      <c r="F26" s="5" t="s">
        <v>169</v>
      </c>
      <c r="G26" s="5" t="s">
        <v>217</v>
      </c>
    </row>
    <row r="27" spans="1:24" x14ac:dyDescent="0.35">
      <c r="A27" s="6">
        <v>79637794</v>
      </c>
      <c r="B27" s="6" t="s">
        <v>4</v>
      </c>
      <c r="C27" s="6" t="s">
        <v>9</v>
      </c>
      <c r="D27" s="6" t="s">
        <v>11</v>
      </c>
      <c r="E27" s="5" t="s">
        <v>28</v>
      </c>
      <c r="F27" s="5" t="s">
        <v>35</v>
      </c>
      <c r="G27" s="5" t="s">
        <v>46</v>
      </c>
    </row>
    <row r="28" spans="1:24" x14ac:dyDescent="0.35">
      <c r="A28" s="6">
        <v>79639287</v>
      </c>
      <c r="B28" s="6" t="s">
        <v>4</v>
      </c>
      <c r="C28" s="6" t="s">
        <v>7</v>
      </c>
      <c r="D28" s="6" t="s">
        <v>6</v>
      </c>
      <c r="E28" s="5" t="s">
        <v>28</v>
      </c>
      <c r="F28" s="5" t="s">
        <v>35</v>
      </c>
      <c r="G28" s="5" t="s">
        <v>22</v>
      </c>
    </row>
    <row r="29" spans="1:24" x14ac:dyDescent="0.35">
      <c r="A29" s="6">
        <v>79644747</v>
      </c>
      <c r="B29" s="6" t="s">
        <v>4</v>
      </c>
      <c r="C29" s="6" t="s">
        <v>9</v>
      </c>
      <c r="D29" s="6" t="s">
        <v>11</v>
      </c>
      <c r="E29" s="5" t="s">
        <v>73</v>
      </c>
      <c r="F29" s="5" t="s">
        <v>78</v>
      </c>
      <c r="G29" s="5" t="s">
        <v>107</v>
      </c>
    </row>
    <row r="30" spans="1:24" x14ac:dyDescent="0.35">
      <c r="A30" s="6">
        <v>79645106</v>
      </c>
      <c r="B30" s="6" t="s">
        <v>4</v>
      </c>
      <c r="C30" s="6" t="s">
        <v>5</v>
      </c>
      <c r="D30" s="6" t="s">
        <v>8</v>
      </c>
      <c r="E30" s="5" t="s">
        <v>22</v>
      </c>
      <c r="F30" s="5" t="s">
        <v>170</v>
      </c>
      <c r="G30" s="5" t="s">
        <v>218</v>
      </c>
    </row>
    <row r="31" spans="1:24" x14ac:dyDescent="0.35">
      <c r="A31" s="6">
        <v>79642577</v>
      </c>
      <c r="B31" s="6" t="s">
        <v>4</v>
      </c>
      <c r="C31" s="6" t="s">
        <v>9</v>
      </c>
      <c r="D31" s="6" t="s">
        <v>8</v>
      </c>
      <c r="E31" s="5" t="s">
        <v>36</v>
      </c>
      <c r="F31" s="5" t="s">
        <v>171</v>
      </c>
      <c r="G31" s="5" t="s">
        <v>152</v>
      </c>
    </row>
    <row r="32" spans="1:24" x14ac:dyDescent="0.35">
      <c r="A32" s="6">
        <v>79646229</v>
      </c>
      <c r="B32" s="6" t="s">
        <v>4</v>
      </c>
      <c r="C32" s="6" t="s">
        <v>10</v>
      </c>
      <c r="D32" s="6" t="s">
        <v>8</v>
      </c>
      <c r="E32" s="5" t="s">
        <v>21</v>
      </c>
      <c r="F32" s="5" t="s">
        <v>172</v>
      </c>
      <c r="G32" s="5" t="s">
        <v>28</v>
      </c>
    </row>
    <row r="33" spans="1:7" x14ac:dyDescent="0.35">
      <c r="A33" s="6">
        <v>79676691</v>
      </c>
      <c r="B33" s="6" t="s">
        <v>4</v>
      </c>
      <c r="C33" s="6" t="s">
        <v>5</v>
      </c>
      <c r="D33" s="6" t="s">
        <v>8</v>
      </c>
      <c r="E33" s="5" t="s">
        <v>28</v>
      </c>
      <c r="F33" s="5" t="s">
        <v>36</v>
      </c>
      <c r="G33" s="5" t="s">
        <v>48</v>
      </c>
    </row>
    <row r="34" spans="1:7" x14ac:dyDescent="0.35">
      <c r="A34" s="6">
        <v>79697469</v>
      </c>
      <c r="B34" s="6" t="s">
        <v>4</v>
      </c>
      <c r="C34" s="6" t="s">
        <v>9</v>
      </c>
      <c r="D34" s="6" t="s">
        <v>6</v>
      </c>
      <c r="E34" s="5" t="s">
        <v>79</v>
      </c>
      <c r="F34" s="5" t="s">
        <v>173</v>
      </c>
      <c r="G34" s="5" t="s">
        <v>45</v>
      </c>
    </row>
    <row r="35" spans="1:7" x14ac:dyDescent="0.35">
      <c r="A35" s="6">
        <v>79729876</v>
      </c>
      <c r="B35" s="6" t="s">
        <v>4</v>
      </c>
      <c r="C35" s="6" t="s">
        <v>9</v>
      </c>
      <c r="D35" s="6" t="s">
        <v>12</v>
      </c>
      <c r="E35" s="5" t="s">
        <v>49</v>
      </c>
      <c r="F35" s="5" t="s">
        <v>174</v>
      </c>
      <c r="G35" s="5" t="s">
        <v>182</v>
      </c>
    </row>
    <row r="36" spans="1:7" x14ac:dyDescent="0.35">
      <c r="A36" s="6">
        <v>79734542</v>
      </c>
      <c r="B36" s="6" t="s">
        <v>4</v>
      </c>
      <c r="C36" s="6" t="s">
        <v>9</v>
      </c>
      <c r="D36" s="6" t="s">
        <v>11</v>
      </c>
      <c r="E36" s="5" t="s">
        <v>19</v>
      </c>
      <c r="F36" s="5" t="s">
        <v>21</v>
      </c>
      <c r="G36" s="5" t="s">
        <v>220</v>
      </c>
    </row>
    <row r="37" spans="1:7" x14ac:dyDescent="0.35">
      <c r="A37" s="6">
        <v>79904529</v>
      </c>
      <c r="B37" s="6" t="s">
        <v>4</v>
      </c>
      <c r="C37" s="6" t="s">
        <v>9</v>
      </c>
      <c r="D37" s="6" t="s">
        <v>13</v>
      </c>
      <c r="E37" s="5" t="s">
        <v>28</v>
      </c>
      <c r="F37" s="5" t="s">
        <v>41</v>
      </c>
      <c r="G37" s="5" t="s">
        <v>32</v>
      </c>
    </row>
    <row r="38" spans="1:7" x14ac:dyDescent="0.35">
      <c r="A38" s="6">
        <v>79955482</v>
      </c>
      <c r="B38" s="6" t="s">
        <v>4</v>
      </c>
      <c r="C38" s="6" t="s">
        <v>9</v>
      </c>
      <c r="D38" s="6" t="s">
        <v>11</v>
      </c>
      <c r="E38" s="5" t="s">
        <v>83</v>
      </c>
      <c r="F38" s="5" t="s">
        <v>175</v>
      </c>
      <c r="G38" s="5" t="s">
        <v>153</v>
      </c>
    </row>
    <row r="39" spans="1:7" x14ac:dyDescent="0.35">
      <c r="A39" s="6">
        <v>79995157</v>
      </c>
      <c r="B39" s="6" t="s">
        <v>4</v>
      </c>
      <c r="C39" s="6" t="s">
        <v>7</v>
      </c>
      <c r="D39" s="6" t="s">
        <v>12</v>
      </c>
      <c r="E39" s="5" t="s">
        <v>84</v>
      </c>
      <c r="F39" s="5" t="s">
        <v>28</v>
      </c>
      <c r="G39" s="5" t="s">
        <v>42</v>
      </c>
    </row>
    <row r="40" spans="1:7" x14ac:dyDescent="0.35">
      <c r="A40" s="6">
        <v>80919814</v>
      </c>
      <c r="B40" s="6" t="s">
        <v>4</v>
      </c>
      <c r="C40" s="6" t="s">
        <v>9</v>
      </c>
      <c r="D40" s="6" t="s">
        <v>8</v>
      </c>
      <c r="E40" s="5" t="s">
        <v>28</v>
      </c>
      <c r="F40" s="5" t="s">
        <v>95</v>
      </c>
      <c r="G40" s="5" t="s">
        <v>21</v>
      </c>
    </row>
    <row r="41" spans="1:7" x14ac:dyDescent="0.35">
      <c r="A41" s="6">
        <v>80920589</v>
      </c>
      <c r="B41" s="6" t="s">
        <v>4</v>
      </c>
      <c r="C41" s="6" t="s">
        <v>10</v>
      </c>
      <c r="D41" s="6" t="s">
        <v>6</v>
      </c>
      <c r="E41" s="5" t="s">
        <v>23</v>
      </c>
      <c r="F41" s="5" t="s">
        <v>25</v>
      </c>
      <c r="G41" s="5" t="s">
        <v>223</v>
      </c>
    </row>
    <row r="42" spans="1:7" x14ac:dyDescent="0.35">
      <c r="A42" s="6">
        <v>80921283</v>
      </c>
      <c r="B42" s="6" t="s">
        <v>4</v>
      </c>
      <c r="C42" s="6" t="s">
        <v>7</v>
      </c>
      <c r="D42" s="6" t="s">
        <v>11</v>
      </c>
      <c r="E42" s="5" t="s">
        <v>28</v>
      </c>
      <c r="F42" s="5" t="s">
        <v>111</v>
      </c>
      <c r="G42" s="5" t="s">
        <v>26</v>
      </c>
    </row>
    <row r="43" spans="1:7" x14ac:dyDescent="0.35">
      <c r="A43" s="6">
        <v>80921438</v>
      </c>
      <c r="B43" s="6" t="s">
        <v>4</v>
      </c>
      <c r="C43" s="6" t="s">
        <v>7</v>
      </c>
      <c r="D43" s="6" t="s">
        <v>6</v>
      </c>
      <c r="E43" s="5" t="s">
        <v>29</v>
      </c>
      <c r="F43" s="5" t="s">
        <v>21</v>
      </c>
      <c r="G43" s="5" t="s">
        <v>224</v>
      </c>
    </row>
    <row r="44" spans="1:7" x14ac:dyDescent="0.35">
      <c r="A44" s="6">
        <v>80920956</v>
      </c>
      <c r="B44" s="6" t="s">
        <v>4</v>
      </c>
      <c r="C44" s="6" t="s">
        <v>9</v>
      </c>
      <c r="D44" s="6" t="s">
        <v>11</v>
      </c>
      <c r="E44" s="5" t="s">
        <v>79</v>
      </c>
      <c r="F44" s="5" t="s">
        <v>123</v>
      </c>
      <c r="G44" s="5" t="s">
        <v>162</v>
      </c>
    </row>
    <row r="45" spans="1:7" x14ac:dyDescent="0.35">
      <c r="A45" s="6">
        <v>80923568</v>
      </c>
      <c r="B45" s="6" t="s">
        <v>4</v>
      </c>
      <c r="C45" s="6" t="s">
        <v>7</v>
      </c>
      <c r="D45" s="6" t="s">
        <v>12</v>
      </c>
      <c r="E45" s="5" t="s">
        <v>93</v>
      </c>
      <c r="F45" s="5" t="s">
        <v>45</v>
      </c>
      <c r="G45" s="5" t="s">
        <v>28</v>
      </c>
    </row>
    <row r="46" spans="1:7" x14ac:dyDescent="0.35">
      <c r="A46" s="6">
        <v>80923321</v>
      </c>
      <c r="B46" s="6" t="s">
        <v>4</v>
      </c>
      <c r="C46" s="6" t="s">
        <v>7</v>
      </c>
      <c r="D46" s="6" t="s">
        <v>11</v>
      </c>
      <c r="E46" s="5" t="s">
        <v>95</v>
      </c>
      <c r="F46" s="5" t="s">
        <v>178</v>
      </c>
      <c r="G46" s="5" t="s">
        <v>45</v>
      </c>
    </row>
    <row r="47" spans="1:7" x14ac:dyDescent="0.35">
      <c r="A47" s="6">
        <v>80924799</v>
      </c>
      <c r="B47" s="6" t="s">
        <v>4</v>
      </c>
      <c r="C47" s="6" t="s">
        <v>5</v>
      </c>
      <c r="D47" s="6" t="s">
        <v>8</v>
      </c>
      <c r="E47" s="5" t="s">
        <v>22</v>
      </c>
      <c r="F47" s="5" t="s">
        <v>21</v>
      </c>
      <c r="G47" s="5" t="s">
        <v>28</v>
      </c>
    </row>
    <row r="48" spans="1:7" x14ac:dyDescent="0.35">
      <c r="A48" s="6">
        <v>80924455</v>
      </c>
      <c r="B48" s="6" t="s">
        <v>4</v>
      </c>
      <c r="C48" s="6" t="s">
        <v>7</v>
      </c>
      <c r="D48" s="6" t="s">
        <v>8</v>
      </c>
      <c r="E48" s="5" t="s">
        <v>28</v>
      </c>
      <c r="F48" s="5" t="s">
        <v>60</v>
      </c>
      <c r="G48" s="5" t="s">
        <v>185</v>
      </c>
    </row>
    <row r="49" spans="1:7" x14ac:dyDescent="0.35">
      <c r="A49" s="6">
        <v>80924488</v>
      </c>
      <c r="B49" s="6" t="s">
        <v>4</v>
      </c>
      <c r="C49" s="6" t="s">
        <v>14</v>
      </c>
      <c r="D49" s="6" t="s">
        <v>8</v>
      </c>
      <c r="E49" s="5" t="s">
        <v>19</v>
      </c>
      <c r="F49" s="5" t="s">
        <v>68</v>
      </c>
      <c r="G49" s="5" t="s">
        <v>19</v>
      </c>
    </row>
    <row r="50" spans="1:7" x14ac:dyDescent="0.35">
      <c r="A50" s="6">
        <v>80927535</v>
      </c>
      <c r="B50" s="6" t="s">
        <v>4</v>
      </c>
      <c r="C50" s="6" t="s">
        <v>7</v>
      </c>
      <c r="D50" s="6" t="s">
        <v>6</v>
      </c>
      <c r="E50" s="5" t="s">
        <v>22</v>
      </c>
      <c r="F50" s="5" t="s">
        <v>28</v>
      </c>
      <c r="G50" s="5" t="s">
        <v>21</v>
      </c>
    </row>
    <row r="51" spans="1:7" x14ac:dyDescent="0.35">
      <c r="A51" s="6">
        <v>80928415</v>
      </c>
      <c r="B51" s="6" t="s">
        <v>4</v>
      </c>
      <c r="C51" s="6" t="s">
        <v>7</v>
      </c>
      <c r="D51" s="6" t="s">
        <v>8</v>
      </c>
      <c r="E51" s="5" t="s">
        <v>28</v>
      </c>
      <c r="F51" s="5" t="s">
        <v>35</v>
      </c>
      <c r="G51" s="5" t="s">
        <v>21</v>
      </c>
    </row>
    <row r="52" spans="1:7" x14ac:dyDescent="0.35">
      <c r="A52" s="6">
        <v>80928572</v>
      </c>
      <c r="B52" s="6" t="s">
        <v>4</v>
      </c>
      <c r="C52" s="6" t="s">
        <v>7</v>
      </c>
      <c r="D52" s="6" t="s">
        <v>11</v>
      </c>
      <c r="E52" s="5" t="s">
        <v>60</v>
      </c>
      <c r="F52" s="5" t="s">
        <v>23</v>
      </c>
      <c r="G52" s="5" t="s">
        <v>28</v>
      </c>
    </row>
    <row r="53" spans="1:7" x14ac:dyDescent="0.35">
      <c r="A53" s="6">
        <v>80929813</v>
      </c>
      <c r="B53" s="6" t="s">
        <v>4</v>
      </c>
      <c r="C53" s="6" t="s">
        <v>7</v>
      </c>
      <c r="D53" s="6" t="s">
        <v>8</v>
      </c>
      <c r="E53" s="5" t="s">
        <v>100</v>
      </c>
      <c r="F53" s="5" t="s">
        <v>41</v>
      </c>
      <c r="G53" s="5" t="s">
        <v>105</v>
      </c>
    </row>
    <row r="54" spans="1:7" x14ac:dyDescent="0.35">
      <c r="A54" s="6">
        <v>80932843</v>
      </c>
      <c r="B54" s="6" t="s">
        <v>4</v>
      </c>
      <c r="C54" s="6" t="s">
        <v>7</v>
      </c>
      <c r="D54" s="6" t="s">
        <v>8</v>
      </c>
      <c r="E54" s="5" t="s">
        <v>33</v>
      </c>
      <c r="F54" s="5" t="s">
        <v>23</v>
      </c>
      <c r="G54" s="5" t="s">
        <v>28</v>
      </c>
    </row>
    <row r="55" spans="1:7" x14ac:dyDescent="0.35">
      <c r="A55" s="6">
        <v>80932432</v>
      </c>
      <c r="B55" s="6" t="s">
        <v>4</v>
      </c>
      <c r="C55" s="6" t="s">
        <v>14</v>
      </c>
      <c r="D55" s="6" t="s">
        <v>6</v>
      </c>
      <c r="E55" s="5" t="s">
        <v>23</v>
      </c>
      <c r="F55" s="5" t="s">
        <v>28</v>
      </c>
      <c r="G55" s="5" t="s">
        <v>105</v>
      </c>
    </row>
    <row r="56" spans="1:7" x14ac:dyDescent="0.35">
      <c r="A56" s="6">
        <v>80933025</v>
      </c>
      <c r="B56" s="6" t="s">
        <v>4</v>
      </c>
      <c r="C56" s="6" t="s">
        <v>7</v>
      </c>
      <c r="D56" s="6" t="s">
        <v>8</v>
      </c>
      <c r="E56" s="5" t="s">
        <v>49</v>
      </c>
      <c r="F56" s="5" t="s">
        <v>153</v>
      </c>
      <c r="G56" s="5" t="s">
        <v>33</v>
      </c>
    </row>
    <row r="57" spans="1:7" x14ac:dyDescent="0.35">
      <c r="A57" s="6">
        <v>80933899</v>
      </c>
      <c r="B57" s="6" t="s">
        <v>4</v>
      </c>
      <c r="C57" s="6" t="s">
        <v>14</v>
      </c>
      <c r="D57" s="6" t="s">
        <v>8</v>
      </c>
      <c r="E57" s="5" t="s">
        <v>42</v>
      </c>
      <c r="F57" s="5" t="s">
        <v>52</v>
      </c>
      <c r="G57" s="5" t="s">
        <v>28</v>
      </c>
    </row>
    <row r="58" spans="1:7" x14ac:dyDescent="0.35">
      <c r="A58" s="6">
        <v>80932813</v>
      </c>
      <c r="B58" s="6" t="s">
        <v>4</v>
      </c>
      <c r="C58" s="6" t="s">
        <v>14</v>
      </c>
      <c r="D58" s="6" t="s">
        <v>6</v>
      </c>
      <c r="E58" s="5" t="s">
        <v>49</v>
      </c>
      <c r="F58" s="5" t="s">
        <v>33</v>
      </c>
      <c r="G58" s="5" t="s">
        <v>176</v>
      </c>
    </row>
    <row r="59" spans="1:7" x14ac:dyDescent="0.35">
      <c r="A59" s="6">
        <v>80934633</v>
      </c>
      <c r="B59" s="6" t="s">
        <v>4</v>
      </c>
      <c r="C59" s="6" t="s">
        <v>9</v>
      </c>
      <c r="D59" s="6" t="s">
        <v>11</v>
      </c>
      <c r="E59" s="5" t="s">
        <v>105</v>
      </c>
      <c r="F59" s="5" t="s">
        <v>32</v>
      </c>
      <c r="G59" s="5" t="s">
        <v>29</v>
      </c>
    </row>
    <row r="60" spans="1:7" x14ac:dyDescent="0.35">
      <c r="A60" s="6">
        <v>80935394</v>
      </c>
      <c r="B60" s="6" t="s">
        <v>4</v>
      </c>
      <c r="C60" s="6" t="s">
        <v>9</v>
      </c>
      <c r="D60" s="6" t="s">
        <v>6</v>
      </c>
      <c r="E60" s="5" t="s">
        <v>23</v>
      </c>
      <c r="F60" s="5" t="s">
        <v>28</v>
      </c>
      <c r="G60" s="5" t="s">
        <v>35</v>
      </c>
    </row>
    <row r="61" spans="1:7" x14ac:dyDescent="0.35">
      <c r="A61" s="6">
        <v>80935083</v>
      </c>
      <c r="B61" s="6" t="s">
        <v>4</v>
      </c>
      <c r="C61" s="6" t="s">
        <v>9</v>
      </c>
      <c r="D61" s="6" t="s">
        <v>12</v>
      </c>
      <c r="E61" s="5" t="s">
        <v>23</v>
      </c>
      <c r="F61" s="5" t="s">
        <v>28</v>
      </c>
      <c r="G61" s="5" t="s">
        <v>21</v>
      </c>
    </row>
    <row r="62" spans="1:7" x14ac:dyDescent="0.35">
      <c r="A62" s="6">
        <v>80935557</v>
      </c>
      <c r="B62" s="6" t="s">
        <v>4</v>
      </c>
      <c r="C62" s="6" t="s">
        <v>14</v>
      </c>
      <c r="D62" s="6" t="s">
        <v>11</v>
      </c>
      <c r="E62" s="5" t="s">
        <v>73</v>
      </c>
      <c r="F62" s="5" t="s">
        <v>153</v>
      </c>
      <c r="G62" s="5" t="s">
        <v>33</v>
      </c>
    </row>
    <row r="63" spans="1:7" x14ac:dyDescent="0.35">
      <c r="A63" s="6">
        <v>80937379</v>
      </c>
      <c r="B63" s="6" t="s">
        <v>4</v>
      </c>
      <c r="C63" s="6" t="s">
        <v>14</v>
      </c>
      <c r="D63" s="6" t="s">
        <v>8</v>
      </c>
      <c r="E63" s="5" t="s">
        <v>107</v>
      </c>
      <c r="F63" s="5" t="s">
        <v>183</v>
      </c>
      <c r="G63" s="5" t="s">
        <v>42</v>
      </c>
    </row>
    <row r="64" spans="1:7" x14ac:dyDescent="0.35">
      <c r="A64" s="6">
        <v>80938592</v>
      </c>
      <c r="B64" s="6" t="s">
        <v>4</v>
      </c>
      <c r="C64" s="6" t="s">
        <v>7</v>
      </c>
      <c r="D64" s="6" t="s">
        <v>8</v>
      </c>
      <c r="E64" s="5" t="s">
        <v>108</v>
      </c>
      <c r="F64" s="5" t="s">
        <v>67</v>
      </c>
      <c r="G64" s="5" t="s">
        <v>23</v>
      </c>
    </row>
    <row r="65" spans="1:7" x14ac:dyDescent="0.35">
      <c r="A65" s="6">
        <v>80941001</v>
      </c>
      <c r="B65" s="6" t="s">
        <v>4</v>
      </c>
      <c r="C65" s="6" t="s">
        <v>9</v>
      </c>
      <c r="D65" s="6" t="s">
        <v>6</v>
      </c>
      <c r="E65" s="5" t="s">
        <v>110</v>
      </c>
      <c r="F65" s="5" t="s">
        <v>25</v>
      </c>
      <c r="G65" s="5" t="s">
        <v>236</v>
      </c>
    </row>
    <row r="66" spans="1:7" x14ac:dyDescent="0.35">
      <c r="A66" s="6">
        <v>80945570</v>
      </c>
      <c r="B66" s="6" t="s">
        <v>4</v>
      </c>
      <c r="C66" s="6" t="s">
        <v>7</v>
      </c>
      <c r="D66" s="6" t="s">
        <v>6</v>
      </c>
      <c r="E66" s="5" t="s">
        <v>87</v>
      </c>
      <c r="F66" s="5" t="s">
        <v>28</v>
      </c>
      <c r="G66" s="5" t="s">
        <v>41</v>
      </c>
    </row>
    <row r="67" spans="1:7" x14ac:dyDescent="0.35">
      <c r="A67" s="6">
        <v>80947688</v>
      </c>
      <c r="B67" s="6" t="s">
        <v>4</v>
      </c>
      <c r="C67" s="6" t="s">
        <v>9</v>
      </c>
      <c r="D67" s="6" t="s">
        <v>8</v>
      </c>
      <c r="E67" s="5" t="s">
        <v>23</v>
      </c>
      <c r="F67" s="5" t="s">
        <v>28</v>
      </c>
      <c r="G67" s="5" t="s">
        <v>162</v>
      </c>
    </row>
    <row r="68" spans="1:7" x14ac:dyDescent="0.35">
      <c r="A68" s="6">
        <v>80948833</v>
      </c>
      <c r="B68" s="6" t="s">
        <v>4</v>
      </c>
      <c r="C68" s="6" t="s">
        <v>9</v>
      </c>
      <c r="D68" s="6" t="s">
        <v>13</v>
      </c>
      <c r="E68" s="5" t="s">
        <v>28</v>
      </c>
      <c r="F68" s="5" t="s">
        <v>185</v>
      </c>
      <c r="G68" s="5" t="s">
        <v>41</v>
      </c>
    </row>
    <row r="69" spans="1:7" x14ac:dyDescent="0.35">
      <c r="A69" s="6">
        <v>80952973</v>
      </c>
      <c r="B69" s="6" t="s">
        <v>4</v>
      </c>
      <c r="C69" s="6" t="s">
        <v>9</v>
      </c>
      <c r="D69" s="6" t="s">
        <v>12</v>
      </c>
      <c r="E69" s="5" t="s">
        <v>28</v>
      </c>
      <c r="F69" s="5" t="s">
        <v>23</v>
      </c>
      <c r="G69" s="5" t="s">
        <v>41</v>
      </c>
    </row>
    <row r="70" spans="1:7" x14ac:dyDescent="0.35">
      <c r="A70" s="6">
        <v>80962318</v>
      </c>
      <c r="B70" s="6" t="s">
        <v>4</v>
      </c>
      <c r="C70" s="6" t="s">
        <v>7</v>
      </c>
      <c r="D70" s="6" t="s">
        <v>12</v>
      </c>
      <c r="E70" s="5" t="s">
        <v>28</v>
      </c>
      <c r="F70" s="5" t="s">
        <v>23</v>
      </c>
      <c r="G70" s="5" t="s">
        <v>41</v>
      </c>
    </row>
    <row r="71" spans="1:7" x14ac:dyDescent="0.35">
      <c r="A71" s="6">
        <v>80963743</v>
      </c>
      <c r="B71" s="6" t="s">
        <v>4</v>
      </c>
      <c r="C71" s="6" t="s">
        <v>7</v>
      </c>
      <c r="D71" s="6" t="s">
        <v>6</v>
      </c>
      <c r="E71" s="5" t="s">
        <v>28</v>
      </c>
      <c r="F71" s="5" t="s">
        <v>35</v>
      </c>
      <c r="G71" s="5" t="s">
        <v>32</v>
      </c>
    </row>
    <row r="72" spans="1:7" x14ac:dyDescent="0.35">
      <c r="A72" s="6">
        <v>80968458</v>
      </c>
      <c r="B72" s="6" t="s">
        <v>4</v>
      </c>
      <c r="C72" s="6" t="s">
        <v>7</v>
      </c>
      <c r="D72" s="6" t="s">
        <v>6</v>
      </c>
      <c r="E72" s="5" t="s">
        <v>26</v>
      </c>
      <c r="F72" s="5" t="s">
        <v>28</v>
      </c>
      <c r="G72" s="5" t="s">
        <v>162</v>
      </c>
    </row>
    <row r="73" spans="1:7" x14ac:dyDescent="0.35">
      <c r="A73" s="6">
        <v>80971422</v>
      </c>
      <c r="B73" s="6" t="s">
        <v>4</v>
      </c>
      <c r="C73" s="6" t="s">
        <v>9</v>
      </c>
      <c r="D73" s="6" t="s">
        <v>8</v>
      </c>
      <c r="E73" s="5" t="s">
        <v>117</v>
      </c>
      <c r="F73" s="5" t="s">
        <v>80</v>
      </c>
      <c r="G73" s="5" t="s">
        <v>45</v>
      </c>
    </row>
    <row r="74" spans="1:7" x14ac:dyDescent="0.35">
      <c r="A74" s="6">
        <v>80974129</v>
      </c>
      <c r="B74" s="6" t="s">
        <v>4</v>
      </c>
      <c r="C74" s="6" t="s">
        <v>7</v>
      </c>
      <c r="D74" s="6" t="s">
        <v>8</v>
      </c>
      <c r="E74" s="5" t="s">
        <v>23</v>
      </c>
      <c r="F74" s="5" t="s">
        <v>156</v>
      </c>
      <c r="G74" s="5" t="s">
        <v>28</v>
      </c>
    </row>
    <row r="75" spans="1:7" x14ac:dyDescent="0.35">
      <c r="A75" s="6">
        <v>80977641</v>
      </c>
      <c r="B75" s="6" t="s">
        <v>4</v>
      </c>
      <c r="C75" s="6" t="s">
        <v>9</v>
      </c>
      <c r="D75" s="6" t="s">
        <v>6</v>
      </c>
      <c r="E75" s="5" t="s">
        <v>29</v>
      </c>
      <c r="F75" s="5" t="s">
        <v>28</v>
      </c>
      <c r="G75" s="5" t="s">
        <v>34</v>
      </c>
    </row>
    <row r="76" spans="1:7" x14ac:dyDescent="0.35">
      <c r="A76" s="6">
        <v>80979785</v>
      </c>
      <c r="B76" s="6" t="s">
        <v>4</v>
      </c>
      <c r="C76" s="6" t="s">
        <v>14</v>
      </c>
      <c r="D76" s="6" t="s">
        <v>8</v>
      </c>
      <c r="E76" s="5" t="s">
        <v>23</v>
      </c>
      <c r="F76" s="5" t="s">
        <v>189</v>
      </c>
      <c r="G76" s="5" t="s">
        <v>162</v>
      </c>
    </row>
    <row r="77" spans="1:7" x14ac:dyDescent="0.35">
      <c r="A77" s="6">
        <v>80984433</v>
      </c>
      <c r="B77" s="6" t="s">
        <v>4</v>
      </c>
      <c r="C77" s="6" t="s">
        <v>9</v>
      </c>
      <c r="D77" s="6" t="s">
        <v>8</v>
      </c>
      <c r="E77" s="5" t="s">
        <v>23</v>
      </c>
      <c r="F77" s="5" t="s">
        <v>68</v>
      </c>
      <c r="G77" s="5" t="s">
        <v>35</v>
      </c>
    </row>
    <row r="78" spans="1:7" x14ac:dyDescent="0.35">
      <c r="A78" s="6">
        <v>80981368</v>
      </c>
      <c r="B78" s="6" t="s">
        <v>4</v>
      </c>
      <c r="C78" s="6" t="s">
        <v>7</v>
      </c>
      <c r="D78" s="6" t="s">
        <v>6</v>
      </c>
      <c r="E78" s="5" t="s">
        <v>108</v>
      </c>
      <c r="F78" s="5" t="s">
        <v>190</v>
      </c>
      <c r="G78" s="5" t="s">
        <v>240</v>
      </c>
    </row>
    <row r="79" spans="1:7" x14ac:dyDescent="0.35">
      <c r="A79" s="6">
        <v>80986680</v>
      </c>
      <c r="B79" s="6" t="s">
        <v>4</v>
      </c>
      <c r="C79" s="6" t="s">
        <v>14</v>
      </c>
      <c r="D79" s="6" t="s">
        <v>13</v>
      </c>
      <c r="E79" s="5" t="s">
        <v>19</v>
      </c>
      <c r="F79" s="5" t="s">
        <v>32</v>
      </c>
      <c r="G79" s="5" t="s">
        <v>105</v>
      </c>
    </row>
    <row r="80" spans="1:7" x14ac:dyDescent="0.35">
      <c r="A80" s="6">
        <v>80991359</v>
      </c>
      <c r="B80" s="6" t="s">
        <v>4</v>
      </c>
      <c r="C80" s="6" t="s">
        <v>14</v>
      </c>
      <c r="D80" s="6" t="s">
        <v>11</v>
      </c>
      <c r="E80" s="5" t="s">
        <v>28</v>
      </c>
      <c r="F80" s="5" t="s">
        <v>36</v>
      </c>
      <c r="G80" s="5" t="s">
        <v>41</v>
      </c>
    </row>
    <row r="81" spans="1:7" x14ac:dyDescent="0.35">
      <c r="A81" s="6">
        <v>80990987</v>
      </c>
      <c r="B81" s="6" t="s">
        <v>4</v>
      </c>
      <c r="C81" s="6" t="s">
        <v>14</v>
      </c>
      <c r="D81" s="6" t="s">
        <v>8</v>
      </c>
      <c r="E81" s="5" t="s">
        <v>28</v>
      </c>
      <c r="F81" s="5" t="s">
        <v>35</v>
      </c>
      <c r="G81" s="5" t="s">
        <v>33</v>
      </c>
    </row>
    <row r="82" spans="1:7" x14ac:dyDescent="0.35">
      <c r="A82" s="6">
        <v>80995709</v>
      </c>
      <c r="B82" s="6" t="s">
        <v>4</v>
      </c>
      <c r="C82" s="6" t="s">
        <v>10</v>
      </c>
      <c r="D82" s="6" t="s">
        <v>12</v>
      </c>
      <c r="E82" s="5" t="s">
        <v>28</v>
      </c>
      <c r="F82" s="5" t="s">
        <v>186</v>
      </c>
      <c r="G82" s="5" t="s">
        <v>21</v>
      </c>
    </row>
    <row r="83" spans="1:7" x14ac:dyDescent="0.35">
      <c r="A83" s="6">
        <v>81000236</v>
      </c>
      <c r="B83" s="6" t="s">
        <v>4</v>
      </c>
      <c r="C83" s="6" t="s">
        <v>7</v>
      </c>
      <c r="D83" s="6" t="s">
        <v>8</v>
      </c>
      <c r="E83" s="5" t="s">
        <v>28</v>
      </c>
      <c r="F83" s="5" t="s">
        <v>32</v>
      </c>
      <c r="G83" s="5" t="s">
        <v>19</v>
      </c>
    </row>
    <row r="84" spans="1:7" x14ac:dyDescent="0.35">
      <c r="A84" s="6">
        <v>81005862</v>
      </c>
      <c r="B84" s="6" t="s">
        <v>4</v>
      </c>
      <c r="C84" s="6" t="s">
        <v>14</v>
      </c>
      <c r="D84" s="6" t="s">
        <v>8</v>
      </c>
      <c r="E84" s="5" t="s">
        <v>35</v>
      </c>
      <c r="F84" s="5" t="s">
        <v>28</v>
      </c>
      <c r="G84" s="5" t="s">
        <v>162</v>
      </c>
    </row>
    <row r="85" spans="1:7" x14ac:dyDescent="0.35">
      <c r="A85" s="6">
        <v>81005078</v>
      </c>
      <c r="B85" s="6" t="s">
        <v>4</v>
      </c>
      <c r="C85" s="6" t="s">
        <v>9</v>
      </c>
      <c r="D85" s="6" t="s">
        <v>11</v>
      </c>
      <c r="E85" s="5" t="s">
        <v>40</v>
      </c>
      <c r="F85" s="5" t="s">
        <v>68</v>
      </c>
      <c r="G85" s="5" t="s">
        <v>36</v>
      </c>
    </row>
    <row r="86" spans="1:7" x14ac:dyDescent="0.35">
      <c r="A86" s="6">
        <v>81010019</v>
      </c>
      <c r="B86" s="6" t="s">
        <v>4</v>
      </c>
      <c r="C86" s="6" t="s">
        <v>10</v>
      </c>
      <c r="D86" s="6" t="s">
        <v>11</v>
      </c>
      <c r="E86" s="5" t="s">
        <v>32</v>
      </c>
      <c r="F86" s="5" t="s">
        <v>26</v>
      </c>
      <c r="G86" s="5" t="s">
        <v>49</v>
      </c>
    </row>
    <row r="87" spans="1:7" x14ac:dyDescent="0.35">
      <c r="A87" s="6">
        <v>81016702</v>
      </c>
      <c r="B87" s="6" t="s">
        <v>4</v>
      </c>
      <c r="C87" s="6" t="s">
        <v>5</v>
      </c>
      <c r="D87" s="6" t="s">
        <v>8</v>
      </c>
      <c r="E87" s="5" t="s">
        <v>35</v>
      </c>
      <c r="F87" s="5" t="s">
        <v>28</v>
      </c>
      <c r="G87" s="5" t="s">
        <v>19</v>
      </c>
    </row>
    <row r="88" spans="1:7" x14ac:dyDescent="0.35">
      <c r="A88" s="6">
        <v>81019059</v>
      </c>
      <c r="B88" s="6" t="s">
        <v>4</v>
      </c>
      <c r="C88" s="6" t="s">
        <v>7</v>
      </c>
      <c r="D88" s="6" t="s">
        <v>11</v>
      </c>
      <c r="E88" s="5" t="s">
        <v>32</v>
      </c>
      <c r="F88" s="5" t="s">
        <v>54</v>
      </c>
      <c r="G88" s="5" t="s">
        <v>162</v>
      </c>
    </row>
    <row r="89" spans="1:7" x14ac:dyDescent="0.35">
      <c r="A89" s="6">
        <v>81024310</v>
      </c>
      <c r="B89" s="6" t="s">
        <v>4</v>
      </c>
      <c r="C89" s="6" t="s">
        <v>7</v>
      </c>
      <c r="D89" s="6" t="s">
        <v>8</v>
      </c>
      <c r="E89" s="5" t="s">
        <v>60</v>
      </c>
      <c r="F89" s="5" t="s">
        <v>195</v>
      </c>
      <c r="G89" s="5" t="s">
        <v>105</v>
      </c>
    </row>
    <row r="90" spans="1:7" x14ac:dyDescent="0.35">
      <c r="A90" s="6">
        <v>81031567</v>
      </c>
      <c r="B90" s="6" t="s">
        <v>4</v>
      </c>
      <c r="C90" s="6" t="s">
        <v>9</v>
      </c>
      <c r="D90" s="6" t="s">
        <v>12</v>
      </c>
      <c r="E90" s="5" t="s">
        <v>23</v>
      </c>
      <c r="F90" s="5" t="s">
        <v>52</v>
      </c>
      <c r="G90" s="5" t="s">
        <v>28</v>
      </c>
    </row>
    <row r="91" spans="1:7" x14ac:dyDescent="0.35">
      <c r="A91" s="6">
        <v>81035936</v>
      </c>
      <c r="B91" s="6" t="s">
        <v>4</v>
      </c>
      <c r="C91" s="6" t="s">
        <v>14</v>
      </c>
      <c r="D91" s="6" t="s">
        <v>8</v>
      </c>
      <c r="E91" s="5" t="s">
        <v>35</v>
      </c>
      <c r="F91" s="5" t="s">
        <v>28</v>
      </c>
      <c r="G91" s="5" t="s">
        <v>162</v>
      </c>
    </row>
    <row r="92" spans="1:7" x14ac:dyDescent="0.35">
      <c r="A92" s="6">
        <v>81039663</v>
      </c>
      <c r="B92" s="6" t="s">
        <v>4</v>
      </c>
      <c r="C92" s="6" t="s">
        <v>5</v>
      </c>
      <c r="D92" s="6" t="s">
        <v>8</v>
      </c>
      <c r="E92" s="5" t="s">
        <v>28</v>
      </c>
      <c r="F92" s="5" t="s">
        <v>162</v>
      </c>
      <c r="G92" s="5" t="s">
        <v>168</v>
      </c>
    </row>
    <row r="93" spans="1:7" x14ac:dyDescent="0.35">
      <c r="A93" s="6">
        <v>81039979</v>
      </c>
      <c r="B93" s="6" t="s">
        <v>4</v>
      </c>
      <c r="C93" s="6" t="s">
        <v>14</v>
      </c>
      <c r="D93" s="6" t="s">
        <v>13</v>
      </c>
      <c r="E93" s="5" t="s">
        <v>28</v>
      </c>
      <c r="F93" s="5" t="s">
        <v>35</v>
      </c>
      <c r="G93" s="5" t="s">
        <v>36</v>
      </c>
    </row>
    <row r="94" spans="1:7" x14ac:dyDescent="0.35">
      <c r="A94" s="6">
        <v>81040252</v>
      </c>
      <c r="B94" s="6" t="s">
        <v>4</v>
      </c>
      <c r="C94" s="6" t="s">
        <v>7</v>
      </c>
      <c r="D94" s="6" t="s">
        <v>8</v>
      </c>
      <c r="E94" s="5" t="s">
        <v>28</v>
      </c>
      <c r="F94" s="5" t="s">
        <v>92</v>
      </c>
      <c r="G94" s="5" t="s">
        <v>21</v>
      </c>
    </row>
    <row r="95" spans="1:7" x14ac:dyDescent="0.35">
      <c r="A95" s="6">
        <v>81040038</v>
      </c>
      <c r="B95" s="6" t="s">
        <v>4</v>
      </c>
      <c r="C95" s="6" t="s">
        <v>7</v>
      </c>
      <c r="D95" s="6" t="s">
        <v>8</v>
      </c>
      <c r="E95" s="5" t="s">
        <v>68</v>
      </c>
      <c r="F95" s="5" t="s">
        <v>41</v>
      </c>
      <c r="G95" s="5" t="s">
        <v>36</v>
      </c>
    </row>
    <row r="96" spans="1:7" x14ac:dyDescent="0.35">
      <c r="A96" s="6">
        <v>81041856</v>
      </c>
      <c r="B96" s="6" t="s">
        <v>4</v>
      </c>
      <c r="C96" s="6" t="s">
        <v>10</v>
      </c>
      <c r="D96" s="6" t="s">
        <v>6</v>
      </c>
      <c r="E96" s="5" t="s">
        <v>22</v>
      </c>
      <c r="F96" s="5" t="s">
        <v>28</v>
      </c>
      <c r="G96" s="5" t="s">
        <v>41</v>
      </c>
    </row>
    <row r="97" spans="1:7" x14ac:dyDescent="0.35">
      <c r="A97" s="6">
        <v>81043382</v>
      </c>
      <c r="B97" s="6" t="s">
        <v>4</v>
      </c>
      <c r="C97" s="6" t="s">
        <v>9</v>
      </c>
      <c r="D97" s="6" t="s">
        <v>6</v>
      </c>
      <c r="E97" s="5" t="s">
        <v>107</v>
      </c>
      <c r="F97" s="5" t="s">
        <v>45</v>
      </c>
      <c r="G97" s="5" t="s">
        <v>183</v>
      </c>
    </row>
    <row r="98" spans="1:7" x14ac:dyDescent="0.35">
      <c r="A98" s="6">
        <v>81048857</v>
      </c>
      <c r="B98" s="6" t="s">
        <v>4</v>
      </c>
      <c r="C98" s="6" t="s">
        <v>10</v>
      </c>
      <c r="D98" s="6" t="s">
        <v>12</v>
      </c>
      <c r="E98" s="5" t="s">
        <v>45</v>
      </c>
      <c r="F98" s="5" t="s">
        <v>89</v>
      </c>
      <c r="G98" s="5" t="s">
        <v>28</v>
      </c>
    </row>
    <row r="99" spans="1:7" x14ac:dyDescent="0.35">
      <c r="A99" s="6">
        <v>81050425</v>
      </c>
      <c r="B99" s="6" t="s">
        <v>4</v>
      </c>
      <c r="C99" s="6" t="s">
        <v>10</v>
      </c>
      <c r="D99" s="6" t="s">
        <v>8</v>
      </c>
      <c r="E99" s="5" t="s">
        <v>23</v>
      </c>
      <c r="F99" s="5" t="s">
        <v>28</v>
      </c>
      <c r="G99" s="5" t="s">
        <v>22</v>
      </c>
    </row>
    <row r="100" spans="1:7" x14ac:dyDescent="0.35">
      <c r="A100" s="6">
        <v>81058014</v>
      </c>
      <c r="B100" s="6" t="s">
        <v>4</v>
      </c>
      <c r="C100" s="6" t="s">
        <v>7</v>
      </c>
      <c r="D100" s="6" t="s">
        <v>8</v>
      </c>
      <c r="E100" s="5" t="s">
        <v>125</v>
      </c>
      <c r="F100" s="5" t="s">
        <v>23</v>
      </c>
      <c r="G100" s="5" t="s">
        <v>168</v>
      </c>
    </row>
    <row r="101" spans="1:7" x14ac:dyDescent="0.35">
      <c r="A101" s="6">
        <v>81068835</v>
      </c>
      <c r="B101" s="6" t="s">
        <v>4</v>
      </c>
      <c r="C101" s="6" t="s">
        <v>10</v>
      </c>
      <c r="D101" s="6" t="s">
        <v>8</v>
      </c>
      <c r="E101" s="5" t="s">
        <v>125</v>
      </c>
      <c r="F101" s="5" t="s">
        <v>112</v>
      </c>
      <c r="G101" s="5" t="s">
        <v>41</v>
      </c>
    </row>
    <row r="102" spans="1:7" x14ac:dyDescent="0.35">
      <c r="A102" s="6">
        <v>81080622</v>
      </c>
      <c r="B102" s="6" t="s">
        <v>4</v>
      </c>
      <c r="C102" s="6" t="s">
        <v>10</v>
      </c>
      <c r="D102" s="6" t="s">
        <v>11</v>
      </c>
      <c r="E102" s="5" t="s">
        <v>127</v>
      </c>
      <c r="F102" s="5" t="s">
        <v>33</v>
      </c>
      <c r="G102" s="5" t="s">
        <v>246</v>
      </c>
    </row>
    <row r="103" spans="1:7" x14ac:dyDescent="0.35">
      <c r="A103" s="6">
        <v>81083944</v>
      </c>
      <c r="B103" s="6" t="s">
        <v>4</v>
      </c>
      <c r="C103" s="6" t="s">
        <v>14</v>
      </c>
      <c r="D103" s="6" t="s">
        <v>11</v>
      </c>
      <c r="E103" s="5" t="s">
        <v>128</v>
      </c>
      <c r="F103" s="5" t="s">
        <v>23</v>
      </c>
      <c r="G103" s="5" t="s">
        <v>52</v>
      </c>
    </row>
    <row r="104" spans="1:7" x14ac:dyDescent="0.35">
      <c r="A104" s="6">
        <v>81088440</v>
      </c>
      <c r="B104" s="6" t="s">
        <v>4</v>
      </c>
      <c r="C104" s="6" t="s">
        <v>7</v>
      </c>
      <c r="D104" s="6" t="s">
        <v>12</v>
      </c>
      <c r="E104" s="5" t="s">
        <v>28</v>
      </c>
      <c r="F104" s="5" t="s">
        <v>200</v>
      </c>
      <c r="G104" s="5" t="s">
        <v>33</v>
      </c>
    </row>
    <row r="105" spans="1:7" x14ac:dyDescent="0.35">
      <c r="A105" s="6">
        <v>81090450</v>
      </c>
      <c r="B105" s="6" t="s">
        <v>4</v>
      </c>
      <c r="C105" s="6" t="s">
        <v>9</v>
      </c>
      <c r="D105" s="6" t="s">
        <v>8</v>
      </c>
      <c r="E105" s="5" t="s">
        <v>28</v>
      </c>
      <c r="F105" s="5" t="s">
        <v>20</v>
      </c>
      <c r="G105" s="5" t="s">
        <v>41</v>
      </c>
    </row>
    <row r="106" spans="1:7" x14ac:dyDescent="0.35">
      <c r="A106" s="6">
        <v>81090702</v>
      </c>
      <c r="B106" s="6" t="s">
        <v>4</v>
      </c>
      <c r="C106" s="6" t="s">
        <v>7</v>
      </c>
      <c r="D106" s="6" t="s">
        <v>6</v>
      </c>
      <c r="E106" s="5" t="s">
        <v>28</v>
      </c>
      <c r="F106" s="5" t="s">
        <v>29</v>
      </c>
      <c r="G106" s="5" t="s">
        <v>23</v>
      </c>
    </row>
    <row r="107" spans="1:7" x14ac:dyDescent="0.35">
      <c r="A107" s="6">
        <v>81096772</v>
      </c>
      <c r="B107" s="6" t="s">
        <v>4</v>
      </c>
      <c r="C107" s="6" t="s">
        <v>7</v>
      </c>
      <c r="D107" s="6" t="s">
        <v>11</v>
      </c>
      <c r="E107" s="5" t="s">
        <v>28</v>
      </c>
      <c r="F107" s="5" t="s">
        <v>21</v>
      </c>
      <c r="G107" s="5" t="s">
        <v>45</v>
      </c>
    </row>
    <row r="108" spans="1:7" x14ac:dyDescent="0.35">
      <c r="A108" s="6">
        <v>81097428</v>
      </c>
      <c r="B108" s="6" t="s">
        <v>4</v>
      </c>
      <c r="C108" s="6" t="s">
        <v>9</v>
      </c>
      <c r="D108" s="6" t="s">
        <v>12</v>
      </c>
      <c r="E108" s="5" t="s">
        <v>129</v>
      </c>
      <c r="F108" s="5" t="s">
        <v>36</v>
      </c>
      <c r="G108" s="5" t="s">
        <v>152</v>
      </c>
    </row>
    <row r="109" spans="1:7" x14ac:dyDescent="0.35">
      <c r="A109" s="6">
        <v>81100919</v>
      </c>
      <c r="B109" s="6" t="s">
        <v>4</v>
      </c>
      <c r="C109" s="6" t="s">
        <v>10</v>
      </c>
      <c r="D109" s="6" t="s">
        <v>6</v>
      </c>
      <c r="E109" s="5" t="s">
        <v>28</v>
      </c>
      <c r="F109" s="5" t="s">
        <v>31</v>
      </c>
      <c r="G109" s="5" t="s">
        <v>45</v>
      </c>
    </row>
    <row r="110" spans="1:7" x14ac:dyDescent="0.35">
      <c r="A110" s="6">
        <v>81105065</v>
      </c>
      <c r="B110" s="6" t="s">
        <v>4</v>
      </c>
      <c r="C110" s="6" t="s">
        <v>7</v>
      </c>
      <c r="D110" s="6" t="s">
        <v>6</v>
      </c>
      <c r="E110" s="5" t="s">
        <v>28</v>
      </c>
      <c r="F110" s="5" t="s">
        <v>195</v>
      </c>
      <c r="G110" s="5" t="s">
        <v>95</v>
      </c>
    </row>
    <row r="111" spans="1:7" x14ac:dyDescent="0.35">
      <c r="A111" s="6">
        <v>81108159</v>
      </c>
      <c r="B111" s="6" t="s">
        <v>4</v>
      </c>
      <c r="C111" s="6" t="s">
        <v>9</v>
      </c>
      <c r="D111" s="6" t="s">
        <v>11</v>
      </c>
      <c r="E111" s="5" t="s">
        <v>28</v>
      </c>
      <c r="F111" s="5" t="s">
        <v>35</v>
      </c>
      <c r="G111" s="5" t="s">
        <v>105</v>
      </c>
    </row>
    <row r="112" spans="1:7" x14ac:dyDescent="0.35">
      <c r="A112" s="6">
        <v>81116831</v>
      </c>
      <c r="B112" s="6" t="s">
        <v>4</v>
      </c>
      <c r="C112" s="6" t="s">
        <v>14</v>
      </c>
      <c r="D112" s="6" t="s">
        <v>12</v>
      </c>
      <c r="E112" s="5" t="s">
        <v>49</v>
      </c>
      <c r="F112" s="5" t="s">
        <v>68</v>
      </c>
      <c r="G112" s="5" t="s">
        <v>42</v>
      </c>
    </row>
    <row r="113" spans="1:7" x14ac:dyDescent="0.35">
      <c r="A113" s="6">
        <v>81120800</v>
      </c>
      <c r="B113" s="6" t="s">
        <v>4</v>
      </c>
      <c r="C113" s="6" t="s">
        <v>10</v>
      </c>
      <c r="D113" s="6" t="s">
        <v>8</v>
      </c>
      <c r="E113" s="5" t="s">
        <v>117</v>
      </c>
      <c r="F113" s="5" t="s">
        <v>46</v>
      </c>
      <c r="G113" s="5" t="s">
        <v>123</v>
      </c>
    </row>
    <row r="114" spans="1:7" x14ac:dyDescent="0.35">
      <c r="A114" s="6">
        <v>81126483</v>
      </c>
      <c r="B114" s="6" t="s">
        <v>4</v>
      </c>
      <c r="C114" s="6" t="s">
        <v>7</v>
      </c>
      <c r="D114" s="6" t="s">
        <v>6</v>
      </c>
      <c r="E114" s="5" t="s">
        <v>28</v>
      </c>
      <c r="F114" s="5" t="s">
        <v>201</v>
      </c>
      <c r="G114" s="5" t="s">
        <v>33</v>
      </c>
    </row>
    <row r="115" spans="1:7" x14ac:dyDescent="0.35">
      <c r="A115" s="6">
        <v>81128688</v>
      </c>
      <c r="B115" s="6" t="s">
        <v>4</v>
      </c>
      <c r="C115" s="6" t="s">
        <v>9</v>
      </c>
      <c r="D115" s="6" t="s">
        <v>8</v>
      </c>
      <c r="E115" s="5" t="s">
        <v>79</v>
      </c>
      <c r="F115" s="5" t="s">
        <v>86</v>
      </c>
      <c r="G115" s="5" t="s">
        <v>41</v>
      </c>
    </row>
    <row r="116" spans="1:7" x14ac:dyDescent="0.35">
      <c r="A116" s="6">
        <v>81139376</v>
      </c>
      <c r="B116" s="6" t="s">
        <v>4</v>
      </c>
      <c r="C116" s="6" t="s">
        <v>9</v>
      </c>
      <c r="D116" s="6" t="s">
        <v>12</v>
      </c>
      <c r="E116" s="5" t="s">
        <v>132</v>
      </c>
      <c r="F116" s="5" t="s">
        <v>41</v>
      </c>
      <c r="G116" s="5" t="s">
        <v>105</v>
      </c>
    </row>
    <row r="117" spans="1:7" x14ac:dyDescent="0.35">
      <c r="A117" s="6">
        <v>81167173</v>
      </c>
      <c r="B117" s="6" t="s">
        <v>4</v>
      </c>
      <c r="C117" s="6" t="s">
        <v>7</v>
      </c>
      <c r="D117" s="6" t="s">
        <v>6</v>
      </c>
      <c r="E117" s="5" t="s">
        <v>23</v>
      </c>
      <c r="F117" s="5" t="s">
        <v>41</v>
      </c>
      <c r="G117" s="5" t="s">
        <v>28</v>
      </c>
    </row>
    <row r="118" spans="1:7" x14ac:dyDescent="0.35">
      <c r="A118" s="6">
        <v>81173199</v>
      </c>
      <c r="B118" s="6" t="s">
        <v>4</v>
      </c>
      <c r="C118" s="6" t="s">
        <v>14</v>
      </c>
      <c r="D118" s="6" t="s">
        <v>8</v>
      </c>
      <c r="E118" s="5" t="s">
        <v>28</v>
      </c>
      <c r="F118" s="5" t="s">
        <v>36</v>
      </c>
      <c r="G118" s="5" t="s">
        <v>23</v>
      </c>
    </row>
    <row r="119" spans="1:7" x14ac:dyDescent="0.35">
      <c r="A119" s="6">
        <v>81209881</v>
      </c>
      <c r="B119" s="6" t="s">
        <v>4</v>
      </c>
      <c r="C119" s="6" t="s">
        <v>7</v>
      </c>
      <c r="D119" s="6" t="s">
        <v>8</v>
      </c>
      <c r="E119" s="5" t="s">
        <v>28</v>
      </c>
      <c r="F119" s="5" t="s">
        <v>52</v>
      </c>
      <c r="G119" s="5" t="s">
        <v>23</v>
      </c>
    </row>
    <row r="120" spans="1:7" x14ac:dyDescent="0.35">
      <c r="A120" s="6">
        <v>81392160</v>
      </c>
      <c r="B120" s="6" t="s">
        <v>4</v>
      </c>
      <c r="C120" s="6" t="s">
        <v>9</v>
      </c>
      <c r="D120" s="6" t="s">
        <v>6</v>
      </c>
      <c r="E120" s="5" t="s">
        <v>19</v>
      </c>
      <c r="F120" s="5" t="s">
        <v>49</v>
      </c>
      <c r="G120" s="5" t="s">
        <v>36</v>
      </c>
    </row>
    <row r="121" spans="1:7" x14ac:dyDescent="0.35">
      <c r="A121" s="6">
        <v>81451530</v>
      </c>
      <c r="B121" s="6" t="s">
        <v>4</v>
      </c>
      <c r="C121" s="6" t="s">
        <v>7</v>
      </c>
      <c r="D121" s="6" t="s">
        <v>6</v>
      </c>
      <c r="E121" s="5" t="s">
        <v>28</v>
      </c>
      <c r="F121" s="5" t="s">
        <v>29</v>
      </c>
      <c r="G121" s="5" t="s">
        <v>61</v>
      </c>
    </row>
    <row r="122" spans="1:7" x14ac:dyDescent="0.35">
      <c r="A122" s="6">
        <v>79577941</v>
      </c>
      <c r="B122" s="6" t="s">
        <v>15</v>
      </c>
      <c r="C122" s="6" t="s">
        <v>10</v>
      </c>
      <c r="D122" s="6" t="s">
        <v>8</v>
      </c>
      <c r="E122" s="5" t="s">
        <v>33</v>
      </c>
      <c r="F122" s="5" t="s">
        <v>21</v>
      </c>
      <c r="G122" s="5" t="s">
        <v>49</v>
      </c>
    </row>
    <row r="123" spans="1:7" x14ac:dyDescent="0.35">
      <c r="A123" s="6">
        <v>79604579</v>
      </c>
      <c r="B123" s="6" t="s">
        <v>15</v>
      </c>
      <c r="C123" s="6" t="s">
        <v>7</v>
      </c>
      <c r="D123" s="6" t="s">
        <v>8</v>
      </c>
      <c r="E123" s="5" t="s">
        <v>144</v>
      </c>
      <c r="F123" s="5" t="s">
        <v>162</v>
      </c>
      <c r="G123" s="5" t="s">
        <v>162</v>
      </c>
    </row>
    <row r="124" spans="1:7" x14ac:dyDescent="0.35">
      <c r="A124" s="6">
        <v>79649242</v>
      </c>
      <c r="B124" s="6" t="s">
        <v>15</v>
      </c>
      <c r="C124" s="6" t="s">
        <v>10</v>
      </c>
      <c r="D124" s="6" t="s">
        <v>8</v>
      </c>
      <c r="E124" s="5" t="s">
        <v>28</v>
      </c>
      <c r="F124" s="5" t="s">
        <v>66</v>
      </c>
      <c r="G124" s="5" t="s">
        <v>23</v>
      </c>
    </row>
    <row r="125" spans="1:7" x14ac:dyDescent="0.35">
      <c r="A125" s="6">
        <v>79791598</v>
      </c>
      <c r="B125" s="6" t="s">
        <v>15</v>
      </c>
      <c r="C125" s="6" t="s">
        <v>9</v>
      </c>
      <c r="D125" s="6" t="s">
        <v>12</v>
      </c>
      <c r="E125" s="5" t="s">
        <v>42</v>
      </c>
      <c r="F125" s="5" t="s">
        <v>42</v>
      </c>
      <c r="G125" s="5" t="s">
        <v>249</v>
      </c>
    </row>
    <row r="126" spans="1:7" x14ac:dyDescent="0.35">
      <c r="A126" s="6">
        <v>80919664</v>
      </c>
      <c r="B126" s="6" t="s">
        <v>15</v>
      </c>
      <c r="C126" s="6" t="s">
        <v>14</v>
      </c>
      <c r="D126" s="6" t="s">
        <v>8</v>
      </c>
      <c r="E126" s="5" t="s">
        <v>147</v>
      </c>
      <c r="F126" s="5" t="s">
        <v>36</v>
      </c>
      <c r="G126" s="5" t="s">
        <v>250</v>
      </c>
    </row>
    <row r="127" spans="1:7" x14ac:dyDescent="0.35">
      <c r="A127" s="6">
        <v>80929107</v>
      </c>
      <c r="B127" s="6" t="s">
        <v>15</v>
      </c>
      <c r="C127" s="6" t="s">
        <v>9</v>
      </c>
      <c r="D127" s="6" t="s">
        <v>6</v>
      </c>
      <c r="E127" s="5" t="s">
        <v>23</v>
      </c>
      <c r="F127" s="5" t="s">
        <v>36</v>
      </c>
      <c r="G127" s="5" t="s">
        <v>28</v>
      </c>
    </row>
    <row r="128" spans="1:7" x14ac:dyDescent="0.35">
      <c r="A128" s="6">
        <v>80929016</v>
      </c>
      <c r="B128" s="6" t="s">
        <v>15</v>
      </c>
      <c r="C128" s="6" t="s">
        <v>9</v>
      </c>
      <c r="D128" s="6" t="s">
        <v>13</v>
      </c>
      <c r="E128" s="5" t="s">
        <v>87</v>
      </c>
      <c r="F128" s="5" t="s">
        <v>195</v>
      </c>
      <c r="G128" s="5" t="s">
        <v>78</v>
      </c>
    </row>
    <row r="129" spans="1:7" x14ac:dyDescent="0.35">
      <c r="A129" s="6">
        <v>80931292</v>
      </c>
      <c r="B129" s="6" t="s">
        <v>15</v>
      </c>
      <c r="C129" s="6" t="s">
        <v>9</v>
      </c>
      <c r="D129" s="6" t="s">
        <v>11</v>
      </c>
      <c r="E129" s="5" t="s">
        <v>148</v>
      </c>
      <c r="F129" s="5" t="s">
        <v>66</v>
      </c>
      <c r="G129" s="5" t="s">
        <v>23</v>
      </c>
    </row>
    <row r="130" spans="1:7" x14ac:dyDescent="0.35">
      <c r="A130" s="6">
        <v>80937139</v>
      </c>
      <c r="B130" s="6" t="s">
        <v>15</v>
      </c>
      <c r="C130" s="6" t="s">
        <v>9</v>
      </c>
      <c r="D130" s="6" t="s">
        <v>8</v>
      </c>
      <c r="E130" s="5" t="s">
        <v>149</v>
      </c>
      <c r="F130" s="5" t="s">
        <v>51</v>
      </c>
      <c r="G130" s="5" t="s">
        <v>113</v>
      </c>
    </row>
    <row r="131" spans="1:7" x14ac:dyDescent="0.35">
      <c r="A131" s="6">
        <v>80940133</v>
      </c>
      <c r="B131" s="6" t="s">
        <v>15</v>
      </c>
      <c r="C131" s="6" t="s">
        <v>14</v>
      </c>
      <c r="D131" s="6" t="s">
        <v>8</v>
      </c>
      <c r="E131" s="5" t="s">
        <v>150</v>
      </c>
      <c r="F131" s="5" t="s">
        <v>46</v>
      </c>
      <c r="G131" s="5" t="s">
        <v>252</v>
      </c>
    </row>
    <row r="132" spans="1:7" x14ac:dyDescent="0.35">
      <c r="A132" s="6">
        <v>80941955</v>
      </c>
      <c r="B132" s="6" t="s">
        <v>15</v>
      </c>
      <c r="C132" s="6" t="s">
        <v>9</v>
      </c>
      <c r="D132" s="6" t="s">
        <v>6</v>
      </c>
      <c r="E132" s="5" t="s">
        <v>67</v>
      </c>
      <c r="F132" s="5" t="s">
        <v>31</v>
      </c>
      <c r="G132" s="5" t="s">
        <v>28</v>
      </c>
    </row>
    <row r="133" spans="1:7" x14ac:dyDescent="0.35">
      <c r="A133" s="6">
        <v>80941519</v>
      </c>
      <c r="B133" s="6" t="s">
        <v>15</v>
      </c>
      <c r="C133" s="6" t="s">
        <v>9</v>
      </c>
      <c r="D133" s="6" t="s">
        <v>11</v>
      </c>
      <c r="E133" s="5" t="s">
        <v>141</v>
      </c>
      <c r="F133" s="5" t="s">
        <v>110</v>
      </c>
      <c r="G133" s="5" t="s">
        <v>41</v>
      </c>
    </row>
    <row r="134" spans="1:7" x14ac:dyDescent="0.35">
      <c r="A134" s="6">
        <v>80988974</v>
      </c>
      <c r="B134" s="6" t="s">
        <v>15</v>
      </c>
      <c r="C134" s="6" t="s">
        <v>7</v>
      </c>
      <c r="D134" s="6" t="s">
        <v>11</v>
      </c>
      <c r="E134" s="5" t="s">
        <v>28</v>
      </c>
      <c r="F134" s="5" t="s">
        <v>36</v>
      </c>
      <c r="G134" s="5" t="s">
        <v>90</v>
      </c>
    </row>
    <row r="135" spans="1:7" x14ac:dyDescent="0.35">
      <c r="A135" s="6">
        <v>81004371</v>
      </c>
      <c r="B135" s="6" t="s">
        <v>15</v>
      </c>
      <c r="C135" s="6" t="s">
        <v>7</v>
      </c>
      <c r="D135" s="6" t="s">
        <v>6</v>
      </c>
      <c r="E135" s="5" t="s">
        <v>42</v>
      </c>
      <c r="F135" s="5" t="s">
        <v>95</v>
      </c>
      <c r="G135" s="5" t="s">
        <v>28</v>
      </c>
    </row>
    <row r="136" spans="1:7" x14ac:dyDescent="0.35">
      <c r="A136" s="6">
        <v>81076665</v>
      </c>
      <c r="B136" s="6" t="s">
        <v>15</v>
      </c>
      <c r="C136" s="6" t="s">
        <v>14</v>
      </c>
      <c r="D136" s="6" t="s">
        <v>13</v>
      </c>
      <c r="E136" s="5" t="s">
        <v>28</v>
      </c>
      <c r="F136" s="5" t="s">
        <v>35</v>
      </c>
      <c r="G136" s="5" t="s">
        <v>90</v>
      </c>
    </row>
    <row r="137" spans="1:7" x14ac:dyDescent="0.35">
      <c r="A137" s="6">
        <v>81107144</v>
      </c>
      <c r="B137" s="6" t="s">
        <v>15</v>
      </c>
      <c r="C137" s="6" t="s">
        <v>9</v>
      </c>
      <c r="D137" s="6" t="s">
        <v>8</v>
      </c>
      <c r="E137" s="5" t="s">
        <v>106</v>
      </c>
      <c r="F137" s="5" t="s">
        <v>208</v>
      </c>
      <c r="G137" s="5" t="s">
        <v>20</v>
      </c>
    </row>
    <row r="138" spans="1:7" x14ac:dyDescent="0.35">
      <c r="A138" s="6">
        <v>80947037</v>
      </c>
      <c r="B138" s="6" t="s">
        <v>16</v>
      </c>
      <c r="C138" s="6" t="s">
        <v>17</v>
      </c>
      <c r="D138" s="6" t="s">
        <v>17</v>
      </c>
      <c r="E138" s="5" t="s">
        <v>156</v>
      </c>
      <c r="F138" s="5" t="s">
        <v>117</v>
      </c>
      <c r="G138" s="5" t="s">
        <v>257</v>
      </c>
    </row>
  </sheetData>
  <autoFilter ref="A1:M138" xr:uid="{8B443D82-7E6F-4499-8956-F72203701705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CEC1-0B21-49B5-B396-7E7BF040502D}">
  <dimension ref="A1:X129"/>
  <sheetViews>
    <sheetView topLeftCell="J1" workbookViewId="0">
      <selection activeCell="M18" sqref="M18"/>
    </sheetView>
  </sheetViews>
  <sheetFormatPr defaultRowHeight="14.5" x14ac:dyDescent="0.35"/>
  <cols>
    <col min="1" max="9" width="0" hidden="1" customWidth="1"/>
    <col min="14" max="14" width="11.1796875" customWidth="1"/>
  </cols>
  <sheetData>
    <row r="1" spans="1:23" x14ac:dyDescent="0.35">
      <c r="A1" s="6" t="s">
        <v>0</v>
      </c>
      <c r="B1" s="6" t="s">
        <v>1</v>
      </c>
      <c r="C1" s="6" t="s">
        <v>2</v>
      </c>
      <c r="D1" s="6" t="s">
        <v>3</v>
      </c>
      <c r="E1" s="5" t="s">
        <v>18</v>
      </c>
      <c r="F1" s="5" t="s">
        <v>158</v>
      </c>
      <c r="G1" s="5" t="s">
        <v>211</v>
      </c>
      <c r="J1" s="5"/>
      <c r="K1" t="s">
        <v>259</v>
      </c>
      <c r="L1" t="s">
        <v>260</v>
      </c>
      <c r="M1" s="8" t="s">
        <v>2</v>
      </c>
      <c r="N1" t="s">
        <v>269</v>
      </c>
    </row>
    <row r="2" spans="1:23" x14ac:dyDescent="0.35">
      <c r="A2" s="6">
        <v>79575663</v>
      </c>
      <c r="B2" s="6" t="s">
        <v>4</v>
      </c>
      <c r="C2" s="6" t="s">
        <v>9</v>
      </c>
      <c r="D2" s="6" t="s">
        <v>8</v>
      </c>
      <c r="E2" s="5" t="s">
        <v>21</v>
      </c>
      <c r="F2" s="5" t="s">
        <v>52</v>
      </c>
      <c r="G2" s="5" t="s">
        <v>176</v>
      </c>
      <c r="J2" t="s">
        <v>5</v>
      </c>
      <c r="K2">
        <f>COUNTIF(C:C,"*30*")</f>
        <v>6</v>
      </c>
      <c r="L2">
        <v>32</v>
      </c>
      <c r="M2" s="9">
        <f>K2/L2</f>
        <v>0.1875</v>
      </c>
      <c r="N2">
        <f>L2-K2</f>
        <v>26</v>
      </c>
    </row>
    <row r="3" spans="1:23" x14ac:dyDescent="0.35">
      <c r="A3" s="6">
        <v>79575531</v>
      </c>
      <c r="B3" s="6" t="s">
        <v>4</v>
      </c>
      <c r="C3" s="6" t="s">
        <v>9</v>
      </c>
      <c r="D3" s="6" t="s">
        <v>6</v>
      </c>
      <c r="E3" s="5" t="s">
        <v>26</v>
      </c>
      <c r="F3" s="5" t="s">
        <v>33</v>
      </c>
      <c r="G3" s="5" t="s">
        <v>213</v>
      </c>
      <c r="J3" t="s">
        <v>10</v>
      </c>
      <c r="K3">
        <f>COUNTIF(C:C,"*50*")</f>
        <v>19</v>
      </c>
      <c r="L3">
        <v>117</v>
      </c>
      <c r="M3" s="9">
        <f t="shared" ref="M3:M6" si="0">K3/L3</f>
        <v>0.1623931623931624</v>
      </c>
      <c r="N3">
        <f t="shared" ref="N3:N6" si="1">L3-K3</f>
        <v>98</v>
      </c>
      <c r="W3" t="s">
        <v>292</v>
      </c>
    </row>
    <row r="4" spans="1:23" x14ac:dyDescent="0.35">
      <c r="A4" s="6">
        <v>79576614</v>
      </c>
      <c r="B4" s="6" t="s">
        <v>4</v>
      </c>
      <c r="C4" s="6" t="s">
        <v>7</v>
      </c>
      <c r="D4" s="6" t="s">
        <v>12</v>
      </c>
      <c r="E4" s="5" t="s">
        <v>23</v>
      </c>
      <c r="F4" s="5" t="s">
        <v>21</v>
      </c>
      <c r="G4" s="5" t="s">
        <v>214</v>
      </c>
      <c r="J4" t="s">
        <v>7</v>
      </c>
      <c r="K4">
        <f>COUNTIF(C:C,"*60*")</f>
        <v>59</v>
      </c>
      <c r="L4">
        <v>300</v>
      </c>
      <c r="M4" s="9">
        <f t="shared" si="0"/>
        <v>0.19666666666666666</v>
      </c>
      <c r="N4">
        <f t="shared" si="1"/>
        <v>241</v>
      </c>
    </row>
    <row r="5" spans="1:23" x14ac:dyDescent="0.35">
      <c r="A5" s="6">
        <v>79577258</v>
      </c>
      <c r="B5" s="6" t="s">
        <v>4</v>
      </c>
      <c r="C5" s="6" t="s">
        <v>7</v>
      </c>
      <c r="D5" s="6" t="s">
        <v>6</v>
      </c>
      <c r="E5" s="5" t="s">
        <v>21</v>
      </c>
      <c r="F5" s="5" t="s">
        <v>35</v>
      </c>
      <c r="G5" s="5" t="s">
        <v>36</v>
      </c>
      <c r="J5" t="s">
        <v>9</v>
      </c>
      <c r="K5">
        <f>COUNTIF(C:C,"*70*")</f>
        <v>38</v>
      </c>
      <c r="L5">
        <v>281</v>
      </c>
      <c r="M5" s="9">
        <f t="shared" si="0"/>
        <v>0.13523131672597866</v>
      </c>
      <c r="N5">
        <f t="shared" si="1"/>
        <v>243</v>
      </c>
    </row>
    <row r="6" spans="1:23" x14ac:dyDescent="0.35">
      <c r="A6" s="6">
        <v>79577500</v>
      </c>
      <c r="B6" s="6" t="s">
        <v>4</v>
      </c>
      <c r="C6" s="6" t="s">
        <v>9</v>
      </c>
      <c r="D6" s="6" t="s">
        <v>8</v>
      </c>
      <c r="E6" s="5" t="s">
        <v>29</v>
      </c>
      <c r="F6" s="5" t="s">
        <v>21</v>
      </c>
      <c r="G6" s="5" t="s">
        <v>93</v>
      </c>
      <c r="J6" t="s">
        <v>14</v>
      </c>
      <c r="K6">
        <f>COUNTIF(C:C,"*80*")</f>
        <v>6</v>
      </c>
      <c r="L6">
        <v>52</v>
      </c>
      <c r="M6" s="9">
        <f t="shared" si="0"/>
        <v>0.11538461538461539</v>
      </c>
      <c r="N6">
        <f t="shared" si="1"/>
        <v>46</v>
      </c>
    </row>
    <row r="7" spans="1:23" x14ac:dyDescent="0.35">
      <c r="A7" s="6">
        <v>79577804</v>
      </c>
      <c r="B7" s="6" t="s">
        <v>4</v>
      </c>
      <c r="C7" s="6" t="s">
        <v>9</v>
      </c>
      <c r="D7" s="6" t="s">
        <v>8</v>
      </c>
      <c r="E7" s="5" t="s">
        <v>21</v>
      </c>
      <c r="F7" s="5" t="s">
        <v>41</v>
      </c>
      <c r="G7" s="5" t="s">
        <v>182</v>
      </c>
      <c r="M7" s="9"/>
    </row>
    <row r="8" spans="1:23" x14ac:dyDescent="0.35">
      <c r="A8" s="6">
        <v>79578388</v>
      </c>
      <c r="B8" s="6" t="s">
        <v>4</v>
      </c>
      <c r="C8" s="6" t="s">
        <v>9</v>
      </c>
      <c r="D8" s="6" t="s">
        <v>8</v>
      </c>
      <c r="E8" s="5" t="s">
        <v>21</v>
      </c>
      <c r="F8" s="5" t="s">
        <v>23</v>
      </c>
      <c r="G8" s="5" t="s">
        <v>29</v>
      </c>
      <c r="K8" t="s">
        <v>259</v>
      </c>
      <c r="L8" t="s">
        <v>260</v>
      </c>
      <c r="M8" s="8" t="s">
        <v>3</v>
      </c>
      <c r="N8" t="s">
        <v>269</v>
      </c>
    </row>
    <row r="9" spans="1:23" x14ac:dyDescent="0.35">
      <c r="A9" s="6">
        <v>79578064</v>
      </c>
      <c r="B9" s="6" t="s">
        <v>4</v>
      </c>
      <c r="C9" s="6" t="s">
        <v>7</v>
      </c>
      <c r="D9" s="6" t="s">
        <v>8</v>
      </c>
      <c r="E9" s="5" t="s">
        <v>21</v>
      </c>
      <c r="F9" s="5" t="s">
        <v>22</v>
      </c>
      <c r="G9" s="5" t="s">
        <v>61</v>
      </c>
      <c r="J9" s="6" t="s">
        <v>12</v>
      </c>
      <c r="K9">
        <f>COUNTIF(D:D,"*Less*")</f>
        <v>29</v>
      </c>
      <c r="L9">
        <v>134</v>
      </c>
      <c r="M9" s="9">
        <f>K9/L9</f>
        <v>0.21641791044776118</v>
      </c>
      <c r="N9">
        <f>L9-K9</f>
        <v>105</v>
      </c>
    </row>
    <row r="10" spans="1:23" x14ac:dyDescent="0.35">
      <c r="A10" s="6">
        <v>79577951</v>
      </c>
      <c r="B10" s="6" t="s">
        <v>4</v>
      </c>
      <c r="C10" s="6" t="s">
        <v>7</v>
      </c>
      <c r="D10" s="6" t="s">
        <v>8</v>
      </c>
      <c r="E10" s="5" t="s">
        <v>38</v>
      </c>
      <c r="F10" s="5" t="s">
        <v>23</v>
      </c>
      <c r="G10" s="5" t="s">
        <v>25</v>
      </c>
      <c r="J10" s="6" t="s">
        <v>8</v>
      </c>
      <c r="K10">
        <f>COUNTIF(D:D,"*5*")</f>
        <v>63</v>
      </c>
      <c r="L10">
        <v>313</v>
      </c>
      <c r="M10" s="9">
        <f t="shared" ref="M10:M13" si="2">K10/L10</f>
        <v>0.2012779552715655</v>
      </c>
      <c r="N10">
        <f t="shared" ref="N10:N13" si="3">L10-K10</f>
        <v>250</v>
      </c>
    </row>
    <row r="11" spans="1:23" x14ac:dyDescent="0.35">
      <c r="A11" s="6">
        <v>79579230</v>
      </c>
      <c r="B11" s="6" t="s">
        <v>4</v>
      </c>
      <c r="C11" s="6" t="s">
        <v>14</v>
      </c>
      <c r="D11" s="6" t="s">
        <v>11</v>
      </c>
      <c r="E11" s="5" t="s">
        <v>28</v>
      </c>
      <c r="F11" s="5" t="s">
        <v>35</v>
      </c>
      <c r="G11" s="5" t="s">
        <v>21</v>
      </c>
      <c r="J11" s="6" t="s">
        <v>6</v>
      </c>
      <c r="K11">
        <f>COUNTIF(D:D,"*10*")</f>
        <v>20</v>
      </c>
      <c r="L11">
        <v>209</v>
      </c>
      <c r="M11" s="9">
        <f t="shared" si="2"/>
        <v>9.569377990430622E-2</v>
      </c>
      <c r="N11">
        <f t="shared" si="3"/>
        <v>189</v>
      </c>
    </row>
    <row r="12" spans="1:23" x14ac:dyDescent="0.35">
      <c r="A12" s="6">
        <v>79581899</v>
      </c>
      <c r="B12" s="6" t="s">
        <v>4</v>
      </c>
      <c r="C12" s="6" t="s">
        <v>9</v>
      </c>
      <c r="D12" s="6" t="s">
        <v>8</v>
      </c>
      <c r="E12" s="5" t="s">
        <v>46</v>
      </c>
      <c r="F12" s="5" t="s">
        <v>161</v>
      </c>
      <c r="G12" s="5" t="s">
        <v>42</v>
      </c>
      <c r="J12" s="6" t="s">
        <v>11</v>
      </c>
      <c r="K12">
        <f>COUNTIF(D:D,"*11*")</f>
        <v>14</v>
      </c>
      <c r="L12">
        <v>98</v>
      </c>
      <c r="M12" s="9">
        <f t="shared" si="2"/>
        <v>0.14285714285714285</v>
      </c>
      <c r="N12">
        <f t="shared" si="3"/>
        <v>84</v>
      </c>
    </row>
    <row r="13" spans="1:23" x14ac:dyDescent="0.35">
      <c r="A13" s="6">
        <v>79583541</v>
      </c>
      <c r="B13" s="6" t="s">
        <v>4</v>
      </c>
      <c r="C13" s="6" t="s">
        <v>7</v>
      </c>
      <c r="D13" s="6" t="s">
        <v>12</v>
      </c>
      <c r="E13" s="5" t="s">
        <v>21</v>
      </c>
      <c r="F13" s="5" t="s">
        <v>29</v>
      </c>
      <c r="G13" s="5" t="s">
        <v>23</v>
      </c>
      <c r="J13" s="6" t="s">
        <v>13</v>
      </c>
      <c r="K13">
        <f>COUNTIF(D:D,"*More*")</f>
        <v>2</v>
      </c>
      <c r="L13">
        <v>28</v>
      </c>
      <c r="M13" s="9">
        <f t="shared" si="2"/>
        <v>7.1428571428571425E-2</v>
      </c>
      <c r="N13">
        <f t="shared" si="3"/>
        <v>26</v>
      </c>
    </row>
    <row r="14" spans="1:23" x14ac:dyDescent="0.35">
      <c r="A14" s="6">
        <v>79587763</v>
      </c>
      <c r="B14" s="6" t="s">
        <v>4</v>
      </c>
      <c r="C14" s="6" t="s">
        <v>9</v>
      </c>
      <c r="D14" s="6" t="s">
        <v>8</v>
      </c>
      <c r="E14" s="5" t="s">
        <v>23</v>
      </c>
      <c r="F14" s="5" t="s">
        <v>21</v>
      </c>
      <c r="G14" s="5" t="s">
        <v>162</v>
      </c>
      <c r="M14" s="9"/>
    </row>
    <row r="15" spans="1:23" x14ac:dyDescent="0.35">
      <c r="A15" s="6">
        <v>79587576</v>
      </c>
      <c r="B15" s="6" t="s">
        <v>4</v>
      </c>
      <c r="C15" s="6" t="s">
        <v>7</v>
      </c>
      <c r="D15" s="6" t="s">
        <v>8</v>
      </c>
      <c r="E15" s="5" t="s">
        <v>27</v>
      </c>
      <c r="F15" s="5" t="s">
        <v>21</v>
      </c>
      <c r="G15" s="5" t="s">
        <v>174</v>
      </c>
      <c r="K15" t="s">
        <v>263</v>
      </c>
      <c r="L15" t="s">
        <v>264</v>
      </c>
      <c r="M15" t="s">
        <v>265</v>
      </c>
    </row>
    <row r="16" spans="1:23" x14ac:dyDescent="0.35">
      <c r="A16" s="6">
        <v>79588565</v>
      </c>
      <c r="B16" s="6" t="s">
        <v>4</v>
      </c>
      <c r="C16" s="6" t="s">
        <v>9</v>
      </c>
      <c r="D16" s="6" t="s">
        <v>11</v>
      </c>
      <c r="E16" s="5" t="s">
        <v>50</v>
      </c>
      <c r="F16" s="5" t="s">
        <v>21</v>
      </c>
      <c r="G16" s="5" t="s">
        <v>33</v>
      </c>
      <c r="J16" s="5" t="s">
        <v>21</v>
      </c>
      <c r="K16">
        <v>46</v>
      </c>
      <c r="L16">
        <v>47</v>
      </c>
      <c r="M16">
        <v>36</v>
      </c>
    </row>
    <row r="17" spans="1:24" x14ac:dyDescent="0.35">
      <c r="A17" s="6">
        <v>79588391</v>
      </c>
      <c r="B17" s="6" t="s">
        <v>4</v>
      </c>
      <c r="C17" s="6" t="s">
        <v>7</v>
      </c>
      <c r="D17" s="6" t="s">
        <v>6</v>
      </c>
      <c r="E17" s="5" t="s">
        <v>23</v>
      </c>
      <c r="F17" s="5" t="s">
        <v>21</v>
      </c>
      <c r="G17" s="5" t="s">
        <v>87</v>
      </c>
      <c r="J17" s="5"/>
    </row>
    <row r="18" spans="1:24" x14ac:dyDescent="0.35">
      <c r="A18" s="6">
        <v>79590836</v>
      </c>
      <c r="B18" s="6" t="s">
        <v>4</v>
      </c>
      <c r="C18" s="6" t="s">
        <v>10</v>
      </c>
      <c r="D18" s="6" t="s">
        <v>12</v>
      </c>
      <c r="E18" s="5" t="s">
        <v>37</v>
      </c>
      <c r="F18" s="5" t="s">
        <v>19</v>
      </c>
      <c r="G18" s="5" t="s">
        <v>21</v>
      </c>
      <c r="J18" s="5"/>
    </row>
    <row r="19" spans="1:24" x14ac:dyDescent="0.35">
      <c r="A19" s="6">
        <v>79590892</v>
      </c>
      <c r="B19" s="6" t="s">
        <v>4</v>
      </c>
      <c r="C19" s="6" t="s">
        <v>10</v>
      </c>
      <c r="D19" s="6" t="s">
        <v>8</v>
      </c>
      <c r="E19" s="5" t="s">
        <v>21</v>
      </c>
      <c r="F19" s="5" t="s">
        <v>36</v>
      </c>
      <c r="G19" s="5" t="s">
        <v>52</v>
      </c>
      <c r="W19" t="s">
        <v>295</v>
      </c>
      <c r="X19">
        <v>2.5000000000000001E-3</v>
      </c>
    </row>
    <row r="20" spans="1:24" x14ac:dyDescent="0.35">
      <c r="A20" s="6">
        <v>79590827</v>
      </c>
      <c r="B20" s="6" t="s">
        <v>4</v>
      </c>
      <c r="C20" s="6" t="s">
        <v>14</v>
      </c>
      <c r="D20" s="6" t="s">
        <v>8</v>
      </c>
      <c r="E20" s="5" t="s">
        <v>21</v>
      </c>
      <c r="F20" s="5" t="s">
        <v>35</v>
      </c>
      <c r="G20" s="5" t="s">
        <v>23</v>
      </c>
      <c r="W20" t="s">
        <v>297</v>
      </c>
      <c r="X20">
        <v>1.4E-3</v>
      </c>
    </row>
    <row r="21" spans="1:24" x14ac:dyDescent="0.35">
      <c r="A21" s="6">
        <v>79590671</v>
      </c>
      <c r="B21" s="6" t="s">
        <v>4</v>
      </c>
      <c r="C21" s="6" t="s">
        <v>7</v>
      </c>
      <c r="D21" s="6" t="s">
        <v>8</v>
      </c>
      <c r="E21" s="5" t="s">
        <v>46</v>
      </c>
      <c r="F21" s="5" t="s">
        <v>150</v>
      </c>
      <c r="G21" s="5" t="s">
        <v>21</v>
      </c>
    </row>
    <row r="22" spans="1:24" x14ac:dyDescent="0.35">
      <c r="A22" s="6">
        <v>79592607</v>
      </c>
      <c r="B22" s="6" t="s">
        <v>4</v>
      </c>
      <c r="C22" s="6" t="s">
        <v>7</v>
      </c>
      <c r="D22" s="6" t="s">
        <v>12</v>
      </c>
      <c r="E22" s="5" t="s">
        <v>41</v>
      </c>
      <c r="F22" s="5" t="s">
        <v>164</v>
      </c>
      <c r="G22" s="5" t="s">
        <v>185</v>
      </c>
    </row>
    <row r="23" spans="1:24" x14ac:dyDescent="0.35">
      <c r="A23" s="6">
        <v>79593414</v>
      </c>
      <c r="B23" s="6" t="s">
        <v>4</v>
      </c>
      <c r="C23" s="6" t="s">
        <v>7</v>
      </c>
      <c r="D23" s="6" t="s">
        <v>6</v>
      </c>
      <c r="E23" s="5" t="s">
        <v>23</v>
      </c>
      <c r="F23" s="5" t="s">
        <v>21</v>
      </c>
      <c r="G23" s="5" t="s">
        <v>45</v>
      </c>
    </row>
    <row r="24" spans="1:24" x14ac:dyDescent="0.35">
      <c r="A24" s="6">
        <v>79593377</v>
      </c>
      <c r="B24" s="6" t="s">
        <v>4</v>
      </c>
      <c r="C24" s="6" t="s">
        <v>9</v>
      </c>
      <c r="D24" s="6" t="s">
        <v>13</v>
      </c>
      <c r="E24" s="5" t="s">
        <v>53</v>
      </c>
      <c r="F24" s="5" t="s">
        <v>165</v>
      </c>
      <c r="G24" s="5" t="s">
        <v>60</v>
      </c>
    </row>
    <row r="25" spans="1:24" x14ac:dyDescent="0.35">
      <c r="A25" s="6">
        <v>79594662</v>
      </c>
      <c r="B25" s="6" t="s">
        <v>4</v>
      </c>
      <c r="C25" s="6" t="s">
        <v>10</v>
      </c>
      <c r="D25" s="6" t="s">
        <v>12</v>
      </c>
      <c r="E25" s="5" t="s">
        <v>23</v>
      </c>
      <c r="F25" s="5" t="s">
        <v>21</v>
      </c>
      <c r="G25" s="5" t="s">
        <v>36</v>
      </c>
    </row>
    <row r="26" spans="1:24" x14ac:dyDescent="0.35">
      <c r="A26" s="6">
        <v>79602315</v>
      </c>
      <c r="B26" s="6" t="s">
        <v>4</v>
      </c>
      <c r="C26" s="6" t="s">
        <v>7</v>
      </c>
      <c r="D26" s="6" t="s">
        <v>8</v>
      </c>
      <c r="E26" s="5" t="s">
        <v>49</v>
      </c>
      <c r="F26" s="5" t="s">
        <v>166</v>
      </c>
      <c r="G26" s="5" t="s">
        <v>111</v>
      </c>
    </row>
    <row r="27" spans="1:24" x14ac:dyDescent="0.35">
      <c r="A27" s="6">
        <v>79603557</v>
      </c>
      <c r="B27" s="6" t="s">
        <v>4</v>
      </c>
      <c r="C27" s="6" t="s">
        <v>10</v>
      </c>
      <c r="D27" s="6" t="s">
        <v>12</v>
      </c>
      <c r="E27" s="5" t="s">
        <v>23</v>
      </c>
      <c r="F27" s="5" t="s">
        <v>31</v>
      </c>
      <c r="G27" s="5" t="s">
        <v>21</v>
      </c>
    </row>
    <row r="28" spans="1:24" x14ac:dyDescent="0.35">
      <c r="A28" s="6">
        <v>79610492</v>
      </c>
      <c r="B28" s="6" t="s">
        <v>4</v>
      </c>
      <c r="C28" s="6" t="s">
        <v>7</v>
      </c>
      <c r="D28" s="6" t="s">
        <v>8</v>
      </c>
      <c r="E28" s="5" t="s">
        <v>23</v>
      </c>
      <c r="F28" s="5" t="s">
        <v>21</v>
      </c>
      <c r="G28" s="5" t="s">
        <v>88</v>
      </c>
    </row>
    <row r="29" spans="1:24" x14ac:dyDescent="0.35">
      <c r="A29" s="6">
        <v>79615204</v>
      </c>
      <c r="B29" s="6" t="s">
        <v>4</v>
      </c>
      <c r="C29" s="6" t="s">
        <v>7</v>
      </c>
      <c r="D29" s="6" t="s">
        <v>6</v>
      </c>
      <c r="E29" s="5" t="s">
        <v>65</v>
      </c>
      <c r="F29" s="5" t="s">
        <v>23</v>
      </c>
      <c r="G29" s="5" t="s">
        <v>21</v>
      </c>
    </row>
    <row r="30" spans="1:24" x14ac:dyDescent="0.35">
      <c r="A30" s="6">
        <v>79616507</v>
      </c>
      <c r="B30" s="6" t="s">
        <v>4</v>
      </c>
      <c r="C30" s="6" t="s">
        <v>10</v>
      </c>
      <c r="D30" s="6" t="s">
        <v>12</v>
      </c>
      <c r="E30" s="5" t="s">
        <v>68</v>
      </c>
      <c r="F30" s="5" t="s">
        <v>169</v>
      </c>
      <c r="G30" s="5" t="s">
        <v>217</v>
      </c>
    </row>
    <row r="31" spans="1:24" x14ac:dyDescent="0.35">
      <c r="A31" s="6">
        <v>79624643</v>
      </c>
      <c r="B31" s="6" t="s">
        <v>4</v>
      </c>
      <c r="C31" s="6" t="s">
        <v>9</v>
      </c>
      <c r="D31" s="6" t="s">
        <v>8</v>
      </c>
      <c r="E31" s="5" t="s">
        <v>21</v>
      </c>
      <c r="F31" s="5" t="s">
        <v>35</v>
      </c>
      <c r="G31" s="5" t="s">
        <v>31</v>
      </c>
    </row>
    <row r="32" spans="1:24" x14ac:dyDescent="0.35">
      <c r="A32" s="6">
        <v>79624744</v>
      </c>
      <c r="B32" s="6" t="s">
        <v>4</v>
      </c>
      <c r="C32" s="6" t="s">
        <v>10</v>
      </c>
      <c r="D32" s="6" t="s">
        <v>12</v>
      </c>
      <c r="E32" s="5" t="s">
        <v>42</v>
      </c>
      <c r="F32" s="5" t="s">
        <v>21</v>
      </c>
      <c r="G32" s="5" t="s">
        <v>23</v>
      </c>
    </row>
    <row r="33" spans="1:7" x14ac:dyDescent="0.35">
      <c r="A33" s="6">
        <v>79627228</v>
      </c>
      <c r="B33" s="6" t="s">
        <v>4</v>
      </c>
      <c r="C33" s="6" t="s">
        <v>9</v>
      </c>
      <c r="D33" s="6" t="s">
        <v>12</v>
      </c>
      <c r="E33" s="5" t="s">
        <v>70</v>
      </c>
      <c r="F33" s="5" t="s">
        <v>67</v>
      </c>
      <c r="G33" s="5" t="s">
        <v>33</v>
      </c>
    </row>
    <row r="34" spans="1:7" x14ac:dyDescent="0.35">
      <c r="A34" s="6">
        <v>79632249</v>
      </c>
      <c r="B34" s="6" t="s">
        <v>4</v>
      </c>
      <c r="C34" s="6" t="s">
        <v>9</v>
      </c>
      <c r="D34" s="6" t="s">
        <v>8</v>
      </c>
      <c r="E34" s="5" t="s">
        <v>21</v>
      </c>
      <c r="F34" s="5" t="s">
        <v>23</v>
      </c>
      <c r="G34" s="5" t="s">
        <v>41</v>
      </c>
    </row>
    <row r="35" spans="1:7" x14ac:dyDescent="0.35">
      <c r="A35" s="6">
        <v>79636236</v>
      </c>
      <c r="B35" s="6" t="s">
        <v>4</v>
      </c>
      <c r="C35" s="6" t="s">
        <v>10</v>
      </c>
      <c r="D35" s="6" t="s">
        <v>12</v>
      </c>
      <c r="E35" s="5" t="s">
        <v>21</v>
      </c>
      <c r="F35" s="5" t="s">
        <v>30</v>
      </c>
      <c r="G35" s="5" t="s">
        <v>162</v>
      </c>
    </row>
    <row r="36" spans="1:7" x14ac:dyDescent="0.35">
      <c r="A36" s="6">
        <v>79644486</v>
      </c>
      <c r="B36" s="6" t="s">
        <v>4</v>
      </c>
      <c r="C36" s="6" t="s">
        <v>9</v>
      </c>
      <c r="D36" s="6" t="s">
        <v>6</v>
      </c>
      <c r="E36" s="5" t="s">
        <v>21</v>
      </c>
      <c r="F36" s="5" t="s">
        <v>162</v>
      </c>
      <c r="G36" s="5" t="s">
        <v>162</v>
      </c>
    </row>
    <row r="37" spans="1:7" x14ac:dyDescent="0.35">
      <c r="A37" s="6">
        <v>79645106</v>
      </c>
      <c r="B37" s="6" t="s">
        <v>4</v>
      </c>
      <c r="C37" s="6" t="s">
        <v>5</v>
      </c>
      <c r="D37" s="6" t="s">
        <v>8</v>
      </c>
      <c r="E37" s="5" t="s">
        <v>22</v>
      </c>
      <c r="F37" s="5" t="s">
        <v>170</v>
      </c>
      <c r="G37" s="5" t="s">
        <v>218</v>
      </c>
    </row>
    <row r="38" spans="1:7" x14ac:dyDescent="0.35">
      <c r="A38" s="6">
        <v>79646229</v>
      </c>
      <c r="B38" s="6" t="s">
        <v>4</v>
      </c>
      <c r="C38" s="6" t="s">
        <v>10</v>
      </c>
      <c r="D38" s="6" t="s">
        <v>8</v>
      </c>
      <c r="E38" s="5" t="s">
        <v>21</v>
      </c>
      <c r="F38" s="5" t="s">
        <v>172</v>
      </c>
      <c r="G38" s="5" t="s">
        <v>28</v>
      </c>
    </row>
    <row r="39" spans="1:7" x14ac:dyDescent="0.35">
      <c r="A39" s="6">
        <v>79697950</v>
      </c>
      <c r="B39" s="6" t="s">
        <v>4</v>
      </c>
      <c r="C39" s="6" t="s">
        <v>7</v>
      </c>
      <c r="D39" s="6" t="s">
        <v>8</v>
      </c>
      <c r="E39" s="5" t="s">
        <v>80</v>
      </c>
      <c r="F39" s="5" t="s">
        <v>21</v>
      </c>
      <c r="G39" s="5" t="s">
        <v>162</v>
      </c>
    </row>
    <row r="40" spans="1:7" x14ac:dyDescent="0.35">
      <c r="A40" s="6">
        <v>79697553</v>
      </c>
      <c r="B40" s="6" t="s">
        <v>4</v>
      </c>
      <c r="C40" s="6" t="s">
        <v>9</v>
      </c>
      <c r="D40" s="6" t="s">
        <v>8</v>
      </c>
      <c r="E40" s="5" t="s">
        <v>45</v>
      </c>
      <c r="F40" s="5" t="s">
        <v>21</v>
      </c>
      <c r="G40" s="5" t="s">
        <v>40</v>
      </c>
    </row>
    <row r="41" spans="1:7" x14ac:dyDescent="0.35">
      <c r="A41" s="6">
        <v>79712035</v>
      </c>
      <c r="B41" s="6" t="s">
        <v>4</v>
      </c>
      <c r="C41" s="6" t="s">
        <v>9</v>
      </c>
      <c r="D41" s="6" t="s">
        <v>6</v>
      </c>
      <c r="E41" s="5" t="s">
        <v>23</v>
      </c>
      <c r="F41" s="5" t="s">
        <v>96</v>
      </c>
      <c r="G41" s="5" t="s">
        <v>21</v>
      </c>
    </row>
    <row r="42" spans="1:7" x14ac:dyDescent="0.35">
      <c r="A42" s="6">
        <v>79734542</v>
      </c>
      <c r="B42" s="6" t="s">
        <v>4</v>
      </c>
      <c r="C42" s="6" t="s">
        <v>9</v>
      </c>
      <c r="D42" s="6" t="s">
        <v>11</v>
      </c>
      <c r="E42" s="5" t="s">
        <v>19</v>
      </c>
      <c r="F42" s="5" t="s">
        <v>21</v>
      </c>
      <c r="G42" s="5" t="s">
        <v>220</v>
      </c>
    </row>
    <row r="43" spans="1:7" x14ac:dyDescent="0.35">
      <c r="A43" s="6">
        <v>79813327</v>
      </c>
      <c r="B43" s="6" t="s">
        <v>4</v>
      </c>
      <c r="C43" s="6" t="s">
        <v>7</v>
      </c>
      <c r="D43" s="6" t="s">
        <v>12</v>
      </c>
      <c r="E43" s="5" t="s">
        <v>21</v>
      </c>
      <c r="F43" s="5" t="s">
        <v>60</v>
      </c>
      <c r="G43" s="5" t="s">
        <v>162</v>
      </c>
    </row>
    <row r="44" spans="1:7" x14ac:dyDescent="0.35">
      <c r="A44" s="6">
        <v>80364603</v>
      </c>
      <c r="B44" s="6" t="s">
        <v>4</v>
      </c>
      <c r="C44" s="6" t="s">
        <v>5</v>
      </c>
      <c r="D44" s="6" t="s">
        <v>12</v>
      </c>
      <c r="E44" s="5" t="s">
        <v>45</v>
      </c>
      <c r="F44" s="5" t="s">
        <v>23</v>
      </c>
      <c r="G44" s="5" t="s">
        <v>21</v>
      </c>
    </row>
    <row r="45" spans="1:7" x14ac:dyDescent="0.35">
      <c r="A45" s="6">
        <v>80672923</v>
      </c>
      <c r="B45" s="6" t="s">
        <v>4</v>
      </c>
      <c r="C45" s="6" t="s">
        <v>10</v>
      </c>
      <c r="D45" s="6" t="s">
        <v>8</v>
      </c>
      <c r="E45" s="5" t="s">
        <v>33</v>
      </c>
      <c r="F45" s="5" t="s">
        <v>38</v>
      </c>
      <c r="G45" s="5" t="s">
        <v>162</v>
      </c>
    </row>
    <row r="46" spans="1:7" x14ac:dyDescent="0.35">
      <c r="A46" s="6">
        <v>80919814</v>
      </c>
      <c r="B46" s="6" t="s">
        <v>4</v>
      </c>
      <c r="C46" s="6" t="s">
        <v>9</v>
      </c>
      <c r="D46" s="6" t="s">
        <v>8</v>
      </c>
      <c r="E46" s="5" t="s">
        <v>28</v>
      </c>
      <c r="F46" s="5" t="s">
        <v>95</v>
      </c>
      <c r="G46" s="5" t="s">
        <v>21</v>
      </c>
    </row>
    <row r="47" spans="1:7" x14ac:dyDescent="0.35">
      <c r="A47" s="6">
        <v>80920025</v>
      </c>
      <c r="B47" s="6" t="s">
        <v>4</v>
      </c>
      <c r="C47" s="6" t="s">
        <v>7</v>
      </c>
      <c r="D47" s="6" t="s">
        <v>8</v>
      </c>
      <c r="E47" s="5" t="s">
        <v>21</v>
      </c>
      <c r="F47" s="5" t="s">
        <v>67</v>
      </c>
      <c r="G47" s="5" t="s">
        <v>36</v>
      </c>
    </row>
    <row r="48" spans="1:7" x14ac:dyDescent="0.35">
      <c r="A48" s="6">
        <v>80920117</v>
      </c>
      <c r="B48" s="6" t="s">
        <v>4</v>
      </c>
      <c r="C48" s="6" t="s">
        <v>7</v>
      </c>
      <c r="D48" s="6" t="s">
        <v>8</v>
      </c>
      <c r="E48" s="5" t="s">
        <v>38</v>
      </c>
      <c r="F48" s="5" t="s">
        <v>45</v>
      </c>
      <c r="G48" s="5" t="s">
        <v>23</v>
      </c>
    </row>
    <row r="49" spans="1:7" x14ac:dyDescent="0.35">
      <c r="A49" s="6">
        <v>80920980</v>
      </c>
      <c r="B49" s="6" t="s">
        <v>4</v>
      </c>
      <c r="C49" s="6" t="s">
        <v>7</v>
      </c>
      <c r="D49" s="6" t="s">
        <v>12</v>
      </c>
      <c r="E49" s="5" t="s">
        <v>23</v>
      </c>
      <c r="F49" s="5" t="s">
        <v>21</v>
      </c>
      <c r="G49" s="5" t="s">
        <v>45</v>
      </c>
    </row>
    <row r="50" spans="1:7" x14ac:dyDescent="0.35">
      <c r="A50" s="6">
        <v>80920755</v>
      </c>
      <c r="B50" s="6" t="s">
        <v>4</v>
      </c>
      <c r="C50" s="6" t="s">
        <v>9</v>
      </c>
      <c r="D50" s="6" t="s">
        <v>8</v>
      </c>
      <c r="E50" s="5" t="s">
        <v>89</v>
      </c>
      <c r="F50" s="5" t="s">
        <v>22</v>
      </c>
      <c r="G50" s="5" t="s">
        <v>58</v>
      </c>
    </row>
    <row r="51" spans="1:7" x14ac:dyDescent="0.35">
      <c r="A51" s="6">
        <v>80922299</v>
      </c>
      <c r="B51" s="6" t="s">
        <v>4</v>
      </c>
      <c r="C51" s="6" t="s">
        <v>7</v>
      </c>
      <c r="D51" s="6" t="s">
        <v>8</v>
      </c>
      <c r="E51" s="5" t="s">
        <v>21</v>
      </c>
      <c r="F51" s="5" t="s">
        <v>31</v>
      </c>
      <c r="G51" s="5" t="s">
        <v>35</v>
      </c>
    </row>
    <row r="52" spans="1:7" x14ac:dyDescent="0.35">
      <c r="A52" s="6">
        <v>80921438</v>
      </c>
      <c r="B52" s="6" t="s">
        <v>4</v>
      </c>
      <c r="C52" s="6" t="s">
        <v>7</v>
      </c>
      <c r="D52" s="6" t="s">
        <v>6</v>
      </c>
      <c r="E52" s="5" t="s">
        <v>29</v>
      </c>
      <c r="F52" s="5" t="s">
        <v>21</v>
      </c>
      <c r="G52" s="5" t="s">
        <v>224</v>
      </c>
    </row>
    <row r="53" spans="1:7" x14ac:dyDescent="0.35">
      <c r="A53" s="6">
        <v>80922591</v>
      </c>
      <c r="B53" s="6" t="s">
        <v>4</v>
      </c>
      <c r="C53" s="6" t="s">
        <v>7</v>
      </c>
      <c r="D53" s="6" t="s">
        <v>8</v>
      </c>
      <c r="E53" s="5" t="s">
        <v>41</v>
      </c>
      <c r="F53" s="5" t="s">
        <v>21</v>
      </c>
      <c r="G53" s="5" t="s">
        <v>162</v>
      </c>
    </row>
    <row r="54" spans="1:7" x14ac:dyDescent="0.35">
      <c r="A54" s="6">
        <v>80922924</v>
      </c>
      <c r="B54" s="6" t="s">
        <v>4</v>
      </c>
      <c r="C54" s="6" t="s">
        <v>7</v>
      </c>
      <c r="D54" s="6" t="s">
        <v>6</v>
      </c>
      <c r="E54" s="5" t="s">
        <v>20</v>
      </c>
      <c r="F54" s="5" t="s">
        <v>21</v>
      </c>
      <c r="G54" s="5" t="s">
        <v>41</v>
      </c>
    </row>
    <row r="55" spans="1:7" x14ac:dyDescent="0.35">
      <c r="A55" s="6">
        <v>80922832</v>
      </c>
      <c r="B55" s="6" t="s">
        <v>4</v>
      </c>
      <c r="C55" s="6" t="s">
        <v>7</v>
      </c>
      <c r="D55" s="6" t="s">
        <v>8</v>
      </c>
      <c r="E55" s="5" t="s">
        <v>23</v>
      </c>
      <c r="F55" s="5" t="s">
        <v>21</v>
      </c>
      <c r="G55" s="5" t="s">
        <v>35</v>
      </c>
    </row>
    <row r="56" spans="1:7" x14ac:dyDescent="0.35">
      <c r="A56" s="6">
        <v>80923045</v>
      </c>
      <c r="B56" s="6" t="s">
        <v>4</v>
      </c>
      <c r="C56" s="6" t="s">
        <v>9</v>
      </c>
      <c r="D56" s="6" t="s">
        <v>8</v>
      </c>
      <c r="E56" s="5" t="s">
        <v>21</v>
      </c>
      <c r="F56" s="5" t="s">
        <v>23</v>
      </c>
      <c r="G56" s="5" t="s">
        <v>162</v>
      </c>
    </row>
    <row r="57" spans="1:7" x14ac:dyDescent="0.35">
      <c r="A57" s="6">
        <v>80923887</v>
      </c>
      <c r="B57" s="6" t="s">
        <v>4</v>
      </c>
      <c r="C57" s="6" t="s">
        <v>7</v>
      </c>
      <c r="D57" s="6" t="s">
        <v>8</v>
      </c>
      <c r="E57" s="5" t="s">
        <v>21</v>
      </c>
      <c r="F57" s="5" t="s">
        <v>29</v>
      </c>
      <c r="G57" s="5" t="s">
        <v>162</v>
      </c>
    </row>
    <row r="58" spans="1:7" x14ac:dyDescent="0.35">
      <c r="A58" s="6">
        <v>80924476</v>
      </c>
      <c r="B58" s="6" t="s">
        <v>4</v>
      </c>
      <c r="C58" s="6" t="s">
        <v>9</v>
      </c>
      <c r="D58" s="6" t="s">
        <v>8</v>
      </c>
      <c r="E58" s="5" t="s">
        <v>96</v>
      </c>
      <c r="F58" s="5" t="s">
        <v>113</v>
      </c>
      <c r="G58" s="5" t="s">
        <v>21</v>
      </c>
    </row>
    <row r="59" spans="1:7" x14ac:dyDescent="0.35">
      <c r="A59" s="6">
        <v>80924799</v>
      </c>
      <c r="B59" s="6" t="s">
        <v>4</v>
      </c>
      <c r="C59" s="6" t="s">
        <v>5</v>
      </c>
      <c r="D59" s="6" t="s">
        <v>8</v>
      </c>
      <c r="E59" s="5" t="s">
        <v>22</v>
      </c>
      <c r="F59" s="5" t="s">
        <v>21</v>
      </c>
      <c r="G59" s="5" t="s">
        <v>28</v>
      </c>
    </row>
    <row r="60" spans="1:7" x14ac:dyDescent="0.35">
      <c r="A60" s="6">
        <v>80927535</v>
      </c>
      <c r="B60" s="6" t="s">
        <v>4</v>
      </c>
      <c r="C60" s="6" t="s">
        <v>7</v>
      </c>
      <c r="D60" s="6" t="s">
        <v>6</v>
      </c>
      <c r="E60" s="5" t="s">
        <v>22</v>
      </c>
      <c r="F60" s="5" t="s">
        <v>28</v>
      </c>
      <c r="G60" s="5" t="s">
        <v>21</v>
      </c>
    </row>
    <row r="61" spans="1:7" x14ac:dyDescent="0.35">
      <c r="A61" s="6">
        <v>80928158</v>
      </c>
      <c r="B61" s="6" t="s">
        <v>4</v>
      </c>
      <c r="C61" s="6" t="s">
        <v>7</v>
      </c>
      <c r="D61" s="6" t="s">
        <v>8</v>
      </c>
      <c r="E61" s="5" t="s">
        <v>98</v>
      </c>
      <c r="F61" s="5" t="s">
        <v>23</v>
      </c>
      <c r="G61" s="5" t="s">
        <v>168</v>
      </c>
    </row>
    <row r="62" spans="1:7" x14ac:dyDescent="0.35">
      <c r="A62" s="6">
        <v>80928415</v>
      </c>
      <c r="B62" s="6" t="s">
        <v>4</v>
      </c>
      <c r="C62" s="6" t="s">
        <v>7</v>
      </c>
      <c r="D62" s="6" t="s">
        <v>8</v>
      </c>
      <c r="E62" s="5" t="s">
        <v>28</v>
      </c>
      <c r="F62" s="5" t="s">
        <v>35</v>
      </c>
      <c r="G62" s="5" t="s">
        <v>21</v>
      </c>
    </row>
    <row r="63" spans="1:7" x14ac:dyDescent="0.35">
      <c r="A63" s="6">
        <v>80928870</v>
      </c>
      <c r="B63" s="6" t="s">
        <v>4</v>
      </c>
      <c r="C63" s="6" t="s">
        <v>9</v>
      </c>
      <c r="D63" s="6" t="s">
        <v>8</v>
      </c>
      <c r="E63" s="5" t="s">
        <v>35</v>
      </c>
      <c r="F63" s="5" t="s">
        <v>21</v>
      </c>
      <c r="G63" s="5" t="s">
        <v>113</v>
      </c>
    </row>
    <row r="64" spans="1:7" x14ac:dyDescent="0.35">
      <c r="A64" s="6">
        <v>80932308</v>
      </c>
      <c r="B64" s="6" t="s">
        <v>4</v>
      </c>
      <c r="C64" s="6" t="s">
        <v>7</v>
      </c>
      <c r="D64" s="6" t="s">
        <v>6</v>
      </c>
      <c r="E64" s="5" t="s">
        <v>23</v>
      </c>
      <c r="F64" s="5" t="s">
        <v>21</v>
      </c>
      <c r="G64" s="5" t="s">
        <v>33</v>
      </c>
    </row>
    <row r="65" spans="1:7" x14ac:dyDescent="0.35">
      <c r="A65" s="6">
        <v>80932863</v>
      </c>
      <c r="B65" s="6" t="s">
        <v>4</v>
      </c>
      <c r="C65" s="6" t="s">
        <v>7</v>
      </c>
      <c r="D65" s="6" t="s">
        <v>12</v>
      </c>
      <c r="E65" s="5" t="s">
        <v>51</v>
      </c>
      <c r="F65" s="5" t="s">
        <v>45</v>
      </c>
      <c r="G65" s="5" t="s">
        <v>21</v>
      </c>
    </row>
    <row r="66" spans="1:7" x14ac:dyDescent="0.35">
      <c r="A66" s="6">
        <v>80933834</v>
      </c>
      <c r="B66" s="6" t="s">
        <v>4</v>
      </c>
      <c r="C66" s="6" t="s">
        <v>5</v>
      </c>
      <c r="D66" s="6" t="s">
        <v>8</v>
      </c>
      <c r="E66" s="5" t="s">
        <v>21</v>
      </c>
      <c r="F66" s="5" t="s">
        <v>61</v>
      </c>
      <c r="G66" s="5" t="s">
        <v>46</v>
      </c>
    </row>
    <row r="67" spans="1:7" x14ac:dyDescent="0.35">
      <c r="A67" s="6">
        <v>80933622</v>
      </c>
      <c r="B67" s="6" t="s">
        <v>4</v>
      </c>
      <c r="C67" s="6" t="s">
        <v>14</v>
      </c>
      <c r="D67" s="6" t="s">
        <v>8</v>
      </c>
      <c r="E67" s="5" t="s">
        <v>36</v>
      </c>
      <c r="F67" s="5" t="s">
        <v>21</v>
      </c>
      <c r="G67" s="5" t="s">
        <v>232</v>
      </c>
    </row>
    <row r="68" spans="1:7" x14ac:dyDescent="0.35">
      <c r="A68" s="6">
        <v>80935602</v>
      </c>
      <c r="B68" s="6" t="s">
        <v>4</v>
      </c>
      <c r="C68" s="6" t="s">
        <v>7</v>
      </c>
      <c r="D68" s="6" t="s">
        <v>8</v>
      </c>
      <c r="E68" s="5" t="s">
        <v>89</v>
      </c>
      <c r="F68" s="5" t="s">
        <v>22</v>
      </c>
      <c r="G68" s="5" t="s">
        <v>162</v>
      </c>
    </row>
    <row r="69" spans="1:7" x14ac:dyDescent="0.35">
      <c r="A69" s="6">
        <v>80935083</v>
      </c>
      <c r="B69" s="6" t="s">
        <v>4</v>
      </c>
      <c r="C69" s="6" t="s">
        <v>9</v>
      </c>
      <c r="D69" s="6" t="s">
        <v>12</v>
      </c>
      <c r="E69" s="5" t="s">
        <v>23</v>
      </c>
      <c r="F69" s="5" t="s">
        <v>28</v>
      </c>
      <c r="G69" s="5" t="s">
        <v>21</v>
      </c>
    </row>
    <row r="70" spans="1:7" x14ac:dyDescent="0.35">
      <c r="A70" s="6">
        <v>80935566</v>
      </c>
      <c r="B70" s="6" t="s">
        <v>4</v>
      </c>
      <c r="C70" s="6" t="s">
        <v>9</v>
      </c>
      <c r="D70" s="6" t="s">
        <v>8</v>
      </c>
      <c r="E70" s="5" t="s">
        <v>41</v>
      </c>
      <c r="F70" s="5" t="s">
        <v>21</v>
      </c>
      <c r="G70" s="5" t="s">
        <v>234</v>
      </c>
    </row>
    <row r="71" spans="1:7" x14ac:dyDescent="0.35">
      <c r="A71" s="6">
        <v>80939079</v>
      </c>
      <c r="B71" s="6" t="s">
        <v>4</v>
      </c>
      <c r="C71" s="6" t="s">
        <v>7</v>
      </c>
      <c r="D71" s="6" t="s">
        <v>12</v>
      </c>
      <c r="E71" s="5" t="s">
        <v>52</v>
      </c>
      <c r="F71" s="5" t="s">
        <v>23</v>
      </c>
      <c r="G71" s="5" t="s">
        <v>21</v>
      </c>
    </row>
    <row r="72" spans="1:7" x14ac:dyDescent="0.35">
      <c r="A72" s="6">
        <v>80940004</v>
      </c>
      <c r="B72" s="6" t="s">
        <v>4</v>
      </c>
      <c r="C72" s="6" t="s">
        <v>9</v>
      </c>
      <c r="D72" s="6" t="s">
        <v>12</v>
      </c>
      <c r="E72" s="5" t="s">
        <v>21</v>
      </c>
      <c r="F72" s="5" t="s">
        <v>53</v>
      </c>
      <c r="G72" s="5" t="s">
        <v>20</v>
      </c>
    </row>
    <row r="73" spans="1:7" x14ac:dyDescent="0.35">
      <c r="A73" s="6">
        <v>80939462</v>
      </c>
      <c r="B73" s="6" t="s">
        <v>4</v>
      </c>
      <c r="C73" s="6" t="s">
        <v>9</v>
      </c>
      <c r="D73" s="6" t="s">
        <v>11</v>
      </c>
      <c r="E73" s="5" t="s">
        <v>109</v>
      </c>
      <c r="F73" s="5" t="s">
        <v>61</v>
      </c>
      <c r="G73" s="5" t="s">
        <v>33</v>
      </c>
    </row>
    <row r="74" spans="1:7" x14ac:dyDescent="0.35">
      <c r="A74" s="6">
        <v>80946598</v>
      </c>
      <c r="B74" s="6" t="s">
        <v>4</v>
      </c>
      <c r="C74" s="6" t="s">
        <v>10</v>
      </c>
      <c r="D74" s="6" t="s">
        <v>8</v>
      </c>
      <c r="E74" s="5" t="s">
        <v>45</v>
      </c>
      <c r="F74" s="5" t="s">
        <v>184</v>
      </c>
      <c r="G74" s="5" t="s">
        <v>21</v>
      </c>
    </row>
    <row r="75" spans="1:7" x14ac:dyDescent="0.35">
      <c r="A75" s="6">
        <v>80958956</v>
      </c>
      <c r="B75" s="6" t="s">
        <v>4</v>
      </c>
      <c r="C75" s="6" t="s">
        <v>5</v>
      </c>
      <c r="D75" s="6" t="s">
        <v>12</v>
      </c>
      <c r="E75" s="5" t="s">
        <v>45</v>
      </c>
      <c r="F75" s="5" t="s">
        <v>23</v>
      </c>
      <c r="G75" s="5" t="s">
        <v>21</v>
      </c>
    </row>
    <row r="76" spans="1:7" x14ac:dyDescent="0.35">
      <c r="A76" s="6">
        <v>80959879</v>
      </c>
      <c r="B76" s="6" t="s">
        <v>4</v>
      </c>
      <c r="C76" s="6" t="s">
        <v>9</v>
      </c>
      <c r="D76" s="6" t="s">
        <v>8</v>
      </c>
      <c r="E76" s="5" t="s">
        <v>116</v>
      </c>
      <c r="F76" s="5" t="s">
        <v>21</v>
      </c>
      <c r="G76" s="5" t="s">
        <v>36</v>
      </c>
    </row>
    <row r="77" spans="1:7" x14ac:dyDescent="0.35">
      <c r="A77" s="6">
        <v>80967317</v>
      </c>
      <c r="B77" s="6" t="s">
        <v>4</v>
      </c>
      <c r="C77" s="6" t="s">
        <v>5</v>
      </c>
      <c r="D77" s="6" t="s">
        <v>8</v>
      </c>
      <c r="E77" s="5" t="s">
        <v>23</v>
      </c>
      <c r="F77" s="5" t="s">
        <v>45</v>
      </c>
      <c r="G77" s="5" t="s">
        <v>21</v>
      </c>
    </row>
    <row r="78" spans="1:7" x14ac:dyDescent="0.35">
      <c r="A78" s="6">
        <v>80970660</v>
      </c>
      <c r="B78" s="6" t="s">
        <v>4</v>
      </c>
      <c r="C78" s="6" t="s">
        <v>7</v>
      </c>
      <c r="D78" s="6" t="s">
        <v>12</v>
      </c>
      <c r="E78" s="5" t="s">
        <v>21</v>
      </c>
      <c r="F78" s="5" t="s">
        <v>23</v>
      </c>
      <c r="G78" s="5" t="s">
        <v>41</v>
      </c>
    </row>
    <row r="79" spans="1:7" x14ac:dyDescent="0.35">
      <c r="A79" s="6">
        <v>80976104</v>
      </c>
      <c r="B79" s="6" t="s">
        <v>4</v>
      </c>
      <c r="C79" s="6" t="s">
        <v>7</v>
      </c>
      <c r="D79" s="6" t="s">
        <v>8</v>
      </c>
      <c r="E79" s="5" t="s">
        <v>19</v>
      </c>
      <c r="F79" s="5" t="s">
        <v>21</v>
      </c>
      <c r="G79" s="5" t="s">
        <v>22</v>
      </c>
    </row>
    <row r="80" spans="1:7" x14ac:dyDescent="0.35">
      <c r="A80" s="6">
        <v>80976076</v>
      </c>
      <c r="B80" s="6" t="s">
        <v>4</v>
      </c>
      <c r="C80" s="6" t="s">
        <v>7</v>
      </c>
      <c r="D80" s="6" t="s">
        <v>8</v>
      </c>
      <c r="E80" s="5" t="s">
        <v>52</v>
      </c>
      <c r="F80" s="5" t="s">
        <v>22</v>
      </c>
      <c r="G80" s="5" t="s">
        <v>21</v>
      </c>
    </row>
    <row r="81" spans="1:7" x14ac:dyDescent="0.35">
      <c r="A81" s="6">
        <v>80982722</v>
      </c>
      <c r="B81" s="6" t="s">
        <v>4</v>
      </c>
      <c r="C81" s="6" t="s">
        <v>7</v>
      </c>
      <c r="D81" s="6" t="s">
        <v>11</v>
      </c>
      <c r="E81" s="5" t="s">
        <v>46</v>
      </c>
      <c r="F81" s="5" t="s">
        <v>59</v>
      </c>
      <c r="G81" s="5" t="s">
        <v>98</v>
      </c>
    </row>
    <row r="82" spans="1:7" x14ac:dyDescent="0.35">
      <c r="A82" s="6">
        <v>80988461</v>
      </c>
      <c r="B82" s="6" t="s">
        <v>4</v>
      </c>
      <c r="C82" s="6" t="s">
        <v>7</v>
      </c>
      <c r="D82" s="6" t="s">
        <v>6</v>
      </c>
      <c r="E82" s="5" t="s">
        <v>22</v>
      </c>
      <c r="F82" s="5" t="s">
        <v>191</v>
      </c>
      <c r="G82" s="5" t="s">
        <v>162</v>
      </c>
    </row>
    <row r="83" spans="1:7" x14ac:dyDescent="0.35">
      <c r="A83" s="6">
        <v>80988929</v>
      </c>
      <c r="B83" s="6" t="s">
        <v>4</v>
      </c>
      <c r="C83" s="6" t="s">
        <v>9</v>
      </c>
      <c r="D83" s="6" t="s">
        <v>6</v>
      </c>
      <c r="E83" s="5" t="s">
        <v>23</v>
      </c>
      <c r="F83" s="5" t="s">
        <v>21</v>
      </c>
      <c r="G83" s="5" t="s">
        <v>33</v>
      </c>
    </row>
    <row r="84" spans="1:7" x14ac:dyDescent="0.35">
      <c r="A84" s="6">
        <v>80992039</v>
      </c>
      <c r="B84" s="6" t="s">
        <v>4</v>
      </c>
      <c r="C84" s="6" t="s">
        <v>9</v>
      </c>
      <c r="D84" s="6" t="s">
        <v>6</v>
      </c>
      <c r="E84" s="5" t="s">
        <v>23</v>
      </c>
      <c r="F84" s="5" t="s">
        <v>21</v>
      </c>
      <c r="G84" s="5" t="s">
        <v>176</v>
      </c>
    </row>
    <row r="85" spans="1:7" x14ac:dyDescent="0.35">
      <c r="A85" s="6">
        <v>80995709</v>
      </c>
      <c r="B85" s="6" t="s">
        <v>4</v>
      </c>
      <c r="C85" s="6" t="s">
        <v>10</v>
      </c>
      <c r="D85" s="6" t="s">
        <v>12</v>
      </c>
      <c r="E85" s="5" t="s">
        <v>28</v>
      </c>
      <c r="F85" s="5" t="s">
        <v>186</v>
      </c>
      <c r="G85" s="5" t="s">
        <v>21</v>
      </c>
    </row>
    <row r="86" spans="1:7" x14ac:dyDescent="0.35">
      <c r="A86" s="6">
        <v>80971487</v>
      </c>
      <c r="B86" s="6" t="s">
        <v>4</v>
      </c>
      <c r="C86" s="6" t="s">
        <v>7</v>
      </c>
      <c r="D86" s="6" t="s">
        <v>12</v>
      </c>
      <c r="E86" s="5" t="s">
        <v>98</v>
      </c>
      <c r="F86" s="5" t="s">
        <v>27</v>
      </c>
      <c r="G86" s="5" t="s">
        <v>113</v>
      </c>
    </row>
    <row r="87" spans="1:7" x14ac:dyDescent="0.35">
      <c r="A87" s="6">
        <v>80997768</v>
      </c>
      <c r="B87" s="6" t="s">
        <v>4</v>
      </c>
      <c r="C87" s="6" t="s">
        <v>7</v>
      </c>
      <c r="D87" s="6" t="s">
        <v>12</v>
      </c>
      <c r="E87" s="5" t="s">
        <v>38</v>
      </c>
      <c r="F87" s="5" t="s">
        <v>45</v>
      </c>
      <c r="G87" s="5" t="s">
        <v>52</v>
      </c>
    </row>
    <row r="88" spans="1:7" x14ac:dyDescent="0.35">
      <c r="A88" s="6">
        <v>81002358</v>
      </c>
      <c r="B88" s="6" t="s">
        <v>4</v>
      </c>
      <c r="C88" s="6" t="s">
        <v>10</v>
      </c>
      <c r="D88" s="6" t="s">
        <v>12</v>
      </c>
      <c r="E88" s="5" t="s">
        <v>21</v>
      </c>
      <c r="F88" s="5" t="s">
        <v>33</v>
      </c>
      <c r="G88" s="5" t="s">
        <v>162</v>
      </c>
    </row>
    <row r="89" spans="1:7" x14ac:dyDescent="0.35">
      <c r="A89" s="6">
        <v>81011345</v>
      </c>
      <c r="B89" s="6" t="s">
        <v>4</v>
      </c>
      <c r="C89" s="6" t="s">
        <v>7</v>
      </c>
      <c r="D89" s="6" t="s">
        <v>8</v>
      </c>
      <c r="E89" s="5" t="s">
        <v>23</v>
      </c>
      <c r="F89" s="5" t="s">
        <v>21</v>
      </c>
      <c r="G89" s="5" t="s">
        <v>150</v>
      </c>
    </row>
    <row r="90" spans="1:7" x14ac:dyDescent="0.35">
      <c r="A90" s="6">
        <v>81019452</v>
      </c>
      <c r="B90" s="6" t="s">
        <v>4</v>
      </c>
      <c r="C90" s="6" t="s">
        <v>10</v>
      </c>
      <c r="D90" s="6" t="s">
        <v>8</v>
      </c>
      <c r="E90" s="5" t="s">
        <v>35</v>
      </c>
      <c r="F90" s="5" t="s">
        <v>23</v>
      </c>
      <c r="G90" s="5" t="s">
        <v>21</v>
      </c>
    </row>
    <row r="91" spans="1:7" x14ac:dyDescent="0.35">
      <c r="A91" s="6">
        <v>81026097</v>
      </c>
      <c r="B91" s="6" t="s">
        <v>4</v>
      </c>
      <c r="C91" s="6" t="s">
        <v>10</v>
      </c>
      <c r="D91" s="6" t="s">
        <v>8</v>
      </c>
      <c r="E91" s="5" t="s">
        <v>23</v>
      </c>
      <c r="F91" s="5" t="s">
        <v>35</v>
      </c>
      <c r="G91" s="5" t="s">
        <v>21</v>
      </c>
    </row>
    <row r="92" spans="1:7" x14ac:dyDescent="0.35">
      <c r="A92" s="6">
        <v>81030581</v>
      </c>
      <c r="B92" s="6" t="s">
        <v>4</v>
      </c>
      <c r="C92" s="6" t="s">
        <v>10</v>
      </c>
      <c r="D92" s="6" t="s">
        <v>11</v>
      </c>
      <c r="E92" s="5" t="s">
        <v>21</v>
      </c>
      <c r="F92" s="5" t="s">
        <v>45</v>
      </c>
      <c r="G92" s="5" t="s">
        <v>42</v>
      </c>
    </row>
    <row r="93" spans="1:7" x14ac:dyDescent="0.35">
      <c r="A93" s="6">
        <v>81040252</v>
      </c>
      <c r="B93" s="6" t="s">
        <v>4</v>
      </c>
      <c r="C93" s="6" t="s">
        <v>7</v>
      </c>
      <c r="D93" s="6" t="s">
        <v>8</v>
      </c>
      <c r="E93" s="5" t="s">
        <v>28</v>
      </c>
      <c r="F93" s="5" t="s">
        <v>92</v>
      </c>
      <c r="G93" s="5" t="s">
        <v>21</v>
      </c>
    </row>
    <row r="94" spans="1:7" x14ac:dyDescent="0.35">
      <c r="A94" s="6">
        <v>81043653</v>
      </c>
      <c r="B94" s="6" t="s">
        <v>4</v>
      </c>
      <c r="C94" s="6" t="s">
        <v>7</v>
      </c>
      <c r="D94" s="6" t="s">
        <v>13</v>
      </c>
      <c r="E94" s="5" t="s">
        <v>96</v>
      </c>
      <c r="F94" s="5" t="s">
        <v>29</v>
      </c>
      <c r="G94" s="5" t="s">
        <v>21</v>
      </c>
    </row>
    <row r="95" spans="1:7" x14ac:dyDescent="0.35">
      <c r="A95" s="6">
        <v>81045315</v>
      </c>
      <c r="B95" s="6" t="s">
        <v>4</v>
      </c>
      <c r="C95" s="6" t="s">
        <v>7</v>
      </c>
      <c r="D95" s="6" t="s">
        <v>6</v>
      </c>
      <c r="E95" s="5" t="s">
        <v>38</v>
      </c>
      <c r="F95" s="5" t="s">
        <v>25</v>
      </c>
      <c r="G95" s="5" t="s">
        <v>21</v>
      </c>
    </row>
    <row r="96" spans="1:7" x14ac:dyDescent="0.35">
      <c r="A96" s="6">
        <v>81047708</v>
      </c>
      <c r="B96" s="6" t="s">
        <v>4</v>
      </c>
      <c r="C96" s="6" t="s">
        <v>14</v>
      </c>
      <c r="D96" s="6" t="s">
        <v>8</v>
      </c>
      <c r="E96" s="5" t="s">
        <v>36</v>
      </c>
      <c r="F96" s="5" t="s">
        <v>53</v>
      </c>
      <c r="G96" s="5" t="s">
        <v>21</v>
      </c>
    </row>
    <row r="97" spans="1:7" x14ac:dyDescent="0.35">
      <c r="A97" s="6">
        <v>81048857</v>
      </c>
      <c r="B97" s="6" t="s">
        <v>4</v>
      </c>
      <c r="C97" s="6" t="s">
        <v>10</v>
      </c>
      <c r="D97" s="6" t="s">
        <v>12</v>
      </c>
      <c r="E97" s="5" t="s">
        <v>45</v>
      </c>
      <c r="F97" s="5" t="s">
        <v>89</v>
      </c>
      <c r="G97" s="5" t="s">
        <v>28</v>
      </c>
    </row>
    <row r="98" spans="1:7" x14ac:dyDescent="0.35">
      <c r="A98" s="6">
        <v>80956892</v>
      </c>
      <c r="B98" s="6" t="s">
        <v>4</v>
      </c>
      <c r="C98" s="6" t="s">
        <v>7</v>
      </c>
      <c r="D98" s="6" t="s">
        <v>8</v>
      </c>
      <c r="E98" s="5" t="s">
        <v>23</v>
      </c>
      <c r="F98" s="5" t="s">
        <v>36</v>
      </c>
      <c r="G98" s="5" t="s">
        <v>21</v>
      </c>
    </row>
    <row r="99" spans="1:7" x14ac:dyDescent="0.35">
      <c r="A99" s="6">
        <v>81056876</v>
      </c>
      <c r="B99" s="6" t="s">
        <v>4</v>
      </c>
      <c r="C99" s="6" t="s">
        <v>9</v>
      </c>
      <c r="D99" s="6" t="s">
        <v>8</v>
      </c>
      <c r="E99" s="5" t="s">
        <v>21</v>
      </c>
      <c r="F99" s="5" t="s">
        <v>23</v>
      </c>
      <c r="G99" s="5" t="s">
        <v>152</v>
      </c>
    </row>
    <row r="100" spans="1:7" x14ac:dyDescent="0.35">
      <c r="A100" s="6">
        <v>81058014</v>
      </c>
      <c r="B100" s="6" t="s">
        <v>4</v>
      </c>
      <c r="C100" s="6" t="s">
        <v>7</v>
      </c>
      <c r="D100" s="6" t="s">
        <v>8</v>
      </c>
      <c r="E100" s="5" t="s">
        <v>125</v>
      </c>
      <c r="F100" s="5" t="s">
        <v>23</v>
      </c>
      <c r="G100" s="5" t="s">
        <v>168</v>
      </c>
    </row>
    <row r="101" spans="1:7" x14ac:dyDescent="0.35">
      <c r="A101" s="6">
        <v>81068835</v>
      </c>
      <c r="B101" s="6" t="s">
        <v>4</v>
      </c>
      <c r="C101" s="6" t="s">
        <v>10</v>
      </c>
      <c r="D101" s="6" t="s">
        <v>8</v>
      </c>
      <c r="E101" s="5" t="s">
        <v>125</v>
      </c>
      <c r="F101" s="5" t="s">
        <v>112</v>
      </c>
      <c r="G101" s="5" t="s">
        <v>41</v>
      </c>
    </row>
    <row r="102" spans="1:7" x14ac:dyDescent="0.35">
      <c r="A102" s="6">
        <v>81072287</v>
      </c>
      <c r="B102" s="6" t="s">
        <v>4</v>
      </c>
      <c r="C102" s="6" t="s">
        <v>14</v>
      </c>
      <c r="D102" s="6" t="s">
        <v>11</v>
      </c>
      <c r="E102" s="5" t="s">
        <v>96</v>
      </c>
      <c r="F102" s="5" t="s">
        <v>198</v>
      </c>
      <c r="G102" s="5" t="s">
        <v>245</v>
      </c>
    </row>
    <row r="103" spans="1:7" x14ac:dyDescent="0.35">
      <c r="A103" s="6">
        <v>81087899</v>
      </c>
      <c r="B103" s="6" t="s">
        <v>4</v>
      </c>
      <c r="C103" s="6" t="s">
        <v>9</v>
      </c>
      <c r="D103" s="6" t="s">
        <v>11</v>
      </c>
      <c r="E103" s="5" t="s">
        <v>21</v>
      </c>
      <c r="F103" s="5" t="s">
        <v>22</v>
      </c>
      <c r="G103" s="5" t="s">
        <v>82</v>
      </c>
    </row>
    <row r="104" spans="1:7" x14ac:dyDescent="0.35">
      <c r="A104" s="6">
        <v>81096772</v>
      </c>
      <c r="B104" s="6" t="s">
        <v>4</v>
      </c>
      <c r="C104" s="6" t="s">
        <v>7</v>
      </c>
      <c r="D104" s="6" t="s">
        <v>11</v>
      </c>
      <c r="E104" s="5" t="s">
        <v>28</v>
      </c>
      <c r="F104" s="5" t="s">
        <v>21</v>
      </c>
      <c r="G104" s="5" t="s">
        <v>45</v>
      </c>
    </row>
    <row r="105" spans="1:7" x14ac:dyDescent="0.35">
      <c r="A105" s="6">
        <v>81103418</v>
      </c>
      <c r="B105" s="6" t="s">
        <v>4</v>
      </c>
      <c r="C105" s="6" t="s">
        <v>9</v>
      </c>
      <c r="D105" s="6" t="s">
        <v>6</v>
      </c>
      <c r="E105" s="5" t="s">
        <v>23</v>
      </c>
      <c r="F105" s="5" t="s">
        <v>52</v>
      </c>
      <c r="G105" s="5" t="s">
        <v>21</v>
      </c>
    </row>
    <row r="106" spans="1:7" x14ac:dyDescent="0.35">
      <c r="A106" s="6">
        <v>81112580</v>
      </c>
      <c r="B106" s="6" t="s">
        <v>4</v>
      </c>
      <c r="C106" s="6" t="s">
        <v>7</v>
      </c>
      <c r="D106" s="6" t="s">
        <v>6</v>
      </c>
      <c r="E106" s="5" t="s">
        <v>22</v>
      </c>
      <c r="F106" s="5" t="s">
        <v>21</v>
      </c>
      <c r="G106" s="5" t="s">
        <v>162</v>
      </c>
    </row>
    <row r="107" spans="1:7" x14ac:dyDescent="0.35">
      <c r="A107" s="6">
        <v>81116322</v>
      </c>
      <c r="B107" s="6" t="s">
        <v>4</v>
      </c>
      <c r="C107" s="6" t="s">
        <v>7</v>
      </c>
      <c r="D107" s="6" t="s">
        <v>12</v>
      </c>
      <c r="E107" s="5" t="s">
        <v>23</v>
      </c>
      <c r="F107" s="5" t="s">
        <v>45</v>
      </c>
      <c r="G107" s="5" t="s">
        <v>38</v>
      </c>
    </row>
    <row r="108" spans="1:7" x14ac:dyDescent="0.35">
      <c r="A108" s="6">
        <v>81118469</v>
      </c>
      <c r="B108" s="6" t="s">
        <v>4</v>
      </c>
      <c r="C108" s="6" t="s">
        <v>9</v>
      </c>
      <c r="D108" s="6" t="s">
        <v>12</v>
      </c>
      <c r="E108" s="5" t="s">
        <v>23</v>
      </c>
      <c r="F108" s="5" t="s">
        <v>23</v>
      </c>
      <c r="G108" s="5" t="s">
        <v>247</v>
      </c>
    </row>
    <row r="109" spans="1:7" x14ac:dyDescent="0.35">
      <c r="A109" s="6">
        <v>81128077</v>
      </c>
      <c r="B109" s="6" t="s">
        <v>4</v>
      </c>
      <c r="C109" s="6" t="s">
        <v>7</v>
      </c>
      <c r="D109" s="6" t="s">
        <v>8</v>
      </c>
      <c r="E109" s="5" t="s">
        <v>131</v>
      </c>
      <c r="F109" s="5" t="s">
        <v>21</v>
      </c>
      <c r="G109" s="5" t="s">
        <v>84</v>
      </c>
    </row>
    <row r="110" spans="1:7" x14ac:dyDescent="0.35">
      <c r="A110" s="6">
        <v>81148906</v>
      </c>
      <c r="B110" s="6" t="s">
        <v>4</v>
      </c>
      <c r="C110" s="6" t="s">
        <v>7</v>
      </c>
      <c r="D110" s="6" t="s">
        <v>6</v>
      </c>
      <c r="E110" s="5" t="s">
        <v>134</v>
      </c>
      <c r="F110" s="5" t="s">
        <v>113</v>
      </c>
      <c r="G110" s="5" t="s">
        <v>244</v>
      </c>
    </row>
    <row r="111" spans="1:7" x14ac:dyDescent="0.35">
      <c r="A111" s="6">
        <v>81176832</v>
      </c>
      <c r="B111" s="6" t="s">
        <v>4</v>
      </c>
      <c r="C111" s="6" t="s">
        <v>7</v>
      </c>
      <c r="D111" s="6" t="s">
        <v>8</v>
      </c>
      <c r="E111" s="5" t="s">
        <v>50</v>
      </c>
      <c r="F111" s="5" t="s">
        <v>33</v>
      </c>
      <c r="G111" s="5" t="s">
        <v>21</v>
      </c>
    </row>
    <row r="112" spans="1:7" x14ac:dyDescent="0.35">
      <c r="A112" s="6">
        <v>81182720</v>
      </c>
      <c r="B112" s="6" t="s">
        <v>4</v>
      </c>
      <c r="C112" s="6" t="s">
        <v>9</v>
      </c>
      <c r="D112" s="6" t="s">
        <v>8</v>
      </c>
      <c r="E112" s="5" t="s">
        <v>23</v>
      </c>
      <c r="F112" s="5" t="s">
        <v>98</v>
      </c>
      <c r="G112" s="5" t="s">
        <v>162</v>
      </c>
    </row>
    <row r="113" spans="1:7" x14ac:dyDescent="0.35">
      <c r="A113" s="6">
        <v>81418961</v>
      </c>
      <c r="B113" s="6" t="s">
        <v>4</v>
      </c>
      <c r="C113" s="6" t="s">
        <v>7</v>
      </c>
      <c r="D113" s="6" t="s">
        <v>11</v>
      </c>
      <c r="E113" s="5" t="s">
        <v>21</v>
      </c>
      <c r="F113" s="5" t="s">
        <v>33</v>
      </c>
      <c r="G113" s="5" t="s">
        <v>52</v>
      </c>
    </row>
    <row r="114" spans="1:7" x14ac:dyDescent="0.35">
      <c r="A114" s="6">
        <v>81465472</v>
      </c>
      <c r="B114" s="6" t="s">
        <v>4</v>
      </c>
      <c r="C114" s="6" t="s">
        <v>7</v>
      </c>
      <c r="D114" s="6" t="s">
        <v>12</v>
      </c>
      <c r="E114" s="5" t="s">
        <v>23</v>
      </c>
      <c r="F114" s="5" t="s">
        <v>21</v>
      </c>
      <c r="G114" s="5" t="s">
        <v>20</v>
      </c>
    </row>
    <row r="115" spans="1:7" x14ac:dyDescent="0.35">
      <c r="A115" s="6">
        <v>81471351</v>
      </c>
      <c r="B115" s="6" t="s">
        <v>4</v>
      </c>
      <c r="C115" s="6" t="s">
        <v>9</v>
      </c>
      <c r="D115" s="6" t="s">
        <v>12</v>
      </c>
      <c r="E115" s="5" t="s">
        <v>21</v>
      </c>
      <c r="F115" s="5" t="s">
        <v>80</v>
      </c>
      <c r="G115" s="5" t="s">
        <v>20</v>
      </c>
    </row>
    <row r="116" spans="1:7" x14ac:dyDescent="0.35">
      <c r="A116" s="6">
        <v>81522174</v>
      </c>
      <c r="B116" s="6" t="s">
        <v>4</v>
      </c>
      <c r="C116" s="6" t="s">
        <v>9</v>
      </c>
      <c r="D116" s="6" t="s">
        <v>8</v>
      </c>
      <c r="E116" s="5" t="s">
        <v>35</v>
      </c>
      <c r="F116" s="5" t="s">
        <v>21</v>
      </c>
      <c r="G116" s="5" t="s">
        <v>41</v>
      </c>
    </row>
    <row r="117" spans="1:7" x14ac:dyDescent="0.35">
      <c r="A117" s="6">
        <v>81570872</v>
      </c>
      <c r="B117" s="6" t="s">
        <v>4</v>
      </c>
      <c r="C117" s="6" t="s">
        <v>7</v>
      </c>
      <c r="D117" s="6" t="s">
        <v>8</v>
      </c>
      <c r="E117" s="5" t="s">
        <v>140</v>
      </c>
      <c r="F117" s="5" t="s">
        <v>162</v>
      </c>
      <c r="G117" s="5" t="s">
        <v>162</v>
      </c>
    </row>
    <row r="118" spans="1:7" x14ac:dyDescent="0.35">
      <c r="A118" s="6">
        <v>81584220</v>
      </c>
      <c r="B118" s="6" t="s">
        <v>4</v>
      </c>
      <c r="C118" s="6" t="s">
        <v>10</v>
      </c>
      <c r="D118" s="6" t="s">
        <v>12</v>
      </c>
      <c r="E118" s="5" t="s">
        <v>21</v>
      </c>
      <c r="F118" s="5" t="s">
        <v>46</v>
      </c>
      <c r="G118" s="5" t="s">
        <v>162</v>
      </c>
    </row>
    <row r="119" spans="1:7" x14ac:dyDescent="0.35">
      <c r="A119" s="6">
        <v>81590928</v>
      </c>
      <c r="B119" s="6" t="s">
        <v>4</v>
      </c>
      <c r="C119" s="6" t="s">
        <v>7</v>
      </c>
      <c r="D119" s="6" t="s">
        <v>8</v>
      </c>
      <c r="E119" s="5" t="s">
        <v>88</v>
      </c>
      <c r="F119" s="5" t="s">
        <v>21</v>
      </c>
      <c r="G119" s="5" t="s">
        <v>248</v>
      </c>
    </row>
    <row r="120" spans="1:7" x14ac:dyDescent="0.35">
      <c r="A120" s="6">
        <v>79577941</v>
      </c>
      <c r="B120" s="6" t="s">
        <v>15</v>
      </c>
      <c r="C120" s="6" t="s">
        <v>10</v>
      </c>
      <c r="D120" s="6" t="s">
        <v>8</v>
      </c>
      <c r="E120" s="5" t="s">
        <v>33</v>
      </c>
      <c r="F120" s="5" t="s">
        <v>21</v>
      </c>
      <c r="G120" s="5" t="s">
        <v>49</v>
      </c>
    </row>
    <row r="121" spans="1:7" x14ac:dyDescent="0.35">
      <c r="A121" s="6">
        <v>79591574</v>
      </c>
      <c r="B121" s="6" t="s">
        <v>15</v>
      </c>
      <c r="C121" s="6" t="s">
        <v>14</v>
      </c>
      <c r="D121" s="6" t="s">
        <v>11</v>
      </c>
      <c r="E121" s="5" t="s">
        <v>21</v>
      </c>
      <c r="F121" s="5" t="s">
        <v>23</v>
      </c>
      <c r="G121" s="5" t="s">
        <v>142</v>
      </c>
    </row>
    <row r="122" spans="1:7" x14ac:dyDescent="0.35">
      <c r="A122" s="6">
        <v>79601855</v>
      </c>
      <c r="B122" s="6" t="s">
        <v>15</v>
      </c>
      <c r="C122" s="6" t="s">
        <v>9</v>
      </c>
      <c r="D122" s="6" t="s">
        <v>8</v>
      </c>
      <c r="E122" s="5" t="s">
        <v>21</v>
      </c>
      <c r="F122" s="5" t="s">
        <v>29</v>
      </c>
      <c r="G122" s="5" t="s">
        <v>23</v>
      </c>
    </row>
    <row r="123" spans="1:7" x14ac:dyDescent="0.35">
      <c r="A123" s="6">
        <v>79607240</v>
      </c>
      <c r="B123" s="6" t="s">
        <v>15</v>
      </c>
      <c r="C123" s="6" t="s">
        <v>7</v>
      </c>
      <c r="D123" s="6" t="s">
        <v>11</v>
      </c>
      <c r="E123" s="5" t="s">
        <v>23</v>
      </c>
      <c r="F123" s="5" t="s">
        <v>32</v>
      </c>
      <c r="G123" s="5" t="s">
        <v>21</v>
      </c>
    </row>
    <row r="124" spans="1:7" x14ac:dyDescent="0.35">
      <c r="A124" s="6">
        <v>80926025</v>
      </c>
      <c r="B124" s="6" t="s">
        <v>15</v>
      </c>
      <c r="C124" s="6" t="s">
        <v>9</v>
      </c>
      <c r="D124" s="6" t="s">
        <v>8</v>
      </c>
      <c r="E124" s="5" t="s">
        <v>42</v>
      </c>
      <c r="F124" s="5" t="s">
        <v>86</v>
      </c>
      <c r="G124" s="5" t="s">
        <v>251</v>
      </c>
    </row>
    <row r="125" spans="1:7" x14ac:dyDescent="0.35">
      <c r="A125" s="6">
        <v>81029533</v>
      </c>
      <c r="B125" s="6" t="s">
        <v>15</v>
      </c>
      <c r="C125" s="6" t="s">
        <v>7</v>
      </c>
      <c r="D125" s="6" t="s">
        <v>11</v>
      </c>
      <c r="E125" s="5" t="s">
        <v>38</v>
      </c>
      <c r="F125" s="5" t="s">
        <v>42</v>
      </c>
      <c r="G125" s="5" t="s">
        <v>254</v>
      </c>
    </row>
    <row r="126" spans="1:7" x14ac:dyDescent="0.35">
      <c r="A126" s="6">
        <v>81034572</v>
      </c>
      <c r="B126" s="6" t="s">
        <v>15</v>
      </c>
      <c r="C126" s="6" t="s">
        <v>7</v>
      </c>
      <c r="D126" s="6" t="s">
        <v>6</v>
      </c>
      <c r="E126" s="5" t="s">
        <v>96</v>
      </c>
      <c r="F126" s="5" t="s">
        <v>206</v>
      </c>
      <c r="G126" s="5" t="s">
        <v>61</v>
      </c>
    </row>
    <row r="127" spans="1:7" x14ac:dyDescent="0.35">
      <c r="A127" s="6">
        <v>81115656</v>
      </c>
      <c r="B127" s="6" t="s">
        <v>15</v>
      </c>
      <c r="C127" s="6" t="s">
        <v>7</v>
      </c>
      <c r="D127" s="6" t="s">
        <v>11</v>
      </c>
      <c r="E127" s="5" t="s">
        <v>21</v>
      </c>
      <c r="F127" s="5" t="s">
        <v>31</v>
      </c>
      <c r="G127" s="5" t="s">
        <v>162</v>
      </c>
    </row>
    <row r="128" spans="1:7" x14ac:dyDescent="0.35">
      <c r="A128" s="6">
        <v>81117753</v>
      </c>
      <c r="B128" s="6" t="s">
        <v>15</v>
      </c>
      <c r="C128" s="6" t="s">
        <v>7</v>
      </c>
      <c r="D128" s="6" t="s">
        <v>6</v>
      </c>
      <c r="E128" s="5" t="s">
        <v>23</v>
      </c>
      <c r="F128" s="5" t="s">
        <v>78</v>
      </c>
      <c r="G128" s="5" t="s">
        <v>21</v>
      </c>
    </row>
    <row r="129" spans="1:7" x14ac:dyDescent="0.35">
      <c r="A129" s="6">
        <v>81128750</v>
      </c>
      <c r="B129" s="6" t="s">
        <v>15</v>
      </c>
      <c r="C129" s="6" t="s">
        <v>9</v>
      </c>
      <c r="D129" s="6" t="s">
        <v>8</v>
      </c>
      <c r="E129" s="5" t="s">
        <v>90</v>
      </c>
      <c r="F129" s="5" t="s">
        <v>22</v>
      </c>
      <c r="G129" s="5" t="s">
        <v>21</v>
      </c>
    </row>
  </sheetData>
  <autoFilter ref="A1:M129" xr:uid="{F918EEE5-6FE3-4A18-B03E-7B57998CEE18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66F3B-8FFD-4A68-8934-5833998EBCC3}">
  <dimension ref="A1:X117"/>
  <sheetViews>
    <sheetView topLeftCell="J4" workbookViewId="0">
      <selection activeCell="N4" sqref="N1:N1048576"/>
    </sheetView>
  </sheetViews>
  <sheetFormatPr defaultRowHeight="14.5" x14ac:dyDescent="0.35"/>
  <cols>
    <col min="1" max="9" width="0" hidden="1" customWidth="1"/>
    <col min="14" max="14" width="11.1796875" customWidth="1"/>
  </cols>
  <sheetData>
    <row r="1" spans="1:23" x14ac:dyDescent="0.35">
      <c r="A1" s="6" t="s">
        <v>0</v>
      </c>
      <c r="B1" s="6" t="s">
        <v>1</v>
      </c>
      <c r="C1" s="6" t="s">
        <v>2</v>
      </c>
      <c r="D1" s="6" t="s">
        <v>3</v>
      </c>
      <c r="E1" s="5" t="s">
        <v>18</v>
      </c>
      <c r="F1" s="5" t="s">
        <v>158</v>
      </c>
      <c r="G1" s="5" t="s">
        <v>211</v>
      </c>
      <c r="J1" s="5"/>
      <c r="K1" t="s">
        <v>259</v>
      </c>
      <c r="L1" t="s">
        <v>260</v>
      </c>
      <c r="M1" s="8" t="s">
        <v>2</v>
      </c>
      <c r="N1" t="s">
        <v>269</v>
      </c>
    </row>
    <row r="2" spans="1:23" x14ac:dyDescent="0.35">
      <c r="A2" s="6">
        <v>79575735</v>
      </c>
      <c r="B2" s="6" t="s">
        <v>4</v>
      </c>
      <c r="C2" s="6" t="s">
        <v>10</v>
      </c>
      <c r="D2" s="6" t="s">
        <v>6</v>
      </c>
      <c r="E2" s="5" t="s">
        <v>32</v>
      </c>
      <c r="F2" s="5" t="s">
        <v>22</v>
      </c>
      <c r="G2" s="5" t="s">
        <v>41</v>
      </c>
      <c r="J2" t="s">
        <v>5</v>
      </c>
      <c r="K2">
        <f>COUNTIF(C2:C100,"*30*")</f>
        <v>1</v>
      </c>
      <c r="L2">
        <v>32</v>
      </c>
      <c r="M2" s="9">
        <f>K2/L2</f>
        <v>3.125E-2</v>
      </c>
      <c r="N2">
        <f>L2-K2</f>
        <v>31</v>
      </c>
    </row>
    <row r="3" spans="1:23" x14ac:dyDescent="0.35">
      <c r="A3" s="6">
        <v>79576068</v>
      </c>
      <c r="B3" s="6" t="s">
        <v>4</v>
      </c>
      <c r="C3" s="6" t="s">
        <v>9</v>
      </c>
      <c r="D3" s="6" t="s">
        <v>8</v>
      </c>
      <c r="E3" s="5" t="s">
        <v>42</v>
      </c>
      <c r="F3" s="5" t="s">
        <v>33</v>
      </c>
      <c r="G3" s="5" t="s">
        <v>41</v>
      </c>
      <c r="J3" t="s">
        <v>10</v>
      </c>
      <c r="K3">
        <f>COUNTIF(C2:C100,"*50*")</f>
        <v>15</v>
      </c>
      <c r="L3">
        <v>117</v>
      </c>
      <c r="M3" s="9">
        <f>K3/L3</f>
        <v>0.12820512820512819</v>
      </c>
      <c r="N3">
        <f t="shared" ref="N3:N6" si="0">L3-K3</f>
        <v>102</v>
      </c>
      <c r="W3" t="s">
        <v>292</v>
      </c>
    </row>
    <row r="4" spans="1:23" x14ac:dyDescent="0.35">
      <c r="A4" s="6">
        <v>79576492</v>
      </c>
      <c r="B4" s="6" t="s">
        <v>4</v>
      </c>
      <c r="C4" s="6" t="s">
        <v>10</v>
      </c>
      <c r="D4" s="6" t="s">
        <v>8</v>
      </c>
      <c r="E4" s="5" t="s">
        <v>31</v>
      </c>
      <c r="F4" s="5" t="s">
        <v>41</v>
      </c>
      <c r="G4" s="5" t="s">
        <v>52</v>
      </c>
      <c r="J4" t="s">
        <v>7</v>
      </c>
      <c r="K4">
        <f>COUNTIF(C2:C100,"*60*")</f>
        <v>40</v>
      </c>
      <c r="L4">
        <v>300</v>
      </c>
      <c r="M4" s="9">
        <f>K4/L4</f>
        <v>0.13333333333333333</v>
      </c>
      <c r="N4">
        <f t="shared" si="0"/>
        <v>260</v>
      </c>
    </row>
    <row r="5" spans="1:23" x14ac:dyDescent="0.35">
      <c r="A5" s="6">
        <v>79576544</v>
      </c>
      <c r="B5" s="6" t="s">
        <v>4</v>
      </c>
      <c r="C5" s="6" t="s">
        <v>10</v>
      </c>
      <c r="D5" s="6" t="s">
        <v>12</v>
      </c>
      <c r="E5" s="5" t="s">
        <v>33</v>
      </c>
      <c r="F5" s="5" t="s">
        <v>41</v>
      </c>
      <c r="G5" s="5" t="s">
        <v>23</v>
      </c>
      <c r="J5" t="s">
        <v>9</v>
      </c>
      <c r="K5">
        <f>COUNTIF(C2:C100,"*70*")</f>
        <v>39</v>
      </c>
      <c r="L5">
        <v>281</v>
      </c>
      <c r="M5" s="9">
        <f>K5/L5</f>
        <v>0.13879003558718861</v>
      </c>
      <c r="N5">
        <f t="shared" si="0"/>
        <v>242</v>
      </c>
    </row>
    <row r="6" spans="1:23" x14ac:dyDescent="0.35">
      <c r="A6" s="6">
        <v>79577500</v>
      </c>
      <c r="B6" s="6" t="s">
        <v>4</v>
      </c>
      <c r="C6" s="6" t="s">
        <v>9</v>
      </c>
      <c r="D6" s="6" t="s">
        <v>8</v>
      </c>
      <c r="E6" s="5" t="s">
        <v>29</v>
      </c>
      <c r="F6" s="5" t="s">
        <v>21</v>
      </c>
      <c r="G6" s="5" t="s">
        <v>93</v>
      </c>
      <c r="J6" t="s">
        <v>14</v>
      </c>
      <c r="K6">
        <f>COUNTIF(C2:C100,"*80*")</f>
        <v>4</v>
      </c>
      <c r="L6">
        <v>52</v>
      </c>
      <c r="M6" s="9">
        <f>K6/L6</f>
        <v>7.6923076923076927E-2</v>
      </c>
      <c r="N6">
        <f t="shared" si="0"/>
        <v>48</v>
      </c>
    </row>
    <row r="7" spans="1:23" x14ac:dyDescent="0.35">
      <c r="A7" s="6">
        <v>79577804</v>
      </c>
      <c r="B7" s="6" t="s">
        <v>4</v>
      </c>
      <c r="C7" s="6" t="s">
        <v>9</v>
      </c>
      <c r="D7" s="6" t="s">
        <v>8</v>
      </c>
      <c r="E7" s="5" t="s">
        <v>21</v>
      </c>
      <c r="F7" s="5" t="s">
        <v>41</v>
      </c>
      <c r="G7" s="5" t="s">
        <v>182</v>
      </c>
      <c r="M7" s="9"/>
    </row>
    <row r="8" spans="1:23" x14ac:dyDescent="0.35">
      <c r="A8" s="6">
        <v>79578958</v>
      </c>
      <c r="B8" s="6" t="s">
        <v>4</v>
      </c>
      <c r="C8" s="6" t="s">
        <v>9</v>
      </c>
      <c r="D8" s="6" t="s">
        <v>8</v>
      </c>
      <c r="E8" s="5" t="s">
        <v>31</v>
      </c>
      <c r="F8" s="5" t="s">
        <v>41</v>
      </c>
      <c r="G8" s="5" t="s">
        <v>36</v>
      </c>
      <c r="K8" t="s">
        <v>259</v>
      </c>
      <c r="L8" t="s">
        <v>260</v>
      </c>
      <c r="M8" s="8" t="s">
        <v>3</v>
      </c>
      <c r="N8" t="s">
        <v>269</v>
      </c>
    </row>
    <row r="9" spans="1:23" x14ac:dyDescent="0.35">
      <c r="A9" s="6">
        <v>79579007</v>
      </c>
      <c r="B9" s="6" t="s">
        <v>4</v>
      </c>
      <c r="C9" s="6" t="s">
        <v>14</v>
      </c>
      <c r="D9" s="6" t="s">
        <v>8</v>
      </c>
      <c r="E9" s="5" t="s">
        <v>19</v>
      </c>
      <c r="F9" s="5" t="s">
        <v>41</v>
      </c>
      <c r="G9" s="5" t="s">
        <v>53</v>
      </c>
      <c r="J9" s="6" t="s">
        <v>12</v>
      </c>
      <c r="K9">
        <f>COUNTIF(D2:D100,"*Less*")</f>
        <v>21</v>
      </c>
      <c r="L9">
        <v>134</v>
      </c>
      <c r="M9" s="9">
        <f>K9/L9</f>
        <v>0.15671641791044777</v>
      </c>
      <c r="N9">
        <f>L9-K9</f>
        <v>113</v>
      </c>
    </row>
    <row r="10" spans="1:23" x14ac:dyDescent="0.35">
      <c r="A10" s="6">
        <v>79579404</v>
      </c>
      <c r="B10" s="6" t="s">
        <v>4</v>
      </c>
      <c r="C10" s="6" t="s">
        <v>9</v>
      </c>
      <c r="D10" s="6" t="s">
        <v>6</v>
      </c>
      <c r="E10" s="5" t="s">
        <v>28</v>
      </c>
      <c r="F10" s="5" t="s">
        <v>159</v>
      </c>
      <c r="G10" s="5" t="s">
        <v>41</v>
      </c>
      <c r="J10" s="6" t="s">
        <v>8</v>
      </c>
      <c r="K10">
        <f>COUNTIF(D2:D100,"*5*")</f>
        <v>41</v>
      </c>
      <c r="L10">
        <v>313</v>
      </c>
      <c r="M10" s="9">
        <f>K10/L10</f>
        <v>0.13099041533546327</v>
      </c>
      <c r="N10">
        <f t="shared" ref="N10:N13" si="1">L10-K10</f>
        <v>272</v>
      </c>
    </row>
    <row r="11" spans="1:23" x14ac:dyDescent="0.35">
      <c r="A11" s="6">
        <v>79579694</v>
      </c>
      <c r="B11" s="6" t="s">
        <v>4</v>
      </c>
      <c r="C11" s="6" t="s">
        <v>9</v>
      </c>
      <c r="D11" s="6" t="s">
        <v>8</v>
      </c>
      <c r="E11" s="5" t="s">
        <v>22</v>
      </c>
      <c r="F11" s="5" t="s">
        <v>42</v>
      </c>
      <c r="G11" s="5" t="s">
        <v>41</v>
      </c>
      <c r="J11" s="6" t="s">
        <v>6</v>
      </c>
      <c r="K11">
        <f>COUNTIF(D2:D100,"*10*")</f>
        <v>22</v>
      </c>
      <c r="L11">
        <v>209</v>
      </c>
      <c r="M11" s="9">
        <f>K11/L11</f>
        <v>0.10526315789473684</v>
      </c>
      <c r="N11">
        <f t="shared" si="1"/>
        <v>187</v>
      </c>
    </row>
    <row r="12" spans="1:23" x14ac:dyDescent="0.35">
      <c r="A12" s="6">
        <v>79580904</v>
      </c>
      <c r="B12" s="6" t="s">
        <v>4</v>
      </c>
      <c r="C12" s="6" t="s">
        <v>10</v>
      </c>
      <c r="D12" s="6" t="s">
        <v>12</v>
      </c>
      <c r="E12" s="5" t="s">
        <v>41</v>
      </c>
      <c r="F12" s="5" t="s">
        <v>68</v>
      </c>
      <c r="G12" s="5" t="s">
        <v>33</v>
      </c>
      <c r="J12" s="6" t="s">
        <v>11</v>
      </c>
      <c r="K12">
        <f>COUNTIF(D2:D100,"*11*")</f>
        <v>8</v>
      </c>
      <c r="L12">
        <v>98</v>
      </c>
      <c r="M12" s="9">
        <f>K12/L12</f>
        <v>8.1632653061224483E-2</v>
      </c>
      <c r="N12">
        <f t="shared" si="1"/>
        <v>90</v>
      </c>
    </row>
    <row r="13" spans="1:23" x14ac:dyDescent="0.35">
      <c r="A13" s="6">
        <v>79581781</v>
      </c>
      <c r="B13" s="6" t="s">
        <v>4</v>
      </c>
      <c r="C13" s="6" t="s">
        <v>9</v>
      </c>
      <c r="D13" s="6" t="s">
        <v>8</v>
      </c>
      <c r="E13" s="5" t="s">
        <v>45</v>
      </c>
      <c r="F13" s="5" t="s">
        <v>41</v>
      </c>
      <c r="G13" s="5" t="s">
        <v>33</v>
      </c>
      <c r="J13" s="6" t="s">
        <v>13</v>
      </c>
      <c r="K13">
        <f>COUNTIF(D2:D100,"*More*")</f>
        <v>7</v>
      </c>
      <c r="L13">
        <v>28</v>
      </c>
      <c r="M13" s="9">
        <f>K13/L13</f>
        <v>0.25</v>
      </c>
      <c r="N13">
        <f t="shared" si="1"/>
        <v>21</v>
      </c>
    </row>
    <row r="14" spans="1:23" x14ac:dyDescent="0.35">
      <c r="A14" s="6">
        <v>79582462</v>
      </c>
      <c r="B14" s="6" t="s">
        <v>4</v>
      </c>
      <c r="C14" s="6" t="s">
        <v>7</v>
      </c>
      <c r="D14" s="6" t="s">
        <v>6</v>
      </c>
      <c r="E14" s="5" t="s">
        <v>47</v>
      </c>
      <c r="F14" s="5" t="s">
        <v>124</v>
      </c>
      <c r="G14" s="5" t="s">
        <v>20</v>
      </c>
      <c r="M14" s="9"/>
    </row>
    <row r="15" spans="1:23" x14ac:dyDescent="0.35">
      <c r="A15" s="6">
        <v>79585222</v>
      </c>
      <c r="B15" s="6" t="s">
        <v>4</v>
      </c>
      <c r="C15" s="6" t="s">
        <v>9</v>
      </c>
      <c r="D15" s="6" t="s">
        <v>8</v>
      </c>
      <c r="E15" s="5" t="s">
        <v>20</v>
      </c>
      <c r="F15" s="5" t="s">
        <v>41</v>
      </c>
      <c r="G15" s="5" t="s">
        <v>35</v>
      </c>
      <c r="K15" t="s">
        <v>263</v>
      </c>
      <c r="L15" t="s">
        <v>264</v>
      </c>
      <c r="M15" t="s">
        <v>265</v>
      </c>
    </row>
    <row r="16" spans="1:23" x14ac:dyDescent="0.35">
      <c r="A16" s="6">
        <v>79587576</v>
      </c>
      <c r="B16" s="6" t="s">
        <v>4</v>
      </c>
      <c r="C16" s="6" t="s">
        <v>7</v>
      </c>
      <c r="D16" s="6" t="s">
        <v>8</v>
      </c>
      <c r="E16" s="5" t="s">
        <v>27</v>
      </c>
      <c r="F16" s="5" t="s">
        <v>21</v>
      </c>
      <c r="G16" s="5" t="s">
        <v>174</v>
      </c>
      <c r="J16" s="5" t="s">
        <v>41</v>
      </c>
      <c r="K16">
        <v>27</v>
      </c>
      <c r="L16">
        <v>36</v>
      </c>
      <c r="M16">
        <v>39</v>
      </c>
    </row>
    <row r="17" spans="1:24" x14ac:dyDescent="0.35">
      <c r="A17" s="6">
        <v>79587615</v>
      </c>
      <c r="B17" s="6" t="s">
        <v>4</v>
      </c>
      <c r="C17" s="6" t="s">
        <v>7</v>
      </c>
      <c r="D17" s="6" t="s">
        <v>8</v>
      </c>
      <c r="E17" s="5" t="s">
        <v>52</v>
      </c>
      <c r="F17" s="5" t="s">
        <v>29</v>
      </c>
      <c r="G17" s="5" t="s">
        <v>41</v>
      </c>
      <c r="J17" s="5" t="s">
        <v>267</v>
      </c>
      <c r="K17">
        <v>5</v>
      </c>
      <c r="L17">
        <v>5</v>
      </c>
      <c r="M17">
        <v>7</v>
      </c>
      <c r="W17" t="s">
        <v>298</v>
      </c>
      <c r="X17">
        <v>4.0800000000000003E-2</v>
      </c>
    </row>
    <row r="18" spans="1:24" x14ac:dyDescent="0.35">
      <c r="A18" s="6">
        <v>79588669</v>
      </c>
      <c r="B18" s="6" t="s">
        <v>4</v>
      </c>
      <c r="C18" s="6" t="s">
        <v>9</v>
      </c>
      <c r="D18" s="6" t="s">
        <v>6</v>
      </c>
      <c r="E18" s="5" t="s">
        <v>54</v>
      </c>
      <c r="F18" s="5" t="s">
        <v>78</v>
      </c>
      <c r="G18" s="5" t="s">
        <v>41</v>
      </c>
      <c r="J18" s="5" t="s">
        <v>266</v>
      </c>
      <c r="K18">
        <f>SUM(K16:K17)</f>
        <v>32</v>
      </c>
      <c r="L18">
        <f t="shared" ref="L18:M18" si="2">SUM(L16:L17)</f>
        <v>41</v>
      </c>
      <c r="M18">
        <f t="shared" si="2"/>
        <v>46</v>
      </c>
    </row>
    <row r="19" spans="1:24" x14ac:dyDescent="0.35">
      <c r="A19" s="6">
        <v>79588757</v>
      </c>
      <c r="B19" s="6" t="s">
        <v>4</v>
      </c>
      <c r="C19" s="6" t="s">
        <v>7</v>
      </c>
      <c r="D19" s="6" t="s">
        <v>12</v>
      </c>
      <c r="E19" s="5" t="s">
        <v>41</v>
      </c>
      <c r="F19" s="5" t="s">
        <v>45</v>
      </c>
      <c r="G19" s="5" t="s">
        <v>215</v>
      </c>
    </row>
    <row r="20" spans="1:24" x14ac:dyDescent="0.35">
      <c r="A20" s="6">
        <v>79589690</v>
      </c>
      <c r="B20" s="6" t="s">
        <v>4</v>
      </c>
      <c r="C20" s="6" t="s">
        <v>10</v>
      </c>
      <c r="D20" s="6" t="s">
        <v>8</v>
      </c>
      <c r="E20" s="5" t="s">
        <v>28</v>
      </c>
      <c r="F20" s="5" t="s">
        <v>41</v>
      </c>
      <c r="G20" s="5" t="s">
        <v>162</v>
      </c>
    </row>
    <row r="21" spans="1:24" x14ac:dyDescent="0.35">
      <c r="A21" s="6">
        <v>79591891</v>
      </c>
      <c r="B21" s="6" t="s">
        <v>4</v>
      </c>
      <c r="C21" s="6" t="s">
        <v>7</v>
      </c>
      <c r="D21" s="6" t="s">
        <v>8</v>
      </c>
      <c r="E21" s="5" t="s">
        <v>28</v>
      </c>
      <c r="F21" s="5" t="s">
        <v>41</v>
      </c>
      <c r="G21" s="5" t="s">
        <v>46</v>
      </c>
    </row>
    <row r="22" spans="1:24" x14ac:dyDescent="0.35">
      <c r="A22" s="6">
        <v>79592607</v>
      </c>
      <c r="B22" s="6" t="s">
        <v>4</v>
      </c>
      <c r="C22" s="6" t="s">
        <v>7</v>
      </c>
      <c r="D22" s="6" t="s">
        <v>12</v>
      </c>
      <c r="E22" s="5" t="s">
        <v>41</v>
      </c>
      <c r="F22" s="5" t="s">
        <v>164</v>
      </c>
      <c r="G22" s="5" t="s">
        <v>185</v>
      </c>
    </row>
    <row r="23" spans="1:24" x14ac:dyDescent="0.35">
      <c r="A23" s="6">
        <v>79593362</v>
      </c>
      <c r="B23" s="6" t="s">
        <v>4</v>
      </c>
      <c r="C23" s="6" t="s">
        <v>9</v>
      </c>
      <c r="D23" s="6" t="s">
        <v>6</v>
      </c>
      <c r="E23" s="5" t="s">
        <v>55</v>
      </c>
      <c r="F23" s="5" t="s">
        <v>24</v>
      </c>
      <c r="G23" s="5" t="s">
        <v>93</v>
      </c>
    </row>
    <row r="24" spans="1:24" x14ac:dyDescent="0.35">
      <c r="A24" s="6">
        <v>79599517</v>
      </c>
      <c r="B24" s="6" t="s">
        <v>4</v>
      </c>
      <c r="C24" s="6" t="s">
        <v>7</v>
      </c>
      <c r="D24" s="6" t="s">
        <v>8</v>
      </c>
      <c r="E24" s="5" t="s">
        <v>41</v>
      </c>
      <c r="F24" s="5" t="s">
        <v>162</v>
      </c>
      <c r="G24" s="5" t="s">
        <v>162</v>
      </c>
    </row>
    <row r="25" spans="1:24" x14ac:dyDescent="0.35">
      <c r="A25" s="6">
        <v>79602414</v>
      </c>
      <c r="B25" s="6" t="s">
        <v>4</v>
      </c>
      <c r="C25" s="6" t="s">
        <v>7</v>
      </c>
      <c r="D25" s="6" t="s">
        <v>12</v>
      </c>
      <c r="E25" s="5" t="s">
        <v>52</v>
      </c>
      <c r="F25" s="5" t="s">
        <v>41</v>
      </c>
      <c r="G25" s="5" t="s">
        <v>29</v>
      </c>
    </row>
    <row r="26" spans="1:24" x14ac:dyDescent="0.35">
      <c r="A26" s="6">
        <v>79604579</v>
      </c>
      <c r="B26" s="6" t="s">
        <v>15</v>
      </c>
      <c r="C26" s="6" t="s">
        <v>7</v>
      </c>
      <c r="D26" s="6" t="s">
        <v>8</v>
      </c>
      <c r="E26" s="5" t="s">
        <v>144</v>
      </c>
      <c r="F26" s="5" t="s">
        <v>162</v>
      </c>
      <c r="G26" s="5" t="s">
        <v>162</v>
      </c>
    </row>
    <row r="27" spans="1:24" x14ac:dyDescent="0.35">
      <c r="A27" s="6">
        <v>79610810</v>
      </c>
      <c r="B27" s="6" t="s">
        <v>4</v>
      </c>
      <c r="C27" s="6" t="s">
        <v>7</v>
      </c>
      <c r="D27" s="6" t="s">
        <v>8</v>
      </c>
      <c r="E27" s="5" t="s">
        <v>63</v>
      </c>
      <c r="F27" s="5" t="s">
        <v>88</v>
      </c>
      <c r="G27" s="5" t="s">
        <v>162</v>
      </c>
    </row>
    <row r="28" spans="1:24" x14ac:dyDescent="0.35">
      <c r="A28" s="6">
        <v>79615295</v>
      </c>
      <c r="B28" s="6" t="s">
        <v>4</v>
      </c>
      <c r="C28" s="6" t="s">
        <v>7</v>
      </c>
      <c r="D28" s="6" t="s">
        <v>8</v>
      </c>
      <c r="E28" s="5" t="s">
        <v>66</v>
      </c>
      <c r="F28" s="5" t="s">
        <v>41</v>
      </c>
      <c r="G28" s="5" t="s">
        <v>51</v>
      </c>
    </row>
    <row r="29" spans="1:24" x14ac:dyDescent="0.35">
      <c r="A29" s="6">
        <v>79619584</v>
      </c>
      <c r="B29" s="6" t="s">
        <v>4</v>
      </c>
      <c r="C29" s="6" t="s">
        <v>5</v>
      </c>
      <c r="D29" s="6" t="s">
        <v>12</v>
      </c>
      <c r="E29" s="5" t="s">
        <v>52</v>
      </c>
      <c r="F29" s="5" t="s">
        <v>42</v>
      </c>
      <c r="G29" s="5" t="s">
        <v>41</v>
      </c>
    </row>
    <row r="30" spans="1:24" x14ac:dyDescent="0.35">
      <c r="A30" s="6">
        <v>79620233</v>
      </c>
      <c r="B30" s="6" t="s">
        <v>4</v>
      </c>
      <c r="C30" s="6" t="s">
        <v>7</v>
      </c>
      <c r="D30" s="6" t="s">
        <v>6</v>
      </c>
      <c r="E30" s="5" t="s">
        <v>24</v>
      </c>
      <c r="F30" s="5" t="s">
        <v>42</v>
      </c>
      <c r="G30" s="5" t="s">
        <v>41</v>
      </c>
    </row>
    <row r="31" spans="1:24" x14ac:dyDescent="0.35">
      <c r="A31" s="6">
        <v>79627228</v>
      </c>
      <c r="B31" s="6" t="s">
        <v>4</v>
      </c>
      <c r="C31" s="6" t="s">
        <v>9</v>
      </c>
      <c r="D31" s="6" t="s">
        <v>12</v>
      </c>
      <c r="E31" s="5" t="s">
        <v>70</v>
      </c>
      <c r="F31" s="5" t="s">
        <v>67</v>
      </c>
      <c r="G31" s="5" t="s">
        <v>33</v>
      </c>
    </row>
    <row r="32" spans="1:24" x14ac:dyDescent="0.35">
      <c r="A32" s="6">
        <v>79632249</v>
      </c>
      <c r="B32" s="6" t="s">
        <v>4</v>
      </c>
      <c r="C32" s="6" t="s">
        <v>9</v>
      </c>
      <c r="D32" s="6" t="s">
        <v>8</v>
      </c>
      <c r="E32" s="5" t="s">
        <v>21</v>
      </c>
      <c r="F32" s="5" t="s">
        <v>23</v>
      </c>
      <c r="G32" s="5" t="s">
        <v>41</v>
      </c>
    </row>
    <row r="33" spans="1:7" x14ac:dyDescent="0.35">
      <c r="A33" s="6">
        <v>79643420</v>
      </c>
      <c r="B33" s="6" t="s">
        <v>4</v>
      </c>
      <c r="C33" s="6" t="s">
        <v>9</v>
      </c>
      <c r="D33" s="6" t="s">
        <v>8</v>
      </c>
      <c r="E33" s="5" t="s">
        <v>72</v>
      </c>
      <c r="F33" s="5" t="s">
        <v>52</v>
      </c>
      <c r="G33" s="5" t="s">
        <v>36</v>
      </c>
    </row>
    <row r="34" spans="1:7" x14ac:dyDescent="0.35">
      <c r="A34" s="6">
        <v>79670052</v>
      </c>
      <c r="B34" s="6" t="s">
        <v>4</v>
      </c>
      <c r="C34" s="6" t="s">
        <v>7</v>
      </c>
      <c r="D34" s="6" t="s">
        <v>11</v>
      </c>
      <c r="E34" s="5" t="s">
        <v>42</v>
      </c>
      <c r="F34" s="5" t="s">
        <v>41</v>
      </c>
      <c r="G34" s="5" t="s">
        <v>22</v>
      </c>
    </row>
    <row r="35" spans="1:7" x14ac:dyDescent="0.35">
      <c r="A35" s="6">
        <v>79697034</v>
      </c>
      <c r="B35" s="6" t="s">
        <v>4</v>
      </c>
      <c r="C35" s="6" t="s">
        <v>7</v>
      </c>
      <c r="D35" s="6" t="s">
        <v>8</v>
      </c>
      <c r="E35" s="5" t="s">
        <v>20</v>
      </c>
      <c r="F35" s="5" t="s">
        <v>41</v>
      </c>
      <c r="G35" s="5" t="s">
        <v>162</v>
      </c>
    </row>
    <row r="36" spans="1:7" x14ac:dyDescent="0.35">
      <c r="A36" s="6">
        <v>79718236</v>
      </c>
      <c r="B36" s="6" t="s">
        <v>4</v>
      </c>
      <c r="C36" s="6" t="s">
        <v>9</v>
      </c>
      <c r="D36" s="6" t="s">
        <v>8</v>
      </c>
      <c r="E36" s="5" t="s">
        <v>41</v>
      </c>
      <c r="F36" s="5" t="s">
        <v>29</v>
      </c>
      <c r="G36" s="5" t="s">
        <v>53</v>
      </c>
    </row>
    <row r="37" spans="1:7" x14ac:dyDescent="0.35">
      <c r="A37" s="6">
        <v>79729876</v>
      </c>
      <c r="B37" s="6" t="s">
        <v>4</v>
      </c>
      <c r="C37" s="6" t="s">
        <v>9</v>
      </c>
      <c r="D37" s="6" t="s">
        <v>12</v>
      </c>
      <c r="E37" s="5" t="s">
        <v>49</v>
      </c>
      <c r="F37" s="5" t="s">
        <v>174</v>
      </c>
      <c r="G37" s="5" t="s">
        <v>182</v>
      </c>
    </row>
    <row r="38" spans="1:7" x14ac:dyDescent="0.35">
      <c r="A38" s="6">
        <v>79904529</v>
      </c>
      <c r="B38" s="6" t="s">
        <v>4</v>
      </c>
      <c r="C38" s="6" t="s">
        <v>9</v>
      </c>
      <c r="D38" s="6" t="s">
        <v>13</v>
      </c>
      <c r="E38" s="5" t="s">
        <v>28</v>
      </c>
      <c r="F38" s="5" t="s">
        <v>41</v>
      </c>
      <c r="G38" s="5" t="s">
        <v>32</v>
      </c>
    </row>
    <row r="39" spans="1:7" x14ac:dyDescent="0.35">
      <c r="A39" s="6">
        <v>80919920</v>
      </c>
      <c r="B39" s="6" t="s">
        <v>15</v>
      </c>
      <c r="C39" s="6" t="s">
        <v>7</v>
      </c>
      <c r="D39" s="6" t="s">
        <v>8</v>
      </c>
      <c r="E39" s="5" t="s">
        <v>36</v>
      </c>
      <c r="F39" s="5" t="s">
        <v>41</v>
      </c>
      <c r="G39" s="5" t="s">
        <v>95</v>
      </c>
    </row>
    <row r="40" spans="1:7" x14ac:dyDescent="0.35">
      <c r="A40" s="6">
        <v>80920284</v>
      </c>
      <c r="B40" s="6" t="s">
        <v>4</v>
      </c>
      <c r="C40" s="6" t="s">
        <v>7</v>
      </c>
      <c r="D40" s="6" t="s">
        <v>13</v>
      </c>
      <c r="E40" s="5" t="s">
        <v>92</v>
      </c>
      <c r="F40" s="5" t="s">
        <v>153</v>
      </c>
      <c r="G40" s="5" t="s">
        <v>41</v>
      </c>
    </row>
    <row r="41" spans="1:7" x14ac:dyDescent="0.35">
      <c r="A41" s="6">
        <v>80920879</v>
      </c>
      <c r="B41" s="6" t="s">
        <v>4</v>
      </c>
      <c r="C41" s="6" t="s">
        <v>9</v>
      </c>
      <c r="D41" s="6" t="s">
        <v>6</v>
      </c>
      <c r="E41" s="5" t="s">
        <v>91</v>
      </c>
      <c r="F41" s="5" t="s">
        <v>78</v>
      </c>
      <c r="G41" s="5" t="s">
        <v>41</v>
      </c>
    </row>
    <row r="42" spans="1:7" x14ac:dyDescent="0.35">
      <c r="A42" s="6">
        <v>80921241</v>
      </c>
      <c r="B42" s="6" t="s">
        <v>4</v>
      </c>
      <c r="C42" s="6" t="s">
        <v>9</v>
      </c>
      <c r="D42" s="6" t="s">
        <v>8</v>
      </c>
      <c r="E42" s="5" t="s">
        <v>35</v>
      </c>
      <c r="F42" s="5" t="s">
        <v>41</v>
      </c>
      <c r="G42" s="5" t="s">
        <v>33</v>
      </c>
    </row>
    <row r="43" spans="1:7" x14ac:dyDescent="0.35">
      <c r="A43" s="6">
        <v>80922591</v>
      </c>
      <c r="B43" s="6" t="s">
        <v>4</v>
      </c>
      <c r="C43" s="6" t="s">
        <v>7</v>
      </c>
      <c r="D43" s="6" t="s">
        <v>8</v>
      </c>
      <c r="E43" s="5" t="s">
        <v>41</v>
      </c>
      <c r="F43" s="5" t="s">
        <v>21</v>
      </c>
      <c r="G43" s="5" t="s">
        <v>162</v>
      </c>
    </row>
    <row r="44" spans="1:7" x14ac:dyDescent="0.35">
      <c r="A44" s="6">
        <v>80922924</v>
      </c>
      <c r="B44" s="6" t="s">
        <v>4</v>
      </c>
      <c r="C44" s="6" t="s">
        <v>7</v>
      </c>
      <c r="D44" s="6" t="s">
        <v>6</v>
      </c>
      <c r="E44" s="5" t="s">
        <v>20</v>
      </c>
      <c r="F44" s="5" t="s">
        <v>21</v>
      </c>
      <c r="G44" s="5" t="s">
        <v>41</v>
      </c>
    </row>
    <row r="45" spans="1:7" x14ac:dyDescent="0.35">
      <c r="A45" s="6">
        <v>80923568</v>
      </c>
      <c r="B45" s="6" t="s">
        <v>4</v>
      </c>
      <c r="C45" s="6" t="s">
        <v>7</v>
      </c>
      <c r="D45" s="6" t="s">
        <v>12</v>
      </c>
      <c r="E45" s="5" t="s">
        <v>93</v>
      </c>
      <c r="F45" s="5" t="s">
        <v>45</v>
      </c>
      <c r="G45" s="5" t="s">
        <v>28</v>
      </c>
    </row>
    <row r="46" spans="1:7" x14ac:dyDescent="0.35">
      <c r="A46" s="6">
        <v>80923626</v>
      </c>
      <c r="B46" s="6" t="s">
        <v>4</v>
      </c>
      <c r="C46" s="6" t="s">
        <v>7</v>
      </c>
      <c r="D46" s="6" t="s">
        <v>6</v>
      </c>
      <c r="E46" s="5" t="s">
        <v>41</v>
      </c>
      <c r="F46" s="5" t="s">
        <v>29</v>
      </c>
      <c r="G46" s="5" t="s">
        <v>29</v>
      </c>
    </row>
    <row r="47" spans="1:7" x14ac:dyDescent="0.35">
      <c r="A47" s="6">
        <v>80924294</v>
      </c>
      <c r="B47" s="6" t="s">
        <v>4</v>
      </c>
      <c r="C47" s="6" t="s">
        <v>7</v>
      </c>
      <c r="D47" s="6" t="s">
        <v>12</v>
      </c>
      <c r="E47" s="5" t="s">
        <v>23</v>
      </c>
      <c r="F47" s="5" t="s">
        <v>23</v>
      </c>
      <c r="G47" s="5" t="s">
        <v>41</v>
      </c>
    </row>
    <row r="48" spans="1:7" x14ac:dyDescent="0.35">
      <c r="A48" s="6">
        <v>80924854</v>
      </c>
      <c r="B48" s="6" t="s">
        <v>4</v>
      </c>
      <c r="C48" s="6" t="s">
        <v>10</v>
      </c>
      <c r="D48" s="6" t="s">
        <v>12</v>
      </c>
      <c r="E48" s="5" t="s">
        <v>41</v>
      </c>
      <c r="F48" s="5" t="s">
        <v>45</v>
      </c>
      <c r="G48" s="5" t="s">
        <v>23</v>
      </c>
    </row>
    <row r="49" spans="1:7" x14ac:dyDescent="0.35">
      <c r="A49" s="6">
        <v>80925547</v>
      </c>
      <c r="B49" s="6" t="s">
        <v>4</v>
      </c>
      <c r="C49" s="6" t="s">
        <v>7</v>
      </c>
      <c r="D49" s="6" t="s">
        <v>8</v>
      </c>
      <c r="E49" s="5" t="s">
        <v>41</v>
      </c>
      <c r="F49" s="5" t="s">
        <v>31</v>
      </c>
      <c r="G49" s="5" t="s">
        <v>23</v>
      </c>
    </row>
    <row r="50" spans="1:7" x14ac:dyDescent="0.35">
      <c r="A50" s="6">
        <v>80926388</v>
      </c>
      <c r="B50" s="6" t="s">
        <v>4</v>
      </c>
      <c r="C50" s="6" t="s">
        <v>9</v>
      </c>
      <c r="D50" s="6" t="s">
        <v>8</v>
      </c>
      <c r="E50" s="5" t="s">
        <v>32</v>
      </c>
      <c r="F50" s="5" t="s">
        <v>41</v>
      </c>
      <c r="G50" s="5" t="s">
        <v>53</v>
      </c>
    </row>
    <row r="51" spans="1:7" x14ac:dyDescent="0.35">
      <c r="A51" s="6">
        <v>80926602</v>
      </c>
      <c r="B51" s="6" t="s">
        <v>4</v>
      </c>
      <c r="C51" s="6" t="s">
        <v>7</v>
      </c>
      <c r="D51" s="6" t="s">
        <v>8</v>
      </c>
      <c r="E51" s="5" t="s">
        <v>23</v>
      </c>
      <c r="F51" s="5" t="s">
        <v>67</v>
      </c>
      <c r="G51" s="5" t="s">
        <v>41</v>
      </c>
    </row>
    <row r="52" spans="1:7" x14ac:dyDescent="0.35">
      <c r="A52" s="6">
        <v>80927494</v>
      </c>
      <c r="B52" s="6" t="s">
        <v>4</v>
      </c>
      <c r="C52" s="6" t="s">
        <v>9</v>
      </c>
      <c r="D52" s="6" t="s">
        <v>8</v>
      </c>
      <c r="E52" s="5" t="s">
        <v>35</v>
      </c>
      <c r="F52" s="5" t="s">
        <v>41</v>
      </c>
      <c r="G52" s="5" t="s">
        <v>46</v>
      </c>
    </row>
    <row r="53" spans="1:7" x14ac:dyDescent="0.35">
      <c r="A53" s="6">
        <v>80929813</v>
      </c>
      <c r="B53" s="6" t="s">
        <v>4</v>
      </c>
      <c r="C53" s="6" t="s">
        <v>7</v>
      </c>
      <c r="D53" s="6" t="s">
        <v>8</v>
      </c>
      <c r="E53" s="5" t="s">
        <v>100</v>
      </c>
      <c r="F53" s="5" t="s">
        <v>41</v>
      </c>
      <c r="G53" s="5" t="s">
        <v>105</v>
      </c>
    </row>
    <row r="54" spans="1:7" x14ac:dyDescent="0.35">
      <c r="A54" s="6">
        <v>80930730</v>
      </c>
      <c r="B54" s="6" t="s">
        <v>4</v>
      </c>
      <c r="C54" s="6" t="s">
        <v>9</v>
      </c>
      <c r="D54" s="6" t="s">
        <v>12</v>
      </c>
      <c r="E54" s="5" t="s">
        <v>33</v>
      </c>
      <c r="F54" s="5" t="s">
        <v>42</v>
      </c>
      <c r="G54" s="5" t="s">
        <v>230</v>
      </c>
    </row>
    <row r="55" spans="1:7" x14ac:dyDescent="0.35">
      <c r="A55" s="6">
        <v>80931726</v>
      </c>
      <c r="B55" s="6" t="s">
        <v>4</v>
      </c>
      <c r="C55" s="6" t="s">
        <v>10</v>
      </c>
      <c r="D55" s="6" t="s">
        <v>12</v>
      </c>
      <c r="E55" s="5" t="s">
        <v>41</v>
      </c>
      <c r="F55" s="5" t="s">
        <v>180</v>
      </c>
      <c r="G55" s="5" t="s">
        <v>45</v>
      </c>
    </row>
    <row r="56" spans="1:7" x14ac:dyDescent="0.35">
      <c r="A56" s="6">
        <v>80932703</v>
      </c>
      <c r="B56" s="6" t="s">
        <v>4</v>
      </c>
      <c r="C56" s="6" t="s">
        <v>7</v>
      </c>
      <c r="D56" s="6" t="s">
        <v>6</v>
      </c>
      <c r="E56" s="5" t="s">
        <v>102</v>
      </c>
      <c r="F56" s="5" t="s">
        <v>42</v>
      </c>
      <c r="G56" s="5" t="s">
        <v>36</v>
      </c>
    </row>
    <row r="57" spans="1:7" x14ac:dyDescent="0.35">
      <c r="A57" s="6">
        <v>80932933</v>
      </c>
      <c r="B57" s="6" t="s">
        <v>15</v>
      </c>
      <c r="C57" s="6" t="s">
        <v>9</v>
      </c>
      <c r="D57" s="6" t="s">
        <v>13</v>
      </c>
      <c r="E57" s="5" t="s">
        <v>78</v>
      </c>
      <c r="F57" s="5" t="s">
        <v>93</v>
      </c>
      <c r="G57" s="5" t="s">
        <v>33</v>
      </c>
    </row>
    <row r="58" spans="1:7" x14ac:dyDescent="0.35">
      <c r="A58" s="6">
        <v>80935566</v>
      </c>
      <c r="B58" s="6" t="s">
        <v>4</v>
      </c>
      <c r="C58" s="6" t="s">
        <v>9</v>
      </c>
      <c r="D58" s="6" t="s">
        <v>8</v>
      </c>
      <c r="E58" s="5" t="s">
        <v>41</v>
      </c>
      <c r="F58" s="5" t="s">
        <v>21</v>
      </c>
      <c r="G58" s="5" t="s">
        <v>234</v>
      </c>
    </row>
    <row r="59" spans="1:7" x14ac:dyDescent="0.35">
      <c r="A59" s="6">
        <v>80938035</v>
      </c>
      <c r="B59" s="6" t="s">
        <v>4</v>
      </c>
      <c r="C59" s="6" t="s">
        <v>7</v>
      </c>
      <c r="D59" s="6" t="s">
        <v>6</v>
      </c>
      <c r="E59" s="5" t="s">
        <v>23</v>
      </c>
      <c r="F59" s="5" t="s">
        <v>95</v>
      </c>
      <c r="G59" s="5" t="s">
        <v>235</v>
      </c>
    </row>
    <row r="60" spans="1:7" x14ac:dyDescent="0.35">
      <c r="A60" s="6">
        <v>80941519</v>
      </c>
      <c r="B60" s="6" t="s">
        <v>15</v>
      </c>
      <c r="C60" s="6" t="s">
        <v>9</v>
      </c>
      <c r="D60" s="6" t="s">
        <v>11</v>
      </c>
      <c r="E60" s="5" t="s">
        <v>141</v>
      </c>
      <c r="F60" s="5" t="s">
        <v>110</v>
      </c>
      <c r="G60" s="5" t="s">
        <v>41</v>
      </c>
    </row>
    <row r="61" spans="1:7" x14ac:dyDescent="0.35">
      <c r="A61" s="6">
        <v>80943871</v>
      </c>
      <c r="B61" s="6" t="s">
        <v>4</v>
      </c>
      <c r="C61" s="6" t="s">
        <v>9</v>
      </c>
      <c r="D61" s="6" t="s">
        <v>6</v>
      </c>
      <c r="E61" s="5" t="s">
        <v>111</v>
      </c>
      <c r="F61" s="5" t="s">
        <v>35</v>
      </c>
      <c r="G61" s="5" t="s">
        <v>93</v>
      </c>
    </row>
    <row r="62" spans="1:7" x14ac:dyDescent="0.35">
      <c r="A62" s="6">
        <v>80945570</v>
      </c>
      <c r="B62" s="6" t="s">
        <v>4</v>
      </c>
      <c r="C62" s="6" t="s">
        <v>7</v>
      </c>
      <c r="D62" s="6" t="s">
        <v>6</v>
      </c>
      <c r="E62" s="5" t="s">
        <v>87</v>
      </c>
      <c r="F62" s="5" t="s">
        <v>28</v>
      </c>
      <c r="G62" s="5" t="s">
        <v>41</v>
      </c>
    </row>
    <row r="63" spans="1:7" x14ac:dyDescent="0.35">
      <c r="A63" s="6">
        <v>80948704</v>
      </c>
      <c r="B63" s="6" t="s">
        <v>4</v>
      </c>
      <c r="C63" s="6" t="s">
        <v>10</v>
      </c>
      <c r="D63" s="6" t="s">
        <v>8</v>
      </c>
      <c r="E63" s="5" t="s">
        <v>23</v>
      </c>
      <c r="F63" s="5" t="s">
        <v>41</v>
      </c>
      <c r="G63" s="5" t="s">
        <v>66</v>
      </c>
    </row>
    <row r="64" spans="1:7" x14ac:dyDescent="0.35">
      <c r="A64" s="6">
        <v>80948833</v>
      </c>
      <c r="B64" s="6" t="s">
        <v>4</v>
      </c>
      <c r="C64" s="6" t="s">
        <v>9</v>
      </c>
      <c r="D64" s="6" t="s">
        <v>13</v>
      </c>
      <c r="E64" s="5" t="s">
        <v>28</v>
      </c>
      <c r="F64" s="5" t="s">
        <v>185</v>
      </c>
      <c r="G64" s="5" t="s">
        <v>41</v>
      </c>
    </row>
    <row r="65" spans="1:7" x14ac:dyDescent="0.35">
      <c r="A65" s="6">
        <v>80948949</v>
      </c>
      <c r="B65" s="6" t="s">
        <v>4</v>
      </c>
      <c r="C65" s="6" t="s">
        <v>7</v>
      </c>
      <c r="D65" s="6" t="s">
        <v>11</v>
      </c>
      <c r="E65" s="5" t="s">
        <v>50</v>
      </c>
      <c r="F65" s="5" t="s">
        <v>36</v>
      </c>
      <c r="G65" s="5" t="s">
        <v>41</v>
      </c>
    </row>
    <row r="66" spans="1:7" x14ac:dyDescent="0.35">
      <c r="A66" s="6">
        <v>80951120</v>
      </c>
      <c r="B66" s="6" t="s">
        <v>4</v>
      </c>
      <c r="C66" s="6" t="s">
        <v>7</v>
      </c>
      <c r="D66" s="6" t="s">
        <v>6</v>
      </c>
      <c r="E66" s="5" t="s">
        <v>112</v>
      </c>
      <c r="F66" s="5" t="s">
        <v>41</v>
      </c>
      <c r="G66" s="5" t="s">
        <v>29</v>
      </c>
    </row>
    <row r="67" spans="1:7" x14ac:dyDescent="0.35">
      <c r="A67" s="6">
        <v>80952936</v>
      </c>
      <c r="B67" s="6" t="s">
        <v>4</v>
      </c>
      <c r="C67" s="6" t="s">
        <v>7</v>
      </c>
      <c r="D67" s="6" t="s">
        <v>6</v>
      </c>
      <c r="E67" s="5" t="s">
        <v>32</v>
      </c>
      <c r="F67" s="5" t="s">
        <v>41</v>
      </c>
      <c r="G67" s="5" t="s">
        <v>162</v>
      </c>
    </row>
    <row r="68" spans="1:7" x14ac:dyDescent="0.35">
      <c r="A68" s="6">
        <v>80952973</v>
      </c>
      <c r="B68" s="6" t="s">
        <v>4</v>
      </c>
      <c r="C68" s="6" t="s">
        <v>9</v>
      </c>
      <c r="D68" s="6" t="s">
        <v>12</v>
      </c>
      <c r="E68" s="5" t="s">
        <v>28</v>
      </c>
      <c r="F68" s="5" t="s">
        <v>23</v>
      </c>
      <c r="G68" s="5" t="s">
        <v>41</v>
      </c>
    </row>
    <row r="69" spans="1:7" x14ac:dyDescent="0.35">
      <c r="A69" s="6">
        <v>80956681</v>
      </c>
      <c r="B69" s="6" t="s">
        <v>4</v>
      </c>
      <c r="C69" s="6" t="s">
        <v>14</v>
      </c>
      <c r="D69" s="6" t="s">
        <v>8</v>
      </c>
      <c r="E69" s="5" t="s">
        <v>67</v>
      </c>
      <c r="F69" s="5" t="s">
        <v>35</v>
      </c>
      <c r="G69" s="5" t="s">
        <v>41</v>
      </c>
    </row>
    <row r="70" spans="1:7" x14ac:dyDescent="0.35">
      <c r="A70" s="6">
        <v>80956727</v>
      </c>
      <c r="B70" s="6" t="s">
        <v>4</v>
      </c>
      <c r="C70" s="6" t="s">
        <v>7</v>
      </c>
      <c r="D70" s="6" t="s">
        <v>6</v>
      </c>
      <c r="E70" s="5" t="s">
        <v>45</v>
      </c>
      <c r="F70" s="5" t="s">
        <v>35</v>
      </c>
      <c r="G70" s="5" t="s">
        <v>41</v>
      </c>
    </row>
    <row r="71" spans="1:7" x14ac:dyDescent="0.35">
      <c r="A71" s="6">
        <v>80959221</v>
      </c>
      <c r="B71" s="6" t="s">
        <v>4</v>
      </c>
      <c r="C71" s="6" t="s">
        <v>10</v>
      </c>
      <c r="D71" s="6" t="s">
        <v>12</v>
      </c>
      <c r="E71" s="5" t="s">
        <v>23</v>
      </c>
      <c r="F71" s="5" t="s">
        <v>42</v>
      </c>
      <c r="G71" s="5" t="s">
        <v>93</v>
      </c>
    </row>
    <row r="72" spans="1:7" x14ac:dyDescent="0.35">
      <c r="A72" s="6">
        <v>80962318</v>
      </c>
      <c r="B72" s="6" t="s">
        <v>4</v>
      </c>
      <c r="C72" s="6" t="s">
        <v>7</v>
      </c>
      <c r="D72" s="6" t="s">
        <v>12</v>
      </c>
      <c r="E72" s="5" t="s">
        <v>28</v>
      </c>
      <c r="F72" s="5" t="s">
        <v>23</v>
      </c>
      <c r="G72" s="5" t="s">
        <v>41</v>
      </c>
    </row>
    <row r="73" spans="1:7" x14ac:dyDescent="0.35">
      <c r="A73" s="6">
        <v>80965471</v>
      </c>
      <c r="B73" s="6" t="s">
        <v>15</v>
      </c>
      <c r="C73" s="6" t="s">
        <v>9</v>
      </c>
      <c r="D73" s="6" t="s">
        <v>11</v>
      </c>
      <c r="E73" s="5" t="s">
        <v>36</v>
      </c>
      <c r="F73" s="5" t="s">
        <v>41</v>
      </c>
      <c r="G73" s="5" t="s">
        <v>61</v>
      </c>
    </row>
    <row r="74" spans="1:7" x14ac:dyDescent="0.35">
      <c r="A74" s="6">
        <v>80970660</v>
      </c>
      <c r="B74" s="6" t="s">
        <v>4</v>
      </c>
      <c r="C74" s="6" t="s">
        <v>7</v>
      </c>
      <c r="D74" s="6" t="s">
        <v>12</v>
      </c>
      <c r="E74" s="5" t="s">
        <v>21</v>
      </c>
      <c r="F74" s="5" t="s">
        <v>23</v>
      </c>
      <c r="G74" s="5" t="s">
        <v>41</v>
      </c>
    </row>
    <row r="75" spans="1:7" x14ac:dyDescent="0.35">
      <c r="A75" s="6">
        <v>80971807</v>
      </c>
      <c r="B75" s="6" t="s">
        <v>15</v>
      </c>
      <c r="C75" s="6" t="s">
        <v>9</v>
      </c>
      <c r="D75" s="6" t="s">
        <v>12</v>
      </c>
      <c r="E75" s="5" t="s">
        <v>50</v>
      </c>
      <c r="F75" s="5" t="s">
        <v>41</v>
      </c>
      <c r="G75" s="5" t="s">
        <v>162</v>
      </c>
    </row>
    <row r="76" spans="1:7" x14ac:dyDescent="0.35">
      <c r="A76" s="6">
        <v>80972806</v>
      </c>
      <c r="B76" s="6" t="s">
        <v>4</v>
      </c>
      <c r="C76" s="6" t="s">
        <v>9</v>
      </c>
      <c r="D76" s="6" t="s">
        <v>8</v>
      </c>
      <c r="E76" s="5" t="s">
        <v>41</v>
      </c>
      <c r="F76" s="5" t="s">
        <v>33</v>
      </c>
      <c r="G76" s="5" t="s">
        <v>239</v>
      </c>
    </row>
    <row r="77" spans="1:7" x14ac:dyDescent="0.35">
      <c r="A77" s="6">
        <v>80977813</v>
      </c>
      <c r="B77" s="6" t="s">
        <v>4</v>
      </c>
      <c r="C77" s="6" t="s">
        <v>7</v>
      </c>
      <c r="D77" s="6" t="s">
        <v>12</v>
      </c>
      <c r="E77" s="5" t="s">
        <v>41</v>
      </c>
      <c r="F77" s="5" t="s">
        <v>111</v>
      </c>
      <c r="G77" s="5" t="s">
        <v>162</v>
      </c>
    </row>
    <row r="78" spans="1:7" x14ac:dyDescent="0.35">
      <c r="A78" s="6">
        <v>80979690</v>
      </c>
      <c r="B78" s="6" t="s">
        <v>4</v>
      </c>
      <c r="C78" s="6" t="s">
        <v>10</v>
      </c>
      <c r="D78" s="6" t="s">
        <v>6</v>
      </c>
      <c r="E78" s="5" t="s">
        <v>93</v>
      </c>
      <c r="F78" s="5" t="s">
        <v>22</v>
      </c>
      <c r="G78" s="5" t="s">
        <v>113</v>
      </c>
    </row>
    <row r="79" spans="1:7" x14ac:dyDescent="0.35">
      <c r="A79" s="6">
        <v>80979834</v>
      </c>
      <c r="B79" s="6" t="s">
        <v>4</v>
      </c>
      <c r="C79" s="6" t="s">
        <v>7</v>
      </c>
      <c r="D79" s="6" t="s">
        <v>12</v>
      </c>
      <c r="E79" s="5" t="s">
        <v>50</v>
      </c>
      <c r="F79" s="5" t="s">
        <v>135</v>
      </c>
      <c r="G79" s="5" t="s">
        <v>52</v>
      </c>
    </row>
    <row r="80" spans="1:7" x14ac:dyDescent="0.35">
      <c r="A80" s="6">
        <v>80980887</v>
      </c>
      <c r="B80" s="6" t="s">
        <v>4</v>
      </c>
      <c r="C80" s="6" t="s">
        <v>9</v>
      </c>
      <c r="D80" s="6" t="s">
        <v>11</v>
      </c>
      <c r="E80" s="5" t="s">
        <v>32</v>
      </c>
      <c r="F80" s="5" t="s">
        <v>99</v>
      </c>
      <c r="G80" s="5" t="s">
        <v>41</v>
      </c>
    </row>
    <row r="81" spans="1:7" x14ac:dyDescent="0.35">
      <c r="A81" s="6">
        <v>80982357</v>
      </c>
      <c r="B81" s="6" t="s">
        <v>4</v>
      </c>
      <c r="C81" s="6" t="s">
        <v>10</v>
      </c>
      <c r="D81" s="6" t="s">
        <v>8</v>
      </c>
      <c r="E81" s="5" t="s">
        <v>41</v>
      </c>
      <c r="F81" s="5" t="s">
        <v>138</v>
      </c>
      <c r="G81" s="5" t="s">
        <v>35</v>
      </c>
    </row>
    <row r="82" spans="1:7" x14ac:dyDescent="0.35">
      <c r="A82" s="6">
        <v>80986249</v>
      </c>
      <c r="B82" s="6" t="s">
        <v>4</v>
      </c>
      <c r="C82" s="6" t="s">
        <v>9</v>
      </c>
      <c r="D82" s="6" t="s">
        <v>6</v>
      </c>
      <c r="E82" s="5" t="s">
        <v>118</v>
      </c>
      <c r="F82" s="5" t="s">
        <v>93</v>
      </c>
      <c r="G82" s="5" t="s">
        <v>36</v>
      </c>
    </row>
    <row r="83" spans="1:7" x14ac:dyDescent="0.35">
      <c r="A83" s="6">
        <v>80991359</v>
      </c>
      <c r="B83" s="6" t="s">
        <v>4</v>
      </c>
      <c r="C83" s="6" t="s">
        <v>14</v>
      </c>
      <c r="D83" s="6" t="s">
        <v>11</v>
      </c>
      <c r="E83" s="5" t="s">
        <v>28</v>
      </c>
      <c r="F83" s="5" t="s">
        <v>36</v>
      </c>
      <c r="G83" s="5" t="s">
        <v>41</v>
      </c>
    </row>
    <row r="84" spans="1:7" x14ac:dyDescent="0.35">
      <c r="A84" s="6">
        <v>80997722</v>
      </c>
      <c r="B84" s="6" t="s">
        <v>4</v>
      </c>
      <c r="C84" s="6" t="s">
        <v>7</v>
      </c>
      <c r="D84" s="6" t="s">
        <v>8</v>
      </c>
      <c r="E84" s="5" t="s">
        <v>35</v>
      </c>
      <c r="F84" s="5" t="s">
        <v>93</v>
      </c>
      <c r="G84" s="5" t="s">
        <v>162</v>
      </c>
    </row>
    <row r="85" spans="1:7" x14ac:dyDescent="0.35">
      <c r="A85" s="6">
        <v>81004107</v>
      </c>
      <c r="B85" s="6" t="s">
        <v>4</v>
      </c>
      <c r="C85" s="6" t="s">
        <v>7</v>
      </c>
      <c r="D85" s="6" t="s">
        <v>8</v>
      </c>
      <c r="E85" s="5" t="s">
        <v>41</v>
      </c>
      <c r="F85" s="5" t="s">
        <v>113</v>
      </c>
      <c r="G85" s="5" t="s">
        <v>29</v>
      </c>
    </row>
    <row r="86" spans="1:7" x14ac:dyDescent="0.35">
      <c r="A86" s="6">
        <v>81011724</v>
      </c>
      <c r="B86" s="6" t="s">
        <v>4</v>
      </c>
      <c r="C86" s="6" t="s">
        <v>10</v>
      </c>
      <c r="D86" s="6" t="s">
        <v>11</v>
      </c>
      <c r="E86" s="5" t="s">
        <v>93</v>
      </c>
      <c r="F86" s="5" t="s">
        <v>84</v>
      </c>
      <c r="G86" s="5" t="s">
        <v>41</v>
      </c>
    </row>
    <row r="87" spans="1:7" x14ac:dyDescent="0.35">
      <c r="A87" s="6">
        <v>81013860</v>
      </c>
      <c r="B87" s="6" t="s">
        <v>4</v>
      </c>
      <c r="C87" s="6" t="s">
        <v>9</v>
      </c>
      <c r="D87" s="6" t="s">
        <v>13</v>
      </c>
      <c r="E87" s="5" t="s">
        <v>36</v>
      </c>
      <c r="F87" s="5" t="s">
        <v>41</v>
      </c>
      <c r="G87" s="5" t="s">
        <v>162</v>
      </c>
    </row>
    <row r="88" spans="1:7" x14ac:dyDescent="0.35">
      <c r="A88" s="6">
        <v>81023559</v>
      </c>
      <c r="B88" s="6" t="s">
        <v>4</v>
      </c>
      <c r="C88" s="6" t="s">
        <v>9</v>
      </c>
      <c r="D88" s="6" t="s">
        <v>8</v>
      </c>
      <c r="E88" s="5" t="s">
        <v>50</v>
      </c>
      <c r="F88" s="5" t="s">
        <v>36</v>
      </c>
      <c r="G88" s="5" t="s">
        <v>41</v>
      </c>
    </row>
    <row r="89" spans="1:7" x14ac:dyDescent="0.35">
      <c r="A89" s="6">
        <v>81025804</v>
      </c>
      <c r="B89" s="6" t="s">
        <v>4</v>
      </c>
      <c r="C89" s="6" t="s">
        <v>10</v>
      </c>
      <c r="D89" s="6" t="s">
        <v>12</v>
      </c>
      <c r="E89" s="5" t="s">
        <v>39</v>
      </c>
      <c r="F89" s="5" t="s">
        <v>150</v>
      </c>
      <c r="G89" s="5" t="s">
        <v>41</v>
      </c>
    </row>
    <row r="90" spans="1:7" x14ac:dyDescent="0.35">
      <c r="A90" s="6">
        <v>81030487</v>
      </c>
      <c r="B90" s="6" t="s">
        <v>15</v>
      </c>
      <c r="C90" s="6" t="s">
        <v>14</v>
      </c>
      <c r="D90" s="6" t="s">
        <v>6</v>
      </c>
      <c r="E90" s="5" t="s">
        <v>41</v>
      </c>
      <c r="F90" s="5" t="s">
        <v>150</v>
      </c>
      <c r="G90" s="5" t="s">
        <v>32</v>
      </c>
    </row>
    <row r="91" spans="1:7" x14ac:dyDescent="0.35">
      <c r="A91" s="6">
        <v>81040038</v>
      </c>
      <c r="B91" s="6" t="s">
        <v>4</v>
      </c>
      <c r="C91" s="6" t="s">
        <v>7</v>
      </c>
      <c r="D91" s="6" t="s">
        <v>8</v>
      </c>
      <c r="E91" s="5" t="s">
        <v>68</v>
      </c>
      <c r="F91" s="5" t="s">
        <v>41</v>
      </c>
      <c r="G91" s="5" t="s">
        <v>36</v>
      </c>
    </row>
    <row r="92" spans="1:7" x14ac:dyDescent="0.35">
      <c r="A92" s="6">
        <v>81040715</v>
      </c>
      <c r="B92" s="6" t="s">
        <v>4</v>
      </c>
      <c r="C92" s="6" t="s">
        <v>7</v>
      </c>
      <c r="D92" s="6" t="s">
        <v>8</v>
      </c>
      <c r="E92" s="5" t="s">
        <v>23</v>
      </c>
      <c r="F92" s="5" t="s">
        <v>41</v>
      </c>
      <c r="G92" s="5" t="s">
        <v>46</v>
      </c>
    </row>
    <row r="93" spans="1:7" x14ac:dyDescent="0.35">
      <c r="A93" s="6">
        <v>81041856</v>
      </c>
      <c r="B93" s="6" t="s">
        <v>4</v>
      </c>
      <c r="C93" s="6" t="s">
        <v>10</v>
      </c>
      <c r="D93" s="6" t="s">
        <v>6</v>
      </c>
      <c r="E93" s="5" t="s">
        <v>22</v>
      </c>
      <c r="F93" s="5" t="s">
        <v>28</v>
      </c>
      <c r="G93" s="5" t="s">
        <v>41</v>
      </c>
    </row>
    <row r="94" spans="1:7" x14ac:dyDescent="0.35">
      <c r="A94" s="6">
        <v>81043164</v>
      </c>
      <c r="B94" s="6" t="s">
        <v>15</v>
      </c>
      <c r="C94" s="6" t="s">
        <v>9</v>
      </c>
      <c r="D94" s="6" t="s">
        <v>6</v>
      </c>
      <c r="E94" s="5" t="s">
        <v>141</v>
      </c>
      <c r="F94" s="5" t="s">
        <v>93</v>
      </c>
      <c r="G94" s="5" t="s">
        <v>60</v>
      </c>
    </row>
    <row r="95" spans="1:7" x14ac:dyDescent="0.35">
      <c r="A95" s="6">
        <v>81050743</v>
      </c>
      <c r="B95" s="6" t="s">
        <v>4</v>
      </c>
      <c r="C95" s="6" t="s">
        <v>9</v>
      </c>
      <c r="D95" s="6" t="s">
        <v>13</v>
      </c>
      <c r="E95" s="5" t="s">
        <v>122</v>
      </c>
      <c r="F95" s="5" t="s">
        <v>35</v>
      </c>
      <c r="G95" s="5" t="s">
        <v>150</v>
      </c>
    </row>
    <row r="96" spans="1:7" x14ac:dyDescent="0.35">
      <c r="A96" s="6">
        <v>81055445</v>
      </c>
      <c r="B96" s="6" t="s">
        <v>4</v>
      </c>
      <c r="C96" s="6" t="s">
        <v>7</v>
      </c>
      <c r="D96" s="6" t="s">
        <v>6</v>
      </c>
      <c r="E96" s="5" t="s">
        <v>124</v>
      </c>
      <c r="F96" s="5" t="s">
        <v>35</v>
      </c>
      <c r="G96" s="5" t="s">
        <v>33</v>
      </c>
    </row>
    <row r="97" spans="1:7" x14ac:dyDescent="0.35">
      <c r="A97" s="6">
        <v>81056651</v>
      </c>
      <c r="B97" s="6" t="s">
        <v>4</v>
      </c>
      <c r="C97" s="6" t="s">
        <v>9</v>
      </c>
      <c r="D97" s="6" t="s">
        <v>11</v>
      </c>
      <c r="E97" s="5" t="s">
        <v>126</v>
      </c>
      <c r="F97" s="5" t="s">
        <v>35</v>
      </c>
      <c r="G97" s="5" t="s">
        <v>244</v>
      </c>
    </row>
    <row r="98" spans="1:7" x14ac:dyDescent="0.35">
      <c r="A98" s="6">
        <v>81057190</v>
      </c>
      <c r="B98" s="6" t="s">
        <v>4</v>
      </c>
      <c r="C98" s="6" t="s">
        <v>9</v>
      </c>
      <c r="D98" s="6" t="s">
        <v>8</v>
      </c>
      <c r="E98" s="5" t="s">
        <v>23</v>
      </c>
      <c r="F98" s="5" t="s">
        <v>41</v>
      </c>
      <c r="G98" s="5" t="s">
        <v>36</v>
      </c>
    </row>
    <row r="99" spans="1:7" x14ac:dyDescent="0.35">
      <c r="A99" s="6">
        <v>81059027</v>
      </c>
      <c r="B99" s="6" t="s">
        <v>4</v>
      </c>
      <c r="C99" s="6" t="s">
        <v>9</v>
      </c>
      <c r="D99" s="6" t="s">
        <v>13</v>
      </c>
      <c r="E99" s="5" t="s">
        <v>41</v>
      </c>
      <c r="F99" s="5" t="s">
        <v>153</v>
      </c>
      <c r="G99" s="5" t="s">
        <v>87</v>
      </c>
    </row>
    <row r="100" spans="1:7" x14ac:dyDescent="0.35">
      <c r="A100" s="6">
        <v>81068835</v>
      </c>
      <c r="B100" s="6" t="s">
        <v>4</v>
      </c>
      <c r="C100" s="6" t="s">
        <v>10</v>
      </c>
      <c r="D100" s="6" t="s">
        <v>8</v>
      </c>
      <c r="E100" s="5" t="s">
        <v>125</v>
      </c>
      <c r="F100" s="5" t="s">
        <v>112</v>
      </c>
      <c r="G100" s="5" t="s">
        <v>41</v>
      </c>
    </row>
    <row r="101" spans="1:7" x14ac:dyDescent="0.35">
      <c r="A101" s="6">
        <v>81070426</v>
      </c>
      <c r="B101" s="6" t="s">
        <v>4</v>
      </c>
      <c r="C101" s="6" t="s">
        <v>9</v>
      </c>
      <c r="D101" s="6" t="s">
        <v>6</v>
      </c>
      <c r="E101" s="5" t="s">
        <v>20</v>
      </c>
      <c r="F101" s="5" t="s">
        <v>80</v>
      </c>
      <c r="G101" s="5" t="s">
        <v>41</v>
      </c>
    </row>
    <row r="102" spans="1:7" x14ac:dyDescent="0.35">
      <c r="A102" s="6">
        <v>81084964</v>
      </c>
      <c r="B102" s="6" t="s">
        <v>4</v>
      </c>
      <c r="C102" s="6" t="s">
        <v>7</v>
      </c>
      <c r="D102" s="6" t="s">
        <v>6</v>
      </c>
      <c r="E102" s="5" t="s">
        <v>42</v>
      </c>
      <c r="F102" s="5" t="s">
        <v>87</v>
      </c>
      <c r="G102" s="5" t="s">
        <v>41</v>
      </c>
    </row>
    <row r="103" spans="1:7" x14ac:dyDescent="0.35">
      <c r="A103" s="6">
        <v>81088440</v>
      </c>
      <c r="B103" s="6" t="s">
        <v>4</v>
      </c>
      <c r="C103" s="6" t="s">
        <v>7</v>
      </c>
      <c r="D103" s="6" t="s">
        <v>12</v>
      </c>
      <c r="E103" s="5" t="s">
        <v>28</v>
      </c>
      <c r="F103" s="5" t="s">
        <v>200</v>
      </c>
      <c r="G103" s="5" t="s">
        <v>33</v>
      </c>
    </row>
    <row r="104" spans="1:7" x14ac:dyDescent="0.35">
      <c r="A104" s="6">
        <v>81090450</v>
      </c>
      <c r="B104" s="6" t="s">
        <v>4</v>
      </c>
      <c r="C104" s="6" t="s">
        <v>9</v>
      </c>
      <c r="D104" s="6" t="s">
        <v>8</v>
      </c>
      <c r="E104" s="5" t="s">
        <v>28</v>
      </c>
      <c r="F104" s="5" t="s">
        <v>20</v>
      </c>
      <c r="G104" s="5" t="s">
        <v>41</v>
      </c>
    </row>
    <row r="105" spans="1:7" x14ac:dyDescent="0.35">
      <c r="A105" s="6">
        <v>81101042</v>
      </c>
      <c r="B105" s="6" t="s">
        <v>4</v>
      </c>
      <c r="C105" s="6" t="s">
        <v>10</v>
      </c>
      <c r="D105" s="6" t="s">
        <v>11</v>
      </c>
      <c r="E105" s="5" t="s">
        <v>130</v>
      </c>
      <c r="F105" s="5" t="s">
        <v>35</v>
      </c>
      <c r="G105" s="5" t="s">
        <v>41</v>
      </c>
    </row>
    <row r="106" spans="1:7" x14ac:dyDescent="0.35">
      <c r="A106" s="6">
        <v>81107877</v>
      </c>
      <c r="B106" s="6" t="s">
        <v>4</v>
      </c>
      <c r="C106" s="6" t="s">
        <v>10</v>
      </c>
      <c r="D106" s="6" t="s">
        <v>12</v>
      </c>
      <c r="E106" s="5" t="s">
        <v>33</v>
      </c>
      <c r="F106" s="5" t="s">
        <v>41</v>
      </c>
      <c r="G106" s="5" t="s">
        <v>35</v>
      </c>
    </row>
    <row r="107" spans="1:7" x14ac:dyDescent="0.35">
      <c r="A107" s="6">
        <v>81110773</v>
      </c>
      <c r="B107" s="6" t="s">
        <v>4</v>
      </c>
      <c r="C107" s="6" t="s">
        <v>9</v>
      </c>
      <c r="D107" s="6" t="s">
        <v>6</v>
      </c>
      <c r="E107" s="5" t="s">
        <v>41</v>
      </c>
      <c r="F107" s="5" t="s">
        <v>20</v>
      </c>
      <c r="G107" s="5" t="s">
        <v>52</v>
      </c>
    </row>
    <row r="108" spans="1:7" x14ac:dyDescent="0.35">
      <c r="A108" s="6">
        <v>81128688</v>
      </c>
      <c r="B108" s="6" t="s">
        <v>4</v>
      </c>
      <c r="C108" s="6" t="s">
        <v>9</v>
      </c>
      <c r="D108" s="6" t="s">
        <v>8</v>
      </c>
      <c r="E108" s="5" t="s">
        <v>79</v>
      </c>
      <c r="F108" s="5" t="s">
        <v>86</v>
      </c>
      <c r="G108" s="5" t="s">
        <v>41</v>
      </c>
    </row>
    <row r="109" spans="1:7" x14ac:dyDescent="0.35">
      <c r="A109" s="6">
        <v>81131977</v>
      </c>
      <c r="B109" s="6" t="s">
        <v>4</v>
      </c>
      <c r="C109" s="6" t="s">
        <v>10</v>
      </c>
      <c r="D109" s="6" t="s">
        <v>12</v>
      </c>
      <c r="E109" s="5" t="s">
        <v>45</v>
      </c>
      <c r="F109" s="5" t="s">
        <v>31</v>
      </c>
      <c r="G109" s="5" t="s">
        <v>41</v>
      </c>
    </row>
    <row r="110" spans="1:7" x14ac:dyDescent="0.35">
      <c r="A110" s="6">
        <v>81139376</v>
      </c>
      <c r="B110" s="6" t="s">
        <v>4</v>
      </c>
      <c r="C110" s="6" t="s">
        <v>9</v>
      </c>
      <c r="D110" s="6" t="s">
        <v>12</v>
      </c>
      <c r="E110" s="5" t="s">
        <v>132</v>
      </c>
      <c r="F110" s="5" t="s">
        <v>41</v>
      </c>
      <c r="G110" s="5" t="s">
        <v>105</v>
      </c>
    </row>
    <row r="111" spans="1:7" x14ac:dyDescent="0.35">
      <c r="A111" s="6">
        <v>81141557</v>
      </c>
      <c r="B111" s="6" t="s">
        <v>15</v>
      </c>
      <c r="C111" s="6" t="s">
        <v>7</v>
      </c>
      <c r="D111" s="6" t="s">
        <v>12</v>
      </c>
      <c r="E111" s="5" t="s">
        <v>153</v>
      </c>
      <c r="F111" s="5" t="s">
        <v>111</v>
      </c>
      <c r="G111" s="5" t="s">
        <v>41</v>
      </c>
    </row>
    <row r="112" spans="1:7" x14ac:dyDescent="0.35">
      <c r="A112" s="6">
        <v>81142717</v>
      </c>
      <c r="B112" s="6" t="s">
        <v>4</v>
      </c>
      <c r="C112" s="6" t="s">
        <v>9</v>
      </c>
      <c r="D112" s="6" t="s">
        <v>6</v>
      </c>
      <c r="E112" s="5" t="s">
        <v>23</v>
      </c>
      <c r="F112" s="5" t="s">
        <v>41</v>
      </c>
      <c r="G112" s="5" t="s">
        <v>52</v>
      </c>
    </row>
    <row r="113" spans="1:7" x14ac:dyDescent="0.35">
      <c r="A113" s="6">
        <v>81167173</v>
      </c>
      <c r="B113" s="6" t="s">
        <v>4</v>
      </c>
      <c r="C113" s="6" t="s">
        <v>7</v>
      </c>
      <c r="D113" s="6" t="s">
        <v>6</v>
      </c>
      <c r="E113" s="5" t="s">
        <v>23</v>
      </c>
      <c r="F113" s="5" t="s">
        <v>41</v>
      </c>
      <c r="G113" s="5" t="s">
        <v>28</v>
      </c>
    </row>
    <row r="114" spans="1:7" x14ac:dyDescent="0.35">
      <c r="A114" s="6">
        <v>81176885</v>
      </c>
      <c r="B114" s="6" t="s">
        <v>4</v>
      </c>
      <c r="C114" s="6" t="s">
        <v>9</v>
      </c>
      <c r="D114" s="6" t="s">
        <v>8</v>
      </c>
      <c r="E114" s="5" t="s">
        <v>135</v>
      </c>
      <c r="F114" s="5" t="s">
        <v>23</v>
      </c>
      <c r="G114" s="5" t="s">
        <v>46</v>
      </c>
    </row>
    <row r="115" spans="1:7" x14ac:dyDescent="0.35">
      <c r="A115" s="6">
        <v>81306949</v>
      </c>
      <c r="B115" s="6" t="s">
        <v>4</v>
      </c>
      <c r="C115" s="6" t="s">
        <v>7</v>
      </c>
      <c r="D115" s="6" t="s">
        <v>12</v>
      </c>
      <c r="E115" s="5" t="s">
        <v>40</v>
      </c>
      <c r="F115" s="5" t="s">
        <v>66</v>
      </c>
      <c r="G115" s="5" t="s">
        <v>72</v>
      </c>
    </row>
    <row r="116" spans="1:7" x14ac:dyDescent="0.35">
      <c r="A116" s="6">
        <v>81382328</v>
      </c>
      <c r="B116" s="6" t="s">
        <v>4</v>
      </c>
      <c r="C116" s="6" t="s">
        <v>9</v>
      </c>
      <c r="D116" s="6" t="s">
        <v>12</v>
      </c>
      <c r="E116" s="5" t="s">
        <v>137</v>
      </c>
      <c r="F116" s="5" t="s">
        <v>41</v>
      </c>
      <c r="G116" s="5" t="s">
        <v>19</v>
      </c>
    </row>
    <row r="117" spans="1:7" x14ac:dyDescent="0.35">
      <c r="A117" s="6">
        <v>81522174</v>
      </c>
      <c r="B117" s="6" t="s">
        <v>4</v>
      </c>
      <c r="C117" s="6" t="s">
        <v>9</v>
      </c>
      <c r="D117" s="6" t="s">
        <v>8</v>
      </c>
      <c r="E117" s="5" t="s">
        <v>35</v>
      </c>
      <c r="F117" s="5" t="s">
        <v>21</v>
      </c>
      <c r="G117" s="5" t="s">
        <v>41</v>
      </c>
    </row>
  </sheetData>
  <autoFilter ref="A1:M117" xr:uid="{5F6D84DC-9561-410E-A08F-45D071A449D5}"/>
  <sortState ref="A2:G118">
    <sortCondition ref="A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A2C22-E429-48CA-9249-A8FAAEDA8A9E}">
  <dimension ref="A1:X107"/>
  <sheetViews>
    <sheetView topLeftCell="A14" workbookViewId="0">
      <selection activeCell="A29" sqref="A29:G29"/>
    </sheetView>
  </sheetViews>
  <sheetFormatPr defaultRowHeight="14.5" x14ac:dyDescent="0.35"/>
  <cols>
    <col min="1" max="9" width="8.7265625" customWidth="1"/>
    <col min="14" max="14" width="11.1796875" customWidth="1"/>
  </cols>
  <sheetData>
    <row r="1" spans="1:24" x14ac:dyDescent="0.35">
      <c r="A1" s="6" t="s">
        <v>0</v>
      </c>
      <c r="B1" s="6" t="s">
        <v>1</v>
      </c>
      <c r="C1" s="6" t="s">
        <v>2</v>
      </c>
      <c r="D1" s="6" t="s">
        <v>3</v>
      </c>
      <c r="E1" s="5" t="s">
        <v>18</v>
      </c>
      <c r="F1" s="5" t="s">
        <v>158</v>
      </c>
      <c r="G1" s="5" t="s">
        <v>211</v>
      </c>
      <c r="J1" s="5"/>
      <c r="K1" t="s">
        <v>259</v>
      </c>
      <c r="L1" t="s">
        <v>260</v>
      </c>
      <c r="M1" s="8" t="s">
        <v>2</v>
      </c>
      <c r="N1" t="s">
        <v>269</v>
      </c>
    </row>
    <row r="2" spans="1:24" x14ac:dyDescent="0.35">
      <c r="A2" s="6">
        <v>79577258</v>
      </c>
      <c r="B2" s="6" t="s">
        <v>4</v>
      </c>
      <c r="C2" s="6" t="s">
        <v>7</v>
      </c>
      <c r="D2" s="6" t="s">
        <v>6</v>
      </c>
      <c r="E2" s="5" t="s">
        <v>21</v>
      </c>
      <c r="F2" s="5" t="s">
        <v>35</v>
      </c>
      <c r="G2" s="5" t="s">
        <v>36</v>
      </c>
      <c r="J2" t="s">
        <v>5</v>
      </c>
      <c r="K2">
        <f>COUNTIF(C:C,"*30*")</f>
        <v>3</v>
      </c>
      <c r="L2">
        <v>32</v>
      </c>
      <c r="M2" s="9">
        <f>K2/L2</f>
        <v>9.375E-2</v>
      </c>
      <c r="N2">
        <f>L2-K2</f>
        <v>29</v>
      </c>
    </row>
    <row r="3" spans="1:24" x14ac:dyDescent="0.35">
      <c r="A3" s="6">
        <v>79577480</v>
      </c>
      <c r="B3" s="6" t="s">
        <v>4</v>
      </c>
      <c r="C3" s="6" t="s">
        <v>14</v>
      </c>
      <c r="D3" s="6" t="s">
        <v>11</v>
      </c>
      <c r="E3" s="5" t="s">
        <v>35</v>
      </c>
      <c r="F3" s="5" t="s">
        <v>28</v>
      </c>
      <c r="G3" s="5" t="s">
        <v>36</v>
      </c>
      <c r="J3" t="s">
        <v>10</v>
      </c>
      <c r="K3">
        <f>COUNTIF(C:C,"*50*")</f>
        <v>11</v>
      </c>
      <c r="L3">
        <v>117</v>
      </c>
      <c r="M3" s="9">
        <f>K3/L3</f>
        <v>9.4017094017094016E-2</v>
      </c>
      <c r="N3">
        <f t="shared" ref="N3:N6" si="0">L3-K3</f>
        <v>106</v>
      </c>
      <c r="W3" t="s">
        <v>284</v>
      </c>
      <c r="X3">
        <v>2.6800000000000001E-2</v>
      </c>
    </row>
    <row r="4" spans="1:24" x14ac:dyDescent="0.35">
      <c r="A4" s="6">
        <v>79577149</v>
      </c>
      <c r="B4" s="6" t="s">
        <v>4</v>
      </c>
      <c r="C4" s="6" t="s">
        <v>9</v>
      </c>
      <c r="D4" s="6" t="s">
        <v>6</v>
      </c>
      <c r="E4" s="5" t="s">
        <v>36</v>
      </c>
      <c r="F4" s="5" t="s">
        <v>29</v>
      </c>
      <c r="G4" s="5" t="s">
        <v>150</v>
      </c>
      <c r="J4" t="s">
        <v>7</v>
      </c>
      <c r="K4">
        <f>COUNTIF(C:C,"*60*")</f>
        <v>36</v>
      </c>
      <c r="L4">
        <v>300</v>
      </c>
      <c r="M4" s="9">
        <f>K4/L4</f>
        <v>0.12</v>
      </c>
      <c r="N4">
        <f t="shared" si="0"/>
        <v>264</v>
      </c>
      <c r="W4" t="s">
        <v>285</v>
      </c>
      <c r="X4">
        <v>4.6300000000000001E-2</v>
      </c>
    </row>
    <row r="5" spans="1:24" x14ac:dyDescent="0.35">
      <c r="A5" s="6">
        <v>79577377</v>
      </c>
      <c r="B5" s="6" t="s">
        <v>4</v>
      </c>
      <c r="C5" s="6" t="s">
        <v>9</v>
      </c>
      <c r="D5" s="6" t="s">
        <v>13</v>
      </c>
      <c r="E5" s="5" t="s">
        <v>28</v>
      </c>
      <c r="F5" s="5" t="s">
        <v>36</v>
      </c>
      <c r="G5" s="5" t="s">
        <v>32</v>
      </c>
      <c r="J5" t="s">
        <v>9</v>
      </c>
      <c r="K5">
        <f>COUNTIF(C:C,"*70*")</f>
        <v>42</v>
      </c>
      <c r="L5">
        <v>281</v>
      </c>
      <c r="M5" s="9">
        <f>K5/L5</f>
        <v>0.1494661921708185</v>
      </c>
      <c r="N5">
        <f t="shared" si="0"/>
        <v>239</v>
      </c>
    </row>
    <row r="6" spans="1:24" x14ac:dyDescent="0.35">
      <c r="A6" s="6">
        <v>79578958</v>
      </c>
      <c r="B6" s="6" t="s">
        <v>4</v>
      </c>
      <c r="C6" s="6" t="s">
        <v>9</v>
      </c>
      <c r="D6" s="6" t="s">
        <v>8</v>
      </c>
      <c r="E6" s="5" t="s">
        <v>31</v>
      </c>
      <c r="F6" s="5" t="s">
        <v>41</v>
      </c>
      <c r="G6" s="5" t="s">
        <v>36</v>
      </c>
      <c r="J6" t="s">
        <v>14</v>
      </c>
      <c r="K6">
        <f>COUNTIF(C:C,"*80*")</f>
        <v>12</v>
      </c>
      <c r="L6">
        <v>52</v>
      </c>
      <c r="M6" s="9">
        <f>K6/L6</f>
        <v>0.23076923076923078</v>
      </c>
      <c r="N6">
        <f t="shared" si="0"/>
        <v>40</v>
      </c>
    </row>
    <row r="7" spans="1:24" x14ac:dyDescent="0.35">
      <c r="A7" s="6">
        <v>79582456</v>
      </c>
      <c r="B7" s="6" t="s">
        <v>4</v>
      </c>
      <c r="C7" s="6" t="s">
        <v>9</v>
      </c>
      <c r="D7" s="6" t="s">
        <v>6</v>
      </c>
      <c r="E7" s="5" t="s">
        <v>35</v>
      </c>
      <c r="F7" s="5" t="s">
        <v>53</v>
      </c>
      <c r="G7" s="5" t="s">
        <v>36</v>
      </c>
      <c r="M7" s="9"/>
    </row>
    <row r="8" spans="1:24" x14ac:dyDescent="0.35">
      <c r="A8" s="6">
        <v>79582643</v>
      </c>
      <c r="B8" s="6" t="s">
        <v>4</v>
      </c>
      <c r="C8" s="6" t="s">
        <v>7</v>
      </c>
      <c r="D8" s="6" t="s">
        <v>8</v>
      </c>
      <c r="E8" s="5" t="s">
        <v>35</v>
      </c>
      <c r="F8" s="5" t="s">
        <v>31</v>
      </c>
      <c r="G8" s="5" t="s">
        <v>36</v>
      </c>
      <c r="K8" t="s">
        <v>259</v>
      </c>
      <c r="L8" t="s">
        <v>260</v>
      </c>
      <c r="M8" s="8" t="s">
        <v>3</v>
      </c>
      <c r="N8" t="s">
        <v>269</v>
      </c>
    </row>
    <row r="9" spans="1:24" x14ac:dyDescent="0.35">
      <c r="A9" s="6">
        <v>79582809</v>
      </c>
      <c r="B9" s="6" t="s">
        <v>4</v>
      </c>
      <c r="C9" s="6" t="s">
        <v>7</v>
      </c>
      <c r="D9" s="6" t="s">
        <v>11</v>
      </c>
      <c r="E9" s="5" t="s">
        <v>36</v>
      </c>
      <c r="F9" s="5" t="s">
        <v>61</v>
      </c>
      <c r="G9" s="5" t="s">
        <v>162</v>
      </c>
      <c r="J9" s="6" t="s">
        <v>12</v>
      </c>
      <c r="K9">
        <f>COUNTIF(D2:D107,"*Less*")</f>
        <v>10</v>
      </c>
      <c r="L9">
        <v>134</v>
      </c>
      <c r="M9" s="9">
        <f>K9/L9</f>
        <v>7.4626865671641784E-2</v>
      </c>
      <c r="N9">
        <f>L9-K9</f>
        <v>124</v>
      </c>
    </row>
    <row r="10" spans="1:24" x14ac:dyDescent="0.35">
      <c r="A10" s="6">
        <v>79583888</v>
      </c>
      <c r="B10" s="6" t="s">
        <v>4</v>
      </c>
      <c r="C10" s="6" t="s">
        <v>9</v>
      </c>
      <c r="D10" s="6" t="s">
        <v>6</v>
      </c>
      <c r="E10" s="5" t="s">
        <v>35</v>
      </c>
      <c r="F10" s="5" t="s">
        <v>53</v>
      </c>
      <c r="G10" s="5" t="s">
        <v>36</v>
      </c>
      <c r="J10" s="6" t="s">
        <v>8</v>
      </c>
      <c r="K10">
        <f>COUNTIF(D2:D107,"*5*")</f>
        <v>38</v>
      </c>
      <c r="L10">
        <v>313</v>
      </c>
      <c r="M10" s="9">
        <f>K10/L10</f>
        <v>0.12140575079872204</v>
      </c>
      <c r="N10">
        <f t="shared" ref="N10:N13" si="1">L10-K10</f>
        <v>275</v>
      </c>
    </row>
    <row r="11" spans="1:24" x14ac:dyDescent="0.35">
      <c r="A11" s="6">
        <v>79586404</v>
      </c>
      <c r="B11" s="6" t="s">
        <v>4</v>
      </c>
      <c r="C11" s="6" t="s">
        <v>9</v>
      </c>
      <c r="D11" s="6" t="s">
        <v>6</v>
      </c>
      <c r="E11" s="5" t="s">
        <v>51</v>
      </c>
      <c r="F11" s="5" t="s">
        <v>51</v>
      </c>
      <c r="G11" s="5" t="s">
        <v>36</v>
      </c>
      <c r="J11" s="6" t="s">
        <v>6</v>
      </c>
      <c r="K11">
        <f>COUNTIF(D2:D107,"*10*")</f>
        <v>26</v>
      </c>
      <c r="L11">
        <v>209</v>
      </c>
      <c r="M11" s="9">
        <f>K11/L11</f>
        <v>0.12440191387559808</v>
      </c>
      <c r="N11">
        <f t="shared" si="1"/>
        <v>183</v>
      </c>
    </row>
    <row r="12" spans="1:24" x14ac:dyDescent="0.35">
      <c r="A12" s="6">
        <v>79590892</v>
      </c>
      <c r="B12" s="6" t="s">
        <v>4</v>
      </c>
      <c r="C12" s="6" t="s">
        <v>10</v>
      </c>
      <c r="D12" s="6" t="s">
        <v>8</v>
      </c>
      <c r="E12" s="5" t="s">
        <v>21</v>
      </c>
      <c r="F12" s="5" t="s">
        <v>36</v>
      </c>
      <c r="G12" s="5" t="s">
        <v>52</v>
      </c>
      <c r="J12" s="6" t="s">
        <v>11</v>
      </c>
      <c r="K12">
        <f>COUNTIF(D2:D107,"*11*")</f>
        <v>22</v>
      </c>
      <c r="L12">
        <v>98</v>
      </c>
      <c r="M12" s="9">
        <f>K12/L12</f>
        <v>0.22448979591836735</v>
      </c>
      <c r="N12">
        <f t="shared" si="1"/>
        <v>76</v>
      </c>
    </row>
    <row r="13" spans="1:24" x14ac:dyDescent="0.35">
      <c r="A13" s="6">
        <v>79594662</v>
      </c>
      <c r="B13" s="6" t="s">
        <v>4</v>
      </c>
      <c r="C13" s="6" t="s">
        <v>10</v>
      </c>
      <c r="D13" s="6" t="s">
        <v>12</v>
      </c>
      <c r="E13" s="5" t="s">
        <v>23</v>
      </c>
      <c r="F13" s="5" t="s">
        <v>21</v>
      </c>
      <c r="G13" s="5" t="s">
        <v>36</v>
      </c>
      <c r="J13" s="6" t="s">
        <v>13</v>
      </c>
      <c r="K13">
        <f>COUNTIF(D2:D107,"*More*")</f>
        <v>8</v>
      </c>
      <c r="L13">
        <v>28</v>
      </c>
      <c r="M13" s="9">
        <f>K13/L13</f>
        <v>0.2857142857142857</v>
      </c>
      <c r="N13">
        <f t="shared" si="1"/>
        <v>20</v>
      </c>
    </row>
    <row r="14" spans="1:24" x14ac:dyDescent="0.35">
      <c r="A14" s="6">
        <v>79596260</v>
      </c>
      <c r="B14" s="6" t="s">
        <v>4</v>
      </c>
      <c r="C14" s="6" t="s">
        <v>7</v>
      </c>
      <c r="D14" s="6" t="s">
        <v>8</v>
      </c>
      <c r="E14" s="5" t="s">
        <v>35</v>
      </c>
      <c r="F14" s="5" t="s">
        <v>23</v>
      </c>
      <c r="G14" s="5" t="s">
        <v>36</v>
      </c>
      <c r="M14" s="9"/>
    </row>
    <row r="15" spans="1:24" x14ac:dyDescent="0.35">
      <c r="A15" s="6">
        <v>79599475</v>
      </c>
      <c r="B15" s="6" t="s">
        <v>4</v>
      </c>
      <c r="C15" s="6" t="s">
        <v>7</v>
      </c>
      <c r="D15" s="6" t="s">
        <v>8</v>
      </c>
      <c r="E15" s="5" t="s">
        <v>36</v>
      </c>
      <c r="F15" s="5" t="s">
        <v>36</v>
      </c>
      <c r="G15" s="5" t="s">
        <v>103</v>
      </c>
      <c r="K15" t="s">
        <v>263</v>
      </c>
      <c r="L15" t="s">
        <v>264</v>
      </c>
      <c r="M15" t="s">
        <v>265</v>
      </c>
    </row>
    <row r="16" spans="1:24" x14ac:dyDescent="0.35">
      <c r="A16" s="6">
        <v>79606888</v>
      </c>
      <c r="B16" s="6" t="s">
        <v>4</v>
      </c>
      <c r="C16" s="6" t="s">
        <v>10</v>
      </c>
      <c r="D16" s="6" t="s">
        <v>8</v>
      </c>
      <c r="E16" s="5" t="s">
        <v>62</v>
      </c>
      <c r="F16" s="5" t="s">
        <v>36</v>
      </c>
      <c r="G16" s="5" t="s">
        <v>152</v>
      </c>
      <c r="J16" s="5" t="s">
        <v>36</v>
      </c>
      <c r="K16">
        <v>33</v>
      </c>
      <c r="L16">
        <v>32</v>
      </c>
      <c r="M16">
        <v>42</v>
      </c>
      <c r="W16" t="s">
        <v>283</v>
      </c>
      <c r="X16">
        <v>3.8999999999999998E-3</v>
      </c>
    </row>
    <row r="17" spans="1:24" x14ac:dyDescent="0.35">
      <c r="A17" s="6">
        <v>79612309</v>
      </c>
      <c r="B17" s="6" t="s">
        <v>4</v>
      </c>
      <c r="C17" s="6" t="s">
        <v>9</v>
      </c>
      <c r="D17" s="6" t="s">
        <v>11</v>
      </c>
      <c r="E17" s="5" t="s">
        <v>35</v>
      </c>
      <c r="F17" s="5" t="s">
        <v>36</v>
      </c>
      <c r="G17" s="5" t="s">
        <v>29</v>
      </c>
      <c r="J17" s="5"/>
      <c r="W17" t="s">
        <v>284</v>
      </c>
      <c r="X17">
        <v>3.6799999999999999E-2</v>
      </c>
    </row>
    <row r="18" spans="1:24" x14ac:dyDescent="0.35">
      <c r="A18" s="6">
        <v>79614296</v>
      </c>
      <c r="B18" s="6" t="s">
        <v>4</v>
      </c>
      <c r="C18" s="6" t="s">
        <v>7</v>
      </c>
      <c r="D18" s="6" t="s">
        <v>8</v>
      </c>
      <c r="E18" s="5" t="s">
        <v>36</v>
      </c>
      <c r="F18" s="5" t="s">
        <v>35</v>
      </c>
      <c r="G18" s="5" t="s">
        <v>45</v>
      </c>
      <c r="J18" s="5"/>
      <c r="W18" t="s">
        <v>285</v>
      </c>
      <c r="X18">
        <v>3.9E-2</v>
      </c>
    </row>
    <row r="19" spans="1:24" x14ac:dyDescent="0.35">
      <c r="A19" s="6">
        <v>79643420</v>
      </c>
      <c r="B19" s="6" t="s">
        <v>4</v>
      </c>
      <c r="C19" s="6" t="s">
        <v>9</v>
      </c>
      <c r="D19" s="6" t="s">
        <v>8</v>
      </c>
      <c r="E19" s="5" t="s">
        <v>72</v>
      </c>
      <c r="F19" s="5" t="s">
        <v>52</v>
      </c>
      <c r="G19" s="5" t="s">
        <v>36</v>
      </c>
      <c r="W19" t="s">
        <v>289</v>
      </c>
      <c r="X19">
        <v>1.6999999999999999E-3</v>
      </c>
    </row>
    <row r="20" spans="1:24" x14ac:dyDescent="0.35">
      <c r="A20" s="6">
        <v>79646245</v>
      </c>
      <c r="B20" s="6" t="s">
        <v>4</v>
      </c>
      <c r="C20" s="6" t="s">
        <v>7</v>
      </c>
      <c r="D20" s="6" t="s">
        <v>8</v>
      </c>
      <c r="E20" s="5" t="s">
        <v>23</v>
      </c>
      <c r="F20" s="5" t="s">
        <v>33</v>
      </c>
      <c r="G20" s="5" t="s">
        <v>36</v>
      </c>
      <c r="W20" t="s">
        <v>287</v>
      </c>
      <c r="X20">
        <v>1.43E-2</v>
      </c>
    </row>
    <row r="21" spans="1:24" x14ac:dyDescent="0.35">
      <c r="A21" s="6">
        <v>79642577</v>
      </c>
      <c r="B21" s="6" t="s">
        <v>4</v>
      </c>
      <c r="C21" s="6" t="s">
        <v>9</v>
      </c>
      <c r="D21" s="6" t="s">
        <v>8</v>
      </c>
      <c r="E21" s="5" t="s">
        <v>36</v>
      </c>
      <c r="F21" s="5" t="s">
        <v>171</v>
      </c>
      <c r="G21" s="5" t="s">
        <v>152</v>
      </c>
      <c r="W21" t="s">
        <v>291</v>
      </c>
      <c r="X21">
        <v>2.8899999999999999E-2</v>
      </c>
    </row>
    <row r="22" spans="1:24" x14ac:dyDescent="0.35">
      <c r="A22" s="6">
        <v>79672048</v>
      </c>
      <c r="B22" s="6" t="s">
        <v>4</v>
      </c>
      <c r="C22" s="6" t="s">
        <v>7</v>
      </c>
      <c r="D22" s="6" t="s">
        <v>13</v>
      </c>
      <c r="E22" s="5" t="s">
        <v>78</v>
      </c>
      <c r="F22" s="5" t="s">
        <v>20</v>
      </c>
      <c r="G22" s="5" t="s">
        <v>36</v>
      </c>
    </row>
    <row r="23" spans="1:24" x14ac:dyDescent="0.35">
      <c r="A23" s="6">
        <v>79676691</v>
      </c>
      <c r="B23" s="6" t="s">
        <v>4</v>
      </c>
      <c r="C23" s="6" t="s">
        <v>5</v>
      </c>
      <c r="D23" s="6" t="s">
        <v>8</v>
      </c>
      <c r="E23" s="5" t="s">
        <v>28</v>
      </c>
      <c r="F23" s="5" t="s">
        <v>36</v>
      </c>
      <c r="G23" s="5" t="s">
        <v>48</v>
      </c>
    </row>
    <row r="24" spans="1:24" x14ac:dyDescent="0.35">
      <c r="A24" s="6">
        <v>79690361</v>
      </c>
      <c r="B24" s="6" t="s">
        <v>4</v>
      </c>
      <c r="C24" s="6" t="s">
        <v>7</v>
      </c>
      <c r="D24" s="6" t="s">
        <v>12</v>
      </c>
      <c r="E24" s="5" t="s">
        <v>50</v>
      </c>
      <c r="F24" s="5" t="s">
        <v>36</v>
      </c>
      <c r="G24" s="5" t="s">
        <v>27</v>
      </c>
    </row>
    <row r="25" spans="1:24" x14ac:dyDescent="0.35">
      <c r="A25" s="6">
        <v>79908674</v>
      </c>
      <c r="B25" s="6" t="s">
        <v>4</v>
      </c>
      <c r="C25" s="6" t="s">
        <v>9</v>
      </c>
      <c r="D25" s="6" t="s">
        <v>6</v>
      </c>
      <c r="E25" s="5" t="s">
        <v>23</v>
      </c>
      <c r="F25" s="5" t="s">
        <v>35</v>
      </c>
      <c r="G25" s="5" t="s">
        <v>36</v>
      </c>
    </row>
    <row r="26" spans="1:24" x14ac:dyDescent="0.35">
      <c r="A26" s="6">
        <v>79978512</v>
      </c>
      <c r="B26" s="6" t="s">
        <v>4</v>
      </c>
      <c r="C26" s="6" t="s">
        <v>9</v>
      </c>
      <c r="D26" s="6" t="s">
        <v>6</v>
      </c>
      <c r="E26" s="5" t="s">
        <v>36</v>
      </c>
      <c r="F26" s="5" t="s">
        <v>23</v>
      </c>
      <c r="G26" s="5" t="s">
        <v>162</v>
      </c>
    </row>
    <row r="27" spans="1:24" x14ac:dyDescent="0.35">
      <c r="A27" s="6">
        <v>79995157</v>
      </c>
      <c r="B27" s="6" t="s">
        <v>4</v>
      </c>
      <c r="C27" s="6" t="s">
        <v>7</v>
      </c>
      <c r="D27" s="6" t="s">
        <v>12</v>
      </c>
      <c r="E27" s="5" t="s">
        <v>84</v>
      </c>
      <c r="F27" s="5" t="s">
        <v>28</v>
      </c>
      <c r="G27" s="5" t="s">
        <v>42</v>
      </c>
    </row>
    <row r="28" spans="1:24" x14ac:dyDescent="0.35">
      <c r="A28" s="6">
        <v>80920025</v>
      </c>
      <c r="B28" s="6" t="s">
        <v>4</v>
      </c>
      <c r="C28" s="6" t="s">
        <v>7</v>
      </c>
      <c r="D28" s="6" t="s">
        <v>8</v>
      </c>
      <c r="E28" s="5" t="s">
        <v>21</v>
      </c>
      <c r="F28" s="5" t="s">
        <v>67</v>
      </c>
      <c r="G28" s="5" t="s">
        <v>36</v>
      </c>
    </row>
    <row r="29" spans="1:24" x14ac:dyDescent="0.35">
      <c r="A29" s="6">
        <v>80923647</v>
      </c>
      <c r="B29" s="6" t="s">
        <v>4</v>
      </c>
      <c r="C29" s="6" t="s">
        <v>9</v>
      </c>
      <c r="D29" s="6" t="s">
        <v>6</v>
      </c>
      <c r="E29" s="5" t="s">
        <v>94</v>
      </c>
      <c r="F29" s="5" t="s">
        <v>82</v>
      </c>
      <c r="G29" s="5" t="s">
        <v>36</v>
      </c>
    </row>
    <row r="30" spans="1:24" x14ac:dyDescent="0.35">
      <c r="A30" s="6">
        <v>80927114</v>
      </c>
      <c r="B30" s="6" t="s">
        <v>4</v>
      </c>
      <c r="C30" s="6" t="s">
        <v>9</v>
      </c>
      <c r="D30" s="6" t="s">
        <v>6</v>
      </c>
      <c r="E30" s="5" t="s">
        <v>50</v>
      </c>
      <c r="F30" s="5" t="s">
        <v>95</v>
      </c>
      <c r="G30" s="5" t="s">
        <v>36</v>
      </c>
    </row>
    <row r="31" spans="1:24" x14ac:dyDescent="0.35">
      <c r="A31" s="6">
        <v>80929614</v>
      </c>
      <c r="B31" s="6" t="s">
        <v>4</v>
      </c>
      <c r="C31" s="6" t="s">
        <v>9</v>
      </c>
      <c r="D31" s="6" t="s">
        <v>8</v>
      </c>
      <c r="E31" s="5" t="s">
        <v>23</v>
      </c>
      <c r="F31" s="5" t="s">
        <v>33</v>
      </c>
      <c r="G31" s="5" t="s">
        <v>36</v>
      </c>
    </row>
    <row r="32" spans="1:24" x14ac:dyDescent="0.35">
      <c r="A32" s="6">
        <v>80928032</v>
      </c>
      <c r="B32" s="6" t="s">
        <v>4</v>
      </c>
      <c r="C32" s="6" t="s">
        <v>5</v>
      </c>
      <c r="D32" s="6" t="s">
        <v>12</v>
      </c>
      <c r="E32" s="5" t="s">
        <v>36</v>
      </c>
      <c r="F32" s="5" t="s">
        <v>150</v>
      </c>
      <c r="G32" s="5" t="s">
        <v>162</v>
      </c>
    </row>
    <row r="33" spans="1:7" x14ac:dyDescent="0.35">
      <c r="A33" s="6">
        <v>80931726</v>
      </c>
      <c r="B33" s="6" t="s">
        <v>4</v>
      </c>
      <c r="C33" s="6" t="s">
        <v>10</v>
      </c>
      <c r="D33" s="6" t="s">
        <v>12</v>
      </c>
      <c r="E33" s="5" t="s">
        <v>41</v>
      </c>
      <c r="F33" s="5" t="s">
        <v>180</v>
      </c>
      <c r="G33" s="5" t="s">
        <v>45</v>
      </c>
    </row>
    <row r="34" spans="1:7" x14ac:dyDescent="0.35">
      <c r="A34" s="6">
        <v>80933910</v>
      </c>
      <c r="B34" s="6" t="s">
        <v>4</v>
      </c>
      <c r="C34" s="6" t="s">
        <v>7</v>
      </c>
      <c r="D34" s="6" t="s">
        <v>8</v>
      </c>
      <c r="E34" s="5" t="s">
        <v>36</v>
      </c>
      <c r="F34" s="5" t="s">
        <v>150</v>
      </c>
      <c r="G34" s="5" t="s">
        <v>46</v>
      </c>
    </row>
    <row r="35" spans="1:7" x14ac:dyDescent="0.35">
      <c r="A35" s="6">
        <v>80933622</v>
      </c>
      <c r="B35" s="6" t="s">
        <v>4</v>
      </c>
      <c r="C35" s="6" t="s">
        <v>14</v>
      </c>
      <c r="D35" s="6" t="s">
        <v>8</v>
      </c>
      <c r="E35" s="5" t="s">
        <v>36</v>
      </c>
      <c r="F35" s="5" t="s">
        <v>21</v>
      </c>
      <c r="G35" s="5" t="s">
        <v>232</v>
      </c>
    </row>
    <row r="36" spans="1:7" x14ac:dyDescent="0.35">
      <c r="A36" s="6">
        <v>80932703</v>
      </c>
      <c r="B36" s="6" t="s">
        <v>4</v>
      </c>
      <c r="C36" s="6" t="s">
        <v>7</v>
      </c>
      <c r="D36" s="6" t="s">
        <v>6</v>
      </c>
      <c r="E36" s="5" t="s">
        <v>102</v>
      </c>
      <c r="F36" s="5" t="s">
        <v>42</v>
      </c>
      <c r="G36" s="5" t="s">
        <v>36</v>
      </c>
    </row>
    <row r="37" spans="1:7" x14ac:dyDescent="0.35">
      <c r="A37" s="6">
        <v>80935206</v>
      </c>
      <c r="B37" s="6" t="s">
        <v>4</v>
      </c>
      <c r="C37" s="6" t="s">
        <v>7</v>
      </c>
      <c r="D37" s="6" t="s">
        <v>11</v>
      </c>
      <c r="E37" s="5" t="s">
        <v>103</v>
      </c>
      <c r="F37" s="5" t="s">
        <v>36</v>
      </c>
      <c r="G37" s="5" t="s">
        <v>29</v>
      </c>
    </row>
    <row r="38" spans="1:7" x14ac:dyDescent="0.35">
      <c r="A38" s="6">
        <v>80935566</v>
      </c>
      <c r="B38" s="6" t="s">
        <v>4</v>
      </c>
      <c r="C38" s="6" t="s">
        <v>9</v>
      </c>
      <c r="D38" s="6" t="s">
        <v>8</v>
      </c>
      <c r="E38" s="5" t="s">
        <v>41</v>
      </c>
      <c r="F38" s="5" t="s">
        <v>21</v>
      </c>
      <c r="G38" s="5" t="s">
        <v>234</v>
      </c>
    </row>
    <row r="39" spans="1:7" x14ac:dyDescent="0.35">
      <c r="A39" s="6">
        <v>80938386</v>
      </c>
      <c r="B39" s="6" t="s">
        <v>4</v>
      </c>
      <c r="C39" s="6" t="s">
        <v>9</v>
      </c>
      <c r="D39" s="6" t="s">
        <v>11</v>
      </c>
      <c r="E39" s="5" t="s">
        <v>36</v>
      </c>
      <c r="F39" s="5" t="s">
        <v>23</v>
      </c>
      <c r="G39" s="5" t="s">
        <v>31</v>
      </c>
    </row>
    <row r="40" spans="1:7" x14ac:dyDescent="0.35">
      <c r="A40" s="6">
        <v>80948949</v>
      </c>
      <c r="B40" s="6" t="s">
        <v>4</v>
      </c>
      <c r="C40" s="6" t="s">
        <v>7</v>
      </c>
      <c r="D40" s="6" t="s">
        <v>11</v>
      </c>
      <c r="E40" s="5" t="s">
        <v>50</v>
      </c>
      <c r="F40" s="5" t="s">
        <v>36</v>
      </c>
      <c r="G40" s="5" t="s">
        <v>41</v>
      </c>
    </row>
    <row r="41" spans="1:7" x14ac:dyDescent="0.35">
      <c r="A41" s="6">
        <v>80959879</v>
      </c>
      <c r="B41" s="6" t="s">
        <v>4</v>
      </c>
      <c r="C41" s="6" t="s">
        <v>9</v>
      </c>
      <c r="D41" s="6" t="s">
        <v>8</v>
      </c>
      <c r="E41" s="5" t="s">
        <v>116</v>
      </c>
      <c r="F41" s="5" t="s">
        <v>21</v>
      </c>
      <c r="G41" s="5" t="s">
        <v>36</v>
      </c>
    </row>
    <row r="42" spans="1:7" x14ac:dyDescent="0.35">
      <c r="A42" s="6">
        <v>80971492</v>
      </c>
      <c r="B42" s="6" t="s">
        <v>4</v>
      </c>
      <c r="C42" s="6" t="s">
        <v>7</v>
      </c>
      <c r="D42" s="6" t="s">
        <v>12</v>
      </c>
      <c r="E42" s="5" t="s">
        <v>80</v>
      </c>
      <c r="F42" s="5" t="s">
        <v>188</v>
      </c>
      <c r="G42" s="5" t="s">
        <v>58</v>
      </c>
    </row>
    <row r="43" spans="1:7" x14ac:dyDescent="0.35">
      <c r="A43" s="6">
        <v>80981425</v>
      </c>
      <c r="B43" s="6" t="s">
        <v>4</v>
      </c>
      <c r="C43" s="6" t="s">
        <v>7</v>
      </c>
      <c r="D43" s="6" t="s">
        <v>6</v>
      </c>
      <c r="E43" s="5" t="s">
        <v>32</v>
      </c>
      <c r="F43" s="5" t="s">
        <v>35</v>
      </c>
      <c r="G43" s="5" t="s">
        <v>36</v>
      </c>
    </row>
    <row r="44" spans="1:7" x14ac:dyDescent="0.35">
      <c r="A44" s="6">
        <v>80986249</v>
      </c>
      <c r="B44" s="6" t="s">
        <v>4</v>
      </c>
      <c r="C44" s="6" t="s">
        <v>9</v>
      </c>
      <c r="D44" s="6" t="s">
        <v>6</v>
      </c>
      <c r="E44" s="5" t="s">
        <v>118</v>
      </c>
      <c r="F44" s="5" t="s">
        <v>93</v>
      </c>
      <c r="G44" s="5" t="s">
        <v>36</v>
      </c>
    </row>
    <row r="45" spans="1:7" x14ac:dyDescent="0.35">
      <c r="A45" s="6">
        <v>80986710</v>
      </c>
      <c r="B45" s="6" t="s">
        <v>4</v>
      </c>
      <c r="C45" s="6" t="s">
        <v>7</v>
      </c>
      <c r="D45" s="6" t="s">
        <v>12</v>
      </c>
      <c r="E45" s="5" t="s">
        <v>23</v>
      </c>
      <c r="F45" s="5" t="s">
        <v>36</v>
      </c>
      <c r="G45" s="5" t="s">
        <v>162</v>
      </c>
    </row>
    <row r="46" spans="1:7" x14ac:dyDescent="0.35">
      <c r="A46" s="6">
        <v>80987693</v>
      </c>
      <c r="B46" s="6" t="s">
        <v>4</v>
      </c>
      <c r="C46" s="6" t="s">
        <v>10</v>
      </c>
      <c r="D46" s="6" t="s">
        <v>8</v>
      </c>
      <c r="E46" s="5" t="s">
        <v>23</v>
      </c>
      <c r="F46" s="5" t="s">
        <v>152</v>
      </c>
      <c r="G46" s="5" t="s">
        <v>36</v>
      </c>
    </row>
    <row r="47" spans="1:7" x14ac:dyDescent="0.35">
      <c r="A47" s="6">
        <v>80991359</v>
      </c>
      <c r="B47" s="6" t="s">
        <v>4</v>
      </c>
      <c r="C47" s="6" t="s">
        <v>14</v>
      </c>
      <c r="D47" s="6" t="s">
        <v>11</v>
      </c>
      <c r="E47" s="5" t="s">
        <v>28</v>
      </c>
      <c r="F47" s="5" t="s">
        <v>36</v>
      </c>
      <c r="G47" s="5" t="s">
        <v>41</v>
      </c>
    </row>
    <row r="48" spans="1:7" x14ac:dyDescent="0.35">
      <c r="A48" s="6">
        <v>80999095</v>
      </c>
      <c r="B48" s="6" t="s">
        <v>4</v>
      </c>
      <c r="C48" s="6" t="s">
        <v>9</v>
      </c>
      <c r="D48" s="6" t="s">
        <v>8</v>
      </c>
      <c r="E48" s="5" t="s">
        <v>36</v>
      </c>
      <c r="F48" s="5" t="s">
        <v>31</v>
      </c>
      <c r="G48" s="5" t="s">
        <v>23</v>
      </c>
    </row>
    <row r="49" spans="1:7" x14ac:dyDescent="0.35">
      <c r="A49" s="6">
        <v>81003692</v>
      </c>
      <c r="B49" s="6" t="s">
        <v>4</v>
      </c>
      <c r="C49" s="6" t="s">
        <v>7</v>
      </c>
      <c r="D49" s="6" t="s">
        <v>6</v>
      </c>
      <c r="E49" s="5" t="s">
        <v>36</v>
      </c>
      <c r="F49" s="5" t="s">
        <v>31</v>
      </c>
      <c r="G49" s="5" t="s">
        <v>42</v>
      </c>
    </row>
    <row r="50" spans="1:7" x14ac:dyDescent="0.35">
      <c r="A50" s="6">
        <v>81005078</v>
      </c>
      <c r="B50" s="6" t="s">
        <v>4</v>
      </c>
      <c r="C50" s="6" t="s">
        <v>9</v>
      </c>
      <c r="D50" s="6" t="s">
        <v>11</v>
      </c>
      <c r="E50" s="5" t="s">
        <v>40</v>
      </c>
      <c r="F50" s="5" t="s">
        <v>68</v>
      </c>
      <c r="G50" s="5" t="s">
        <v>36</v>
      </c>
    </row>
    <row r="51" spans="1:7" x14ac:dyDescent="0.35">
      <c r="A51" s="6">
        <v>81011724</v>
      </c>
      <c r="B51" s="6" t="s">
        <v>4</v>
      </c>
      <c r="C51" s="6" t="s">
        <v>10</v>
      </c>
      <c r="D51" s="6" t="s">
        <v>11</v>
      </c>
      <c r="E51" s="5" t="s">
        <v>93</v>
      </c>
      <c r="F51" s="5" t="s">
        <v>84</v>
      </c>
      <c r="G51" s="5" t="s">
        <v>41</v>
      </c>
    </row>
    <row r="52" spans="1:7" x14ac:dyDescent="0.35">
      <c r="A52" s="6">
        <v>81013860</v>
      </c>
      <c r="B52" s="6" t="s">
        <v>4</v>
      </c>
      <c r="C52" s="6" t="s">
        <v>9</v>
      </c>
      <c r="D52" s="6" t="s">
        <v>13</v>
      </c>
      <c r="E52" s="5" t="s">
        <v>36</v>
      </c>
      <c r="F52" s="5" t="s">
        <v>41</v>
      </c>
      <c r="G52" s="5" t="s">
        <v>162</v>
      </c>
    </row>
    <row r="53" spans="1:7" x14ac:dyDescent="0.35">
      <c r="A53" s="6">
        <v>81014769</v>
      </c>
      <c r="B53" s="6" t="s">
        <v>4</v>
      </c>
      <c r="C53" s="6" t="s">
        <v>7</v>
      </c>
      <c r="D53" s="6" t="s">
        <v>12</v>
      </c>
      <c r="E53" s="5" t="s">
        <v>23</v>
      </c>
      <c r="F53" s="5" t="s">
        <v>176</v>
      </c>
      <c r="G53" s="5" t="s">
        <v>36</v>
      </c>
    </row>
    <row r="54" spans="1:7" x14ac:dyDescent="0.35">
      <c r="A54" s="6">
        <v>81017135</v>
      </c>
      <c r="B54" s="6" t="s">
        <v>4</v>
      </c>
      <c r="C54" s="6" t="s">
        <v>7</v>
      </c>
      <c r="D54" s="6" t="s">
        <v>6</v>
      </c>
      <c r="E54" s="5" t="s">
        <v>52</v>
      </c>
      <c r="F54" s="5" t="s">
        <v>36</v>
      </c>
      <c r="G54" s="5" t="s">
        <v>152</v>
      </c>
    </row>
    <row r="55" spans="1:7" x14ac:dyDescent="0.35">
      <c r="A55" s="6">
        <v>81019514</v>
      </c>
      <c r="B55" s="6" t="s">
        <v>4</v>
      </c>
      <c r="C55" s="6" t="s">
        <v>9</v>
      </c>
      <c r="D55" s="6" t="s">
        <v>8</v>
      </c>
      <c r="E55" s="5" t="s">
        <v>36</v>
      </c>
      <c r="F55" s="5" t="s">
        <v>60</v>
      </c>
      <c r="G55" s="5" t="s">
        <v>162</v>
      </c>
    </row>
    <row r="56" spans="1:7" x14ac:dyDescent="0.35">
      <c r="A56" s="6">
        <v>81023559</v>
      </c>
      <c r="B56" s="6" t="s">
        <v>4</v>
      </c>
      <c r="C56" s="6" t="s">
        <v>9</v>
      </c>
      <c r="D56" s="6" t="s">
        <v>8</v>
      </c>
      <c r="E56" s="5" t="s">
        <v>50</v>
      </c>
      <c r="F56" s="5" t="s">
        <v>36</v>
      </c>
      <c r="G56" s="5" t="s">
        <v>41</v>
      </c>
    </row>
    <row r="57" spans="1:7" x14ac:dyDescent="0.35">
      <c r="A57" s="6">
        <v>81030761</v>
      </c>
      <c r="B57" s="6" t="s">
        <v>4</v>
      </c>
      <c r="C57" s="6" t="s">
        <v>14</v>
      </c>
      <c r="D57" s="6" t="s">
        <v>11</v>
      </c>
      <c r="E57" s="5" t="s">
        <v>36</v>
      </c>
      <c r="F57" s="5" t="s">
        <v>106</v>
      </c>
      <c r="G57" s="5" t="s">
        <v>162</v>
      </c>
    </row>
    <row r="58" spans="1:7" x14ac:dyDescent="0.35">
      <c r="A58" s="6">
        <v>81033572</v>
      </c>
      <c r="B58" s="6" t="s">
        <v>4</v>
      </c>
      <c r="C58" s="6" t="s">
        <v>10</v>
      </c>
      <c r="D58" s="6" t="s">
        <v>8</v>
      </c>
      <c r="E58" s="5" t="s">
        <v>36</v>
      </c>
      <c r="F58" s="5" t="s">
        <v>22</v>
      </c>
      <c r="G58" s="5" t="s">
        <v>33</v>
      </c>
    </row>
    <row r="59" spans="1:7" x14ac:dyDescent="0.35">
      <c r="A59" s="6">
        <v>81039979</v>
      </c>
      <c r="B59" s="6" t="s">
        <v>4</v>
      </c>
      <c r="C59" s="6" t="s">
        <v>14</v>
      </c>
      <c r="D59" s="6" t="s">
        <v>13</v>
      </c>
      <c r="E59" s="5" t="s">
        <v>28</v>
      </c>
      <c r="F59" s="5" t="s">
        <v>35</v>
      </c>
      <c r="G59" s="5" t="s">
        <v>36</v>
      </c>
    </row>
    <row r="60" spans="1:7" x14ac:dyDescent="0.35">
      <c r="A60" s="6">
        <v>81040606</v>
      </c>
      <c r="B60" s="6" t="s">
        <v>4</v>
      </c>
      <c r="C60" s="6" t="s">
        <v>7</v>
      </c>
      <c r="D60" s="6" t="s">
        <v>6</v>
      </c>
      <c r="E60" s="5" t="s">
        <v>29</v>
      </c>
      <c r="F60" s="5" t="s">
        <v>84</v>
      </c>
      <c r="G60" s="5" t="s">
        <v>46</v>
      </c>
    </row>
    <row r="61" spans="1:7" x14ac:dyDescent="0.35">
      <c r="A61" s="6">
        <v>81040038</v>
      </c>
      <c r="B61" s="6" t="s">
        <v>4</v>
      </c>
      <c r="C61" s="6" t="s">
        <v>7</v>
      </c>
      <c r="D61" s="6" t="s">
        <v>8</v>
      </c>
      <c r="E61" s="5" t="s">
        <v>68</v>
      </c>
      <c r="F61" s="5" t="s">
        <v>41</v>
      </c>
      <c r="G61" s="5" t="s">
        <v>36</v>
      </c>
    </row>
    <row r="62" spans="1:7" x14ac:dyDescent="0.35">
      <c r="A62" s="6">
        <v>81041105</v>
      </c>
      <c r="B62" s="6" t="s">
        <v>4</v>
      </c>
      <c r="C62" s="6" t="s">
        <v>9</v>
      </c>
      <c r="D62" s="6" t="s">
        <v>12</v>
      </c>
      <c r="E62" s="5" t="s">
        <v>35</v>
      </c>
      <c r="F62" s="5" t="s">
        <v>36</v>
      </c>
      <c r="G62" s="5" t="s">
        <v>23</v>
      </c>
    </row>
    <row r="63" spans="1:7" x14ac:dyDescent="0.35">
      <c r="A63" s="6">
        <v>81041375</v>
      </c>
      <c r="B63" s="6" t="s">
        <v>4</v>
      </c>
      <c r="C63" s="6" t="s">
        <v>14</v>
      </c>
      <c r="D63" s="6" t="s">
        <v>8</v>
      </c>
      <c r="E63" s="5" t="s">
        <v>36</v>
      </c>
      <c r="F63" s="5" t="s">
        <v>196</v>
      </c>
      <c r="G63" s="5" t="s">
        <v>19</v>
      </c>
    </row>
    <row r="64" spans="1:7" x14ac:dyDescent="0.35">
      <c r="A64" s="6">
        <v>81045142</v>
      </c>
      <c r="B64" s="6" t="s">
        <v>4</v>
      </c>
      <c r="C64" s="6" t="s">
        <v>7</v>
      </c>
      <c r="D64" s="6" t="s">
        <v>8</v>
      </c>
      <c r="E64" s="5" t="s">
        <v>45</v>
      </c>
      <c r="F64" s="5" t="s">
        <v>36</v>
      </c>
      <c r="G64" s="5" t="s">
        <v>243</v>
      </c>
    </row>
    <row r="65" spans="1:7" x14ac:dyDescent="0.35">
      <c r="A65" s="6">
        <v>81047708</v>
      </c>
      <c r="B65" s="6" t="s">
        <v>4</v>
      </c>
      <c r="C65" s="6" t="s">
        <v>14</v>
      </c>
      <c r="D65" s="6" t="s">
        <v>8</v>
      </c>
      <c r="E65" s="5" t="s">
        <v>36</v>
      </c>
      <c r="F65" s="5" t="s">
        <v>53</v>
      </c>
      <c r="G65" s="5" t="s">
        <v>21</v>
      </c>
    </row>
    <row r="66" spans="1:7" x14ac:dyDescent="0.35">
      <c r="A66" s="6">
        <v>81050293</v>
      </c>
      <c r="B66" s="6" t="s">
        <v>4</v>
      </c>
      <c r="C66" s="6" t="s">
        <v>9</v>
      </c>
      <c r="D66" s="6" t="s">
        <v>6</v>
      </c>
      <c r="E66" s="5" t="s">
        <v>36</v>
      </c>
      <c r="F66" s="5" t="s">
        <v>35</v>
      </c>
      <c r="G66" s="5" t="s">
        <v>162</v>
      </c>
    </row>
    <row r="67" spans="1:7" x14ac:dyDescent="0.35">
      <c r="A67" s="6">
        <v>81050743</v>
      </c>
      <c r="B67" s="6" t="s">
        <v>4</v>
      </c>
      <c r="C67" s="6" t="s">
        <v>9</v>
      </c>
      <c r="D67" s="6" t="s">
        <v>13</v>
      </c>
      <c r="E67" s="5" t="s">
        <v>122</v>
      </c>
      <c r="F67" s="5" t="s">
        <v>35</v>
      </c>
      <c r="G67" s="5" t="s">
        <v>150</v>
      </c>
    </row>
    <row r="68" spans="1:7" x14ac:dyDescent="0.35">
      <c r="A68" s="6">
        <v>80956892</v>
      </c>
      <c r="B68" s="6" t="s">
        <v>4</v>
      </c>
      <c r="C68" s="6" t="s">
        <v>7</v>
      </c>
      <c r="D68" s="6" t="s">
        <v>8</v>
      </c>
      <c r="E68" s="5" t="s">
        <v>23</v>
      </c>
      <c r="F68" s="5" t="s">
        <v>36</v>
      </c>
      <c r="G68" s="5" t="s">
        <v>21</v>
      </c>
    </row>
    <row r="69" spans="1:7" x14ac:dyDescent="0.35">
      <c r="A69" s="6">
        <v>81057190</v>
      </c>
      <c r="B69" s="6" t="s">
        <v>4</v>
      </c>
      <c r="C69" s="6" t="s">
        <v>9</v>
      </c>
      <c r="D69" s="6" t="s">
        <v>8</v>
      </c>
      <c r="E69" s="5" t="s">
        <v>23</v>
      </c>
      <c r="F69" s="5" t="s">
        <v>41</v>
      </c>
      <c r="G69" s="5" t="s">
        <v>36</v>
      </c>
    </row>
    <row r="70" spans="1:7" x14ac:dyDescent="0.35">
      <c r="A70" s="6">
        <v>81056782</v>
      </c>
      <c r="B70" s="6" t="s">
        <v>4</v>
      </c>
      <c r="C70" s="6" t="s">
        <v>9</v>
      </c>
      <c r="D70" s="6" t="s">
        <v>6</v>
      </c>
      <c r="E70" s="5" t="s">
        <v>100</v>
      </c>
      <c r="F70" s="5" t="s">
        <v>33</v>
      </c>
      <c r="G70" s="5" t="s">
        <v>36</v>
      </c>
    </row>
    <row r="71" spans="1:7" x14ac:dyDescent="0.35">
      <c r="A71" s="6">
        <v>81097428</v>
      </c>
      <c r="B71" s="6" t="s">
        <v>4</v>
      </c>
      <c r="C71" s="6" t="s">
        <v>9</v>
      </c>
      <c r="D71" s="6" t="s">
        <v>12</v>
      </c>
      <c r="E71" s="5" t="s">
        <v>129</v>
      </c>
      <c r="F71" s="5" t="s">
        <v>36</v>
      </c>
      <c r="G71" s="5" t="s">
        <v>152</v>
      </c>
    </row>
    <row r="72" spans="1:7" x14ac:dyDescent="0.35">
      <c r="A72" s="6">
        <v>81101363</v>
      </c>
      <c r="B72" s="6" t="s">
        <v>4</v>
      </c>
      <c r="C72" s="6" t="s">
        <v>10</v>
      </c>
      <c r="D72" s="6" t="s">
        <v>8</v>
      </c>
      <c r="E72" s="5" t="s">
        <v>22</v>
      </c>
      <c r="F72" s="5" t="s">
        <v>31</v>
      </c>
      <c r="G72" s="5" t="s">
        <v>36</v>
      </c>
    </row>
    <row r="73" spans="1:7" x14ac:dyDescent="0.35">
      <c r="A73" s="6">
        <v>81003173</v>
      </c>
      <c r="B73" s="6" t="s">
        <v>4</v>
      </c>
      <c r="C73" s="6" t="s">
        <v>14</v>
      </c>
      <c r="D73" s="6" t="s">
        <v>6</v>
      </c>
      <c r="E73" s="5" t="s">
        <v>66</v>
      </c>
      <c r="F73" s="5" t="s">
        <v>29</v>
      </c>
      <c r="G73" s="5" t="s">
        <v>36</v>
      </c>
    </row>
    <row r="74" spans="1:7" x14ac:dyDescent="0.35">
      <c r="A74" s="6">
        <v>81109807</v>
      </c>
      <c r="B74" s="6" t="s">
        <v>4</v>
      </c>
      <c r="C74" s="6" t="s">
        <v>9</v>
      </c>
      <c r="D74" s="6" t="s">
        <v>11</v>
      </c>
      <c r="E74" s="5" t="s">
        <v>67</v>
      </c>
      <c r="F74" s="5" t="s">
        <v>35</v>
      </c>
      <c r="G74" s="5" t="s">
        <v>36</v>
      </c>
    </row>
    <row r="75" spans="1:7" x14ac:dyDescent="0.35">
      <c r="A75" s="6">
        <v>81123931</v>
      </c>
      <c r="B75" s="6" t="s">
        <v>4</v>
      </c>
      <c r="C75" s="6" t="s">
        <v>9</v>
      </c>
      <c r="D75" s="6" t="s">
        <v>8</v>
      </c>
      <c r="E75" s="5" t="s">
        <v>52</v>
      </c>
      <c r="F75" s="5" t="s">
        <v>36</v>
      </c>
      <c r="G75" s="5" t="s">
        <v>33</v>
      </c>
    </row>
    <row r="76" spans="1:7" x14ac:dyDescent="0.35">
      <c r="A76" s="6">
        <v>81128077</v>
      </c>
      <c r="B76" s="6" t="s">
        <v>4</v>
      </c>
      <c r="C76" s="6" t="s">
        <v>7</v>
      </c>
      <c r="D76" s="6" t="s">
        <v>8</v>
      </c>
      <c r="E76" s="5" t="s">
        <v>131</v>
      </c>
      <c r="F76" s="5" t="s">
        <v>21</v>
      </c>
      <c r="G76" s="5" t="s">
        <v>84</v>
      </c>
    </row>
    <row r="77" spans="1:7" x14ac:dyDescent="0.35">
      <c r="A77" s="6">
        <v>81141824</v>
      </c>
      <c r="B77" s="6" t="s">
        <v>4</v>
      </c>
      <c r="C77" s="6" t="s">
        <v>9</v>
      </c>
      <c r="D77" s="6" t="s">
        <v>11</v>
      </c>
      <c r="E77" s="5" t="s">
        <v>133</v>
      </c>
      <c r="F77" s="5" t="s">
        <v>36</v>
      </c>
      <c r="G77" s="5" t="s">
        <v>87</v>
      </c>
    </row>
    <row r="78" spans="1:7" x14ac:dyDescent="0.35">
      <c r="A78" s="6">
        <v>81143030</v>
      </c>
      <c r="B78" s="6" t="s">
        <v>4</v>
      </c>
      <c r="C78" s="6" t="s">
        <v>9</v>
      </c>
      <c r="D78" s="6" t="s">
        <v>6</v>
      </c>
      <c r="E78" s="5" t="s">
        <v>84</v>
      </c>
      <c r="F78" s="5" t="s">
        <v>45</v>
      </c>
      <c r="G78" s="5" t="s">
        <v>35</v>
      </c>
    </row>
    <row r="79" spans="1:7" x14ac:dyDescent="0.35">
      <c r="A79" s="6">
        <v>81173199</v>
      </c>
      <c r="B79" s="6" t="s">
        <v>4</v>
      </c>
      <c r="C79" s="6" t="s">
        <v>14</v>
      </c>
      <c r="D79" s="6" t="s">
        <v>8</v>
      </c>
      <c r="E79" s="5" t="s">
        <v>28</v>
      </c>
      <c r="F79" s="5" t="s">
        <v>36</v>
      </c>
      <c r="G79" s="5" t="s">
        <v>23</v>
      </c>
    </row>
    <row r="80" spans="1:7" x14ac:dyDescent="0.35">
      <c r="A80" s="6">
        <v>81276364</v>
      </c>
      <c r="B80" s="6" t="s">
        <v>4</v>
      </c>
      <c r="C80" s="6" t="s">
        <v>5</v>
      </c>
      <c r="D80" s="6" t="s">
        <v>6</v>
      </c>
      <c r="E80" s="5" t="s">
        <v>50</v>
      </c>
      <c r="F80" s="5" t="s">
        <v>36</v>
      </c>
      <c r="G80" s="5" t="s">
        <v>52</v>
      </c>
    </row>
    <row r="81" spans="1:7" x14ac:dyDescent="0.35">
      <c r="A81" s="6">
        <v>81372670</v>
      </c>
      <c r="B81" s="6" t="s">
        <v>4</v>
      </c>
      <c r="C81" s="6" t="s">
        <v>7</v>
      </c>
      <c r="D81" s="6" t="s">
        <v>6</v>
      </c>
      <c r="E81" s="5" t="s">
        <v>19</v>
      </c>
      <c r="F81" s="5" t="s">
        <v>131</v>
      </c>
      <c r="G81" s="5" t="s">
        <v>36</v>
      </c>
    </row>
    <row r="82" spans="1:7" x14ac:dyDescent="0.35">
      <c r="A82" s="6">
        <v>81392160</v>
      </c>
      <c r="B82" s="6" t="s">
        <v>4</v>
      </c>
      <c r="C82" s="6" t="s">
        <v>9</v>
      </c>
      <c r="D82" s="6" t="s">
        <v>6</v>
      </c>
      <c r="E82" s="5" t="s">
        <v>19</v>
      </c>
      <c r="F82" s="5" t="s">
        <v>49</v>
      </c>
      <c r="G82" s="5" t="s">
        <v>36</v>
      </c>
    </row>
    <row r="83" spans="1:7" x14ac:dyDescent="0.35">
      <c r="A83" s="6">
        <v>81443148</v>
      </c>
      <c r="B83" s="6" t="s">
        <v>4</v>
      </c>
      <c r="C83" s="6" t="s">
        <v>9</v>
      </c>
      <c r="D83" s="6" t="s">
        <v>11</v>
      </c>
      <c r="E83" s="5" t="s">
        <v>23</v>
      </c>
      <c r="F83" s="5" t="s">
        <v>36</v>
      </c>
      <c r="G83" s="5" t="s">
        <v>45</v>
      </c>
    </row>
    <row r="84" spans="1:7" x14ac:dyDescent="0.35">
      <c r="A84" s="6">
        <v>81569360</v>
      </c>
      <c r="B84" s="6" t="s">
        <v>4</v>
      </c>
      <c r="C84" s="6" t="s">
        <v>10</v>
      </c>
      <c r="D84" s="6" t="s">
        <v>11</v>
      </c>
      <c r="E84" s="5" t="s">
        <v>36</v>
      </c>
      <c r="F84" s="5" t="s">
        <v>42</v>
      </c>
      <c r="G84" s="5" t="s">
        <v>35</v>
      </c>
    </row>
    <row r="85" spans="1:7" x14ac:dyDescent="0.35">
      <c r="A85" s="6">
        <v>79591574</v>
      </c>
      <c r="B85" s="6" t="s">
        <v>15</v>
      </c>
      <c r="C85" s="6" t="s">
        <v>14</v>
      </c>
      <c r="D85" s="6" t="s">
        <v>11</v>
      </c>
      <c r="E85" s="5" t="s">
        <v>21</v>
      </c>
      <c r="F85" s="5" t="s">
        <v>23</v>
      </c>
      <c r="G85" s="5" t="s">
        <v>142</v>
      </c>
    </row>
    <row r="86" spans="1:7" x14ac:dyDescent="0.35">
      <c r="A86" s="6">
        <v>79592508</v>
      </c>
      <c r="B86" s="6" t="s">
        <v>15</v>
      </c>
      <c r="C86" s="6" t="s">
        <v>9</v>
      </c>
      <c r="D86" s="6" t="s">
        <v>11</v>
      </c>
      <c r="E86" s="5" t="s">
        <v>142</v>
      </c>
      <c r="F86" s="5" t="s">
        <v>123</v>
      </c>
      <c r="G86" s="5" t="s">
        <v>23</v>
      </c>
    </row>
    <row r="87" spans="1:7" x14ac:dyDescent="0.35">
      <c r="A87" s="6">
        <v>79594861</v>
      </c>
      <c r="B87" s="6" t="s">
        <v>15</v>
      </c>
      <c r="C87" s="6" t="s">
        <v>7</v>
      </c>
      <c r="D87" s="6" t="s">
        <v>13</v>
      </c>
      <c r="E87" s="5" t="s">
        <v>143</v>
      </c>
      <c r="F87" s="5" t="s">
        <v>36</v>
      </c>
      <c r="G87" s="5" t="s">
        <v>87</v>
      </c>
    </row>
    <row r="88" spans="1:7" x14ac:dyDescent="0.35">
      <c r="A88" s="6">
        <v>79594896</v>
      </c>
      <c r="B88" s="6" t="s">
        <v>15</v>
      </c>
      <c r="C88" s="6" t="s">
        <v>7</v>
      </c>
      <c r="D88" s="6" t="s">
        <v>13</v>
      </c>
      <c r="E88" s="5" t="s">
        <v>50</v>
      </c>
      <c r="F88" s="5" t="s">
        <v>36</v>
      </c>
      <c r="G88" s="5" t="s">
        <v>87</v>
      </c>
    </row>
    <row r="89" spans="1:7" x14ac:dyDescent="0.35">
      <c r="A89" s="6">
        <v>79606693</v>
      </c>
      <c r="B89" s="6" t="s">
        <v>15</v>
      </c>
      <c r="C89" s="6" t="s">
        <v>7</v>
      </c>
      <c r="D89" s="6" t="s">
        <v>13</v>
      </c>
      <c r="E89" s="5" t="s">
        <v>23</v>
      </c>
      <c r="F89" s="5" t="s">
        <v>19</v>
      </c>
      <c r="G89" s="5" t="s">
        <v>36</v>
      </c>
    </row>
    <row r="90" spans="1:7" x14ac:dyDescent="0.35">
      <c r="A90" s="6">
        <v>79702918</v>
      </c>
      <c r="B90" s="6" t="s">
        <v>15</v>
      </c>
      <c r="C90" s="6" t="s">
        <v>7</v>
      </c>
      <c r="D90" s="6" t="s">
        <v>11</v>
      </c>
      <c r="E90" s="5" t="s">
        <v>36</v>
      </c>
      <c r="F90" s="5" t="s">
        <v>22</v>
      </c>
      <c r="G90" s="5" t="s">
        <v>19</v>
      </c>
    </row>
    <row r="91" spans="1:7" x14ac:dyDescent="0.35">
      <c r="A91" s="6">
        <v>80919664</v>
      </c>
      <c r="B91" s="6" t="s">
        <v>15</v>
      </c>
      <c r="C91" s="6" t="s">
        <v>14</v>
      </c>
      <c r="D91" s="6" t="s">
        <v>8</v>
      </c>
      <c r="E91" s="5" t="s">
        <v>147</v>
      </c>
      <c r="F91" s="5" t="s">
        <v>36</v>
      </c>
      <c r="G91" s="5" t="s">
        <v>250</v>
      </c>
    </row>
    <row r="92" spans="1:7" x14ac:dyDescent="0.35">
      <c r="A92" s="6">
        <v>80919920</v>
      </c>
      <c r="B92" s="6" t="s">
        <v>15</v>
      </c>
      <c r="C92" s="6" t="s">
        <v>7</v>
      </c>
      <c r="D92" s="6" t="s">
        <v>8</v>
      </c>
      <c r="E92" s="5" t="s">
        <v>36</v>
      </c>
      <c r="F92" s="5" t="s">
        <v>41</v>
      </c>
      <c r="G92" s="5" t="s">
        <v>95</v>
      </c>
    </row>
    <row r="93" spans="1:7" x14ac:dyDescent="0.35">
      <c r="A93" s="6">
        <v>80919888</v>
      </c>
      <c r="B93" s="6" t="s">
        <v>15</v>
      </c>
      <c r="C93" s="6" t="s">
        <v>7</v>
      </c>
      <c r="D93" s="6" t="s">
        <v>8</v>
      </c>
      <c r="E93" s="5" t="s">
        <v>33</v>
      </c>
      <c r="F93" s="5" t="s">
        <v>182</v>
      </c>
      <c r="G93" s="5" t="s">
        <v>36</v>
      </c>
    </row>
    <row r="94" spans="1:7" x14ac:dyDescent="0.35">
      <c r="A94" s="6">
        <v>80920926</v>
      </c>
      <c r="B94" s="6" t="s">
        <v>15</v>
      </c>
      <c r="C94" s="6" t="s">
        <v>7</v>
      </c>
      <c r="D94" s="6" t="s">
        <v>6</v>
      </c>
      <c r="E94" s="5" t="s">
        <v>36</v>
      </c>
      <c r="F94" s="5" t="s">
        <v>19</v>
      </c>
      <c r="G94" s="5" t="s">
        <v>32</v>
      </c>
    </row>
    <row r="95" spans="1:7" x14ac:dyDescent="0.35">
      <c r="A95" s="6">
        <v>80922488</v>
      </c>
      <c r="B95" s="6" t="s">
        <v>15</v>
      </c>
      <c r="C95" s="6" t="s">
        <v>10</v>
      </c>
      <c r="D95" s="6" t="s">
        <v>11</v>
      </c>
      <c r="E95" s="5" t="s">
        <v>36</v>
      </c>
      <c r="F95" s="5" t="s">
        <v>23</v>
      </c>
      <c r="G95" s="5" t="s">
        <v>35</v>
      </c>
    </row>
    <row r="96" spans="1:7" x14ac:dyDescent="0.35">
      <c r="A96" s="6">
        <v>80929107</v>
      </c>
      <c r="B96" s="6" t="s">
        <v>15</v>
      </c>
      <c r="C96" s="6" t="s">
        <v>9</v>
      </c>
      <c r="D96" s="6" t="s">
        <v>6</v>
      </c>
      <c r="E96" s="5" t="s">
        <v>23</v>
      </c>
      <c r="F96" s="5" t="s">
        <v>36</v>
      </c>
      <c r="G96" s="5" t="s">
        <v>28</v>
      </c>
    </row>
    <row r="97" spans="1:7" x14ac:dyDescent="0.35">
      <c r="A97" s="6">
        <v>80965471</v>
      </c>
      <c r="B97" s="6" t="s">
        <v>15</v>
      </c>
      <c r="C97" s="6" t="s">
        <v>9</v>
      </c>
      <c r="D97" s="6" t="s">
        <v>11</v>
      </c>
      <c r="E97" s="5" t="s">
        <v>36</v>
      </c>
      <c r="F97" s="5" t="s">
        <v>41</v>
      </c>
      <c r="G97" s="5" t="s">
        <v>61</v>
      </c>
    </row>
    <row r="98" spans="1:7" x14ac:dyDescent="0.35">
      <c r="A98" s="6">
        <v>80988974</v>
      </c>
      <c r="B98" s="6" t="s">
        <v>15</v>
      </c>
      <c r="C98" s="6" t="s">
        <v>7</v>
      </c>
      <c r="D98" s="6" t="s">
        <v>11</v>
      </c>
      <c r="E98" s="5" t="s">
        <v>28</v>
      </c>
      <c r="F98" s="5" t="s">
        <v>36</v>
      </c>
      <c r="G98" s="5" t="s">
        <v>90</v>
      </c>
    </row>
    <row r="99" spans="1:7" x14ac:dyDescent="0.35">
      <c r="A99" s="6">
        <v>80994400</v>
      </c>
      <c r="B99" s="6" t="s">
        <v>15</v>
      </c>
      <c r="C99" s="6" t="s">
        <v>14</v>
      </c>
      <c r="D99" s="6" t="s">
        <v>8</v>
      </c>
      <c r="E99" s="5" t="s">
        <v>87</v>
      </c>
      <c r="F99" s="5" t="s">
        <v>88</v>
      </c>
      <c r="G99" s="5" t="s">
        <v>36</v>
      </c>
    </row>
    <row r="100" spans="1:7" x14ac:dyDescent="0.35">
      <c r="A100" s="6">
        <v>81020869</v>
      </c>
      <c r="B100" s="6" t="s">
        <v>15</v>
      </c>
      <c r="C100" s="6" t="s">
        <v>9</v>
      </c>
      <c r="D100" s="6" t="s">
        <v>6</v>
      </c>
      <c r="E100" s="5" t="s">
        <v>151</v>
      </c>
      <c r="F100" s="5" t="s">
        <v>52</v>
      </c>
      <c r="G100" s="5" t="s">
        <v>36</v>
      </c>
    </row>
    <row r="101" spans="1:7" x14ac:dyDescent="0.35">
      <c r="A101" s="6">
        <v>81027615</v>
      </c>
      <c r="B101" s="6" t="s">
        <v>15</v>
      </c>
      <c r="C101" s="6" t="s">
        <v>7</v>
      </c>
      <c r="D101" s="6" t="s">
        <v>11</v>
      </c>
      <c r="E101" s="5" t="s">
        <v>36</v>
      </c>
      <c r="F101" s="5" t="s">
        <v>31</v>
      </c>
      <c r="G101" s="5" t="s">
        <v>53</v>
      </c>
    </row>
    <row r="102" spans="1:7" x14ac:dyDescent="0.35">
      <c r="A102" s="6">
        <v>81030991</v>
      </c>
      <c r="B102" s="6" t="s">
        <v>15</v>
      </c>
      <c r="C102" s="6" t="s">
        <v>9</v>
      </c>
      <c r="D102" s="6" t="s">
        <v>8</v>
      </c>
      <c r="E102" s="5" t="s">
        <v>36</v>
      </c>
      <c r="F102" s="5" t="s">
        <v>31</v>
      </c>
      <c r="G102" s="5" t="s">
        <v>162</v>
      </c>
    </row>
    <row r="103" spans="1:7" x14ac:dyDescent="0.35">
      <c r="A103" s="6">
        <v>81124116</v>
      </c>
      <c r="B103" s="6" t="s">
        <v>15</v>
      </c>
      <c r="C103" s="6" t="s">
        <v>10</v>
      </c>
      <c r="D103" s="6" t="s">
        <v>6</v>
      </c>
      <c r="E103" s="5" t="s">
        <v>36</v>
      </c>
      <c r="F103" s="5" t="s">
        <v>48</v>
      </c>
      <c r="G103" s="5" t="s">
        <v>31</v>
      </c>
    </row>
    <row r="104" spans="1:7" x14ac:dyDescent="0.35">
      <c r="A104" s="6">
        <v>81142670</v>
      </c>
      <c r="B104" s="6" t="s">
        <v>15</v>
      </c>
      <c r="C104" s="6" t="s">
        <v>9</v>
      </c>
      <c r="D104" s="6" t="s">
        <v>11</v>
      </c>
      <c r="E104" s="5" t="s">
        <v>154</v>
      </c>
      <c r="F104" s="5" t="s">
        <v>36</v>
      </c>
      <c r="G104" s="5" t="s">
        <v>60</v>
      </c>
    </row>
    <row r="105" spans="1:7" x14ac:dyDescent="0.35">
      <c r="A105" s="6">
        <v>81200621</v>
      </c>
      <c r="B105" s="6" t="s">
        <v>15</v>
      </c>
      <c r="C105" s="6" t="s">
        <v>9</v>
      </c>
      <c r="D105" s="6" t="s">
        <v>8</v>
      </c>
      <c r="E105" s="5" t="s">
        <v>141</v>
      </c>
      <c r="F105" s="5" t="s">
        <v>90</v>
      </c>
      <c r="G105" s="5" t="s">
        <v>36</v>
      </c>
    </row>
    <row r="106" spans="1:7" x14ac:dyDescent="0.35">
      <c r="A106" s="6">
        <v>81028337</v>
      </c>
      <c r="B106" s="6" t="s">
        <v>16</v>
      </c>
      <c r="C106" s="6" t="s">
        <v>17</v>
      </c>
      <c r="D106" s="6" t="s">
        <v>17</v>
      </c>
      <c r="E106" s="5" t="s">
        <v>36</v>
      </c>
      <c r="F106" s="5" t="s">
        <v>31</v>
      </c>
      <c r="G106" s="5" t="s">
        <v>162</v>
      </c>
    </row>
    <row r="107" spans="1:7" x14ac:dyDescent="0.35">
      <c r="A107" s="6">
        <v>81165356</v>
      </c>
      <c r="B107" s="6" t="s">
        <v>16</v>
      </c>
      <c r="C107" s="6" t="s">
        <v>17</v>
      </c>
      <c r="D107" s="6" t="s">
        <v>17</v>
      </c>
      <c r="E107" s="5" t="s">
        <v>50</v>
      </c>
      <c r="F107" s="5" t="s">
        <v>150</v>
      </c>
      <c r="G107" s="5" t="s">
        <v>36</v>
      </c>
    </row>
  </sheetData>
  <autoFilter ref="A1:M107" xr:uid="{8E676E97-D37B-4D23-9111-960328C0B46A}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67238-7FD6-450E-BEC6-D7CA6845243C}">
  <dimension ref="A1:W791"/>
  <sheetViews>
    <sheetView topLeftCell="J1" workbookViewId="0">
      <selection activeCell="M16" sqref="M16"/>
    </sheetView>
  </sheetViews>
  <sheetFormatPr defaultRowHeight="14.5" x14ac:dyDescent="0.35"/>
  <cols>
    <col min="1" max="8" width="8.7265625" style="6" hidden="1" customWidth="1"/>
    <col min="9" max="9" width="8.7265625" hidden="1" customWidth="1"/>
    <col min="10" max="10" width="8.7265625" customWidth="1"/>
    <col min="13" max="13" width="8.7265625" style="9"/>
  </cols>
  <sheetData>
    <row r="1" spans="1:23" x14ac:dyDescent="0.35">
      <c r="A1" s="6" t="s">
        <v>0</v>
      </c>
      <c r="B1" s="6" t="s">
        <v>1</v>
      </c>
      <c r="C1" s="6" t="s">
        <v>2</v>
      </c>
      <c r="D1" s="6" t="s">
        <v>3</v>
      </c>
      <c r="E1" s="5" t="s">
        <v>18</v>
      </c>
      <c r="F1" s="5" t="s">
        <v>158</v>
      </c>
      <c r="G1" s="5" t="s">
        <v>211</v>
      </c>
      <c r="J1" s="5"/>
      <c r="K1" t="s">
        <v>259</v>
      </c>
      <c r="L1" t="s">
        <v>260</v>
      </c>
      <c r="M1" s="8" t="s">
        <v>2</v>
      </c>
      <c r="N1" t="s">
        <v>269</v>
      </c>
    </row>
    <row r="2" spans="1:23" x14ac:dyDescent="0.35">
      <c r="A2" s="6">
        <v>79576069</v>
      </c>
      <c r="B2" s="6" t="s">
        <v>4</v>
      </c>
      <c r="C2" s="6" t="s">
        <v>7</v>
      </c>
      <c r="D2" s="6" t="s">
        <v>8</v>
      </c>
      <c r="E2" s="5" t="s">
        <v>23</v>
      </c>
      <c r="F2" s="5" t="s">
        <v>45</v>
      </c>
      <c r="G2" s="5" t="s">
        <v>42</v>
      </c>
      <c r="J2" t="s">
        <v>5</v>
      </c>
      <c r="K2">
        <f>COUNTIF(C:C,"*30*")</f>
        <v>5</v>
      </c>
      <c r="L2">
        <v>32</v>
      </c>
      <c r="M2" s="9">
        <f>K2/L2</f>
        <v>0.15625</v>
      </c>
      <c r="N2">
        <f>L2-K2</f>
        <v>27</v>
      </c>
    </row>
    <row r="3" spans="1:23" x14ac:dyDescent="0.35">
      <c r="A3" s="6">
        <v>79576259</v>
      </c>
      <c r="B3" s="6" t="s">
        <v>4</v>
      </c>
      <c r="C3" s="6" t="s">
        <v>10</v>
      </c>
      <c r="D3" s="6" t="s">
        <v>11</v>
      </c>
      <c r="E3" s="5" t="s">
        <v>27</v>
      </c>
      <c r="F3" s="5" t="s">
        <v>80</v>
      </c>
      <c r="G3" s="5" t="s">
        <v>45</v>
      </c>
      <c r="J3" t="s">
        <v>10</v>
      </c>
      <c r="K3">
        <f>COUNTIF(C:C,"*50*")</f>
        <v>17</v>
      </c>
      <c r="L3">
        <v>117</v>
      </c>
      <c r="M3" s="9">
        <f t="shared" ref="M3:M6" si="0">K3/L3</f>
        <v>0.14529914529914531</v>
      </c>
      <c r="N3">
        <f t="shared" ref="N3:N6" si="1">L3-K3</f>
        <v>100</v>
      </c>
    </row>
    <row r="4" spans="1:23" x14ac:dyDescent="0.35">
      <c r="A4" s="6">
        <v>79576140</v>
      </c>
      <c r="B4" s="6" t="s">
        <v>4</v>
      </c>
      <c r="C4" s="6" t="s">
        <v>9</v>
      </c>
      <c r="D4" s="6" t="s">
        <v>8</v>
      </c>
      <c r="E4" s="5" t="s">
        <v>30</v>
      </c>
      <c r="F4" s="5" t="s">
        <v>106</v>
      </c>
      <c r="G4" s="5" t="s">
        <v>162</v>
      </c>
      <c r="J4" t="s">
        <v>7</v>
      </c>
      <c r="K4">
        <f>COUNTIF(C:C,"*60*")</f>
        <v>37</v>
      </c>
      <c r="L4">
        <v>300</v>
      </c>
      <c r="M4" s="9">
        <f t="shared" si="0"/>
        <v>0.12333333333333334</v>
      </c>
      <c r="N4">
        <f t="shared" si="1"/>
        <v>263</v>
      </c>
      <c r="W4" t="s">
        <v>296</v>
      </c>
    </row>
    <row r="5" spans="1:23" x14ac:dyDescent="0.35">
      <c r="A5" s="6">
        <v>79578104</v>
      </c>
      <c r="B5" s="6" t="s">
        <v>4</v>
      </c>
      <c r="C5" s="6" t="s">
        <v>10</v>
      </c>
      <c r="D5" s="6" t="s">
        <v>11</v>
      </c>
      <c r="E5" s="5" t="s">
        <v>33</v>
      </c>
      <c r="F5" s="5" t="s">
        <v>52</v>
      </c>
      <c r="G5" s="5" t="s">
        <v>45</v>
      </c>
      <c r="J5" t="s">
        <v>9</v>
      </c>
      <c r="K5">
        <f>COUNTIF(C:C,"*70*")</f>
        <v>32</v>
      </c>
      <c r="L5">
        <v>281</v>
      </c>
      <c r="M5" s="9">
        <f t="shared" si="0"/>
        <v>0.11387900355871886</v>
      </c>
      <c r="N5">
        <f t="shared" si="1"/>
        <v>249</v>
      </c>
    </row>
    <row r="6" spans="1:23" x14ac:dyDescent="0.35">
      <c r="A6" s="6">
        <v>79580904</v>
      </c>
      <c r="B6" s="6" t="s">
        <v>4</v>
      </c>
      <c r="C6" s="6" t="s">
        <v>10</v>
      </c>
      <c r="D6" s="6" t="s">
        <v>12</v>
      </c>
      <c r="E6" s="5" t="s">
        <v>41</v>
      </c>
      <c r="F6" s="5" t="s">
        <v>68</v>
      </c>
      <c r="G6" s="5" t="s">
        <v>33</v>
      </c>
      <c r="J6" t="s">
        <v>14</v>
      </c>
      <c r="K6">
        <f>COUNTIF(C:C,"*80*")</f>
        <v>4</v>
      </c>
      <c r="L6">
        <v>52</v>
      </c>
      <c r="M6" s="9">
        <f t="shared" si="0"/>
        <v>7.6923076923076927E-2</v>
      </c>
      <c r="N6">
        <f t="shared" si="1"/>
        <v>48</v>
      </c>
    </row>
    <row r="7" spans="1:23" x14ac:dyDescent="0.35">
      <c r="A7" s="6">
        <v>79581927</v>
      </c>
      <c r="B7" s="6" t="s">
        <v>4</v>
      </c>
      <c r="C7" s="6" t="s">
        <v>7</v>
      </c>
      <c r="D7" s="6" t="s">
        <v>8</v>
      </c>
      <c r="E7" s="5" t="s">
        <v>23</v>
      </c>
      <c r="F7" s="5" t="s">
        <v>45</v>
      </c>
      <c r="G7" s="5" t="s">
        <v>22</v>
      </c>
    </row>
    <row r="8" spans="1:23" x14ac:dyDescent="0.35">
      <c r="A8" s="6">
        <v>79581781</v>
      </c>
      <c r="B8" s="6" t="s">
        <v>4</v>
      </c>
      <c r="C8" s="6" t="s">
        <v>9</v>
      </c>
      <c r="D8" s="6" t="s">
        <v>8</v>
      </c>
      <c r="E8" s="5" t="s">
        <v>45</v>
      </c>
      <c r="F8" s="5" t="s">
        <v>41</v>
      </c>
      <c r="G8" s="5" t="s">
        <v>33</v>
      </c>
      <c r="K8" t="s">
        <v>259</v>
      </c>
      <c r="L8" t="s">
        <v>260</v>
      </c>
      <c r="M8" s="8" t="s">
        <v>3</v>
      </c>
      <c r="N8" t="s">
        <v>269</v>
      </c>
    </row>
    <row r="9" spans="1:23" x14ac:dyDescent="0.35">
      <c r="A9" s="6">
        <v>79584234</v>
      </c>
      <c r="B9" s="6" t="s">
        <v>4</v>
      </c>
      <c r="C9" s="6" t="s">
        <v>9</v>
      </c>
      <c r="D9" s="6" t="s">
        <v>6</v>
      </c>
      <c r="E9" s="5" t="s">
        <v>23</v>
      </c>
      <c r="F9" s="5" t="s">
        <v>45</v>
      </c>
      <c r="G9" s="5" t="s">
        <v>37</v>
      </c>
      <c r="J9" s="6" t="s">
        <v>12</v>
      </c>
      <c r="K9">
        <f>COUNTIF(D:D,"*Less*")</f>
        <v>25</v>
      </c>
      <c r="L9">
        <v>134</v>
      </c>
      <c r="M9" s="9">
        <f>K9/L9</f>
        <v>0.18656716417910449</v>
      </c>
      <c r="N9">
        <f>L9-K9</f>
        <v>109</v>
      </c>
    </row>
    <row r="10" spans="1:23" x14ac:dyDescent="0.35">
      <c r="A10" s="6">
        <v>79587576</v>
      </c>
      <c r="B10" s="6" t="s">
        <v>4</v>
      </c>
      <c r="C10" s="6" t="s">
        <v>7</v>
      </c>
      <c r="D10" s="6" t="s">
        <v>8</v>
      </c>
      <c r="E10" s="5" t="s">
        <v>27</v>
      </c>
      <c r="F10" s="5" t="s">
        <v>21</v>
      </c>
      <c r="G10" s="5" t="s">
        <v>174</v>
      </c>
      <c r="J10" s="6" t="s">
        <v>8</v>
      </c>
      <c r="K10">
        <f>COUNTIF(D:D,"*5*")</f>
        <v>32</v>
      </c>
      <c r="L10">
        <v>313</v>
      </c>
      <c r="M10" s="9">
        <f t="shared" ref="M10:M13" si="2">K10/L10</f>
        <v>0.10223642172523961</v>
      </c>
      <c r="N10">
        <f t="shared" ref="N10:N13" si="3">L10-K10</f>
        <v>281</v>
      </c>
    </row>
    <row r="11" spans="1:23" x14ac:dyDescent="0.35">
      <c r="A11" s="6">
        <v>79588757</v>
      </c>
      <c r="B11" s="6" t="s">
        <v>4</v>
      </c>
      <c r="C11" s="6" t="s">
        <v>7</v>
      </c>
      <c r="D11" s="6" t="s">
        <v>12</v>
      </c>
      <c r="E11" s="5" t="s">
        <v>41</v>
      </c>
      <c r="F11" s="5" t="s">
        <v>45</v>
      </c>
      <c r="G11" s="5" t="s">
        <v>215</v>
      </c>
      <c r="J11" s="6" t="s">
        <v>6</v>
      </c>
      <c r="K11">
        <f>COUNTIF(D:D,"*10*")</f>
        <v>26</v>
      </c>
      <c r="L11">
        <v>209</v>
      </c>
      <c r="M11" s="9">
        <f t="shared" si="2"/>
        <v>0.12440191387559808</v>
      </c>
      <c r="N11">
        <f t="shared" si="3"/>
        <v>183</v>
      </c>
    </row>
    <row r="12" spans="1:23" x14ac:dyDescent="0.35">
      <c r="A12" s="6">
        <v>79591604</v>
      </c>
      <c r="B12" s="6" t="s">
        <v>4</v>
      </c>
      <c r="C12" s="6" t="s">
        <v>10</v>
      </c>
      <c r="D12" s="6" t="s">
        <v>8</v>
      </c>
      <c r="E12" s="5" t="s">
        <v>23</v>
      </c>
      <c r="F12" s="5" t="s">
        <v>33</v>
      </c>
      <c r="G12" s="5" t="s">
        <v>45</v>
      </c>
      <c r="J12" s="6" t="s">
        <v>11</v>
      </c>
      <c r="K12">
        <f>COUNTIF(D:D,"*11*")</f>
        <v>11</v>
      </c>
      <c r="L12">
        <v>98</v>
      </c>
      <c r="M12" s="9">
        <f t="shared" si="2"/>
        <v>0.11224489795918367</v>
      </c>
      <c r="N12">
        <f t="shared" si="3"/>
        <v>87</v>
      </c>
    </row>
    <row r="13" spans="1:23" x14ac:dyDescent="0.35">
      <c r="A13" s="6">
        <v>79593414</v>
      </c>
      <c r="B13" s="6" t="s">
        <v>4</v>
      </c>
      <c r="C13" s="6" t="s">
        <v>7</v>
      </c>
      <c r="D13" s="6" t="s">
        <v>6</v>
      </c>
      <c r="E13" s="5" t="s">
        <v>23</v>
      </c>
      <c r="F13" s="5" t="s">
        <v>21</v>
      </c>
      <c r="G13" s="5" t="s">
        <v>45</v>
      </c>
      <c r="J13" s="6" t="s">
        <v>13</v>
      </c>
      <c r="K13">
        <f>COUNTIF(D:D,"*More*")</f>
        <v>1</v>
      </c>
      <c r="L13">
        <v>28</v>
      </c>
      <c r="M13" s="9">
        <f t="shared" si="2"/>
        <v>3.5714285714285712E-2</v>
      </c>
      <c r="N13">
        <f t="shared" si="3"/>
        <v>27</v>
      </c>
    </row>
    <row r="14" spans="1:23" x14ac:dyDescent="0.35">
      <c r="A14" s="6">
        <v>79593377</v>
      </c>
      <c r="B14" s="6" t="s">
        <v>4</v>
      </c>
      <c r="C14" s="6" t="s">
        <v>9</v>
      </c>
      <c r="D14" s="6" t="s">
        <v>13</v>
      </c>
      <c r="E14" s="5" t="s">
        <v>53</v>
      </c>
      <c r="F14" s="5" t="s">
        <v>165</v>
      </c>
      <c r="G14" s="5" t="s">
        <v>60</v>
      </c>
    </row>
    <row r="15" spans="1:23" x14ac:dyDescent="0.35">
      <c r="A15" s="6">
        <v>79602119</v>
      </c>
      <c r="B15" s="6" t="s">
        <v>4</v>
      </c>
      <c r="C15" s="6" t="s">
        <v>10</v>
      </c>
      <c r="D15" s="6" t="s">
        <v>8</v>
      </c>
      <c r="E15" s="5" t="s">
        <v>23</v>
      </c>
      <c r="F15" s="5" t="s">
        <v>45</v>
      </c>
      <c r="G15" s="5" t="s">
        <v>216</v>
      </c>
      <c r="K15" t="s">
        <v>263</v>
      </c>
      <c r="L15" t="s">
        <v>264</v>
      </c>
      <c r="M15" t="s">
        <v>265</v>
      </c>
    </row>
    <row r="16" spans="1:23" x14ac:dyDescent="0.35">
      <c r="A16" s="6">
        <v>79614296</v>
      </c>
      <c r="B16" s="6" t="s">
        <v>4</v>
      </c>
      <c r="C16" s="6" t="s">
        <v>7</v>
      </c>
      <c r="D16" s="6" t="s">
        <v>8</v>
      </c>
      <c r="E16" s="5" t="s">
        <v>36</v>
      </c>
      <c r="F16" s="5" t="s">
        <v>35</v>
      </c>
      <c r="G16" s="5" t="s">
        <v>45</v>
      </c>
      <c r="J16" s="5" t="s">
        <v>45</v>
      </c>
      <c r="K16">
        <v>30</v>
      </c>
      <c r="L16">
        <v>43</v>
      </c>
      <c r="M16">
        <v>22</v>
      </c>
    </row>
    <row r="17" spans="1:23" x14ac:dyDescent="0.35">
      <c r="A17" s="6">
        <v>79616507</v>
      </c>
      <c r="B17" s="6" t="s">
        <v>4</v>
      </c>
      <c r="C17" s="6" t="s">
        <v>10</v>
      </c>
      <c r="D17" s="6" t="s">
        <v>12</v>
      </c>
      <c r="E17" s="5" t="s">
        <v>68</v>
      </c>
      <c r="F17" s="5" t="s">
        <v>169</v>
      </c>
      <c r="G17" s="5" t="s">
        <v>217</v>
      </c>
      <c r="J17" s="5"/>
      <c r="M17"/>
    </row>
    <row r="18" spans="1:23" x14ac:dyDescent="0.35">
      <c r="A18" s="6">
        <v>79625740</v>
      </c>
      <c r="B18" s="6" t="s">
        <v>4</v>
      </c>
      <c r="C18" s="6" t="s">
        <v>10</v>
      </c>
      <c r="D18" s="6" t="s">
        <v>12</v>
      </c>
      <c r="E18" s="5" t="s">
        <v>52</v>
      </c>
      <c r="F18" s="5" t="s">
        <v>45</v>
      </c>
      <c r="G18" s="5" t="s">
        <v>42</v>
      </c>
      <c r="J18" s="5"/>
      <c r="M18"/>
    </row>
    <row r="19" spans="1:23" x14ac:dyDescent="0.35">
      <c r="A19" s="6">
        <v>79645840</v>
      </c>
      <c r="B19" s="6" t="s">
        <v>4</v>
      </c>
      <c r="C19" s="6" t="s">
        <v>7</v>
      </c>
      <c r="D19" s="6" t="s">
        <v>6</v>
      </c>
      <c r="E19" s="5" t="s">
        <v>74</v>
      </c>
      <c r="F19" s="5" t="s">
        <v>130</v>
      </c>
      <c r="G19" s="5" t="s">
        <v>42</v>
      </c>
      <c r="W19" t="s">
        <v>271</v>
      </c>
    </row>
    <row r="20" spans="1:23" x14ac:dyDescent="0.35">
      <c r="A20" s="6">
        <v>79671796</v>
      </c>
      <c r="B20" s="6" t="s">
        <v>4</v>
      </c>
      <c r="C20" s="6" t="s">
        <v>10</v>
      </c>
      <c r="D20" s="6" t="s">
        <v>8</v>
      </c>
      <c r="E20" s="5" t="s">
        <v>77</v>
      </c>
      <c r="F20" s="5" t="s">
        <v>42</v>
      </c>
      <c r="G20" s="5" t="s">
        <v>29</v>
      </c>
      <c r="W20" t="s">
        <v>272</v>
      </c>
    </row>
    <row r="21" spans="1:23" x14ac:dyDescent="0.35">
      <c r="A21" s="6">
        <v>79697469</v>
      </c>
      <c r="B21" s="6" t="s">
        <v>4</v>
      </c>
      <c r="C21" s="6" t="s">
        <v>9</v>
      </c>
      <c r="D21" s="6" t="s">
        <v>6</v>
      </c>
      <c r="E21" s="5" t="s">
        <v>79</v>
      </c>
      <c r="F21" s="5" t="s">
        <v>173</v>
      </c>
      <c r="G21" s="5" t="s">
        <v>45</v>
      </c>
      <c r="W21" t="s">
        <v>270</v>
      </c>
    </row>
    <row r="22" spans="1:23" x14ac:dyDescent="0.35">
      <c r="A22" s="6">
        <v>79697253</v>
      </c>
      <c r="B22" s="6" t="s">
        <v>4</v>
      </c>
      <c r="C22" s="6" t="s">
        <v>7</v>
      </c>
      <c r="D22" s="6" t="s">
        <v>12</v>
      </c>
      <c r="E22" s="5" t="s">
        <v>23</v>
      </c>
      <c r="F22" s="5" t="s">
        <v>45</v>
      </c>
      <c r="G22" s="5" t="s">
        <v>86</v>
      </c>
    </row>
    <row r="23" spans="1:23" x14ac:dyDescent="0.35">
      <c r="A23" s="6">
        <v>79697553</v>
      </c>
      <c r="B23" s="6" t="s">
        <v>4</v>
      </c>
      <c r="C23" s="6" t="s">
        <v>9</v>
      </c>
      <c r="D23" s="6" t="s">
        <v>8</v>
      </c>
      <c r="E23" s="5" t="s">
        <v>45</v>
      </c>
      <c r="F23" s="5" t="s">
        <v>21</v>
      </c>
      <c r="G23" s="5" t="s">
        <v>40</v>
      </c>
    </row>
    <row r="24" spans="1:23" x14ac:dyDescent="0.35">
      <c r="A24" s="6">
        <v>79729876</v>
      </c>
      <c r="B24" s="6" t="s">
        <v>4</v>
      </c>
      <c r="C24" s="6" t="s">
        <v>9</v>
      </c>
      <c r="D24" s="6" t="s">
        <v>12</v>
      </c>
      <c r="E24" s="5" t="s">
        <v>49</v>
      </c>
      <c r="F24" s="5" t="s">
        <v>174</v>
      </c>
      <c r="G24" s="5" t="s">
        <v>182</v>
      </c>
    </row>
    <row r="25" spans="1:23" x14ac:dyDescent="0.35">
      <c r="A25" s="6">
        <v>80056509</v>
      </c>
      <c r="B25" s="6" t="s">
        <v>4</v>
      </c>
      <c r="C25" s="6" t="s">
        <v>9</v>
      </c>
      <c r="D25" s="6" t="s">
        <v>6</v>
      </c>
      <c r="E25" s="5" t="s">
        <v>85</v>
      </c>
      <c r="F25" s="5" t="s">
        <v>52</v>
      </c>
      <c r="G25" s="5" t="s">
        <v>42</v>
      </c>
    </row>
    <row r="26" spans="1:23" x14ac:dyDescent="0.35">
      <c r="A26" s="6">
        <v>80364603</v>
      </c>
      <c r="B26" s="6" t="s">
        <v>4</v>
      </c>
      <c r="C26" s="6" t="s">
        <v>5</v>
      </c>
      <c r="D26" s="6" t="s">
        <v>12</v>
      </c>
      <c r="E26" s="5" t="s">
        <v>45</v>
      </c>
      <c r="F26" s="5" t="s">
        <v>23</v>
      </c>
      <c r="G26" s="5" t="s">
        <v>21</v>
      </c>
    </row>
    <row r="27" spans="1:23" x14ac:dyDescent="0.35">
      <c r="A27" s="6">
        <v>80920090</v>
      </c>
      <c r="B27" s="6" t="s">
        <v>4</v>
      </c>
      <c r="C27" s="6" t="s">
        <v>7</v>
      </c>
      <c r="D27" s="6" t="s">
        <v>8</v>
      </c>
      <c r="E27" s="5" t="s">
        <v>50</v>
      </c>
      <c r="F27" s="5" t="s">
        <v>45</v>
      </c>
      <c r="G27" s="5" t="s">
        <v>162</v>
      </c>
    </row>
    <row r="28" spans="1:23" x14ac:dyDescent="0.35">
      <c r="A28" s="6">
        <v>80920117</v>
      </c>
      <c r="B28" s="6" t="s">
        <v>4</v>
      </c>
      <c r="C28" s="6" t="s">
        <v>7</v>
      </c>
      <c r="D28" s="6" t="s">
        <v>8</v>
      </c>
      <c r="E28" s="5" t="s">
        <v>38</v>
      </c>
      <c r="F28" s="5" t="s">
        <v>45</v>
      </c>
      <c r="G28" s="5" t="s">
        <v>23</v>
      </c>
    </row>
    <row r="29" spans="1:23" x14ac:dyDescent="0.35">
      <c r="A29" s="6">
        <v>80920980</v>
      </c>
      <c r="B29" s="6" t="s">
        <v>4</v>
      </c>
      <c r="C29" s="6" t="s">
        <v>7</v>
      </c>
      <c r="D29" s="6" t="s">
        <v>12</v>
      </c>
      <c r="E29" s="5" t="s">
        <v>23</v>
      </c>
      <c r="F29" s="5" t="s">
        <v>21</v>
      </c>
      <c r="G29" s="5" t="s">
        <v>45</v>
      </c>
    </row>
    <row r="30" spans="1:23" x14ac:dyDescent="0.35">
      <c r="A30" s="6">
        <v>80923568</v>
      </c>
      <c r="B30" s="6" t="s">
        <v>4</v>
      </c>
      <c r="C30" s="6" t="s">
        <v>7</v>
      </c>
      <c r="D30" s="6" t="s">
        <v>12</v>
      </c>
      <c r="E30" s="5" t="s">
        <v>93</v>
      </c>
      <c r="F30" s="5" t="s">
        <v>45</v>
      </c>
      <c r="G30" s="5" t="s">
        <v>28</v>
      </c>
    </row>
    <row r="31" spans="1:23" x14ac:dyDescent="0.35">
      <c r="A31" s="6">
        <v>80923321</v>
      </c>
      <c r="B31" s="6" t="s">
        <v>4</v>
      </c>
      <c r="C31" s="6" t="s">
        <v>7</v>
      </c>
      <c r="D31" s="6" t="s">
        <v>11</v>
      </c>
      <c r="E31" s="5" t="s">
        <v>95</v>
      </c>
      <c r="F31" s="5" t="s">
        <v>178</v>
      </c>
      <c r="G31" s="5" t="s">
        <v>45</v>
      </c>
    </row>
    <row r="32" spans="1:23" x14ac:dyDescent="0.35">
      <c r="A32" s="6">
        <v>80924854</v>
      </c>
      <c r="B32" s="6" t="s">
        <v>4</v>
      </c>
      <c r="C32" s="6" t="s">
        <v>10</v>
      </c>
      <c r="D32" s="6" t="s">
        <v>12</v>
      </c>
      <c r="E32" s="5" t="s">
        <v>41</v>
      </c>
      <c r="F32" s="5" t="s">
        <v>45</v>
      </c>
      <c r="G32" s="5" t="s">
        <v>23</v>
      </c>
    </row>
    <row r="33" spans="1:7" x14ac:dyDescent="0.35">
      <c r="A33" s="6">
        <v>80923902</v>
      </c>
      <c r="B33" s="6" t="s">
        <v>4</v>
      </c>
      <c r="C33" s="6" t="s">
        <v>7</v>
      </c>
      <c r="D33" s="6" t="s">
        <v>6</v>
      </c>
      <c r="E33" s="5" t="s">
        <v>97</v>
      </c>
      <c r="F33" s="5" t="s">
        <v>59</v>
      </c>
      <c r="G33" s="5" t="s">
        <v>116</v>
      </c>
    </row>
    <row r="34" spans="1:7" x14ac:dyDescent="0.35">
      <c r="A34" s="6">
        <v>80924488</v>
      </c>
      <c r="B34" s="6" t="s">
        <v>4</v>
      </c>
      <c r="C34" s="6" t="s">
        <v>14</v>
      </c>
      <c r="D34" s="6" t="s">
        <v>8</v>
      </c>
      <c r="E34" s="5" t="s">
        <v>19</v>
      </c>
      <c r="F34" s="5" t="s">
        <v>68</v>
      </c>
      <c r="G34" s="5" t="s">
        <v>19</v>
      </c>
    </row>
    <row r="35" spans="1:7" x14ac:dyDescent="0.35">
      <c r="A35" s="6">
        <v>80927070</v>
      </c>
      <c r="B35" s="6" t="s">
        <v>4</v>
      </c>
      <c r="C35" s="6" t="s">
        <v>5</v>
      </c>
      <c r="D35" s="6" t="s">
        <v>12</v>
      </c>
      <c r="E35" s="5" t="s">
        <v>25</v>
      </c>
      <c r="F35" s="5" t="s">
        <v>45</v>
      </c>
      <c r="G35" s="5" t="s">
        <v>228</v>
      </c>
    </row>
    <row r="36" spans="1:7" x14ac:dyDescent="0.35">
      <c r="A36" s="6">
        <v>80928158</v>
      </c>
      <c r="B36" s="6" t="s">
        <v>4</v>
      </c>
      <c r="C36" s="6" t="s">
        <v>7</v>
      </c>
      <c r="D36" s="6" t="s">
        <v>8</v>
      </c>
      <c r="E36" s="5" t="s">
        <v>98</v>
      </c>
      <c r="F36" s="5" t="s">
        <v>23</v>
      </c>
      <c r="G36" s="5" t="s">
        <v>168</v>
      </c>
    </row>
    <row r="37" spans="1:7" x14ac:dyDescent="0.35">
      <c r="A37" s="6">
        <v>80926894</v>
      </c>
      <c r="B37" s="6" t="s">
        <v>4</v>
      </c>
      <c r="C37" s="6" t="s">
        <v>7</v>
      </c>
      <c r="D37" s="6" t="s">
        <v>6</v>
      </c>
      <c r="E37" s="5" t="s">
        <v>32</v>
      </c>
      <c r="F37" s="5" t="s">
        <v>45</v>
      </c>
      <c r="G37" s="5" t="s">
        <v>162</v>
      </c>
    </row>
    <row r="38" spans="1:7" x14ac:dyDescent="0.35">
      <c r="A38" s="6">
        <v>80929813</v>
      </c>
      <c r="B38" s="6" t="s">
        <v>4</v>
      </c>
      <c r="C38" s="6" t="s">
        <v>7</v>
      </c>
      <c r="D38" s="6" t="s">
        <v>8</v>
      </c>
      <c r="E38" s="5" t="s">
        <v>100</v>
      </c>
      <c r="F38" s="5" t="s">
        <v>41</v>
      </c>
      <c r="G38" s="5" t="s">
        <v>105</v>
      </c>
    </row>
    <row r="39" spans="1:7" x14ac:dyDescent="0.35">
      <c r="A39" s="6">
        <v>80931726</v>
      </c>
      <c r="B39" s="6" t="s">
        <v>4</v>
      </c>
      <c r="C39" s="6" t="s">
        <v>10</v>
      </c>
      <c r="D39" s="6" t="s">
        <v>12</v>
      </c>
      <c r="E39" s="5" t="s">
        <v>41</v>
      </c>
      <c r="F39" s="5" t="s">
        <v>180</v>
      </c>
      <c r="G39" s="5" t="s">
        <v>45</v>
      </c>
    </row>
    <row r="40" spans="1:7" x14ac:dyDescent="0.35">
      <c r="A40" s="6">
        <v>80931918</v>
      </c>
      <c r="B40" s="6" t="s">
        <v>4</v>
      </c>
      <c r="C40" s="6" t="s">
        <v>7</v>
      </c>
      <c r="D40" s="6" t="s">
        <v>6</v>
      </c>
      <c r="E40" s="5" t="s">
        <v>22</v>
      </c>
      <c r="F40" s="5" t="s">
        <v>45</v>
      </c>
      <c r="G40" s="5" t="s">
        <v>66</v>
      </c>
    </row>
    <row r="41" spans="1:7" x14ac:dyDescent="0.35">
      <c r="A41" s="6">
        <v>80932863</v>
      </c>
      <c r="B41" s="6" t="s">
        <v>4</v>
      </c>
      <c r="C41" s="6" t="s">
        <v>7</v>
      </c>
      <c r="D41" s="6" t="s">
        <v>12</v>
      </c>
      <c r="E41" s="5" t="s">
        <v>51</v>
      </c>
      <c r="F41" s="5" t="s">
        <v>45</v>
      </c>
      <c r="G41" s="5" t="s">
        <v>21</v>
      </c>
    </row>
    <row r="42" spans="1:7" x14ac:dyDescent="0.35">
      <c r="A42" s="6">
        <v>80937194</v>
      </c>
      <c r="B42" s="6" t="s">
        <v>4</v>
      </c>
      <c r="C42" s="6" t="s">
        <v>7</v>
      </c>
      <c r="D42" s="6" t="s">
        <v>6</v>
      </c>
      <c r="E42" s="5" t="s">
        <v>106</v>
      </c>
      <c r="F42" s="5" t="s">
        <v>23</v>
      </c>
      <c r="G42" s="5" t="s">
        <v>32</v>
      </c>
    </row>
    <row r="43" spans="1:7" x14ac:dyDescent="0.35">
      <c r="A43" s="6">
        <v>80938592</v>
      </c>
      <c r="B43" s="6" t="s">
        <v>4</v>
      </c>
      <c r="C43" s="6" t="s">
        <v>7</v>
      </c>
      <c r="D43" s="6" t="s">
        <v>8</v>
      </c>
      <c r="E43" s="5" t="s">
        <v>108</v>
      </c>
      <c r="F43" s="5" t="s">
        <v>67</v>
      </c>
      <c r="G43" s="5" t="s">
        <v>23</v>
      </c>
    </row>
    <row r="44" spans="1:7" x14ac:dyDescent="0.35">
      <c r="A44" s="6">
        <v>80941001</v>
      </c>
      <c r="B44" s="6" t="s">
        <v>4</v>
      </c>
      <c r="C44" s="6" t="s">
        <v>9</v>
      </c>
      <c r="D44" s="6" t="s">
        <v>6</v>
      </c>
      <c r="E44" s="5" t="s">
        <v>110</v>
      </c>
      <c r="F44" s="5" t="s">
        <v>25</v>
      </c>
      <c r="G44" s="5" t="s">
        <v>236</v>
      </c>
    </row>
    <row r="45" spans="1:7" x14ac:dyDescent="0.35">
      <c r="A45" s="6">
        <v>80942617</v>
      </c>
      <c r="B45" s="6" t="s">
        <v>4</v>
      </c>
      <c r="C45" s="6" t="s">
        <v>5</v>
      </c>
      <c r="D45" s="6" t="s">
        <v>6</v>
      </c>
      <c r="E45" s="5" t="s">
        <v>19</v>
      </c>
      <c r="F45" s="5" t="s">
        <v>45</v>
      </c>
      <c r="G45" s="5" t="s">
        <v>26</v>
      </c>
    </row>
    <row r="46" spans="1:7" x14ac:dyDescent="0.35">
      <c r="A46" s="6">
        <v>80946598</v>
      </c>
      <c r="B46" s="6" t="s">
        <v>4</v>
      </c>
      <c r="C46" s="6" t="s">
        <v>10</v>
      </c>
      <c r="D46" s="6" t="s">
        <v>8</v>
      </c>
      <c r="E46" s="5" t="s">
        <v>45</v>
      </c>
      <c r="F46" s="5" t="s">
        <v>184</v>
      </c>
      <c r="G46" s="5" t="s">
        <v>21</v>
      </c>
    </row>
    <row r="47" spans="1:7" x14ac:dyDescent="0.35">
      <c r="A47" s="6">
        <v>80953042</v>
      </c>
      <c r="B47" s="6" t="s">
        <v>4</v>
      </c>
      <c r="C47" s="6" t="s">
        <v>7</v>
      </c>
      <c r="D47" s="6" t="s">
        <v>8</v>
      </c>
      <c r="E47" s="5" t="s">
        <v>23</v>
      </c>
      <c r="F47" s="5" t="s">
        <v>33</v>
      </c>
      <c r="G47" s="5" t="s">
        <v>45</v>
      </c>
    </row>
    <row r="48" spans="1:7" x14ac:dyDescent="0.35">
      <c r="A48" s="6">
        <v>80956727</v>
      </c>
      <c r="B48" s="6" t="s">
        <v>4</v>
      </c>
      <c r="C48" s="6" t="s">
        <v>7</v>
      </c>
      <c r="D48" s="6" t="s">
        <v>6</v>
      </c>
      <c r="E48" s="5" t="s">
        <v>45</v>
      </c>
      <c r="F48" s="5" t="s">
        <v>35</v>
      </c>
      <c r="G48" s="5" t="s">
        <v>41</v>
      </c>
    </row>
    <row r="49" spans="1:7" x14ac:dyDescent="0.35">
      <c r="A49" s="6">
        <v>80958956</v>
      </c>
      <c r="B49" s="6" t="s">
        <v>4</v>
      </c>
      <c r="C49" s="6" t="s">
        <v>5</v>
      </c>
      <c r="D49" s="6" t="s">
        <v>12</v>
      </c>
      <c r="E49" s="5" t="s">
        <v>45</v>
      </c>
      <c r="F49" s="5" t="s">
        <v>23</v>
      </c>
      <c r="G49" s="5" t="s">
        <v>21</v>
      </c>
    </row>
    <row r="50" spans="1:7" x14ac:dyDescent="0.35">
      <c r="A50" s="6">
        <v>80959879</v>
      </c>
      <c r="B50" s="6" t="s">
        <v>4</v>
      </c>
      <c r="C50" s="6" t="s">
        <v>9</v>
      </c>
      <c r="D50" s="6" t="s">
        <v>8</v>
      </c>
      <c r="E50" s="5" t="s">
        <v>116</v>
      </c>
      <c r="F50" s="5" t="s">
        <v>21</v>
      </c>
      <c r="G50" s="5" t="s">
        <v>36</v>
      </c>
    </row>
    <row r="51" spans="1:7" x14ac:dyDescent="0.35">
      <c r="A51" s="6">
        <v>80967317</v>
      </c>
      <c r="B51" s="6" t="s">
        <v>4</v>
      </c>
      <c r="C51" s="6" t="s">
        <v>5</v>
      </c>
      <c r="D51" s="6" t="s">
        <v>8</v>
      </c>
      <c r="E51" s="5" t="s">
        <v>23</v>
      </c>
      <c r="F51" s="5" t="s">
        <v>45</v>
      </c>
      <c r="G51" s="5" t="s">
        <v>21</v>
      </c>
    </row>
    <row r="52" spans="1:7" x14ac:dyDescent="0.35">
      <c r="A52" s="6">
        <v>80971422</v>
      </c>
      <c r="B52" s="6" t="s">
        <v>4</v>
      </c>
      <c r="C52" s="6" t="s">
        <v>9</v>
      </c>
      <c r="D52" s="6" t="s">
        <v>8</v>
      </c>
      <c r="E52" s="5" t="s">
        <v>117</v>
      </c>
      <c r="F52" s="5" t="s">
        <v>80</v>
      </c>
      <c r="G52" s="5" t="s">
        <v>45</v>
      </c>
    </row>
    <row r="53" spans="1:7" x14ac:dyDescent="0.35">
      <c r="A53" s="6">
        <v>80982722</v>
      </c>
      <c r="B53" s="6" t="s">
        <v>4</v>
      </c>
      <c r="C53" s="6" t="s">
        <v>7</v>
      </c>
      <c r="D53" s="6" t="s">
        <v>11</v>
      </c>
      <c r="E53" s="5" t="s">
        <v>46</v>
      </c>
      <c r="F53" s="5" t="s">
        <v>59</v>
      </c>
      <c r="G53" s="5" t="s">
        <v>98</v>
      </c>
    </row>
    <row r="54" spans="1:7" x14ac:dyDescent="0.35">
      <c r="A54" s="6">
        <v>80981009</v>
      </c>
      <c r="B54" s="6" t="s">
        <v>4</v>
      </c>
      <c r="C54" s="6" t="s">
        <v>9</v>
      </c>
      <c r="D54" s="6" t="s">
        <v>8</v>
      </c>
      <c r="E54" s="5" t="s">
        <v>86</v>
      </c>
      <c r="F54" s="5" t="s">
        <v>45</v>
      </c>
      <c r="G54" s="5" t="s">
        <v>186</v>
      </c>
    </row>
    <row r="55" spans="1:7" x14ac:dyDescent="0.35">
      <c r="A55" s="6">
        <v>80984433</v>
      </c>
      <c r="B55" s="6" t="s">
        <v>4</v>
      </c>
      <c r="C55" s="6" t="s">
        <v>9</v>
      </c>
      <c r="D55" s="6" t="s">
        <v>8</v>
      </c>
      <c r="E55" s="5" t="s">
        <v>23</v>
      </c>
      <c r="F55" s="5" t="s">
        <v>68</v>
      </c>
      <c r="G55" s="5" t="s">
        <v>35</v>
      </c>
    </row>
    <row r="56" spans="1:7" x14ac:dyDescent="0.35">
      <c r="A56" s="6">
        <v>80981368</v>
      </c>
      <c r="B56" s="6" t="s">
        <v>4</v>
      </c>
      <c r="C56" s="6" t="s">
        <v>7</v>
      </c>
      <c r="D56" s="6" t="s">
        <v>6</v>
      </c>
      <c r="E56" s="5" t="s">
        <v>108</v>
      </c>
      <c r="F56" s="5" t="s">
        <v>190</v>
      </c>
      <c r="G56" s="5" t="s">
        <v>240</v>
      </c>
    </row>
    <row r="57" spans="1:7" x14ac:dyDescent="0.35">
      <c r="A57" s="6">
        <v>80988461</v>
      </c>
      <c r="B57" s="6" t="s">
        <v>4</v>
      </c>
      <c r="C57" s="6" t="s">
        <v>7</v>
      </c>
      <c r="D57" s="6" t="s">
        <v>6</v>
      </c>
      <c r="E57" s="5" t="s">
        <v>22</v>
      </c>
      <c r="F57" s="5" t="s">
        <v>191</v>
      </c>
      <c r="G57" s="5" t="s">
        <v>162</v>
      </c>
    </row>
    <row r="58" spans="1:7" x14ac:dyDescent="0.35">
      <c r="A58" s="6">
        <v>80971487</v>
      </c>
      <c r="B58" s="6" t="s">
        <v>4</v>
      </c>
      <c r="C58" s="6" t="s">
        <v>7</v>
      </c>
      <c r="D58" s="6" t="s">
        <v>12</v>
      </c>
      <c r="E58" s="5" t="s">
        <v>98</v>
      </c>
      <c r="F58" s="5" t="s">
        <v>27</v>
      </c>
      <c r="G58" s="5" t="s">
        <v>113</v>
      </c>
    </row>
    <row r="59" spans="1:7" x14ac:dyDescent="0.35">
      <c r="A59" s="6">
        <v>80997768</v>
      </c>
      <c r="B59" s="6" t="s">
        <v>4</v>
      </c>
      <c r="C59" s="6" t="s">
        <v>7</v>
      </c>
      <c r="D59" s="6" t="s">
        <v>12</v>
      </c>
      <c r="E59" s="5" t="s">
        <v>38</v>
      </c>
      <c r="F59" s="5" t="s">
        <v>45</v>
      </c>
      <c r="G59" s="5" t="s">
        <v>52</v>
      </c>
    </row>
    <row r="60" spans="1:7" x14ac:dyDescent="0.35">
      <c r="A60" s="6">
        <v>80955066</v>
      </c>
      <c r="B60" s="6" t="s">
        <v>4</v>
      </c>
      <c r="C60" s="6" t="s">
        <v>9</v>
      </c>
      <c r="D60" s="6" t="s">
        <v>12</v>
      </c>
      <c r="E60" s="5" t="s">
        <v>42</v>
      </c>
      <c r="F60" s="5" t="s">
        <v>45</v>
      </c>
      <c r="G60" s="5" t="s">
        <v>162</v>
      </c>
    </row>
    <row r="61" spans="1:7" x14ac:dyDescent="0.35">
      <c r="A61" s="6">
        <v>81003804</v>
      </c>
      <c r="B61" s="6" t="s">
        <v>4</v>
      </c>
      <c r="C61" s="6" t="s">
        <v>10</v>
      </c>
      <c r="D61" s="6" t="s">
        <v>12</v>
      </c>
      <c r="E61" s="5" t="s">
        <v>77</v>
      </c>
      <c r="F61" s="5" t="s">
        <v>35</v>
      </c>
      <c r="G61" s="5" t="s">
        <v>237</v>
      </c>
    </row>
    <row r="62" spans="1:7" x14ac:dyDescent="0.35">
      <c r="A62" s="6">
        <v>81004721</v>
      </c>
      <c r="B62" s="6" t="s">
        <v>4</v>
      </c>
      <c r="C62" s="6" t="s">
        <v>7</v>
      </c>
      <c r="D62" s="6" t="s">
        <v>11</v>
      </c>
      <c r="E62" s="5" t="s">
        <v>45</v>
      </c>
      <c r="F62" s="5" t="s">
        <v>23</v>
      </c>
      <c r="G62" s="5" t="s">
        <v>33</v>
      </c>
    </row>
    <row r="63" spans="1:7" x14ac:dyDescent="0.35">
      <c r="A63" s="6">
        <v>81005078</v>
      </c>
      <c r="B63" s="6" t="s">
        <v>4</v>
      </c>
      <c r="C63" s="6" t="s">
        <v>9</v>
      </c>
      <c r="D63" s="6" t="s">
        <v>11</v>
      </c>
      <c r="E63" s="5" t="s">
        <v>40</v>
      </c>
      <c r="F63" s="5" t="s">
        <v>68</v>
      </c>
      <c r="G63" s="5" t="s">
        <v>36</v>
      </c>
    </row>
    <row r="64" spans="1:7" x14ac:dyDescent="0.35">
      <c r="A64" s="6">
        <v>81030581</v>
      </c>
      <c r="B64" s="6" t="s">
        <v>4</v>
      </c>
      <c r="C64" s="6" t="s">
        <v>10</v>
      </c>
      <c r="D64" s="6" t="s">
        <v>11</v>
      </c>
      <c r="E64" s="5" t="s">
        <v>21</v>
      </c>
      <c r="F64" s="5" t="s">
        <v>45</v>
      </c>
      <c r="G64" s="5" t="s">
        <v>42</v>
      </c>
    </row>
    <row r="65" spans="1:7" x14ac:dyDescent="0.35">
      <c r="A65" s="6">
        <v>81030761</v>
      </c>
      <c r="B65" s="6" t="s">
        <v>4</v>
      </c>
      <c r="C65" s="6" t="s">
        <v>14</v>
      </c>
      <c r="D65" s="6" t="s">
        <v>11</v>
      </c>
      <c r="E65" s="5" t="s">
        <v>36</v>
      </c>
      <c r="F65" s="5" t="s">
        <v>106</v>
      </c>
      <c r="G65" s="5" t="s">
        <v>162</v>
      </c>
    </row>
    <row r="66" spans="1:7" x14ac:dyDescent="0.35">
      <c r="A66" s="6">
        <v>81040038</v>
      </c>
      <c r="B66" s="6" t="s">
        <v>4</v>
      </c>
      <c r="C66" s="6" t="s">
        <v>7</v>
      </c>
      <c r="D66" s="6" t="s">
        <v>8</v>
      </c>
      <c r="E66" s="5" t="s">
        <v>68</v>
      </c>
      <c r="F66" s="5" t="s">
        <v>41</v>
      </c>
      <c r="G66" s="5" t="s">
        <v>36</v>
      </c>
    </row>
    <row r="67" spans="1:7" x14ac:dyDescent="0.35">
      <c r="A67" s="6">
        <v>81043382</v>
      </c>
      <c r="B67" s="6" t="s">
        <v>4</v>
      </c>
      <c r="C67" s="6" t="s">
        <v>9</v>
      </c>
      <c r="D67" s="6" t="s">
        <v>6</v>
      </c>
      <c r="E67" s="5" t="s">
        <v>107</v>
      </c>
      <c r="F67" s="5" t="s">
        <v>45</v>
      </c>
      <c r="G67" s="5" t="s">
        <v>183</v>
      </c>
    </row>
    <row r="68" spans="1:7" x14ac:dyDescent="0.35">
      <c r="A68" s="6">
        <v>81045142</v>
      </c>
      <c r="B68" s="6" t="s">
        <v>4</v>
      </c>
      <c r="C68" s="6" t="s">
        <v>7</v>
      </c>
      <c r="D68" s="6" t="s">
        <v>8</v>
      </c>
      <c r="E68" s="5" t="s">
        <v>45</v>
      </c>
      <c r="F68" s="5" t="s">
        <v>36</v>
      </c>
      <c r="G68" s="5" t="s">
        <v>243</v>
      </c>
    </row>
    <row r="69" spans="1:7" x14ac:dyDescent="0.35">
      <c r="A69" s="6">
        <v>81048857</v>
      </c>
      <c r="B69" s="6" t="s">
        <v>4</v>
      </c>
      <c r="C69" s="6" t="s">
        <v>10</v>
      </c>
      <c r="D69" s="6" t="s">
        <v>12</v>
      </c>
      <c r="E69" s="5" t="s">
        <v>45</v>
      </c>
      <c r="F69" s="5" t="s">
        <v>89</v>
      </c>
      <c r="G69" s="5" t="s">
        <v>28</v>
      </c>
    </row>
    <row r="70" spans="1:7" x14ac:dyDescent="0.35">
      <c r="A70" s="6">
        <v>81056782</v>
      </c>
      <c r="B70" s="6" t="s">
        <v>4</v>
      </c>
      <c r="C70" s="6" t="s">
        <v>9</v>
      </c>
      <c r="D70" s="6" t="s">
        <v>6</v>
      </c>
      <c r="E70" s="5" t="s">
        <v>100</v>
      </c>
      <c r="F70" s="5" t="s">
        <v>33</v>
      </c>
      <c r="G70" s="5" t="s">
        <v>36</v>
      </c>
    </row>
    <row r="71" spans="1:7" x14ac:dyDescent="0.35">
      <c r="A71" s="6">
        <v>81059900</v>
      </c>
      <c r="B71" s="6" t="s">
        <v>4</v>
      </c>
      <c r="C71" s="6" t="s">
        <v>14</v>
      </c>
      <c r="D71" s="6" t="s">
        <v>8</v>
      </c>
      <c r="E71" s="5" t="s">
        <v>20</v>
      </c>
      <c r="F71" s="5" t="s">
        <v>45</v>
      </c>
      <c r="G71" s="5" t="s">
        <v>66</v>
      </c>
    </row>
    <row r="72" spans="1:7" x14ac:dyDescent="0.35">
      <c r="A72" s="6">
        <v>81067607</v>
      </c>
      <c r="B72" s="6" t="s">
        <v>4</v>
      </c>
      <c r="C72" s="6" t="s">
        <v>9</v>
      </c>
      <c r="D72" s="6" t="s">
        <v>8</v>
      </c>
      <c r="E72" s="5" t="s">
        <v>29</v>
      </c>
      <c r="F72" s="5" t="s">
        <v>22</v>
      </c>
      <c r="G72" s="5" t="s">
        <v>45</v>
      </c>
    </row>
    <row r="73" spans="1:7" x14ac:dyDescent="0.35">
      <c r="A73" s="6">
        <v>81096772</v>
      </c>
      <c r="B73" s="6" t="s">
        <v>4</v>
      </c>
      <c r="C73" s="6" t="s">
        <v>7</v>
      </c>
      <c r="D73" s="6" t="s">
        <v>11</v>
      </c>
      <c r="E73" s="5" t="s">
        <v>28</v>
      </c>
      <c r="F73" s="5" t="s">
        <v>21</v>
      </c>
      <c r="G73" s="5" t="s">
        <v>45</v>
      </c>
    </row>
    <row r="74" spans="1:7" x14ac:dyDescent="0.35">
      <c r="A74" s="6">
        <v>81097428</v>
      </c>
      <c r="B74" s="6" t="s">
        <v>4</v>
      </c>
      <c r="C74" s="6" t="s">
        <v>9</v>
      </c>
      <c r="D74" s="6" t="s">
        <v>12</v>
      </c>
      <c r="E74" s="5" t="s">
        <v>129</v>
      </c>
      <c r="F74" s="5" t="s">
        <v>36</v>
      </c>
      <c r="G74" s="5" t="s">
        <v>152</v>
      </c>
    </row>
    <row r="75" spans="1:7" x14ac:dyDescent="0.35">
      <c r="A75" s="6">
        <v>81100919</v>
      </c>
      <c r="B75" s="6" t="s">
        <v>4</v>
      </c>
      <c r="C75" s="6" t="s">
        <v>10</v>
      </c>
      <c r="D75" s="6" t="s">
        <v>6</v>
      </c>
      <c r="E75" s="5" t="s">
        <v>28</v>
      </c>
      <c r="F75" s="5" t="s">
        <v>31</v>
      </c>
      <c r="G75" s="5" t="s">
        <v>45</v>
      </c>
    </row>
    <row r="76" spans="1:7" x14ac:dyDescent="0.35">
      <c r="A76" s="6">
        <v>81101042</v>
      </c>
      <c r="B76" s="6" t="s">
        <v>4</v>
      </c>
      <c r="C76" s="6" t="s">
        <v>10</v>
      </c>
      <c r="D76" s="6" t="s">
        <v>11</v>
      </c>
      <c r="E76" s="5" t="s">
        <v>130</v>
      </c>
      <c r="F76" s="5" t="s">
        <v>35</v>
      </c>
      <c r="G76" s="5" t="s">
        <v>41</v>
      </c>
    </row>
    <row r="77" spans="1:7" x14ac:dyDescent="0.35">
      <c r="A77" s="6">
        <v>81116322</v>
      </c>
      <c r="B77" s="6" t="s">
        <v>4</v>
      </c>
      <c r="C77" s="6" t="s">
        <v>7</v>
      </c>
      <c r="D77" s="6" t="s">
        <v>12</v>
      </c>
      <c r="E77" s="5" t="s">
        <v>23</v>
      </c>
      <c r="F77" s="5" t="s">
        <v>45</v>
      </c>
      <c r="G77" s="5" t="s">
        <v>38</v>
      </c>
    </row>
    <row r="78" spans="1:7" x14ac:dyDescent="0.35">
      <c r="A78" s="6">
        <v>81116831</v>
      </c>
      <c r="B78" s="6" t="s">
        <v>4</v>
      </c>
      <c r="C78" s="6" t="s">
        <v>14</v>
      </c>
      <c r="D78" s="6" t="s">
        <v>12</v>
      </c>
      <c r="E78" s="5" t="s">
        <v>49</v>
      </c>
      <c r="F78" s="5" t="s">
        <v>68</v>
      </c>
      <c r="G78" s="5" t="s">
        <v>42</v>
      </c>
    </row>
    <row r="79" spans="1:7" x14ac:dyDescent="0.35">
      <c r="A79" s="6">
        <v>81131977</v>
      </c>
      <c r="B79" s="6" t="s">
        <v>4</v>
      </c>
      <c r="C79" s="6" t="s">
        <v>10</v>
      </c>
      <c r="D79" s="6" t="s">
        <v>12</v>
      </c>
      <c r="E79" s="5" t="s">
        <v>45</v>
      </c>
      <c r="F79" s="5" t="s">
        <v>31</v>
      </c>
      <c r="G79" s="5" t="s">
        <v>41</v>
      </c>
    </row>
    <row r="80" spans="1:7" x14ac:dyDescent="0.35">
      <c r="A80" s="6">
        <v>81139376</v>
      </c>
      <c r="B80" s="6" t="s">
        <v>4</v>
      </c>
      <c r="C80" s="6" t="s">
        <v>9</v>
      </c>
      <c r="D80" s="6" t="s">
        <v>12</v>
      </c>
      <c r="E80" s="5" t="s">
        <v>132</v>
      </c>
      <c r="F80" s="5" t="s">
        <v>41</v>
      </c>
      <c r="G80" s="5" t="s">
        <v>105</v>
      </c>
    </row>
    <row r="81" spans="1:7" x14ac:dyDescent="0.35">
      <c r="A81" s="6">
        <v>81143030</v>
      </c>
      <c r="B81" s="6" t="s">
        <v>4</v>
      </c>
      <c r="C81" s="6" t="s">
        <v>9</v>
      </c>
      <c r="D81" s="6" t="s">
        <v>6</v>
      </c>
      <c r="E81" s="5" t="s">
        <v>84</v>
      </c>
      <c r="F81" s="5" t="s">
        <v>45</v>
      </c>
      <c r="G81" s="5" t="s">
        <v>35</v>
      </c>
    </row>
    <row r="82" spans="1:7" x14ac:dyDescent="0.35">
      <c r="A82" s="6">
        <v>81148906</v>
      </c>
      <c r="B82" s="6" t="s">
        <v>4</v>
      </c>
      <c r="C82" s="6" t="s">
        <v>7</v>
      </c>
      <c r="D82" s="6" t="s">
        <v>6</v>
      </c>
      <c r="E82" s="5" t="s">
        <v>134</v>
      </c>
      <c r="F82" s="5" t="s">
        <v>113</v>
      </c>
      <c r="G82" s="5" t="s">
        <v>244</v>
      </c>
    </row>
    <row r="83" spans="1:7" x14ac:dyDescent="0.35">
      <c r="A83" s="6">
        <v>81182720</v>
      </c>
      <c r="B83" s="6" t="s">
        <v>4</v>
      </c>
      <c r="C83" s="6" t="s">
        <v>9</v>
      </c>
      <c r="D83" s="6" t="s">
        <v>8</v>
      </c>
      <c r="E83" s="5" t="s">
        <v>23</v>
      </c>
      <c r="F83" s="5" t="s">
        <v>98</v>
      </c>
      <c r="G83" s="5" t="s">
        <v>162</v>
      </c>
    </row>
    <row r="84" spans="1:7" x14ac:dyDescent="0.35">
      <c r="A84" s="6">
        <v>81403100</v>
      </c>
      <c r="B84" s="6" t="s">
        <v>4</v>
      </c>
      <c r="C84" s="6" t="s">
        <v>9</v>
      </c>
      <c r="D84" s="6" t="s">
        <v>6</v>
      </c>
      <c r="E84" s="5" t="s">
        <v>19</v>
      </c>
      <c r="F84" s="5" t="s">
        <v>45</v>
      </c>
      <c r="G84" s="5" t="s">
        <v>46</v>
      </c>
    </row>
    <row r="85" spans="1:7" x14ac:dyDescent="0.35">
      <c r="A85" s="6">
        <v>81443148</v>
      </c>
      <c r="B85" s="6" t="s">
        <v>4</v>
      </c>
      <c r="C85" s="6" t="s">
        <v>9</v>
      </c>
      <c r="D85" s="6" t="s">
        <v>11</v>
      </c>
      <c r="E85" s="5" t="s">
        <v>23</v>
      </c>
      <c r="F85" s="5" t="s">
        <v>36</v>
      </c>
      <c r="G85" s="5" t="s">
        <v>45</v>
      </c>
    </row>
    <row r="86" spans="1:7" x14ac:dyDescent="0.35">
      <c r="A86" s="6">
        <v>81459595</v>
      </c>
      <c r="B86" s="6" t="s">
        <v>4</v>
      </c>
      <c r="C86" s="6" t="s">
        <v>9</v>
      </c>
      <c r="D86" s="6" t="s">
        <v>6</v>
      </c>
      <c r="E86" s="5" t="s">
        <v>25</v>
      </c>
      <c r="F86" s="5" t="s">
        <v>45</v>
      </c>
      <c r="G86" s="5" t="s">
        <v>35</v>
      </c>
    </row>
    <row r="87" spans="1:7" x14ac:dyDescent="0.35">
      <c r="A87" s="6">
        <v>79583982</v>
      </c>
      <c r="B87" s="6" t="s">
        <v>15</v>
      </c>
      <c r="C87" s="6" t="s">
        <v>7</v>
      </c>
      <c r="D87" s="6" t="s">
        <v>6</v>
      </c>
      <c r="E87" s="5" t="s">
        <v>35</v>
      </c>
      <c r="F87" s="5" t="s">
        <v>23</v>
      </c>
      <c r="G87" s="5" t="s">
        <v>45</v>
      </c>
    </row>
    <row r="88" spans="1:7" x14ac:dyDescent="0.35">
      <c r="A88" s="6">
        <v>79791598</v>
      </c>
      <c r="B88" s="6" t="s">
        <v>15</v>
      </c>
      <c r="C88" s="6" t="s">
        <v>9</v>
      </c>
      <c r="D88" s="6" t="s">
        <v>12</v>
      </c>
      <c r="E88" s="5" t="s">
        <v>42</v>
      </c>
      <c r="F88" s="5" t="s">
        <v>42</v>
      </c>
      <c r="G88" s="5" t="s">
        <v>249</v>
      </c>
    </row>
    <row r="89" spans="1:7" x14ac:dyDescent="0.35">
      <c r="A89" s="6">
        <v>80925744</v>
      </c>
      <c r="B89" s="6" t="s">
        <v>15</v>
      </c>
      <c r="C89" s="6" t="s">
        <v>9</v>
      </c>
      <c r="D89" s="6" t="s">
        <v>8</v>
      </c>
      <c r="E89" s="5" t="s">
        <v>45</v>
      </c>
      <c r="F89" s="5" t="s">
        <v>67</v>
      </c>
      <c r="G89" s="5" t="s">
        <v>185</v>
      </c>
    </row>
    <row r="90" spans="1:7" x14ac:dyDescent="0.35">
      <c r="A90" s="6">
        <v>80928372</v>
      </c>
      <c r="B90" s="6" t="s">
        <v>15</v>
      </c>
      <c r="C90" s="6" t="s">
        <v>7</v>
      </c>
      <c r="D90" s="6" t="s">
        <v>6</v>
      </c>
      <c r="E90" s="5" t="s">
        <v>26</v>
      </c>
      <c r="F90" s="5" t="s">
        <v>45</v>
      </c>
      <c r="G90" s="5" t="s">
        <v>35</v>
      </c>
    </row>
    <row r="91" spans="1:7" x14ac:dyDescent="0.35">
      <c r="A91" s="6">
        <v>80937139</v>
      </c>
      <c r="B91" s="6" t="s">
        <v>15</v>
      </c>
      <c r="C91" s="6" t="s">
        <v>9</v>
      </c>
      <c r="D91" s="6" t="s">
        <v>8</v>
      </c>
      <c r="E91" s="5" t="s">
        <v>149</v>
      </c>
      <c r="F91" s="5" t="s">
        <v>51</v>
      </c>
      <c r="G91" s="5" t="s">
        <v>113</v>
      </c>
    </row>
    <row r="92" spans="1:7" x14ac:dyDescent="0.35">
      <c r="A92" s="6">
        <v>80946273</v>
      </c>
      <c r="B92" s="6" t="s">
        <v>15</v>
      </c>
      <c r="C92" s="6" t="s">
        <v>9</v>
      </c>
      <c r="D92" s="6" t="s">
        <v>6</v>
      </c>
      <c r="E92" s="5" t="s">
        <v>19</v>
      </c>
      <c r="F92" s="5" t="s">
        <v>45</v>
      </c>
      <c r="G92" s="5" t="s">
        <v>88</v>
      </c>
    </row>
    <row r="93" spans="1:7" x14ac:dyDescent="0.35">
      <c r="A93" s="6">
        <v>80983494</v>
      </c>
      <c r="B93" s="6" t="s">
        <v>15</v>
      </c>
      <c r="C93" s="6" t="s">
        <v>7</v>
      </c>
      <c r="D93" s="6" t="s">
        <v>6</v>
      </c>
      <c r="E93" s="5" t="s">
        <v>25</v>
      </c>
      <c r="F93" s="5" t="s">
        <v>20</v>
      </c>
      <c r="G93" s="5" t="s">
        <v>45</v>
      </c>
    </row>
    <row r="94" spans="1:7" x14ac:dyDescent="0.35">
      <c r="A94" s="6">
        <v>81036505</v>
      </c>
      <c r="B94" s="6" t="s">
        <v>15</v>
      </c>
      <c r="C94" s="6" t="s">
        <v>9</v>
      </c>
      <c r="D94" s="6" t="s">
        <v>6</v>
      </c>
      <c r="E94" s="5" t="s">
        <v>42</v>
      </c>
      <c r="F94" s="5" t="s">
        <v>45</v>
      </c>
      <c r="G94" s="5" t="s">
        <v>23</v>
      </c>
    </row>
    <row r="95" spans="1:7" x14ac:dyDescent="0.35">
      <c r="A95" s="6">
        <v>81107144</v>
      </c>
      <c r="B95" s="6" t="s">
        <v>15</v>
      </c>
      <c r="C95" s="6" t="s">
        <v>9</v>
      </c>
      <c r="D95" s="6" t="s">
        <v>8</v>
      </c>
      <c r="E95" s="5" t="s">
        <v>106</v>
      </c>
      <c r="F95" s="5" t="s">
        <v>208</v>
      </c>
      <c r="G95" s="5" t="s">
        <v>20</v>
      </c>
    </row>
    <row r="96" spans="1:7" x14ac:dyDescent="0.35">
      <c r="A96" s="6">
        <v>81266855</v>
      </c>
      <c r="B96" s="6" t="s">
        <v>15</v>
      </c>
      <c r="C96" s="6" t="s">
        <v>9</v>
      </c>
      <c r="D96" s="6" t="s">
        <v>8</v>
      </c>
      <c r="E96" s="5" t="s">
        <v>23</v>
      </c>
      <c r="F96" s="5" t="s">
        <v>45</v>
      </c>
      <c r="G96" s="5" t="s">
        <v>52</v>
      </c>
    </row>
    <row r="97" spans="5:7" x14ac:dyDescent="0.35">
      <c r="E97" s="5"/>
      <c r="F97" s="5"/>
      <c r="G97" s="5"/>
    </row>
    <row r="98" spans="5:7" x14ac:dyDescent="0.35">
      <c r="E98" s="5"/>
      <c r="F98" s="5"/>
      <c r="G98" s="5"/>
    </row>
    <row r="99" spans="5:7" x14ac:dyDescent="0.35">
      <c r="E99" s="5"/>
      <c r="F99" s="5"/>
      <c r="G99" s="5"/>
    </row>
    <row r="100" spans="5:7" x14ac:dyDescent="0.35">
      <c r="E100" s="5"/>
      <c r="F100" s="5"/>
      <c r="G100" s="5"/>
    </row>
    <row r="101" spans="5:7" x14ac:dyDescent="0.35">
      <c r="E101" s="5"/>
      <c r="F101" s="5"/>
      <c r="G101" s="5"/>
    </row>
    <row r="102" spans="5:7" x14ac:dyDescent="0.35">
      <c r="E102" s="5"/>
      <c r="F102" s="5"/>
      <c r="G102" s="5"/>
    </row>
    <row r="103" spans="5:7" x14ac:dyDescent="0.35">
      <c r="E103" s="5"/>
      <c r="F103" s="5"/>
      <c r="G103" s="5"/>
    </row>
    <row r="104" spans="5:7" x14ac:dyDescent="0.35">
      <c r="E104" s="5"/>
      <c r="F104" s="5"/>
      <c r="G104" s="5"/>
    </row>
    <row r="105" spans="5:7" x14ac:dyDescent="0.35">
      <c r="E105" s="5"/>
      <c r="F105" s="5"/>
      <c r="G105" s="5"/>
    </row>
    <row r="106" spans="5:7" x14ac:dyDescent="0.35">
      <c r="E106" s="5"/>
      <c r="F106" s="5"/>
      <c r="G106" s="5"/>
    </row>
    <row r="107" spans="5:7" x14ac:dyDescent="0.35">
      <c r="E107" s="5"/>
      <c r="F107" s="5"/>
      <c r="G107" s="5"/>
    </row>
    <row r="108" spans="5:7" x14ac:dyDescent="0.35">
      <c r="E108" s="5"/>
      <c r="F108" s="5"/>
      <c r="G108" s="5"/>
    </row>
    <row r="109" spans="5:7" x14ac:dyDescent="0.35">
      <c r="E109" s="5"/>
      <c r="F109" s="5"/>
      <c r="G109" s="5"/>
    </row>
    <row r="110" spans="5:7" x14ac:dyDescent="0.35">
      <c r="E110" s="5"/>
      <c r="F110" s="5"/>
      <c r="G110" s="5"/>
    </row>
    <row r="111" spans="5:7" x14ac:dyDescent="0.35">
      <c r="E111" s="5"/>
      <c r="F111" s="5"/>
      <c r="G111" s="5"/>
    </row>
    <row r="112" spans="5:7" x14ac:dyDescent="0.35">
      <c r="E112" s="5"/>
      <c r="F112" s="5"/>
      <c r="G112" s="5"/>
    </row>
    <row r="113" spans="5:7" x14ac:dyDescent="0.35">
      <c r="E113" s="5"/>
      <c r="F113" s="5"/>
      <c r="G113" s="5"/>
    </row>
    <row r="114" spans="5:7" x14ac:dyDescent="0.35">
      <c r="E114" s="5"/>
      <c r="F114" s="5"/>
      <c r="G114" s="5"/>
    </row>
    <row r="115" spans="5:7" x14ac:dyDescent="0.35">
      <c r="E115" s="5"/>
      <c r="F115" s="5"/>
      <c r="G115" s="5"/>
    </row>
    <row r="116" spans="5:7" x14ac:dyDescent="0.35">
      <c r="E116" s="5"/>
      <c r="F116" s="5"/>
      <c r="G116" s="5"/>
    </row>
    <row r="117" spans="5:7" x14ac:dyDescent="0.35">
      <c r="E117" s="5"/>
      <c r="F117" s="5"/>
      <c r="G117" s="5"/>
    </row>
    <row r="118" spans="5:7" x14ac:dyDescent="0.35">
      <c r="E118" s="5"/>
      <c r="F118" s="5"/>
      <c r="G118" s="5"/>
    </row>
    <row r="119" spans="5:7" x14ac:dyDescent="0.35">
      <c r="E119" s="5"/>
      <c r="F119" s="5"/>
      <c r="G119" s="5"/>
    </row>
    <row r="120" spans="5:7" x14ac:dyDescent="0.35">
      <c r="E120" s="5"/>
      <c r="F120" s="5"/>
      <c r="G120" s="5"/>
    </row>
    <row r="121" spans="5:7" x14ac:dyDescent="0.35">
      <c r="E121" s="5"/>
      <c r="F121" s="5"/>
      <c r="G121" s="5"/>
    </row>
    <row r="122" spans="5:7" x14ac:dyDescent="0.35">
      <c r="E122" s="5"/>
      <c r="F122" s="5"/>
      <c r="G122" s="5"/>
    </row>
    <row r="123" spans="5:7" x14ac:dyDescent="0.35">
      <c r="E123" s="5"/>
      <c r="F123" s="5"/>
      <c r="G123" s="5"/>
    </row>
    <row r="124" spans="5:7" x14ac:dyDescent="0.35">
      <c r="E124" s="5"/>
      <c r="F124" s="5"/>
      <c r="G124" s="5"/>
    </row>
    <row r="125" spans="5:7" x14ac:dyDescent="0.35">
      <c r="E125" s="5"/>
      <c r="F125" s="5"/>
      <c r="G125" s="5"/>
    </row>
    <row r="126" spans="5:7" x14ac:dyDescent="0.35">
      <c r="E126" s="5"/>
      <c r="F126" s="5"/>
      <c r="G126" s="5"/>
    </row>
    <row r="127" spans="5:7" x14ac:dyDescent="0.35">
      <c r="E127" s="5"/>
      <c r="F127" s="5"/>
      <c r="G127" s="5"/>
    </row>
    <row r="128" spans="5:7" x14ac:dyDescent="0.35">
      <c r="E128" s="5"/>
      <c r="F128" s="5"/>
      <c r="G128" s="5"/>
    </row>
    <row r="129" spans="5:7" x14ac:dyDescent="0.35">
      <c r="E129" s="5"/>
      <c r="F129" s="5"/>
      <c r="G129" s="5"/>
    </row>
    <row r="130" spans="5:7" x14ac:dyDescent="0.35">
      <c r="E130" s="5"/>
      <c r="F130" s="5"/>
      <c r="G130" s="5"/>
    </row>
    <row r="131" spans="5:7" x14ac:dyDescent="0.35">
      <c r="E131" s="5"/>
      <c r="F131" s="5"/>
      <c r="G131" s="5"/>
    </row>
    <row r="132" spans="5:7" x14ac:dyDescent="0.35">
      <c r="E132" s="5"/>
      <c r="F132" s="5"/>
      <c r="G132" s="5"/>
    </row>
    <row r="133" spans="5:7" x14ac:dyDescent="0.35">
      <c r="E133" s="5"/>
      <c r="F133" s="5"/>
      <c r="G133" s="5"/>
    </row>
    <row r="134" spans="5:7" x14ac:dyDescent="0.35">
      <c r="E134" s="5"/>
      <c r="F134" s="5"/>
      <c r="G134" s="5"/>
    </row>
    <row r="135" spans="5:7" x14ac:dyDescent="0.35">
      <c r="E135" s="5"/>
      <c r="F135" s="5"/>
      <c r="G135" s="5"/>
    </row>
    <row r="136" spans="5:7" x14ac:dyDescent="0.35">
      <c r="E136" s="5"/>
      <c r="F136" s="5"/>
      <c r="G136" s="5"/>
    </row>
    <row r="137" spans="5:7" x14ac:dyDescent="0.35">
      <c r="E137" s="5"/>
      <c r="F137" s="5"/>
      <c r="G137" s="5"/>
    </row>
    <row r="138" spans="5:7" x14ac:dyDescent="0.35">
      <c r="E138" s="5"/>
      <c r="F138" s="5"/>
      <c r="G138" s="5"/>
    </row>
    <row r="139" spans="5:7" x14ac:dyDescent="0.35">
      <c r="E139" s="5"/>
      <c r="F139" s="5"/>
      <c r="G139" s="5"/>
    </row>
    <row r="140" spans="5:7" x14ac:dyDescent="0.35">
      <c r="E140" s="5"/>
      <c r="F140" s="5"/>
      <c r="G140" s="5"/>
    </row>
    <row r="141" spans="5:7" x14ac:dyDescent="0.35">
      <c r="E141" s="5"/>
      <c r="F141" s="5"/>
      <c r="G141" s="5"/>
    </row>
    <row r="142" spans="5:7" x14ac:dyDescent="0.35">
      <c r="E142" s="5"/>
      <c r="F142" s="5"/>
      <c r="G142" s="5"/>
    </row>
    <row r="143" spans="5:7" x14ac:dyDescent="0.35">
      <c r="E143" s="5"/>
      <c r="F143" s="5"/>
      <c r="G143" s="5"/>
    </row>
    <row r="144" spans="5:7" x14ac:dyDescent="0.35">
      <c r="E144" s="5"/>
      <c r="F144" s="5"/>
      <c r="G144" s="5"/>
    </row>
    <row r="145" spans="5:7" x14ac:dyDescent="0.35">
      <c r="E145" s="5"/>
      <c r="F145" s="5"/>
      <c r="G145" s="5"/>
    </row>
    <row r="146" spans="5:7" x14ac:dyDescent="0.35">
      <c r="E146" s="5"/>
      <c r="F146" s="5"/>
      <c r="G146" s="5"/>
    </row>
    <row r="147" spans="5:7" x14ac:dyDescent="0.35">
      <c r="E147" s="5"/>
      <c r="F147" s="5"/>
      <c r="G147" s="5"/>
    </row>
    <row r="148" spans="5:7" x14ac:dyDescent="0.35">
      <c r="E148" s="5"/>
      <c r="F148" s="5"/>
      <c r="G148" s="5"/>
    </row>
    <row r="149" spans="5:7" x14ac:dyDescent="0.35">
      <c r="E149" s="5"/>
      <c r="F149" s="5"/>
      <c r="G149" s="5"/>
    </row>
    <row r="150" spans="5:7" x14ac:dyDescent="0.35">
      <c r="E150" s="5"/>
      <c r="F150" s="5"/>
      <c r="G150" s="5"/>
    </row>
    <row r="151" spans="5:7" x14ac:dyDescent="0.35">
      <c r="E151" s="5"/>
      <c r="F151" s="5"/>
      <c r="G151" s="5"/>
    </row>
    <row r="152" spans="5:7" x14ac:dyDescent="0.35">
      <c r="E152" s="5"/>
      <c r="F152" s="5"/>
      <c r="G152" s="5"/>
    </row>
    <row r="153" spans="5:7" x14ac:dyDescent="0.35">
      <c r="E153" s="5"/>
      <c r="F153" s="5"/>
      <c r="G153" s="5"/>
    </row>
    <row r="154" spans="5:7" x14ac:dyDescent="0.35">
      <c r="E154" s="5"/>
      <c r="F154" s="5"/>
      <c r="G154" s="5"/>
    </row>
    <row r="155" spans="5:7" x14ac:dyDescent="0.35">
      <c r="E155" s="5"/>
      <c r="F155" s="5"/>
      <c r="G155" s="5"/>
    </row>
    <row r="156" spans="5:7" x14ac:dyDescent="0.35">
      <c r="E156" s="5"/>
      <c r="F156" s="5"/>
      <c r="G156" s="5"/>
    </row>
    <row r="157" spans="5:7" x14ac:dyDescent="0.35">
      <c r="E157" s="5"/>
      <c r="F157" s="5"/>
      <c r="G157" s="5"/>
    </row>
    <row r="158" spans="5:7" x14ac:dyDescent="0.35">
      <c r="E158" s="5"/>
      <c r="F158" s="5"/>
      <c r="G158" s="5"/>
    </row>
    <row r="159" spans="5:7" x14ac:dyDescent="0.35">
      <c r="E159" s="5"/>
      <c r="F159" s="5"/>
      <c r="G159" s="5"/>
    </row>
    <row r="160" spans="5:7" x14ac:dyDescent="0.35">
      <c r="E160" s="5"/>
      <c r="F160" s="5"/>
      <c r="G160" s="5"/>
    </row>
    <row r="161" spans="5:7" x14ac:dyDescent="0.35">
      <c r="E161" s="5"/>
      <c r="F161" s="5"/>
      <c r="G161" s="5"/>
    </row>
    <row r="162" spans="5:7" x14ac:dyDescent="0.35">
      <c r="E162" s="5"/>
      <c r="F162" s="5"/>
      <c r="G162" s="5"/>
    </row>
    <row r="163" spans="5:7" x14ac:dyDescent="0.35">
      <c r="E163" s="5"/>
      <c r="F163" s="5"/>
      <c r="G163" s="5"/>
    </row>
    <row r="164" spans="5:7" x14ac:dyDescent="0.35">
      <c r="E164" s="5"/>
      <c r="F164" s="5"/>
      <c r="G164" s="5"/>
    </row>
    <row r="165" spans="5:7" x14ac:dyDescent="0.35">
      <c r="E165" s="5"/>
      <c r="F165" s="5"/>
      <c r="G165" s="5"/>
    </row>
    <row r="166" spans="5:7" x14ac:dyDescent="0.35">
      <c r="E166" s="5"/>
      <c r="F166" s="5"/>
      <c r="G166" s="5"/>
    </row>
    <row r="167" spans="5:7" x14ac:dyDescent="0.35">
      <c r="E167" s="5"/>
      <c r="F167" s="5"/>
      <c r="G167" s="5"/>
    </row>
    <row r="168" spans="5:7" x14ac:dyDescent="0.35">
      <c r="E168" s="5"/>
      <c r="F168" s="5"/>
      <c r="G168" s="5"/>
    </row>
    <row r="169" spans="5:7" x14ac:dyDescent="0.35">
      <c r="E169" s="5"/>
      <c r="F169" s="5"/>
      <c r="G169" s="5"/>
    </row>
    <row r="170" spans="5:7" x14ac:dyDescent="0.35">
      <c r="E170" s="5"/>
      <c r="F170" s="5"/>
      <c r="G170" s="5"/>
    </row>
    <row r="171" spans="5:7" x14ac:dyDescent="0.35">
      <c r="E171" s="5"/>
      <c r="F171" s="5"/>
      <c r="G171" s="5"/>
    </row>
    <row r="172" spans="5:7" x14ac:dyDescent="0.35">
      <c r="E172" s="5"/>
      <c r="F172" s="5"/>
      <c r="G172" s="5"/>
    </row>
    <row r="173" spans="5:7" x14ac:dyDescent="0.35">
      <c r="E173" s="5"/>
      <c r="F173" s="5"/>
      <c r="G173" s="5"/>
    </row>
    <row r="174" spans="5:7" x14ac:dyDescent="0.35">
      <c r="E174" s="5"/>
      <c r="F174" s="5"/>
      <c r="G174" s="5"/>
    </row>
    <row r="175" spans="5:7" x14ac:dyDescent="0.35">
      <c r="E175" s="5"/>
      <c r="F175" s="5"/>
      <c r="G175" s="5"/>
    </row>
    <row r="176" spans="5:7" x14ac:dyDescent="0.35">
      <c r="E176" s="5"/>
      <c r="F176" s="5"/>
      <c r="G176" s="5"/>
    </row>
    <row r="177" spans="5:7" x14ac:dyDescent="0.35">
      <c r="E177" s="5"/>
      <c r="F177" s="5"/>
      <c r="G177" s="5"/>
    </row>
    <row r="178" spans="5:7" x14ac:dyDescent="0.35">
      <c r="E178" s="5"/>
      <c r="F178" s="5"/>
      <c r="G178" s="5"/>
    </row>
    <row r="179" spans="5:7" x14ac:dyDescent="0.35">
      <c r="E179" s="5"/>
      <c r="F179" s="5"/>
      <c r="G179" s="5"/>
    </row>
    <row r="180" spans="5:7" x14ac:dyDescent="0.35">
      <c r="E180" s="5"/>
      <c r="F180" s="5"/>
      <c r="G180" s="5"/>
    </row>
    <row r="181" spans="5:7" x14ac:dyDescent="0.35">
      <c r="E181" s="5"/>
      <c r="F181" s="5"/>
      <c r="G181" s="5"/>
    </row>
    <row r="182" spans="5:7" x14ac:dyDescent="0.35">
      <c r="E182" s="5"/>
      <c r="F182" s="5"/>
      <c r="G182" s="5"/>
    </row>
    <row r="183" spans="5:7" x14ac:dyDescent="0.35">
      <c r="E183" s="5"/>
      <c r="F183" s="5"/>
      <c r="G183" s="5"/>
    </row>
    <row r="184" spans="5:7" x14ac:dyDescent="0.35">
      <c r="E184" s="5"/>
      <c r="F184" s="5"/>
      <c r="G184" s="5"/>
    </row>
    <row r="185" spans="5:7" x14ac:dyDescent="0.35">
      <c r="E185" s="5"/>
      <c r="F185" s="5"/>
      <c r="G185" s="5"/>
    </row>
    <row r="186" spans="5:7" x14ac:dyDescent="0.35">
      <c r="E186" s="5"/>
      <c r="F186" s="5"/>
      <c r="G186" s="5"/>
    </row>
    <row r="187" spans="5:7" x14ac:dyDescent="0.35">
      <c r="E187" s="5"/>
      <c r="F187" s="5"/>
      <c r="G187" s="5"/>
    </row>
    <row r="188" spans="5:7" x14ac:dyDescent="0.35">
      <c r="E188" s="5"/>
      <c r="F188" s="5"/>
      <c r="G188" s="5"/>
    </row>
    <row r="189" spans="5:7" x14ac:dyDescent="0.35">
      <c r="E189" s="5"/>
      <c r="F189" s="5"/>
      <c r="G189" s="5"/>
    </row>
    <row r="190" spans="5:7" x14ac:dyDescent="0.35">
      <c r="E190" s="5"/>
      <c r="F190" s="5"/>
      <c r="G190" s="5"/>
    </row>
    <row r="191" spans="5:7" x14ac:dyDescent="0.35">
      <c r="E191" s="5"/>
      <c r="F191" s="5"/>
      <c r="G191" s="5"/>
    </row>
    <row r="192" spans="5:7" x14ac:dyDescent="0.35">
      <c r="E192" s="5"/>
      <c r="F192" s="5"/>
      <c r="G192" s="5"/>
    </row>
    <row r="193" spans="5:7" x14ac:dyDescent="0.35">
      <c r="E193" s="5"/>
      <c r="F193" s="5"/>
      <c r="G193" s="5"/>
    </row>
    <row r="194" spans="5:7" x14ac:dyDescent="0.35">
      <c r="E194" s="5"/>
      <c r="F194" s="5"/>
      <c r="G194" s="5"/>
    </row>
    <row r="195" spans="5:7" x14ac:dyDescent="0.35">
      <c r="E195" s="5"/>
      <c r="F195" s="5"/>
      <c r="G195" s="5"/>
    </row>
    <row r="196" spans="5:7" x14ac:dyDescent="0.35">
      <c r="E196" s="5"/>
      <c r="F196" s="5"/>
      <c r="G196" s="5"/>
    </row>
    <row r="197" spans="5:7" x14ac:dyDescent="0.35">
      <c r="E197" s="5"/>
      <c r="F197" s="5"/>
      <c r="G197" s="5"/>
    </row>
    <row r="198" spans="5:7" x14ac:dyDescent="0.35">
      <c r="E198" s="5"/>
      <c r="F198" s="5"/>
      <c r="G198" s="5"/>
    </row>
    <row r="199" spans="5:7" x14ac:dyDescent="0.35">
      <c r="E199" s="5"/>
      <c r="F199" s="5"/>
      <c r="G199" s="5"/>
    </row>
    <row r="200" spans="5:7" x14ac:dyDescent="0.35">
      <c r="E200" s="5"/>
      <c r="F200" s="5"/>
      <c r="G200" s="5"/>
    </row>
    <row r="201" spans="5:7" x14ac:dyDescent="0.35">
      <c r="E201" s="5"/>
      <c r="F201" s="5"/>
      <c r="G201" s="5"/>
    </row>
    <row r="202" spans="5:7" x14ac:dyDescent="0.35">
      <c r="E202" s="5"/>
      <c r="F202" s="5"/>
      <c r="G202" s="5"/>
    </row>
    <row r="203" spans="5:7" x14ac:dyDescent="0.35">
      <c r="E203" s="5"/>
      <c r="F203" s="5"/>
      <c r="G203" s="5"/>
    </row>
    <row r="204" spans="5:7" x14ac:dyDescent="0.35">
      <c r="E204" s="5"/>
      <c r="F204" s="5"/>
      <c r="G204" s="5"/>
    </row>
    <row r="205" spans="5:7" x14ac:dyDescent="0.35">
      <c r="E205" s="5"/>
      <c r="F205" s="5"/>
      <c r="G205" s="5"/>
    </row>
    <row r="206" spans="5:7" x14ac:dyDescent="0.35">
      <c r="E206" s="5"/>
      <c r="F206" s="5"/>
      <c r="G206" s="5"/>
    </row>
    <row r="207" spans="5:7" x14ac:dyDescent="0.35">
      <c r="E207" s="5"/>
      <c r="F207" s="5"/>
      <c r="G207" s="5"/>
    </row>
    <row r="208" spans="5:7" x14ac:dyDescent="0.35">
      <c r="E208" s="5"/>
      <c r="F208" s="5"/>
      <c r="G208" s="5"/>
    </row>
    <row r="209" spans="5:7" x14ac:dyDescent="0.35">
      <c r="E209" s="5"/>
      <c r="F209" s="5"/>
      <c r="G209" s="5"/>
    </row>
    <row r="210" spans="5:7" x14ac:dyDescent="0.35">
      <c r="E210" s="5"/>
      <c r="F210" s="5"/>
      <c r="G210" s="5"/>
    </row>
    <row r="211" spans="5:7" x14ac:dyDescent="0.35">
      <c r="E211" s="5"/>
      <c r="F211" s="5"/>
      <c r="G211" s="5"/>
    </row>
    <row r="212" spans="5:7" x14ac:dyDescent="0.35">
      <c r="E212" s="5"/>
      <c r="F212" s="5"/>
      <c r="G212" s="5"/>
    </row>
    <row r="213" spans="5:7" x14ac:dyDescent="0.35">
      <c r="E213" s="5"/>
      <c r="F213" s="5"/>
      <c r="G213" s="5"/>
    </row>
    <row r="214" spans="5:7" x14ac:dyDescent="0.35">
      <c r="E214" s="5"/>
      <c r="F214" s="5"/>
      <c r="G214" s="5"/>
    </row>
    <row r="215" spans="5:7" x14ac:dyDescent="0.35">
      <c r="E215" s="5"/>
      <c r="F215" s="5"/>
      <c r="G215" s="5"/>
    </row>
    <row r="216" spans="5:7" x14ac:dyDescent="0.35">
      <c r="E216" s="5"/>
      <c r="F216" s="5"/>
      <c r="G216" s="5"/>
    </row>
    <row r="217" spans="5:7" x14ac:dyDescent="0.35">
      <c r="E217" s="5"/>
      <c r="F217" s="5"/>
      <c r="G217" s="5"/>
    </row>
    <row r="218" spans="5:7" x14ac:dyDescent="0.35">
      <c r="E218" s="5"/>
      <c r="F218" s="5"/>
      <c r="G218" s="5"/>
    </row>
    <row r="219" spans="5:7" x14ac:dyDescent="0.35">
      <c r="E219" s="5"/>
      <c r="F219" s="5"/>
      <c r="G219" s="5"/>
    </row>
    <row r="220" spans="5:7" x14ac:dyDescent="0.35">
      <c r="E220" s="5"/>
      <c r="F220" s="5"/>
      <c r="G220" s="5"/>
    </row>
    <row r="221" spans="5:7" x14ac:dyDescent="0.35">
      <c r="E221" s="5"/>
      <c r="F221" s="5"/>
      <c r="G221" s="5"/>
    </row>
    <row r="222" spans="5:7" x14ac:dyDescent="0.35">
      <c r="E222" s="5"/>
      <c r="F222" s="5"/>
      <c r="G222" s="5"/>
    </row>
    <row r="223" spans="5:7" x14ac:dyDescent="0.35">
      <c r="E223" s="5"/>
      <c r="F223" s="5"/>
      <c r="G223" s="5"/>
    </row>
    <row r="224" spans="5:7" x14ac:dyDescent="0.35">
      <c r="E224" s="5"/>
      <c r="F224" s="5"/>
      <c r="G224" s="5"/>
    </row>
    <row r="225" spans="5:7" x14ac:dyDescent="0.35">
      <c r="E225" s="5"/>
      <c r="F225" s="5"/>
      <c r="G225" s="5"/>
    </row>
    <row r="226" spans="5:7" x14ac:dyDescent="0.35">
      <c r="E226" s="5"/>
      <c r="F226" s="5"/>
      <c r="G226" s="5"/>
    </row>
    <row r="227" spans="5:7" x14ac:dyDescent="0.35">
      <c r="E227" s="5"/>
      <c r="F227" s="5"/>
      <c r="G227" s="5"/>
    </row>
    <row r="228" spans="5:7" x14ac:dyDescent="0.35">
      <c r="E228" s="5"/>
      <c r="F228" s="5"/>
      <c r="G228" s="5"/>
    </row>
    <row r="229" spans="5:7" x14ac:dyDescent="0.35">
      <c r="E229" s="5"/>
      <c r="F229" s="5"/>
      <c r="G229" s="5"/>
    </row>
    <row r="230" spans="5:7" x14ac:dyDescent="0.35">
      <c r="E230" s="5"/>
      <c r="F230" s="5"/>
      <c r="G230" s="5"/>
    </row>
    <row r="231" spans="5:7" x14ac:dyDescent="0.35">
      <c r="E231" s="5"/>
      <c r="F231" s="5"/>
      <c r="G231" s="5"/>
    </row>
    <row r="232" spans="5:7" x14ac:dyDescent="0.35">
      <c r="E232" s="5"/>
      <c r="F232" s="5"/>
      <c r="G232" s="5"/>
    </row>
    <row r="233" spans="5:7" x14ac:dyDescent="0.35">
      <c r="E233" s="5"/>
      <c r="F233" s="5"/>
      <c r="G233" s="5"/>
    </row>
    <row r="234" spans="5:7" x14ac:dyDescent="0.35">
      <c r="E234" s="5"/>
      <c r="F234" s="5"/>
      <c r="G234" s="5"/>
    </row>
    <row r="235" spans="5:7" x14ac:dyDescent="0.35">
      <c r="E235" s="5"/>
      <c r="F235" s="5"/>
      <c r="G235" s="5"/>
    </row>
    <row r="236" spans="5:7" x14ac:dyDescent="0.35">
      <c r="E236" s="5"/>
      <c r="F236" s="5"/>
      <c r="G236" s="5"/>
    </row>
    <row r="237" spans="5:7" x14ac:dyDescent="0.35">
      <c r="E237" s="5"/>
      <c r="F237" s="5"/>
      <c r="G237" s="5"/>
    </row>
    <row r="238" spans="5:7" x14ac:dyDescent="0.35">
      <c r="E238" s="5"/>
      <c r="F238" s="5"/>
      <c r="G238" s="5"/>
    </row>
    <row r="239" spans="5:7" x14ac:dyDescent="0.35">
      <c r="E239" s="5"/>
      <c r="F239" s="5"/>
      <c r="G239" s="5"/>
    </row>
    <row r="240" spans="5:7" x14ac:dyDescent="0.35">
      <c r="E240" s="5"/>
      <c r="F240" s="5"/>
      <c r="G240" s="5"/>
    </row>
    <row r="241" spans="5:7" x14ac:dyDescent="0.35">
      <c r="E241" s="5"/>
      <c r="F241" s="5"/>
      <c r="G241" s="5"/>
    </row>
    <row r="242" spans="5:7" x14ac:dyDescent="0.35">
      <c r="E242" s="5"/>
      <c r="F242" s="5"/>
      <c r="G242" s="5"/>
    </row>
    <row r="243" spans="5:7" x14ac:dyDescent="0.35">
      <c r="E243" s="5"/>
      <c r="F243" s="5"/>
      <c r="G243" s="5"/>
    </row>
    <row r="244" spans="5:7" x14ac:dyDescent="0.35">
      <c r="E244" s="5"/>
      <c r="F244" s="5"/>
      <c r="G244" s="5"/>
    </row>
    <row r="245" spans="5:7" x14ac:dyDescent="0.35">
      <c r="E245" s="5"/>
      <c r="F245" s="5"/>
      <c r="G245" s="5"/>
    </row>
    <row r="246" spans="5:7" x14ac:dyDescent="0.35">
      <c r="E246" s="5"/>
      <c r="F246" s="5"/>
      <c r="G246" s="5"/>
    </row>
    <row r="247" spans="5:7" x14ac:dyDescent="0.35">
      <c r="E247" s="5"/>
      <c r="F247" s="5"/>
      <c r="G247" s="5"/>
    </row>
    <row r="248" spans="5:7" x14ac:dyDescent="0.35">
      <c r="E248" s="5"/>
      <c r="F248" s="5"/>
      <c r="G248" s="5"/>
    </row>
    <row r="249" spans="5:7" x14ac:dyDescent="0.35">
      <c r="E249" s="5"/>
      <c r="F249" s="5"/>
      <c r="G249" s="5"/>
    </row>
    <row r="250" spans="5:7" x14ac:dyDescent="0.35">
      <c r="E250" s="5"/>
      <c r="F250" s="5"/>
      <c r="G250" s="5"/>
    </row>
    <row r="251" spans="5:7" x14ac:dyDescent="0.35">
      <c r="E251" s="5"/>
      <c r="F251" s="5"/>
      <c r="G251" s="5"/>
    </row>
    <row r="252" spans="5:7" x14ac:dyDescent="0.35">
      <c r="E252" s="5"/>
      <c r="F252" s="5"/>
      <c r="G252" s="5"/>
    </row>
    <row r="253" spans="5:7" x14ac:dyDescent="0.35">
      <c r="E253" s="5"/>
      <c r="F253" s="5"/>
      <c r="G253" s="5"/>
    </row>
    <row r="254" spans="5:7" x14ac:dyDescent="0.35">
      <c r="E254" s="5"/>
      <c r="F254" s="5"/>
      <c r="G254" s="5"/>
    </row>
    <row r="255" spans="5:7" x14ac:dyDescent="0.35">
      <c r="E255" s="5"/>
      <c r="F255" s="5"/>
      <c r="G255" s="5"/>
    </row>
    <row r="256" spans="5:7" x14ac:dyDescent="0.35">
      <c r="E256" s="5"/>
      <c r="F256" s="5"/>
      <c r="G256" s="5"/>
    </row>
    <row r="257" spans="5:7" x14ac:dyDescent="0.35">
      <c r="E257" s="5"/>
      <c r="F257" s="5"/>
      <c r="G257" s="5"/>
    </row>
    <row r="258" spans="5:7" x14ac:dyDescent="0.35">
      <c r="E258" s="5"/>
      <c r="F258" s="5"/>
      <c r="G258" s="5"/>
    </row>
    <row r="259" spans="5:7" x14ac:dyDescent="0.35">
      <c r="E259" s="5"/>
      <c r="F259" s="5"/>
      <c r="G259" s="5"/>
    </row>
    <row r="260" spans="5:7" x14ac:dyDescent="0.35">
      <c r="E260" s="5"/>
      <c r="F260" s="5"/>
      <c r="G260" s="5"/>
    </row>
    <row r="261" spans="5:7" x14ac:dyDescent="0.35">
      <c r="E261" s="5"/>
      <c r="F261" s="5"/>
      <c r="G261" s="5"/>
    </row>
    <row r="262" spans="5:7" x14ac:dyDescent="0.35">
      <c r="E262" s="5"/>
      <c r="F262" s="5"/>
      <c r="G262" s="5"/>
    </row>
    <row r="263" spans="5:7" x14ac:dyDescent="0.35">
      <c r="E263" s="5"/>
      <c r="F263" s="5"/>
      <c r="G263" s="5"/>
    </row>
    <row r="264" spans="5:7" x14ac:dyDescent="0.35">
      <c r="E264" s="5"/>
      <c r="F264" s="5"/>
      <c r="G264" s="5"/>
    </row>
    <row r="265" spans="5:7" x14ac:dyDescent="0.35">
      <c r="E265" s="5"/>
      <c r="F265" s="5"/>
      <c r="G265" s="5"/>
    </row>
    <row r="266" spans="5:7" x14ac:dyDescent="0.35">
      <c r="E266" s="5"/>
      <c r="F266" s="5"/>
      <c r="G266" s="5"/>
    </row>
    <row r="267" spans="5:7" x14ac:dyDescent="0.35">
      <c r="E267" s="5"/>
      <c r="F267" s="5"/>
      <c r="G267" s="5"/>
    </row>
    <row r="268" spans="5:7" x14ac:dyDescent="0.35">
      <c r="E268" s="5"/>
      <c r="F268" s="5"/>
      <c r="G268" s="5"/>
    </row>
    <row r="269" spans="5:7" x14ac:dyDescent="0.35">
      <c r="E269" s="5"/>
      <c r="F269" s="5"/>
      <c r="G269" s="5"/>
    </row>
    <row r="270" spans="5:7" x14ac:dyDescent="0.35">
      <c r="E270" s="5"/>
      <c r="F270" s="5"/>
      <c r="G270" s="5"/>
    </row>
    <row r="271" spans="5:7" x14ac:dyDescent="0.35">
      <c r="E271" s="5"/>
      <c r="F271" s="5"/>
      <c r="G271" s="5"/>
    </row>
    <row r="272" spans="5:7" x14ac:dyDescent="0.35">
      <c r="E272" s="5"/>
      <c r="F272" s="5"/>
      <c r="G272" s="5"/>
    </row>
    <row r="273" spans="5:7" x14ac:dyDescent="0.35">
      <c r="E273" s="5"/>
      <c r="F273" s="5"/>
      <c r="G273" s="5"/>
    </row>
    <row r="274" spans="5:7" x14ac:dyDescent="0.35">
      <c r="E274" s="5"/>
      <c r="F274" s="5"/>
      <c r="G274" s="5"/>
    </row>
    <row r="275" spans="5:7" x14ac:dyDescent="0.35">
      <c r="E275" s="5"/>
      <c r="F275" s="5"/>
      <c r="G275" s="5"/>
    </row>
    <row r="276" spans="5:7" x14ac:dyDescent="0.35">
      <c r="E276" s="5"/>
      <c r="F276" s="5"/>
      <c r="G276" s="5"/>
    </row>
    <row r="277" spans="5:7" x14ac:dyDescent="0.35">
      <c r="E277" s="5"/>
      <c r="F277" s="5"/>
      <c r="G277" s="5"/>
    </row>
    <row r="278" spans="5:7" x14ac:dyDescent="0.35">
      <c r="E278" s="5"/>
      <c r="F278" s="5"/>
      <c r="G278" s="5"/>
    </row>
    <row r="279" spans="5:7" x14ac:dyDescent="0.35">
      <c r="E279" s="5"/>
      <c r="F279" s="5"/>
      <c r="G279" s="5"/>
    </row>
    <row r="280" spans="5:7" x14ac:dyDescent="0.35">
      <c r="E280" s="5"/>
      <c r="F280" s="5"/>
      <c r="G280" s="5"/>
    </row>
    <row r="281" spans="5:7" x14ac:dyDescent="0.35">
      <c r="E281" s="5"/>
      <c r="F281" s="5"/>
      <c r="G281" s="5"/>
    </row>
    <row r="282" spans="5:7" x14ac:dyDescent="0.35">
      <c r="E282" s="5"/>
      <c r="F282" s="5"/>
      <c r="G282" s="5"/>
    </row>
    <row r="283" spans="5:7" x14ac:dyDescent="0.35">
      <c r="E283" s="5"/>
      <c r="F283" s="5"/>
      <c r="G283" s="5"/>
    </row>
    <row r="284" spans="5:7" x14ac:dyDescent="0.35">
      <c r="E284" s="5"/>
      <c r="F284" s="5"/>
      <c r="G284" s="5"/>
    </row>
    <row r="285" spans="5:7" x14ac:dyDescent="0.35">
      <c r="E285" s="5"/>
      <c r="F285" s="5"/>
      <c r="G285" s="5"/>
    </row>
    <row r="286" spans="5:7" x14ac:dyDescent="0.35">
      <c r="E286" s="5"/>
      <c r="F286" s="5"/>
      <c r="G286" s="5"/>
    </row>
    <row r="287" spans="5:7" x14ac:dyDescent="0.35">
      <c r="E287" s="5"/>
      <c r="F287" s="5"/>
      <c r="G287" s="5"/>
    </row>
    <row r="288" spans="5:7" x14ac:dyDescent="0.35">
      <c r="E288" s="5"/>
      <c r="F288" s="5"/>
      <c r="G288" s="5"/>
    </row>
    <row r="289" spans="5:7" x14ac:dyDescent="0.35">
      <c r="E289" s="5"/>
      <c r="F289" s="5"/>
      <c r="G289" s="5"/>
    </row>
    <row r="290" spans="5:7" x14ac:dyDescent="0.35">
      <c r="E290" s="5"/>
      <c r="F290" s="5"/>
      <c r="G290" s="5"/>
    </row>
    <row r="291" spans="5:7" x14ac:dyDescent="0.35">
      <c r="E291" s="5"/>
      <c r="F291" s="5"/>
      <c r="G291" s="5"/>
    </row>
    <row r="292" spans="5:7" x14ac:dyDescent="0.35">
      <c r="E292" s="5"/>
      <c r="F292" s="5"/>
      <c r="G292" s="5"/>
    </row>
    <row r="293" spans="5:7" x14ac:dyDescent="0.35">
      <c r="E293" s="5"/>
      <c r="F293" s="5"/>
      <c r="G293" s="5"/>
    </row>
    <row r="294" spans="5:7" x14ac:dyDescent="0.35">
      <c r="E294" s="5"/>
      <c r="F294" s="5"/>
      <c r="G294" s="5"/>
    </row>
    <row r="295" spans="5:7" x14ac:dyDescent="0.35">
      <c r="E295" s="5"/>
      <c r="F295" s="5"/>
      <c r="G295" s="5"/>
    </row>
    <row r="296" spans="5:7" x14ac:dyDescent="0.35">
      <c r="E296" s="5"/>
      <c r="F296" s="5"/>
      <c r="G296" s="5"/>
    </row>
    <row r="297" spans="5:7" x14ac:dyDescent="0.35">
      <c r="E297" s="5"/>
      <c r="F297" s="5"/>
      <c r="G297" s="5"/>
    </row>
    <row r="298" spans="5:7" x14ac:dyDescent="0.35">
      <c r="E298" s="5"/>
      <c r="F298" s="5"/>
      <c r="G298" s="5"/>
    </row>
    <row r="299" spans="5:7" x14ac:dyDescent="0.35">
      <c r="E299" s="5"/>
      <c r="F299" s="5"/>
      <c r="G299" s="5"/>
    </row>
    <row r="300" spans="5:7" x14ac:dyDescent="0.35">
      <c r="E300" s="5"/>
      <c r="F300" s="5"/>
      <c r="G300" s="5"/>
    </row>
    <row r="301" spans="5:7" x14ac:dyDescent="0.35">
      <c r="E301" s="5"/>
      <c r="F301" s="5"/>
      <c r="G301" s="5"/>
    </row>
    <row r="302" spans="5:7" x14ac:dyDescent="0.35">
      <c r="E302" s="5"/>
      <c r="F302" s="5"/>
      <c r="G302" s="5"/>
    </row>
    <row r="303" spans="5:7" x14ac:dyDescent="0.35">
      <c r="E303" s="5"/>
      <c r="F303" s="5"/>
      <c r="G303" s="5"/>
    </row>
    <row r="304" spans="5:7" x14ac:dyDescent="0.35">
      <c r="E304" s="5"/>
      <c r="F304" s="5"/>
      <c r="G304" s="5"/>
    </row>
    <row r="305" spans="5:7" x14ac:dyDescent="0.35">
      <c r="E305" s="5"/>
      <c r="F305" s="5"/>
      <c r="G305" s="5"/>
    </row>
    <row r="306" spans="5:7" x14ac:dyDescent="0.35">
      <c r="E306" s="5"/>
      <c r="F306" s="5"/>
      <c r="G306" s="5"/>
    </row>
    <row r="307" spans="5:7" x14ac:dyDescent="0.35">
      <c r="E307" s="5"/>
      <c r="F307" s="5"/>
      <c r="G307" s="5"/>
    </row>
    <row r="308" spans="5:7" x14ac:dyDescent="0.35">
      <c r="E308" s="5"/>
      <c r="F308" s="5"/>
      <c r="G308" s="5"/>
    </row>
    <row r="309" spans="5:7" x14ac:dyDescent="0.35">
      <c r="E309" s="5"/>
      <c r="F309" s="5"/>
      <c r="G309" s="5"/>
    </row>
    <row r="310" spans="5:7" x14ac:dyDescent="0.35">
      <c r="E310" s="5"/>
      <c r="F310" s="5"/>
      <c r="G310" s="5"/>
    </row>
    <row r="311" spans="5:7" x14ac:dyDescent="0.35">
      <c r="E311" s="5"/>
      <c r="F311" s="5"/>
      <c r="G311" s="5"/>
    </row>
    <row r="312" spans="5:7" x14ac:dyDescent="0.35">
      <c r="E312" s="5"/>
      <c r="F312" s="5"/>
      <c r="G312" s="5"/>
    </row>
    <row r="313" spans="5:7" x14ac:dyDescent="0.35">
      <c r="E313" s="5"/>
      <c r="F313" s="5"/>
      <c r="G313" s="5"/>
    </row>
    <row r="314" spans="5:7" x14ac:dyDescent="0.35">
      <c r="E314" s="5"/>
      <c r="F314" s="5"/>
      <c r="G314" s="5"/>
    </row>
    <row r="315" spans="5:7" x14ac:dyDescent="0.35">
      <c r="E315" s="5"/>
      <c r="F315" s="5"/>
      <c r="G315" s="5"/>
    </row>
    <row r="316" spans="5:7" x14ac:dyDescent="0.35">
      <c r="E316" s="5"/>
      <c r="F316" s="5"/>
      <c r="G316" s="5"/>
    </row>
    <row r="317" spans="5:7" x14ac:dyDescent="0.35">
      <c r="E317" s="5"/>
      <c r="F317" s="5"/>
      <c r="G317" s="5"/>
    </row>
    <row r="318" spans="5:7" x14ac:dyDescent="0.35">
      <c r="E318" s="5"/>
      <c r="F318" s="5"/>
      <c r="G318" s="5"/>
    </row>
    <row r="319" spans="5:7" x14ac:dyDescent="0.35">
      <c r="E319" s="5"/>
      <c r="F319" s="5"/>
      <c r="G319" s="5"/>
    </row>
    <row r="320" spans="5:7" x14ac:dyDescent="0.35">
      <c r="E320" s="5"/>
      <c r="F320" s="5"/>
      <c r="G320" s="5"/>
    </row>
    <row r="321" spans="5:7" x14ac:dyDescent="0.35">
      <c r="E321" s="5"/>
      <c r="F321" s="5"/>
      <c r="G321" s="5"/>
    </row>
    <row r="322" spans="5:7" x14ac:dyDescent="0.35">
      <c r="E322" s="5"/>
      <c r="F322" s="5"/>
      <c r="G322" s="5"/>
    </row>
    <row r="323" spans="5:7" x14ac:dyDescent="0.35">
      <c r="E323" s="5"/>
      <c r="F323" s="5"/>
      <c r="G323" s="5"/>
    </row>
    <row r="324" spans="5:7" x14ac:dyDescent="0.35">
      <c r="E324" s="5"/>
      <c r="F324" s="5"/>
      <c r="G324" s="5"/>
    </row>
    <row r="325" spans="5:7" x14ac:dyDescent="0.35">
      <c r="E325" s="5"/>
      <c r="F325" s="5"/>
      <c r="G325" s="5"/>
    </row>
    <row r="326" spans="5:7" x14ac:dyDescent="0.35">
      <c r="E326" s="5"/>
      <c r="F326" s="5"/>
      <c r="G326" s="5"/>
    </row>
    <row r="327" spans="5:7" x14ac:dyDescent="0.35">
      <c r="E327" s="5"/>
      <c r="F327" s="5"/>
      <c r="G327" s="5"/>
    </row>
    <row r="328" spans="5:7" x14ac:dyDescent="0.35">
      <c r="E328" s="5"/>
      <c r="F328" s="5"/>
      <c r="G328" s="5"/>
    </row>
    <row r="329" spans="5:7" x14ac:dyDescent="0.35">
      <c r="E329" s="5"/>
      <c r="F329" s="5"/>
      <c r="G329" s="5"/>
    </row>
    <row r="330" spans="5:7" x14ac:dyDescent="0.35">
      <c r="E330" s="5"/>
      <c r="F330" s="5"/>
      <c r="G330" s="5"/>
    </row>
    <row r="331" spans="5:7" x14ac:dyDescent="0.35">
      <c r="E331" s="5"/>
      <c r="F331" s="5"/>
      <c r="G331" s="5"/>
    </row>
    <row r="332" spans="5:7" x14ac:dyDescent="0.35">
      <c r="E332" s="5"/>
      <c r="F332" s="5"/>
      <c r="G332" s="5"/>
    </row>
    <row r="333" spans="5:7" x14ac:dyDescent="0.35">
      <c r="E333" s="5"/>
      <c r="F333" s="5"/>
      <c r="G333" s="5"/>
    </row>
    <row r="334" spans="5:7" x14ac:dyDescent="0.35">
      <c r="E334" s="5"/>
      <c r="F334" s="5"/>
      <c r="G334" s="5"/>
    </row>
    <row r="335" spans="5:7" x14ac:dyDescent="0.35">
      <c r="E335" s="5"/>
      <c r="F335" s="5"/>
      <c r="G335" s="5"/>
    </row>
    <row r="336" spans="5:7" x14ac:dyDescent="0.35">
      <c r="E336" s="5"/>
      <c r="F336" s="5"/>
      <c r="G336" s="5"/>
    </row>
    <row r="337" spans="5:7" x14ac:dyDescent="0.35">
      <c r="E337" s="5"/>
      <c r="F337" s="5"/>
      <c r="G337" s="5"/>
    </row>
    <row r="338" spans="5:7" x14ac:dyDescent="0.35">
      <c r="E338" s="5"/>
      <c r="F338" s="5"/>
      <c r="G338" s="5"/>
    </row>
    <row r="339" spans="5:7" x14ac:dyDescent="0.35">
      <c r="E339" s="5"/>
      <c r="F339" s="5"/>
      <c r="G339" s="5"/>
    </row>
    <row r="340" spans="5:7" x14ac:dyDescent="0.35">
      <c r="E340" s="5"/>
      <c r="F340" s="5"/>
      <c r="G340" s="5"/>
    </row>
    <row r="341" spans="5:7" x14ac:dyDescent="0.35">
      <c r="E341" s="5"/>
      <c r="F341" s="5"/>
      <c r="G341" s="5"/>
    </row>
    <row r="342" spans="5:7" x14ac:dyDescent="0.35">
      <c r="E342" s="5"/>
      <c r="F342" s="5"/>
      <c r="G342" s="5"/>
    </row>
    <row r="343" spans="5:7" x14ac:dyDescent="0.35">
      <c r="E343" s="5"/>
      <c r="F343" s="5"/>
      <c r="G343" s="5"/>
    </row>
    <row r="344" spans="5:7" x14ac:dyDescent="0.35">
      <c r="E344" s="5"/>
      <c r="F344" s="5"/>
      <c r="G344" s="5"/>
    </row>
    <row r="345" spans="5:7" x14ac:dyDescent="0.35">
      <c r="E345" s="5"/>
      <c r="F345" s="5"/>
      <c r="G345" s="5"/>
    </row>
    <row r="346" spans="5:7" x14ac:dyDescent="0.35">
      <c r="E346" s="5"/>
      <c r="F346" s="5"/>
      <c r="G346" s="5"/>
    </row>
    <row r="347" spans="5:7" x14ac:dyDescent="0.35">
      <c r="E347" s="5"/>
      <c r="F347" s="5"/>
      <c r="G347" s="5"/>
    </row>
    <row r="348" spans="5:7" x14ac:dyDescent="0.35">
      <c r="E348" s="5"/>
      <c r="F348" s="5"/>
      <c r="G348" s="5"/>
    </row>
    <row r="349" spans="5:7" x14ac:dyDescent="0.35">
      <c r="E349" s="5"/>
      <c r="F349" s="5"/>
      <c r="G349" s="5"/>
    </row>
    <row r="350" spans="5:7" x14ac:dyDescent="0.35">
      <c r="E350" s="5"/>
      <c r="F350" s="5"/>
      <c r="G350" s="5"/>
    </row>
    <row r="351" spans="5:7" x14ac:dyDescent="0.35">
      <c r="E351" s="5"/>
      <c r="F351" s="5"/>
      <c r="G351" s="5"/>
    </row>
    <row r="352" spans="5:7" x14ac:dyDescent="0.35">
      <c r="E352" s="5"/>
      <c r="F352" s="5"/>
      <c r="G352" s="5"/>
    </row>
    <row r="353" spans="5:7" x14ac:dyDescent="0.35">
      <c r="E353" s="5"/>
      <c r="F353" s="5"/>
      <c r="G353" s="5"/>
    </row>
    <row r="354" spans="5:7" x14ac:dyDescent="0.35">
      <c r="E354" s="5"/>
      <c r="F354" s="5"/>
      <c r="G354" s="5"/>
    </row>
    <row r="355" spans="5:7" x14ac:dyDescent="0.35">
      <c r="E355" s="5"/>
      <c r="F355" s="5"/>
      <c r="G355" s="5"/>
    </row>
    <row r="356" spans="5:7" x14ac:dyDescent="0.35">
      <c r="E356" s="5"/>
      <c r="F356" s="5"/>
      <c r="G356" s="5"/>
    </row>
    <row r="357" spans="5:7" x14ac:dyDescent="0.35">
      <c r="E357" s="5"/>
      <c r="F357" s="5"/>
      <c r="G357" s="5"/>
    </row>
    <row r="358" spans="5:7" x14ac:dyDescent="0.35">
      <c r="E358" s="5"/>
      <c r="F358" s="5"/>
      <c r="G358" s="5"/>
    </row>
    <row r="359" spans="5:7" x14ac:dyDescent="0.35">
      <c r="E359" s="5"/>
      <c r="F359" s="5"/>
      <c r="G359" s="5"/>
    </row>
    <row r="360" spans="5:7" x14ac:dyDescent="0.35">
      <c r="E360" s="5"/>
      <c r="F360" s="5"/>
      <c r="G360" s="5"/>
    </row>
    <row r="361" spans="5:7" x14ac:dyDescent="0.35">
      <c r="E361" s="5"/>
      <c r="F361" s="5"/>
      <c r="G361" s="5"/>
    </row>
    <row r="362" spans="5:7" x14ac:dyDescent="0.35">
      <c r="E362" s="5"/>
      <c r="F362" s="5"/>
      <c r="G362" s="5"/>
    </row>
    <row r="363" spans="5:7" x14ac:dyDescent="0.35">
      <c r="E363" s="5"/>
      <c r="F363" s="5"/>
      <c r="G363" s="5"/>
    </row>
    <row r="364" spans="5:7" x14ac:dyDescent="0.35">
      <c r="E364" s="5"/>
      <c r="F364" s="5"/>
      <c r="G364" s="5"/>
    </row>
    <row r="365" spans="5:7" x14ac:dyDescent="0.35">
      <c r="E365" s="5"/>
      <c r="F365" s="5"/>
      <c r="G365" s="5"/>
    </row>
    <row r="366" spans="5:7" x14ac:dyDescent="0.35">
      <c r="E366" s="5"/>
      <c r="F366" s="5"/>
      <c r="G366" s="5"/>
    </row>
    <row r="367" spans="5:7" x14ac:dyDescent="0.35">
      <c r="E367" s="5"/>
      <c r="F367" s="5"/>
      <c r="G367" s="5"/>
    </row>
    <row r="368" spans="5:7" x14ac:dyDescent="0.35">
      <c r="E368" s="5"/>
      <c r="F368" s="5"/>
      <c r="G368" s="5"/>
    </row>
    <row r="369" spans="5:7" x14ac:dyDescent="0.35">
      <c r="E369" s="5"/>
      <c r="F369" s="5"/>
      <c r="G369" s="5"/>
    </row>
    <row r="370" spans="5:7" x14ac:dyDescent="0.35">
      <c r="E370" s="5"/>
      <c r="F370" s="5"/>
      <c r="G370" s="5"/>
    </row>
    <row r="371" spans="5:7" x14ac:dyDescent="0.35">
      <c r="E371" s="5"/>
      <c r="F371" s="5"/>
      <c r="G371" s="5"/>
    </row>
    <row r="372" spans="5:7" x14ac:dyDescent="0.35">
      <c r="E372" s="5"/>
      <c r="F372" s="5"/>
      <c r="G372" s="5"/>
    </row>
    <row r="373" spans="5:7" x14ac:dyDescent="0.35">
      <c r="E373" s="5"/>
      <c r="F373" s="5"/>
      <c r="G373" s="5"/>
    </row>
    <row r="374" spans="5:7" x14ac:dyDescent="0.35">
      <c r="E374" s="5"/>
      <c r="F374" s="5"/>
      <c r="G374" s="5"/>
    </row>
    <row r="375" spans="5:7" x14ac:dyDescent="0.35">
      <c r="E375" s="5"/>
      <c r="F375" s="5"/>
      <c r="G375" s="5"/>
    </row>
    <row r="376" spans="5:7" x14ac:dyDescent="0.35">
      <c r="E376" s="5"/>
      <c r="F376" s="5"/>
      <c r="G376" s="5"/>
    </row>
    <row r="377" spans="5:7" x14ac:dyDescent="0.35">
      <c r="E377" s="5"/>
      <c r="F377" s="5"/>
      <c r="G377" s="5"/>
    </row>
    <row r="378" spans="5:7" x14ac:dyDescent="0.35">
      <c r="E378" s="5"/>
      <c r="F378" s="5"/>
      <c r="G378" s="5"/>
    </row>
    <row r="379" spans="5:7" x14ac:dyDescent="0.35">
      <c r="E379" s="5"/>
      <c r="F379" s="5"/>
      <c r="G379" s="5"/>
    </row>
    <row r="380" spans="5:7" x14ac:dyDescent="0.35">
      <c r="E380" s="5"/>
      <c r="F380" s="5"/>
      <c r="G380" s="5"/>
    </row>
    <row r="381" spans="5:7" x14ac:dyDescent="0.35">
      <c r="E381" s="5"/>
      <c r="F381" s="5"/>
      <c r="G381" s="5"/>
    </row>
    <row r="382" spans="5:7" x14ac:dyDescent="0.35">
      <c r="E382" s="5"/>
      <c r="F382" s="5"/>
      <c r="G382" s="5"/>
    </row>
    <row r="383" spans="5:7" x14ac:dyDescent="0.35">
      <c r="E383" s="5"/>
      <c r="F383" s="5"/>
      <c r="G383" s="5"/>
    </row>
    <row r="384" spans="5:7" x14ac:dyDescent="0.35">
      <c r="E384" s="5"/>
      <c r="F384" s="5"/>
      <c r="G384" s="5"/>
    </row>
    <row r="385" spans="5:7" x14ac:dyDescent="0.35">
      <c r="E385" s="5"/>
      <c r="F385" s="5"/>
      <c r="G385" s="5"/>
    </row>
    <row r="386" spans="5:7" x14ac:dyDescent="0.35">
      <c r="E386" s="5"/>
      <c r="F386" s="5"/>
      <c r="G386" s="5"/>
    </row>
    <row r="387" spans="5:7" x14ac:dyDescent="0.35">
      <c r="E387" s="5"/>
      <c r="F387" s="5"/>
      <c r="G387" s="5"/>
    </row>
    <row r="388" spans="5:7" x14ac:dyDescent="0.35">
      <c r="E388" s="5"/>
      <c r="F388" s="5"/>
      <c r="G388" s="5"/>
    </row>
    <row r="389" spans="5:7" x14ac:dyDescent="0.35">
      <c r="E389" s="5"/>
      <c r="F389" s="5"/>
      <c r="G389" s="5"/>
    </row>
    <row r="390" spans="5:7" x14ac:dyDescent="0.35">
      <c r="E390" s="5"/>
      <c r="F390" s="5"/>
      <c r="G390" s="5"/>
    </row>
    <row r="391" spans="5:7" x14ac:dyDescent="0.35">
      <c r="E391" s="5"/>
      <c r="F391" s="5"/>
      <c r="G391" s="5"/>
    </row>
    <row r="392" spans="5:7" x14ac:dyDescent="0.35">
      <c r="E392" s="5"/>
      <c r="F392" s="5"/>
      <c r="G392" s="5"/>
    </row>
    <row r="393" spans="5:7" x14ac:dyDescent="0.35">
      <c r="E393" s="5"/>
      <c r="F393" s="5"/>
      <c r="G393" s="5"/>
    </row>
    <row r="394" spans="5:7" x14ac:dyDescent="0.35">
      <c r="E394" s="5"/>
      <c r="F394" s="5"/>
      <c r="G394" s="5"/>
    </row>
    <row r="395" spans="5:7" x14ac:dyDescent="0.35">
      <c r="E395" s="5"/>
      <c r="F395" s="5"/>
      <c r="G395" s="5"/>
    </row>
    <row r="396" spans="5:7" x14ac:dyDescent="0.35">
      <c r="E396" s="5"/>
      <c r="F396" s="5"/>
      <c r="G396" s="5"/>
    </row>
    <row r="397" spans="5:7" x14ac:dyDescent="0.35">
      <c r="E397" s="5"/>
      <c r="F397" s="5"/>
      <c r="G397" s="5"/>
    </row>
    <row r="398" spans="5:7" x14ac:dyDescent="0.35">
      <c r="E398" s="5"/>
      <c r="F398" s="5"/>
      <c r="G398" s="5"/>
    </row>
    <row r="399" spans="5:7" x14ac:dyDescent="0.35">
      <c r="E399" s="5"/>
      <c r="F399" s="5"/>
      <c r="G399" s="5"/>
    </row>
    <row r="400" spans="5:7" x14ac:dyDescent="0.35">
      <c r="E400" s="5"/>
      <c r="F400" s="5"/>
      <c r="G400" s="5"/>
    </row>
    <row r="401" spans="5:7" x14ac:dyDescent="0.35">
      <c r="E401" s="5"/>
      <c r="F401" s="5"/>
      <c r="G401" s="5"/>
    </row>
    <row r="402" spans="5:7" x14ac:dyDescent="0.35">
      <c r="E402" s="5"/>
      <c r="F402" s="5"/>
      <c r="G402" s="5"/>
    </row>
    <row r="403" spans="5:7" x14ac:dyDescent="0.35">
      <c r="E403" s="5"/>
      <c r="F403" s="5"/>
      <c r="G403" s="5"/>
    </row>
    <row r="404" spans="5:7" x14ac:dyDescent="0.35">
      <c r="E404" s="5"/>
      <c r="F404" s="5"/>
      <c r="G404" s="5"/>
    </row>
    <row r="405" spans="5:7" x14ac:dyDescent="0.35">
      <c r="E405" s="5"/>
      <c r="F405" s="5"/>
      <c r="G405" s="5"/>
    </row>
    <row r="406" spans="5:7" x14ac:dyDescent="0.35">
      <c r="E406" s="5"/>
      <c r="F406" s="5"/>
      <c r="G406" s="5"/>
    </row>
    <row r="407" spans="5:7" x14ac:dyDescent="0.35">
      <c r="E407" s="5"/>
      <c r="F407" s="5"/>
      <c r="G407" s="5"/>
    </row>
    <row r="408" spans="5:7" x14ac:dyDescent="0.35">
      <c r="E408" s="5"/>
      <c r="F408" s="5"/>
      <c r="G408" s="5"/>
    </row>
    <row r="409" spans="5:7" x14ac:dyDescent="0.35">
      <c r="E409" s="5"/>
      <c r="F409" s="5"/>
      <c r="G409" s="5"/>
    </row>
    <row r="410" spans="5:7" x14ac:dyDescent="0.35">
      <c r="E410" s="5"/>
      <c r="F410" s="5"/>
      <c r="G410" s="5"/>
    </row>
    <row r="411" spans="5:7" x14ac:dyDescent="0.35">
      <c r="E411" s="5"/>
      <c r="F411" s="5"/>
      <c r="G411" s="5"/>
    </row>
    <row r="412" spans="5:7" x14ac:dyDescent="0.35">
      <c r="E412" s="5"/>
      <c r="F412" s="5"/>
      <c r="G412" s="5"/>
    </row>
    <row r="413" spans="5:7" x14ac:dyDescent="0.35">
      <c r="E413" s="5"/>
      <c r="F413" s="5"/>
      <c r="G413" s="5"/>
    </row>
    <row r="414" spans="5:7" x14ac:dyDescent="0.35">
      <c r="E414" s="5"/>
      <c r="F414" s="5"/>
      <c r="G414" s="5"/>
    </row>
    <row r="415" spans="5:7" x14ac:dyDescent="0.35">
      <c r="E415" s="5"/>
      <c r="F415" s="5"/>
      <c r="G415" s="5"/>
    </row>
    <row r="416" spans="5:7" x14ac:dyDescent="0.35">
      <c r="E416" s="5"/>
      <c r="F416" s="5"/>
      <c r="G416" s="5"/>
    </row>
    <row r="417" spans="5:7" x14ac:dyDescent="0.35">
      <c r="E417" s="5"/>
      <c r="F417" s="5"/>
      <c r="G417" s="5"/>
    </row>
    <row r="418" spans="5:7" x14ac:dyDescent="0.35">
      <c r="E418" s="5"/>
      <c r="F418" s="5"/>
      <c r="G418" s="5"/>
    </row>
    <row r="419" spans="5:7" x14ac:dyDescent="0.35">
      <c r="E419" s="5"/>
      <c r="F419" s="5"/>
      <c r="G419" s="5"/>
    </row>
    <row r="420" spans="5:7" x14ac:dyDescent="0.35">
      <c r="E420" s="5"/>
      <c r="F420" s="5"/>
      <c r="G420" s="5"/>
    </row>
    <row r="421" spans="5:7" x14ac:dyDescent="0.35">
      <c r="E421" s="5"/>
      <c r="F421" s="5"/>
      <c r="G421" s="5"/>
    </row>
    <row r="422" spans="5:7" x14ac:dyDescent="0.35">
      <c r="E422" s="5"/>
      <c r="F422" s="5"/>
      <c r="G422" s="5"/>
    </row>
    <row r="423" spans="5:7" x14ac:dyDescent="0.35">
      <c r="E423" s="5"/>
      <c r="F423" s="5"/>
      <c r="G423" s="5"/>
    </row>
    <row r="424" spans="5:7" x14ac:dyDescent="0.35">
      <c r="E424" s="5"/>
      <c r="F424" s="5"/>
      <c r="G424" s="5"/>
    </row>
    <row r="425" spans="5:7" x14ac:dyDescent="0.35">
      <c r="E425" s="5"/>
      <c r="F425" s="5"/>
      <c r="G425" s="5"/>
    </row>
    <row r="426" spans="5:7" x14ac:dyDescent="0.35">
      <c r="E426" s="5"/>
      <c r="F426" s="5"/>
      <c r="G426" s="5"/>
    </row>
    <row r="427" spans="5:7" x14ac:dyDescent="0.35">
      <c r="E427" s="5"/>
      <c r="F427" s="5"/>
      <c r="G427" s="5"/>
    </row>
    <row r="428" spans="5:7" x14ac:dyDescent="0.35">
      <c r="E428" s="5"/>
      <c r="F428" s="5"/>
      <c r="G428" s="5"/>
    </row>
    <row r="429" spans="5:7" x14ac:dyDescent="0.35">
      <c r="E429" s="5"/>
      <c r="F429" s="5"/>
      <c r="G429" s="5"/>
    </row>
    <row r="430" spans="5:7" x14ac:dyDescent="0.35">
      <c r="E430" s="5"/>
      <c r="F430" s="5"/>
      <c r="G430" s="5"/>
    </row>
    <row r="431" spans="5:7" x14ac:dyDescent="0.35">
      <c r="E431" s="5"/>
      <c r="F431" s="5"/>
      <c r="G431" s="5"/>
    </row>
    <row r="432" spans="5:7" x14ac:dyDescent="0.35">
      <c r="E432" s="5"/>
      <c r="F432" s="5"/>
      <c r="G432" s="5"/>
    </row>
    <row r="433" spans="5:7" x14ac:dyDescent="0.35">
      <c r="E433" s="5"/>
      <c r="F433" s="5"/>
      <c r="G433" s="5"/>
    </row>
    <row r="434" spans="5:7" x14ac:dyDescent="0.35">
      <c r="E434" s="5"/>
      <c r="F434" s="5"/>
      <c r="G434" s="5"/>
    </row>
    <row r="435" spans="5:7" x14ac:dyDescent="0.35">
      <c r="E435" s="5"/>
      <c r="F435" s="5"/>
      <c r="G435" s="5"/>
    </row>
    <row r="436" spans="5:7" x14ac:dyDescent="0.35">
      <c r="E436" s="5"/>
      <c r="F436" s="5"/>
      <c r="G436" s="5"/>
    </row>
    <row r="437" spans="5:7" x14ac:dyDescent="0.35">
      <c r="E437" s="5"/>
      <c r="F437" s="5"/>
      <c r="G437" s="5"/>
    </row>
    <row r="438" spans="5:7" x14ac:dyDescent="0.35">
      <c r="E438" s="5"/>
      <c r="F438" s="5"/>
      <c r="G438" s="5"/>
    </row>
    <row r="439" spans="5:7" x14ac:dyDescent="0.35">
      <c r="E439" s="5"/>
      <c r="F439" s="5"/>
      <c r="G439" s="5"/>
    </row>
    <row r="440" spans="5:7" x14ac:dyDescent="0.35">
      <c r="E440" s="5"/>
      <c r="F440" s="5"/>
      <c r="G440" s="5"/>
    </row>
    <row r="441" spans="5:7" x14ac:dyDescent="0.35">
      <c r="E441" s="5"/>
      <c r="F441" s="5"/>
      <c r="G441" s="5"/>
    </row>
    <row r="442" spans="5:7" x14ac:dyDescent="0.35">
      <c r="E442" s="5"/>
      <c r="F442" s="5"/>
      <c r="G442" s="5"/>
    </row>
    <row r="443" spans="5:7" x14ac:dyDescent="0.35">
      <c r="E443" s="5"/>
      <c r="F443" s="5"/>
      <c r="G443" s="5"/>
    </row>
    <row r="444" spans="5:7" x14ac:dyDescent="0.35">
      <c r="E444" s="5"/>
      <c r="F444" s="5"/>
      <c r="G444" s="5"/>
    </row>
    <row r="445" spans="5:7" x14ac:dyDescent="0.35">
      <c r="E445" s="5"/>
      <c r="F445" s="5"/>
      <c r="G445" s="5"/>
    </row>
    <row r="446" spans="5:7" x14ac:dyDescent="0.35">
      <c r="E446" s="5"/>
      <c r="F446" s="5"/>
      <c r="G446" s="5"/>
    </row>
    <row r="447" spans="5:7" x14ac:dyDescent="0.35">
      <c r="E447" s="5"/>
      <c r="F447" s="5"/>
      <c r="G447" s="5"/>
    </row>
    <row r="448" spans="5:7" x14ac:dyDescent="0.35">
      <c r="E448" s="5"/>
      <c r="F448" s="5"/>
      <c r="G448" s="5"/>
    </row>
    <row r="449" spans="5:7" x14ac:dyDescent="0.35">
      <c r="E449" s="5"/>
      <c r="F449" s="5"/>
      <c r="G449" s="5"/>
    </row>
    <row r="450" spans="5:7" x14ac:dyDescent="0.35">
      <c r="E450" s="5"/>
      <c r="F450" s="5"/>
      <c r="G450" s="5"/>
    </row>
    <row r="451" spans="5:7" x14ac:dyDescent="0.35">
      <c r="E451" s="5"/>
      <c r="F451" s="5"/>
      <c r="G451" s="5"/>
    </row>
    <row r="452" spans="5:7" x14ac:dyDescent="0.35">
      <c r="E452" s="5"/>
      <c r="F452" s="5"/>
      <c r="G452" s="5"/>
    </row>
    <row r="453" spans="5:7" x14ac:dyDescent="0.35">
      <c r="E453" s="5"/>
      <c r="F453" s="5"/>
      <c r="G453" s="5"/>
    </row>
    <row r="454" spans="5:7" x14ac:dyDescent="0.35">
      <c r="E454" s="5"/>
      <c r="F454" s="5"/>
      <c r="G454" s="5"/>
    </row>
    <row r="455" spans="5:7" x14ac:dyDescent="0.35">
      <c r="E455" s="5"/>
      <c r="F455" s="5"/>
      <c r="G455" s="5"/>
    </row>
    <row r="456" spans="5:7" x14ac:dyDescent="0.35">
      <c r="E456" s="5"/>
      <c r="F456" s="5"/>
      <c r="G456" s="5"/>
    </row>
    <row r="457" spans="5:7" x14ac:dyDescent="0.35">
      <c r="E457" s="5"/>
      <c r="F457" s="5"/>
      <c r="G457" s="5"/>
    </row>
    <row r="458" spans="5:7" x14ac:dyDescent="0.35">
      <c r="E458" s="5"/>
      <c r="F458" s="5"/>
      <c r="G458" s="5"/>
    </row>
    <row r="459" spans="5:7" x14ac:dyDescent="0.35">
      <c r="E459" s="5"/>
      <c r="F459" s="5"/>
      <c r="G459" s="5"/>
    </row>
    <row r="460" spans="5:7" x14ac:dyDescent="0.35">
      <c r="E460" s="5"/>
      <c r="F460" s="5"/>
      <c r="G460" s="5"/>
    </row>
    <row r="461" spans="5:7" x14ac:dyDescent="0.35">
      <c r="E461" s="5"/>
      <c r="F461" s="5"/>
      <c r="G461" s="5"/>
    </row>
    <row r="462" spans="5:7" x14ac:dyDescent="0.35">
      <c r="E462" s="5"/>
      <c r="F462" s="5"/>
      <c r="G462" s="5"/>
    </row>
    <row r="463" spans="5:7" x14ac:dyDescent="0.35">
      <c r="E463" s="5"/>
      <c r="F463" s="5"/>
      <c r="G463" s="5"/>
    </row>
    <row r="464" spans="5:7" x14ac:dyDescent="0.35">
      <c r="E464" s="5"/>
      <c r="F464" s="5"/>
      <c r="G464" s="5"/>
    </row>
    <row r="465" spans="5:7" x14ac:dyDescent="0.35">
      <c r="E465" s="5"/>
      <c r="F465" s="5"/>
      <c r="G465" s="5"/>
    </row>
    <row r="466" spans="5:7" x14ac:dyDescent="0.35">
      <c r="E466" s="5"/>
      <c r="F466" s="5"/>
      <c r="G466" s="5"/>
    </row>
    <row r="467" spans="5:7" x14ac:dyDescent="0.35">
      <c r="E467" s="5"/>
      <c r="F467" s="5"/>
      <c r="G467" s="5"/>
    </row>
    <row r="468" spans="5:7" x14ac:dyDescent="0.35">
      <c r="E468" s="5"/>
      <c r="F468" s="5"/>
      <c r="G468" s="5"/>
    </row>
    <row r="469" spans="5:7" x14ac:dyDescent="0.35">
      <c r="E469" s="5"/>
      <c r="F469" s="5"/>
      <c r="G469" s="5"/>
    </row>
    <row r="470" spans="5:7" x14ac:dyDescent="0.35">
      <c r="E470" s="5"/>
      <c r="F470" s="5"/>
      <c r="G470" s="5"/>
    </row>
    <row r="471" spans="5:7" x14ac:dyDescent="0.35">
      <c r="E471" s="5"/>
      <c r="F471" s="5"/>
      <c r="G471" s="5"/>
    </row>
    <row r="472" spans="5:7" x14ac:dyDescent="0.35">
      <c r="E472" s="5"/>
      <c r="F472" s="5"/>
      <c r="G472" s="5"/>
    </row>
    <row r="473" spans="5:7" x14ac:dyDescent="0.35">
      <c r="E473" s="5"/>
      <c r="F473" s="5"/>
      <c r="G473" s="5"/>
    </row>
    <row r="474" spans="5:7" x14ac:dyDescent="0.35">
      <c r="E474" s="5"/>
      <c r="F474" s="5"/>
      <c r="G474" s="5"/>
    </row>
    <row r="475" spans="5:7" x14ac:dyDescent="0.35">
      <c r="E475" s="5"/>
      <c r="F475" s="5"/>
      <c r="G475" s="5"/>
    </row>
    <row r="476" spans="5:7" x14ac:dyDescent="0.35">
      <c r="E476" s="5"/>
      <c r="F476" s="5"/>
      <c r="G476" s="5"/>
    </row>
    <row r="477" spans="5:7" x14ac:dyDescent="0.35">
      <c r="E477" s="5"/>
      <c r="F477" s="5"/>
      <c r="G477" s="5"/>
    </row>
    <row r="478" spans="5:7" x14ac:dyDescent="0.35">
      <c r="E478" s="5"/>
      <c r="F478" s="5"/>
      <c r="G478" s="5"/>
    </row>
    <row r="479" spans="5:7" x14ac:dyDescent="0.35">
      <c r="E479" s="5"/>
      <c r="F479" s="5"/>
      <c r="G479" s="5"/>
    </row>
    <row r="480" spans="5:7" x14ac:dyDescent="0.35">
      <c r="E480" s="5"/>
      <c r="F480" s="5"/>
      <c r="G480" s="5"/>
    </row>
    <row r="481" spans="5:7" x14ac:dyDescent="0.35">
      <c r="E481" s="5"/>
      <c r="F481" s="5"/>
      <c r="G481" s="5"/>
    </row>
    <row r="482" spans="5:7" x14ac:dyDescent="0.35">
      <c r="E482" s="5"/>
      <c r="F482" s="5"/>
      <c r="G482" s="5"/>
    </row>
    <row r="483" spans="5:7" x14ac:dyDescent="0.35">
      <c r="E483" s="5"/>
      <c r="F483" s="5"/>
      <c r="G483" s="5"/>
    </row>
    <row r="484" spans="5:7" x14ac:dyDescent="0.35">
      <c r="E484" s="5"/>
      <c r="F484" s="5"/>
      <c r="G484" s="5"/>
    </row>
    <row r="485" spans="5:7" x14ac:dyDescent="0.35">
      <c r="E485" s="5"/>
      <c r="F485" s="5"/>
      <c r="G485" s="5"/>
    </row>
    <row r="486" spans="5:7" x14ac:dyDescent="0.35">
      <c r="E486" s="5"/>
      <c r="F486" s="5"/>
      <c r="G486" s="5"/>
    </row>
    <row r="487" spans="5:7" x14ac:dyDescent="0.35">
      <c r="E487" s="5"/>
      <c r="F487" s="5"/>
      <c r="G487" s="5"/>
    </row>
    <row r="488" spans="5:7" x14ac:dyDescent="0.35">
      <c r="E488" s="5"/>
      <c r="F488" s="5"/>
      <c r="G488" s="5"/>
    </row>
    <row r="489" spans="5:7" x14ac:dyDescent="0.35">
      <c r="E489" s="5"/>
      <c r="F489" s="5"/>
      <c r="G489" s="5"/>
    </row>
    <row r="490" spans="5:7" x14ac:dyDescent="0.35">
      <c r="E490" s="5"/>
      <c r="F490" s="5"/>
      <c r="G490" s="5"/>
    </row>
    <row r="491" spans="5:7" x14ac:dyDescent="0.35">
      <c r="E491" s="5"/>
      <c r="F491" s="5"/>
      <c r="G491" s="5"/>
    </row>
    <row r="492" spans="5:7" x14ac:dyDescent="0.35">
      <c r="E492" s="5"/>
      <c r="F492" s="5"/>
      <c r="G492" s="5"/>
    </row>
    <row r="493" spans="5:7" x14ac:dyDescent="0.35">
      <c r="E493" s="5"/>
      <c r="F493" s="5"/>
      <c r="G493" s="5"/>
    </row>
    <row r="494" spans="5:7" x14ac:dyDescent="0.35">
      <c r="E494" s="5"/>
      <c r="F494" s="5"/>
      <c r="G494" s="5"/>
    </row>
    <row r="495" spans="5:7" x14ac:dyDescent="0.35">
      <c r="E495" s="5"/>
      <c r="F495" s="5"/>
      <c r="G495" s="5"/>
    </row>
    <row r="496" spans="5:7" x14ac:dyDescent="0.35">
      <c r="E496" s="5"/>
      <c r="F496" s="5"/>
      <c r="G496" s="5"/>
    </row>
    <row r="497" spans="5:7" x14ac:dyDescent="0.35">
      <c r="E497" s="5"/>
      <c r="F497" s="5"/>
      <c r="G497" s="5"/>
    </row>
    <row r="498" spans="5:7" x14ac:dyDescent="0.35">
      <c r="E498" s="5"/>
      <c r="F498" s="5"/>
      <c r="G498" s="5"/>
    </row>
    <row r="499" spans="5:7" x14ac:dyDescent="0.35">
      <c r="E499" s="5"/>
      <c r="F499" s="5"/>
      <c r="G499" s="5"/>
    </row>
    <row r="500" spans="5:7" x14ac:dyDescent="0.35">
      <c r="E500" s="5"/>
      <c r="F500" s="5"/>
      <c r="G500" s="5"/>
    </row>
    <row r="501" spans="5:7" x14ac:dyDescent="0.35">
      <c r="E501" s="5"/>
      <c r="F501" s="5"/>
      <c r="G501" s="5"/>
    </row>
    <row r="502" spans="5:7" x14ac:dyDescent="0.35">
      <c r="E502" s="5"/>
      <c r="F502" s="5"/>
      <c r="G502" s="5"/>
    </row>
    <row r="503" spans="5:7" x14ac:dyDescent="0.35">
      <c r="E503" s="5"/>
      <c r="F503" s="5"/>
      <c r="G503" s="5"/>
    </row>
    <row r="504" spans="5:7" x14ac:dyDescent="0.35">
      <c r="E504" s="5"/>
      <c r="F504" s="5"/>
      <c r="G504" s="5"/>
    </row>
    <row r="505" spans="5:7" x14ac:dyDescent="0.35">
      <c r="E505" s="5"/>
      <c r="F505" s="5"/>
      <c r="G505" s="5"/>
    </row>
    <row r="506" spans="5:7" x14ac:dyDescent="0.35">
      <c r="E506" s="5"/>
      <c r="F506" s="5"/>
      <c r="G506" s="5"/>
    </row>
    <row r="507" spans="5:7" x14ac:dyDescent="0.35">
      <c r="E507" s="5"/>
      <c r="F507" s="5"/>
      <c r="G507" s="5"/>
    </row>
    <row r="508" spans="5:7" x14ac:dyDescent="0.35">
      <c r="E508" s="5"/>
      <c r="F508" s="5"/>
      <c r="G508" s="5"/>
    </row>
    <row r="509" spans="5:7" x14ac:dyDescent="0.35">
      <c r="E509" s="5"/>
      <c r="F509" s="5"/>
      <c r="G509" s="5"/>
    </row>
    <row r="510" spans="5:7" x14ac:dyDescent="0.35">
      <c r="E510" s="5"/>
      <c r="F510" s="5"/>
      <c r="G510" s="5"/>
    </row>
    <row r="511" spans="5:7" x14ac:dyDescent="0.35">
      <c r="E511" s="5"/>
      <c r="F511" s="5"/>
      <c r="G511" s="5"/>
    </row>
    <row r="512" spans="5:7" x14ac:dyDescent="0.35">
      <c r="E512" s="5"/>
      <c r="F512" s="5"/>
      <c r="G512" s="5"/>
    </row>
    <row r="513" spans="5:7" x14ac:dyDescent="0.35">
      <c r="E513" s="5"/>
      <c r="F513" s="5"/>
      <c r="G513" s="5"/>
    </row>
    <row r="514" spans="5:7" x14ac:dyDescent="0.35">
      <c r="E514" s="5"/>
      <c r="F514" s="5"/>
      <c r="G514" s="5"/>
    </row>
    <row r="515" spans="5:7" x14ac:dyDescent="0.35">
      <c r="E515" s="5"/>
      <c r="F515" s="5"/>
      <c r="G515" s="5"/>
    </row>
    <row r="516" spans="5:7" x14ac:dyDescent="0.35">
      <c r="E516" s="5"/>
      <c r="F516" s="5"/>
      <c r="G516" s="5"/>
    </row>
    <row r="517" spans="5:7" x14ac:dyDescent="0.35">
      <c r="E517" s="5"/>
      <c r="F517" s="5"/>
      <c r="G517" s="5"/>
    </row>
    <row r="518" spans="5:7" x14ac:dyDescent="0.35">
      <c r="E518" s="5"/>
      <c r="F518" s="5"/>
      <c r="G518" s="5"/>
    </row>
    <row r="519" spans="5:7" x14ac:dyDescent="0.35">
      <c r="E519" s="5"/>
      <c r="F519" s="5"/>
      <c r="G519" s="5"/>
    </row>
    <row r="520" spans="5:7" x14ac:dyDescent="0.35">
      <c r="E520" s="5"/>
      <c r="F520" s="5"/>
      <c r="G520" s="5"/>
    </row>
    <row r="521" spans="5:7" x14ac:dyDescent="0.35">
      <c r="E521" s="5"/>
      <c r="F521" s="5"/>
      <c r="G521" s="5"/>
    </row>
    <row r="522" spans="5:7" x14ac:dyDescent="0.35">
      <c r="E522" s="5"/>
      <c r="F522" s="5"/>
      <c r="G522" s="5"/>
    </row>
    <row r="523" spans="5:7" x14ac:dyDescent="0.35">
      <c r="E523" s="5"/>
      <c r="F523" s="5"/>
      <c r="G523" s="5"/>
    </row>
    <row r="524" spans="5:7" x14ac:dyDescent="0.35">
      <c r="E524" s="5"/>
      <c r="F524" s="5"/>
      <c r="G524" s="5"/>
    </row>
    <row r="525" spans="5:7" x14ac:dyDescent="0.35">
      <c r="E525" s="5"/>
      <c r="F525" s="5"/>
      <c r="G525" s="5"/>
    </row>
    <row r="526" spans="5:7" x14ac:dyDescent="0.35">
      <c r="E526" s="5"/>
      <c r="F526" s="5"/>
      <c r="G526" s="5"/>
    </row>
    <row r="527" spans="5:7" x14ac:dyDescent="0.35">
      <c r="E527" s="5"/>
      <c r="F527" s="5"/>
      <c r="G527" s="5"/>
    </row>
    <row r="528" spans="5:7" x14ac:dyDescent="0.35">
      <c r="E528" s="5"/>
      <c r="F528" s="5"/>
      <c r="G528" s="5"/>
    </row>
    <row r="529" spans="5:7" x14ac:dyDescent="0.35">
      <c r="E529" s="5"/>
      <c r="F529" s="5"/>
      <c r="G529" s="5"/>
    </row>
    <row r="530" spans="5:7" x14ac:dyDescent="0.35">
      <c r="E530" s="5"/>
      <c r="F530" s="5"/>
      <c r="G530" s="5"/>
    </row>
    <row r="531" spans="5:7" x14ac:dyDescent="0.35">
      <c r="E531" s="5"/>
      <c r="F531" s="5"/>
      <c r="G531" s="5"/>
    </row>
    <row r="532" spans="5:7" x14ac:dyDescent="0.35">
      <c r="E532" s="5"/>
      <c r="F532" s="5"/>
      <c r="G532" s="5"/>
    </row>
    <row r="533" spans="5:7" x14ac:dyDescent="0.35">
      <c r="E533" s="5"/>
      <c r="F533" s="5"/>
      <c r="G533" s="5"/>
    </row>
    <row r="534" spans="5:7" x14ac:dyDescent="0.35">
      <c r="E534" s="5"/>
      <c r="F534" s="5"/>
      <c r="G534" s="5"/>
    </row>
    <row r="535" spans="5:7" x14ac:dyDescent="0.35">
      <c r="E535" s="5"/>
      <c r="F535" s="5"/>
      <c r="G535" s="5"/>
    </row>
    <row r="536" spans="5:7" x14ac:dyDescent="0.35">
      <c r="E536" s="5"/>
      <c r="F536" s="5"/>
      <c r="G536" s="5"/>
    </row>
    <row r="537" spans="5:7" x14ac:dyDescent="0.35">
      <c r="E537" s="5"/>
      <c r="F537" s="5"/>
      <c r="G537" s="5"/>
    </row>
    <row r="538" spans="5:7" x14ac:dyDescent="0.35">
      <c r="E538" s="5"/>
      <c r="F538" s="5"/>
      <c r="G538" s="5"/>
    </row>
    <row r="539" spans="5:7" x14ac:dyDescent="0.35">
      <c r="E539" s="5"/>
      <c r="F539" s="5"/>
      <c r="G539" s="5"/>
    </row>
    <row r="540" spans="5:7" x14ac:dyDescent="0.35">
      <c r="E540" s="5"/>
      <c r="F540" s="5"/>
      <c r="G540" s="5"/>
    </row>
    <row r="541" spans="5:7" x14ac:dyDescent="0.35">
      <c r="E541" s="5"/>
      <c r="F541" s="5"/>
      <c r="G541" s="5"/>
    </row>
    <row r="542" spans="5:7" x14ac:dyDescent="0.35">
      <c r="E542" s="5"/>
      <c r="F542" s="5"/>
      <c r="G542" s="5"/>
    </row>
    <row r="543" spans="5:7" x14ac:dyDescent="0.35">
      <c r="E543" s="5"/>
      <c r="F543" s="5"/>
      <c r="G543" s="5"/>
    </row>
    <row r="544" spans="5:7" x14ac:dyDescent="0.35">
      <c r="E544" s="5"/>
      <c r="F544" s="5"/>
      <c r="G544" s="5"/>
    </row>
    <row r="545" spans="5:7" x14ac:dyDescent="0.35">
      <c r="E545" s="5"/>
      <c r="F545" s="5"/>
      <c r="G545" s="5"/>
    </row>
    <row r="546" spans="5:7" x14ac:dyDescent="0.35">
      <c r="E546" s="5"/>
      <c r="F546" s="5"/>
      <c r="G546" s="5"/>
    </row>
    <row r="547" spans="5:7" x14ac:dyDescent="0.35">
      <c r="E547" s="5"/>
      <c r="F547" s="5"/>
      <c r="G547" s="5"/>
    </row>
    <row r="548" spans="5:7" x14ac:dyDescent="0.35">
      <c r="E548" s="5"/>
      <c r="F548" s="5"/>
      <c r="G548" s="5"/>
    </row>
    <row r="549" spans="5:7" x14ac:dyDescent="0.35">
      <c r="E549" s="5"/>
      <c r="F549" s="5"/>
      <c r="G549" s="5"/>
    </row>
    <row r="550" spans="5:7" x14ac:dyDescent="0.35">
      <c r="E550" s="5"/>
      <c r="F550" s="5"/>
      <c r="G550" s="5"/>
    </row>
    <row r="551" spans="5:7" x14ac:dyDescent="0.35">
      <c r="E551" s="5"/>
      <c r="F551" s="5"/>
      <c r="G551" s="5"/>
    </row>
    <row r="552" spans="5:7" x14ac:dyDescent="0.35">
      <c r="E552" s="5"/>
      <c r="F552" s="5"/>
      <c r="G552" s="5"/>
    </row>
    <row r="553" spans="5:7" x14ac:dyDescent="0.35">
      <c r="E553" s="5"/>
      <c r="F553" s="5"/>
      <c r="G553" s="5"/>
    </row>
    <row r="554" spans="5:7" x14ac:dyDescent="0.35">
      <c r="E554" s="5"/>
      <c r="F554" s="5"/>
      <c r="G554" s="5"/>
    </row>
    <row r="555" spans="5:7" x14ac:dyDescent="0.35">
      <c r="E555" s="5"/>
      <c r="F555" s="5"/>
      <c r="G555" s="5"/>
    </row>
    <row r="556" spans="5:7" x14ac:dyDescent="0.35">
      <c r="E556" s="5"/>
      <c r="F556" s="5"/>
      <c r="G556" s="5"/>
    </row>
    <row r="557" spans="5:7" x14ac:dyDescent="0.35">
      <c r="E557" s="5"/>
      <c r="F557" s="5"/>
      <c r="G557" s="5"/>
    </row>
    <row r="558" spans="5:7" x14ac:dyDescent="0.35">
      <c r="E558" s="5"/>
      <c r="F558" s="5"/>
      <c r="G558" s="5"/>
    </row>
    <row r="559" spans="5:7" x14ac:dyDescent="0.35">
      <c r="E559" s="5"/>
      <c r="F559" s="5"/>
      <c r="G559" s="5"/>
    </row>
    <row r="560" spans="5:7" x14ac:dyDescent="0.35">
      <c r="E560" s="5"/>
      <c r="F560" s="5"/>
      <c r="G560" s="5"/>
    </row>
    <row r="561" spans="5:7" x14ac:dyDescent="0.35">
      <c r="E561" s="5"/>
      <c r="F561" s="5"/>
      <c r="G561" s="5"/>
    </row>
    <row r="562" spans="5:7" x14ac:dyDescent="0.35">
      <c r="E562" s="5"/>
      <c r="F562" s="5"/>
      <c r="G562" s="5"/>
    </row>
    <row r="563" spans="5:7" x14ac:dyDescent="0.35">
      <c r="E563" s="5"/>
      <c r="F563" s="5"/>
      <c r="G563" s="5"/>
    </row>
    <row r="564" spans="5:7" x14ac:dyDescent="0.35">
      <c r="E564" s="5"/>
      <c r="F564" s="5"/>
      <c r="G564" s="5"/>
    </row>
    <row r="565" spans="5:7" x14ac:dyDescent="0.35">
      <c r="E565" s="5"/>
      <c r="F565" s="5"/>
      <c r="G565" s="5"/>
    </row>
    <row r="566" spans="5:7" x14ac:dyDescent="0.35">
      <c r="E566" s="5"/>
      <c r="F566" s="5"/>
      <c r="G566" s="5"/>
    </row>
    <row r="567" spans="5:7" x14ac:dyDescent="0.35">
      <c r="E567" s="5"/>
      <c r="F567" s="5"/>
      <c r="G567" s="5"/>
    </row>
    <row r="568" spans="5:7" x14ac:dyDescent="0.35">
      <c r="E568" s="5"/>
      <c r="F568" s="5"/>
      <c r="G568" s="5"/>
    </row>
    <row r="569" spans="5:7" x14ac:dyDescent="0.35">
      <c r="E569" s="5"/>
      <c r="F569" s="5"/>
      <c r="G569" s="5"/>
    </row>
    <row r="570" spans="5:7" x14ac:dyDescent="0.35">
      <c r="E570" s="5"/>
      <c r="F570" s="5"/>
      <c r="G570" s="5"/>
    </row>
    <row r="571" spans="5:7" x14ac:dyDescent="0.35">
      <c r="E571" s="5"/>
      <c r="F571" s="5"/>
      <c r="G571" s="5"/>
    </row>
    <row r="572" spans="5:7" x14ac:dyDescent="0.35">
      <c r="E572" s="5"/>
      <c r="F572" s="5"/>
      <c r="G572" s="5"/>
    </row>
    <row r="573" spans="5:7" x14ac:dyDescent="0.35">
      <c r="E573" s="5"/>
      <c r="F573" s="5"/>
      <c r="G573" s="5"/>
    </row>
    <row r="574" spans="5:7" x14ac:dyDescent="0.35">
      <c r="E574" s="5"/>
      <c r="F574" s="5"/>
      <c r="G574" s="5"/>
    </row>
    <row r="575" spans="5:7" x14ac:dyDescent="0.35">
      <c r="E575" s="5"/>
      <c r="F575" s="5"/>
      <c r="G575" s="5"/>
    </row>
    <row r="576" spans="5:7" x14ac:dyDescent="0.35">
      <c r="E576" s="5"/>
      <c r="F576" s="5"/>
      <c r="G576" s="5"/>
    </row>
    <row r="577" spans="5:7" x14ac:dyDescent="0.35">
      <c r="E577" s="5"/>
      <c r="F577" s="5"/>
      <c r="G577" s="5"/>
    </row>
    <row r="578" spans="5:7" x14ac:dyDescent="0.35">
      <c r="E578" s="5"/>
      <c r="F578" s="5"/>
      <c r="G578" s="5"/>
    </row>
    <row r="579" spans="5:7" x14ac:dyDescent="0.35">
      <c r="E579" s="5"/>
      <c r="F579" s="5"/>
      <c r="G579" s="5"/>
    </row>
    <row r="580" spans="5:7" x14ac:dyDescent="0.35">
      <c r="E580" s="5"/>
      <c r="F580" s="5"/>
      <c r="G580" s="5"/>
    </row>
    <row r="581" spans="5:7" x14ac:dyDescent="0.35">
      <c r="E581" s="5"/>
      <c r="F581" s="5"/>
      <c r="G581" s="5"/>
    </row>
    <row r="582" spans="5:7" x14ac:dyDescent="0.35">
      <c r="E582" s="5"/>
      <c r="F582" s="5"/>
      <c r="G582" s="5"/>
    </row>
    <row r="583" spans="5:7" x14ac:dyDescent="0.35">
      <c r="E583" s="5"/>
      <c r="F583" s="5"/>
      <c r="G583" s="5"/>
    </row>
    <row r="584" spans="5:7" x14ac:dyDescent="0.35">
      <c r="E584" s="5"/>
      <c r="F584" s="5"/>
      <c r="G584" s="5"/>
    </row>
    <row r="585" spans="5:7" x14ac:dyDescent="0.35">
      <c r="E585" s="5"/>
      <c r="F585" s="5"/>
      <c r="G585" s="5"/>
    </row>
    <row r="586" spans="5:7" x14ac:dyDescent="0.35">
      <c r="E586" s="5"/>
      <c r="F586" s="5"/>
      <c r="G586" s="5"/>
    </row>
    <row r="587" spans="5:7" x14ac:dyDescent="0.35">
      <c r="E587" s="5"/>
      <c r="F587" s="5"/>
      <c r="G587" s="5"/>
    </row>
    <row r="588" spans="5:7" x14ac:dyDescent="0.35">
      <c r="E588" s="5"/>
      <c r="F588" s="5"/>
      <c r="G588" s="5"/>
    </row>
    <row r="589" spans="5:7" x14ac:dyDescent="0.35">
      <c r="E589" s="5"/>
      <c r="F589" s="5"/>
      <c r="G589" s="5"/>
    </row>
    <row r="590" spans="5:7" x14ac:dyDescent="0.35">
      <c r="E590" s="5"/>
      <c r="F590" s="5"/>
      <c r="G590" s="5"/>
    </row>
    <row r="591" spans="5:7" x14ac:dyDescent="0.35">
      <c r="E591" s="5"/>
      <c r="F591" s="5"/>
      <c r="G591" s="5"/>
    </row>
    <row r="592" spans="5:7" x14ac:dyDescent="0.35">
      <c r="E592" s="5"/>
      <c r="F592" s="5"/>
      <c r="G592" s="5"/>
    </row>
    <row r="593" spans="5:7" x14ac:dyDescent="0.35">
      <c r="E593" s="5"/>
      <c r="F593" s="5"/>
      <c r="G593" s="5"/>
    </row>
    <row r="594" spans="5:7" x14ac:dyDescent="0.35">
      <c r="E594" s="5"/>
      <c r="F594" s="5"/>
      <c r="G594" s="5"/>
    </row>
    <row r="595" spans="5:7" x14ac:dyDescent="0.35">
      <c r="E595" s="5"/>
      <c r="F595" s="5"/>
      <c r="G595" s="5"/>
    </row>
    <row r="596" spans="5:7" x14ac:dyDescent="0.35">
      <c r="E596" s="5"/>
      <c r="F596" s="5"/>
      <c r="G596" s="5"/>
    </row>
    <row r="597" spans="5:7" x14ac:dyDescent="0.35">
      <c r="E597" s="5"/>
      <c r="F597" s="5"/>
      <c r="G597" s="5"/>
    </row>
    <row r="598" spans="5:7" x14ac:dyDescent="0.35">
      <c r="E598" s="5"/>
      <c r="F598" s="5"/>
      <c r="G598" s="5"/>
    </row>
    <row r="599" spans="5:7" x14ac:dyDescent="0.35">
      <c r="E599" s="5"/>
      <c r="F599" s="5"/>
      <c r="G599" s="5"/>
    </row>
    <row r="600" spans="5:7" x14ac:dyDescent="0.35">
      <c r="E600" s="5"/>
      <c r="F600" s="5"/>
      <c r="G600" s="5"/>
    </row>
    <row r="601" spans="5:7" x14ac:dyDescent="0.35">
      <c r="E601" s="5"/>
      <c r="F601" s="5"/>
      <c r="G601" s="5"/>
    </row>
    <row r="602" spans="5:7" x14ac:dyDescent="0.35">
      <c r="E602" s="5"/>
      <c r="F602" s="5"/>
      <c r="G602" s="5"/>
    </row>
    <row r="603" spans="5:7" x14ac:dyDescent="0.35">
      <c r="E603" s="5"/>
      <c r="F603" s="5"/>
      <c r="G603" s="5"/>
    </row>
    <row r="604" spans="5:7" x14ac:dyDescent="0.35">
      <c r="E604" s="5"/>
      <c r="F604" s="5"/>
      <c r="G604" s="5"/>
    </row>
    <row r="605" spans="5:7" x14ac:dyDescent="0.35">
      <c r="E605" s="5"/>
      <c r="F605" s="5"/>
      <c r="G605" s="5"/>
    </row>
    <row r="606" spans="5:7" x14ac:dyDescent="0.35">
      <c r="E606" s="5"/>
      <c r="F606" s="5"/>
      <c r="G606" s="5"/>
    </row>
    <row r="607" spans="5:7" x14ac:dyDescent="0.35">
      <c r="E607" s="5"/>
      <c r="F607" s="5"/>
      <c r="G607" s="5"/>
    </row>
    <row r="608" spans="5:7" x14ac:dyDescent="0.35">
      <c r="E608" s="5"/>
      <c r="F608" s="5"/>
      <c r="G608" s="5"/>
    </row>
    <row r="609" spans="5:7" x14ac:dyDescent="0.35">
      <c r="E609" s="5"/>
      <c r="F609" s="5"/>
      <c r="G609" s="5"/>
    </row>
    <row r="610" spans="5:7" x14ac:dyDescent="0.35">
      <c r="E610" s="5"/>
      <c r="F610" s="5"/>
      <c r="G610" s="5"/>
    </row>
    <row r="611" spans="5:7" x14ac:dyDescent="0.35">
      <c r="E611" s="5"/>
      <c r="F611" s="5"/>
      <c r="G611" s="5"/>
    </row>
    <row r="612" spans="5:7" x14ac:dyDescent="0.35">
      <c r="E612" s="5"/>
      <c r="F612" s="5"/>
      <c r="G612" s="5"/>
    </row>
    <row r="613" spans="5:7" x14ac:dyDescent="0.35">
      <c r="E613" s="5"/>
      <c r="F613" s="5"/>
      <c r="G613" s="5"/>
    </row>
    <row r="614" spans="5:7" x14ac:dyDescent="0.35">
      <c r="E614" s="5"/>
      <c r="F614" s="5"/>
      <c r="G614" s="5"/>
    </row>
    <row r="615" spans="5:7" x14ac:dyDescent="0.35">
      <c r="E615" s="5"/>
      <c r="F615" s="5"/>
      <c r="G615" s="5"/>
    </row>
    <row r="616" spans="5:7" x14ac:dyDescent="0.35">
      <c r="E616" s="5"/>
      <c r="F616" s="5"/>
      <c r="G616" s="5"/>
    </row>
    <row r="617" spans="5:7" x14ac:dyDescent="0.35">
      <c r="E617" s="5"/>
      <c r="F617" s="5"/>
      <c r="G617" s="5"/>
    </row>
    <row r="618" spans="5:7" x14ac:dyDescent="0.35">
      <c r="E618" s="5"/>
      <c r="F618" s="5"/>
      <c r="G618" s="5"/>
    </row>
    <row r="619" spans="5:7" x14ac:dyDescent="0.35">
      <c r="E619" s="5"/>
      <c r="F619" s="5"/>
      <c r="G619" s="5"/>
    </row>
    <row r="620" spans="5:7" x14ac:dyDescent="0.35">
      <c r="E620" s="5"/>
      <c r="F620" s="5"/>
      <c r="G620" s="5"/>
    </row>
    <row r="621" spans="5:7" x14ac:dyDescent="0.35">
      <c r="E621" s="5"/>
      <c r="F621" s="5"/>
      <c r="G621" s="5"/>
    </row>
    <row r="622" spans="5:7" x14ac:dyDescent="0.35">
      <c r="E622" s="5"/>
      <c r="F622" s="5"/>
      <c r="G622" s="5"/>
    </row>
    <row r="623" spans="5:7" x14ac:dyDescent="0.35">
      <c r="E623" s="5"/>
      <c r="F623" s="5"/>
      <c r="G623" s="5"/>
    </row>
    <row r="624" spans="5:7" x14ac:dyDescent="0.35">
      <c r="E624" s="5"/>
      <c r="F624" s="5"/>
      <c r="G624" s="5"/>
    </row>
    <row r="625" spans="5:7" x14ac:dyDescent="0.35">
      <c r="E625" s="5"/>
      <c r="F625" s="5"/>
      <c r="G625" s="5"/>
    </row>
    <row r="626" spans="5:7" x14ac:dyDescent="0.35">
      <c r="E626" s="5"/>
      <c r="F626" s="5"/>
      <c r="G626" s="5"/>
    </row>
    <row r="627" spans="5:7" x14ac:dyDescent="0.35">
      <c r="E627" s="5"/>
      <c r="F627" s="5"/>
      <c r="G627" s="5"/>
    </row>
    <row r="628" spans="5:7" x14ac:dyDescent="0.35">
      <c r="E628" s="5"/>
      <c r="F628" s="5"/>
      <c r="G628" s="5"/>
    </row>
    <row r="629" spans="5:7" x14ac:dyDescent="0.35">
      <c r="E629" s="5"/>
      <c r="F629" s="5"/>
      <c r="G629" s="5"/>
    </row>
    <row r="630" spans="5:7" x14ac:dyDescent="0.35">
      <c r="E630" s="5"/>
      <c r="F630" s="5"/>
      <c r="G630" s="5"/>
    </row>
    <row r="631" spans="5:7" x14ac:dyDescent="0.35">
      <c r="E631" s="5"/>
      <c r="F631" s="5"/>
      <c r="G631" s="5"/>
    </row>
    <row r="632" spans="5:7" x14ac:dyDescent="0.35">
      <c r="E632" s="5"/>
      <c r="F632" s="5"/>
      <c r="G632" s="5"/>
    </row>
    <row r="633" spans="5:7" x14ac:dyDescent="0.35">
      <c r="E633" s="5"/>
      <c r="F633" s="5"/>
      <c r="G633" s="5"/>
    </row>
    <row r="634" spans="5:7" x14ac:dyDescent="0.35">
      <c r="E634" s="5"/>
      <c r="F634" s="5"/>
      <c r="G634" s="5"/>
    </row>
    <row r="635" spans="5:7" x14ac:dyDescent="0.35">
      <c r="E635" s="5"/>
      <c r="F635" s="5"/>
      <c r="G635" s="5"/>
    </row>
    <row r="636" spans="5:7" x14ac:dyDescent="0.35">
      <c r="E636" s="5"/>
      <c r="F636" s="5"/>
      <c r="G636" s="5"/>
    </row>
    <row r="637" spans="5:7" x14ac:dyDescent="0.35">
      <c r="E637" s="5"/>
      <c r="F637" s="5"/>
      <c r="G637" s="5"/>
    </row>
    <row r="638" spans="5:7" x14ac:dyDescent="0.35">
      <c r="E638" s="5"/>
      <c r="F638" s="5"/>
      <c r="G638" s="5"/>
    </row>
    <row r="639" spans="5:7" x14ac:dyDescent="0.35">
      <c r="E639" s="5"/>
      <c r="F639" s="5"/>
      <c r="G639" s="5"/>
    </row>
    <row r="640" spans="5:7" x14ac:dyDescent="0.35">
      <c r="E640" s="5"/>
      <c r="F640" s="5"/>
      <c r="G640" s="5"/>
    </row>
    <row r="641" spans="5:7" x14ac:dyDescent="0.35">
      <c r="E641" s="5"/>
      <c r="F641" s="5"/>
      <c r="G641" s="5"/>
    </row>
    <row r="642" spans="5:7" x14ac:dyDescent="0.35">
      <c r="E642" s="5"/>
      <c r="F642" s="5"/>
      <c r="G642" s="5"/>
    </row>
    <row r="643" spans="5:7" x14ac:dyDescent="0.35">
      <c r="E643" s="5"/>
      <c r="F643" s="5"/>
      <c r="G643" s="5"/>
    </row>
    <row r="644" spans="5:7" x14ac:dyDescent="0.35">
      <c r="E644" s="5"/>
      <c r="F644" s="5"/>
      <c r="G644" s="5"/>
    </row>
    <row r="645" spans="5:7" x14ac:dyDescent="0.35">
      <c r="E645" s="5"/>
      <c r="F645" s="5"/>
      <c r="G645" s="5"/>
    </row>
    <row r="646" spans="5:7" x14ac:dyDescent="0.35">
      <c r="E646" s="5"/>
      <c r="F646" s="5"/>
      <c r="G646" s="5"/>
    </row>
    <row r="647" spans="5:7" x14ac:dyDescent="0.35">
      <c r="E647" s="5"/>
      <c r="F647" s="5"/>
      <c r="G647" s="5"/>
    </row>
    <row r="648" spans="5:7" x14ac:dyDescent="0.35">
      <c r="E648" s="5"/>
      <c r="F648" s="5"/>
      <c r="G648" s="5"/>
    </row>
    <row r="649" spans="5:7" x14ac:dyDescent="0.35">
      <c r="E649" s="5"/>
      <c r="F649" s="5"/>
      <c r="G649" s="5"/>
    </row>
    <row r="650" spans="5:7" x14ac:dyDescent="0.35">
      <c r="E650" s="5"/>
      <c r="F650" s="5"/>
      <c r="G650" s="5"/>
    </row>
    <row r="651" spans="5:7" x14ac:dyDescent="0.35">
      <c r="E651" s="5"/>
      <c r="F651" s="5"/>
      <c r="G651" s="5"/>
    </row>
    <row r="652" spans="5:7" x14ac:dyDescent="0.35">
      <c r="E652" s="5"/>
      <c r="F652" s="5"/>
      <c r="G652" s="5"/>
    </row>
    <row r="653" spans="5:7" x14ac:dyDescent="0.35">
      <c r="E653" s="5"/>
      <c r="F653" s="5"/>
      <c r="G653" s="5"/>
    </row>
    <row r="654" spans="5:7" x14ac:dyDescent="0.35">
      <c r="E654" s="5"/>
      <c r="F654" s="5"/>
      <c r="G654" s="5"/>
    </row>
    <row r="655" spans="5:7" x14ac:dyDescent="0.35">
      <c r="E655" s="5"/>
      <c r="F655" s="5"/>
      <c r="G655" s="5"/>
    </row>
    <row r="656" spans="5:7" x14ac:dyDescent="0.35">
      <c r="E656" s="5"/>
      <c r="F656" s="5"/>
      <c r="G656" s="5"/>
    </row>
    <row r="657" spans="5:7" x14ac:dyDescent="0.35">
      <c r="E657" s="5"/>
      <c r="F657" s="5"/>
      <c r="G657" s="5"/>
    </row>
    <row r="658" spans="5:7" x14ac:dyDescent="0.35">
      <c r="E658" s="5"/>
      <c r="F658" s="5"/>
      <c r="G658" s="5"/>
    </row>
    <row r="659" spans="5:7" x14ac:dyDescent="0.35">
      <c r="E659" s="5"/>
      <c r="F659" s="5"/>
      <c r="G659" s="5"/>
    </row>
    <row r="660" spans="5:7" x14ac:dyDescent="0.35">
      <c r="E660" s="5"/>
      <c r="F660" s="5"/>
      <c r="G660" s="5"/>
    </row>
    <row r="661" spans="5:7" x14ac:dyDescent="0.35">
      <c r="E661" s="5"/>
      <c r="F661" s="5"/>
      <c r="G661" s="5"/>
    </row>
    <row r="662" spans="5:7" x14ac:dyDescent="0.35">
      <c r="E662" s="5"/>
      <c r="F662" s="5"/>
      <c r="G662" s="5"/>
    </row>
    <row r="663" spans="5:7" x14ac:dyDescent="0.35">
      <c r="E663" s="5"/>
      <c r="F663" s="5"/>
      <c r="G663" s="5"/>
    </row>
    <row r="664" spans="5:7" x14ac:dyDescent="0.35">
      <c r="E664" s="5"/>
      <c r="F664" s="5"/>
      <c r="G664" s="5"/>
    </row>
    <row r="665" spans="5:7" x14ac:dyDescent="0.35">
      <c r="E665" s="5"/>
      <c r="F665" s="5"/>
      <c r="G665" s="5"/>
    </row>
    <row r="666" spans="5:7" x14ac:dyDescent="0.35">
      <c r="E666" s="5"/>
      <c r="F666" s="5"/>
      <c r="G666" s="5"/>
    </row>
    <row r="667" spans="5:7" x14ac:dyDescent="0.35">
      <c r="E667" s="5"/>
      <c r="F667" s="5"/>
      <c r="G667" s="5"/>
    </row>
    <row r="668" spans="5:7" x14ac:dyDescent="0.35">
      <c r="E668" s="5"/>
      <c r="F668" s="5"/>
      <c r="G668" s="5"/>
    </row>
    <row r="669" spans="5:7" x14ac:dyDescent="0.35">
      <c r="E669" s="5"/>
      <c r="F669" s="5"/>
      <c r="G669" s="5"/>
    </row>
    <row r="670" spans="5:7" x14ac:dyDescent="0.35">
      <c r="E670" s="5"/>
      <c r="F670" s="5"/>
      <c r="G670" s="5"/>
    </row>
    <row r="671" spans="5:7" x14ac:dyDescent="0.35">
      <c r="E671" s="5"/>
      <c r="F671" s="5"/>
      <c r="G671" s="5"/>
    </row>
    <row r="672" spans="5:7" x14ac:dyDescent="0.35">
      <c r="E672" s="5"/>
      <c r="F672" s="5"/>
      <c r="G672" s="5"/>
    </row>
    <row r="673" spans="5:7" x14ac:dyDescent="0.35">
      <c r="E673" s="5"/>
      <c r="F673" s="5"/>
      <c r="G673" s="5"/>
    </row>
    <row r="674" spans="5:7" x14ac:dyDescent="0.35">
      <c r="E674" s="5"/>
      <c r="F674" s="5"/>
      <c r="G674" s="5"/>
    </row>
    <row r="675" spans="5:7" x14ac:dyDescent="0.35">
      <c r="E675" s="5"/>
      <c r="F675" s="5"/>
      <c r="G675" s="5"/>
    </row>
    <row r="676" spans="5:7" x14ac:dyDescent="0.35">
      <c r="E676" s="5"/>
      <c r="F676" s="5"/>
      <c r="G676" s="5"/>
    </row>
    <row r="677" spans="5:7" x14ac:dyDescent="0.35">
      <c r="E677" s="5"/>
      <c r="F677" s="5"/>
      <c r="G677" s="5"/>
    </row>
    <row r="678" spans="5:7" x14ac:dyDescent="0.35">
      <c r="E678" s="5"/>
      <c r="F678" s="5"/>
      <c r="G678" s="5"/>
    </row>
    <row r="679" spans="5:7" x14ac:dyDescent="0.35">
      <c r="E679" s="5"/>
      <c r="F679" s="5"/>
      <c r="G679" s="5"/>
    </row>
    <row r="680" spans="5:7" x14ac:dyDescent="0.35">
      <c r="E680" s="5"/>
      <c r="F680" s="5"/>
      <c r="G680" s="5"/>
    </row>
    <row r="681" spans="5:7" x14ac:dyDescent="0.35">
      <c r="E681" s="5"/>
      <c r="F681" s="5"/>
      <c r="G681" s="5"/>
    </row>
    <row r="682" spans="5:7" x14ac:dyDescent="0.35">
      <c r="E682" s="5"/>
      <c r="F682" s="5"/>
      <c r="G682" s="5"/>
    </row>
    <row r="683" spans="5:7" x14ac:dyDescent="0.35">
      <c r="E683" s="5"/>
      <c r="F683" s="5"/>
      <c r="G683" s="5"/>
    </row>
    <row r="684" spans="5:7" x14ac:dyDescent="0.35">
      <c r="E684" s="5"/>
      <c r="F684" s="5"/>
      <c r="G684" s="5"/>
    </row>
    <row r="685" spans="5:7" x14ac:dyDescent="0.35">
      <c r="E685" s="5"/>
      <c r="F685" s="5"/>
      <c r="G685" s="5"/>
    </row>
    <row r="686" spans="5:7" x14ac:dyDescent="0.35">
      <c r="E686" s="5"/>
      <c r="F686" s="5"/>
      <c r="G686" s="5"/>
    </row>
    <row r="687" spans="5:7" x14ac:dyDescent="0.35">
      <c r="E687" s="5"/>
      <c r="F687" s="5"/>
      <c r="G687" s="5"/>
    </row>
    <row r="688" spans="5:7" x14ac:dyDescent="0.35">
      <c r="E688" s="5"/>
      <c r="F688" s="5"/>
      <c r="G688" s="5"/>
    </row>
    <row r="689" spans="5:7" x14ac:dyDescent="0.35">
      <c r="E689" s="5"/>
      <c r="F689" s="5"/>
      <c r="G689" s="5"/>
    </row>
    <row r="690" spans="5:7" x14ac:dyDescent="0.35">
      <c r="E690" s="5"/>
      <c r="F690" s="5"/>
      <c r="G690" s="5"/>
    </row>
    <row r="691" spans="5:7" x14ac:dyDescent="0.35">
      <c r="E691" s="5"/>
      <c r="F691" s="5"/>
      <c r="G691" s="5"/>
    </row>
    <row r="692" spans="5:7" x14ac:dyDescent="0.35">
      <c r="E692" s="5"/>
      <c r="F692" s="5"/>
      <c r="G692" s="5"/>
    </row>
    <row r="693" spans="5:7" x14ac:dyDescent="0.35">
      <c r="E693" s="5"/>
      <c r="F693" s="5"/>
      <c r="G693" s="5"/>
    </row>
    <row r="694" spans="5:7" x14ac:dyDescent="0.35">
      <c r="E694" s="5"/>
      <c r="F694" s="5"/>
      <c r="G694" s="5"/>
    </row>
    <row r="695" spans="5:7" x14ac:dyDescent="0.35">
      <c r="E695" s="5"/>
      <c r="F695" s="5"/>
      <c r="G695" s="5"/>
    </row>
    <row r="696" spans="5:7" x14ac:dyDescent="0.35">
      <c r="E696" s="5"/>
      <c r="F696" s="5"/>
      <c r="G696" s="5"/>
    </row>
    <row r="697" spans="5:7" x14ac:dyDescent="0.35">
      <c r="E697" s="5"/>
      <c r="F697" s="5"/>
      <c r="G697" s="5"/>
    </row>
    <row r="698" spans="5:7" x14ac:dyDescent="0.35">
      <c r="E698" s="5"/>
      <c r="F698" s="5"/>
      <c r="G698" s="5"/>
    </row>
    <row r="699" spans="5:7" x14ac:dyDescent="0.35">
      <c r="E699" s="5"/>
      <c r="F699" s="5"/>
      <c r="G699" s="5"/>
    </row>
    <row r="700" spans="5:7" x14ac:dyDescent="0.35">
      <c r="E700" s="5"/>
      <c r="F700" s="5"/>
      <c r="G700" s="5"/>
    </row>
    <row r="701" spans="5:7" x14ac:dyDescent="0.35">
      <c r="E701" s="5"/>
      <c r="F701" s="5"/>
      <c r="G701" s="5"/>
    </row>
    <row r="702" spans="5:7" x14ac:dyDescent="0.35">
      <c r="E702" s="5"/>
      <c r="F702" s="5"/>
      <c r="G702" s="5"/>
    </row>
    <row r="703" spans="5:7" x14ac:dyDescent="0.35">
      <c r="E703" s="5"/>
      <c r="F703" s="5"/>
      <c r="G703" s="5"/>
    </row>
    <row r="704" spans="5:7" x14ac:dyDescent="0.35">
      <c r="E704" s="5"/>
      <c r="F704" s="5"/>
      <c r="G704" s="5"/>
    </row>
    <row r="705" spans="5:7" x14ac:dyDescent="0.35">
      <c r="E705" s="5"/>
      <c r="F705" s="5"/>
      <c r="G705" s="5"/>
    </row>
    <row r="706" spans="5:7" x14ac:dyDescent="0.35">
      <c r="E706" s="5"/>
      <c r="F706" s="5"/>
      <c r="G706" s="5"/>
    </row>
    <row r="707" spans="5:7" x14ac:dyDescent="0.35">
      <c r="E707" s="5"/>
      <c r="F707" s="5"/>
      <c r="G707" s="5"/>
    </row>
    <row r="708" spans="5:7" x14ac:dyDescent="0.35">
      <c r="E708" s="5"/>
      <c r="F708" s="5"/>
      <c r="G708" s="5"/>
    </row>
    <row r="709" spans="5:7" x14ac:dyDescent="0.35">
      <c r="E709" s="5"/>
      <c r="F709" s="5"/>
      <c r="G709" s="5"/>
    </row>
    <row r="710" spans="5:7" x14ac:dyDescent="0.35">
      <c r="E710" s="5"/>
      <c r="F710" s="5"/>
      <c r="G710" s="5"/>
    </row>
    <row r="711" spans="5:7" x14ac:dyDescent="0.35">
      <c r="E711" s="5"/>
      <c r="F711" s="5"/>
      <c r="G711" s="5"/>
    </row>
    <row r="712" spans="5:7" x14ac:dyDescent="0.35">
      <c r="E712" s="5"/>
      <c r="F712" s="5"/>
      <c r="G712" s="5"/>
    </row>
    <row r="713" spans="5:7" x14ac:dyDescent="0.35">
      <c r="E713" s="5"/>
      <c r="F713" s="5"/>
      <c r="G713" s="5"/>
    </row>
    <row r="714" spans="5:7" x14ac:dyDescent="0.35">
      <c r="E714" s="5"/>
      <c r="F714" s="5"/>
      <c r="G714" s="5"/>
    </row>
    <row r="715" spans="5:7" x14ac:dyDescent="0.35">
      <c r="E715" s="5"/>
      <c r="F715" s="5"/>
      <c r="G715" s="5"/>
    </row>
    <row r="716" spans="5:7" x14ac:dyDescent="0.35">
      <c r="E716" s="5"/>
      <c r="F716" s="5"/>
      <c r="G716" s="5"/>
    </row>
    <row r="717" spans="5:7" x14ac:dyDescent="0.35">
      <c r="E717" s="5"/>
      <c r="F717" s="5"/>
      <c r="G717" s="5"/>
    </row>
    <row r="718" spans="5:7" x14ac:dyDescent="0.35">
      <c r="E718" s="5"/>
      <c r="F718" s="5"/>
      <c r="G718" s="5"/>
    </row>
    <row r="719" spans="5:7" x14ac:dyDescent="0.35">
      <c r="E719" s="5"/>
      <c r="F719" s="5"/>
      <c r="G719" s="5"/>
    </row>
    <row r="720" spans="5:7" x14ac:dyDescent="0.35">
      <c r="E720" s="5"/>
      <c r="F720" s="5"/>
      <c r="G720" s="5"/>
    </row>
    <row r="721" spans="5:7" x14ac:dyDescent="0.35">
      <c r="E721" s="5"/>
      <c r="F721" s="5"/>
      <c r="G721" s="5"/>
    </row>
    <row r="722" spans="5:7" x14ac:dyDescent="0.35">
      <c r="E722" s="5"/>
      <c r="F722" s="5"/>
      <c r="G722" s="5"/>
    </row>
    <row r="723" spans="5:7" x14ac:dyDescent="0.35">
      <c r="E723" s="5"/>
      <c r="F723" s="5"/>
      <c r="G723" s="5"/>
    </row>
    <row r="724" spans="5:7" x14ac:dyDescent="0.35">
      <c r="E724" s="5"/>
      <c r="F724" s="5"/>
      <c r="G724" s="5"/>
    </row>
    <row r="725" spans="5:7" x14ac:dyDescent="0.35">
      <c r="E725" s="5"/>
      <c r="F725" s="5"/>
      <c r="G725" s="5"/>
    </row>
    <row r="726" spans="5:7" x14ac:dyDescent="0.35">
      <c r="E726" s="5"/>
      <c r="F726" s="5"/>
      <c r="G726" s="5"/>
    </row>
    <row r="727" spans="5:7" x14ac:dyDescent="0.35">
      <c r="E727" s="5"/>
      <c r="F727" s="5"/>
      <c r="G727" s="5"/>
    </row>
    <row r="728" spans="5:7" x14ac:dyDescent="0.35">
      <c r="E728" s="5"/>
      <c r="F728" s="5"/>
      <c r="G728" s="5"/>
    </row>
    <row r="729" spans="5:7" x14ac:dyDescent="0.35">
      <c r="E729" s="5"/>
      <c r="F729" s="5"/>
      <c r="G729" s="5"/>
    </row>
    <row r="730" spans="5:7" x14ac:dyDescent="0.35">
      <c r="E730" s="5"/>
      <c r="F730" s="5"/>
      <c r="G730" s="5"/>
    </row>
    <row r="731" spans="5:7" x14ac:dyDescent="0.35">
      <c r="E731" s="5"/>
      <c r="F731" s="5"/>
      <c r="G731" s="5"/>
    </row>
    <row r="732" spans="5:7" x14ac:dyDescent="0.35">
      <c r="E732" s="5"/>
      <c r="F732" s="5"/>
      <c r="G732" s="5"/>
    </row>
    <row r="733" spans="5:7" x14ac:dyDescent="0.35">
      <c r="E733" s="5"/>
      <c r="F733" s="5"/>
      <c r="G733" s="5"/>
    </row>
    <row r="734" spans="5:7" x14ac:dyDescent="0.35">
      <c r="E734" s="5"/>
      <c r="F734" s="5"/>
      <c r="G734" s="5"/>
    </row>
    <row r="735" spans="5:7" x14ac:dyDescent="0.35">
      <c r="E735" s="5"/>
      <c r="F735" s="5"/>
      <c r="G735" s="5"/>
    </row>
    <row r="736" spans="5:7" x14ac:dyDescent="0.35">
      <c r="E736" s="5"/>
      <c r="F736" s="5"/>
      <c r="G736" s="5"/>
    </row>
    <row r="737" spans="5:7" x14ac:dyDescent="0.35">
      <c r="E737" s="5"/>
      <c r="F737" s="5"/>
      <c r="G737" s="5"/>
    </row>
    <row r="738" spans="5:7" x14ac:dyDescent="0.35">
      <c r="E738" s="5"/>
      <c r="F738" s="5"/>
      <c r="G738" s="5"/>
    </row>
    <row r="739" spans="5:7" x14ac:dyDescent="0.35">
      <c r="E739" s="5"/>
      <c r="F739" s="5"/>
      <c r="G739" s="5"/>
    </row>
    <row r="740" spans="5:7" x14ac:dyDescent="0.35">
      <c r="E740" s="5"/>
      <c r="F740" s="5"/>
      <c r="G740" s="5"/>
    </row>
    <row r="741" spans="5:7" x14ac:dyDescent="0.35">
      <c r="E741" s="5"/>
      <c r="F741" s="5"/>
      <c r="G741" s="5"/>
    </row>
    <row r="742" spans="5:7" x14ac:dyDescent="0.35">
      <c r="E742" s="5"/>
      <c r="F742" s="5"/>
      <c r="G742" s="5"/>
    </row>
    <row r="743" spans="5:7" x14ac:dyDescent="0.35">
      <c r="E743" s="5"/>
      <c r="F743" s="5"/>
      <c r="G743" s="5"/>
    </row>
    <row r="744" spans="5:7" x14ac:dyDescent="0.35">
      <c r="E744" s="5"/>
      <c r="F744" s="5"/>
      <c r="G744" s="5"/>
    </row>
    <row r="745" spans="5:7" x14ac:dyDescent="0.35">
      <c r="E745" s="5"/>
      <c r="F745" s="5"/>
      <c r="G745" s="5"/>
    </row>
    <row r="746" spans="5:7" x14ac:dyDescent="0.35">
      <c r="E746" s="5"/>
      <c r="F746" s="5"/>
      <c r="G746" s="5"/>
    </row>
    <row r="747" spans="5:7" x14ac:dyDescent="0.35">
      <c r="E747" s="5"/>
      <c r="F747" s="5"/>
      <c r="G747" s="5"/>
    </row>
    <row r="748" spans="5:7" x14ac:dyDescent="0.35">
      <c r="E748" s="5"/>
      <c r="F748" s="5"/>
      <c r="G748" s="5"/>
    </row>
    <row r="749" spans="5:7" x14ac:dyDescent="0.35">
      <c r="E749" s="5"/>
      <c r="F749" s="5"/>
      <c r="G749" s="5"/>
    </row>
    <row r="750" spans="5:7" x14ac:dyDescent="0.35">
      <c r="E750" s="5"/>
      <c r="F750" s="5"/>
      <c r="G750" s="5"/>
    </row>
    <row r="751" spans="5:7" x14ac:dyDescent="0.35">
      <c r="E751" s="5"/>
      <c r="F751" s="5"/>
      <c r="G751" s="5"/>
    </row>
    <row r="752" spans="5:7" x14ac:dyDescent="0.35">
      <c r="E752" s="5"/>
      <c r="F752" s="5"/>
      <c r="G752" s="5"/>
    </row>
    <row r="753" spans="5:7" x14ac:dyDescent="0.35">
      <c r="E753" s="5"/>
      <c r="F753" s="5"/>
      <c r="G753" s="5"/>
    </row>
    <row r="754" spans="5:7" x14ac:dyDescent="0.35">
      <c r="E754" s="5"/>
      <c r="F754" s="5"/>
      <c r="G754" s="5"/>
    </row>
    <row r="755" spans="5:7" x14ac:dyDescent="0.35">
      <c r="E755" s="5"/>
      <c r="F755" s="5"/>
      <c r="G755" s="5"/>
    </row>
    <row r="756" spans="5:7" x14ac:dyDescent="0.35">
      <c r="E756" s="5"/>
      <c r="F756" s="5"/>
      <c r="G756" s="5"/>
    </row>
    <row r="757" spans="5:7" x14ac:dyDescent="0.35">
      <c r="E757" s="5"/>
      <c r="F757" s="5"/>
      <c r="G757" s="5"/>
    </row>
    <row r="758" spans="5:7" x14ac:dyDescent="0.35">
      <c r="E758" s="5"/>
      <c r="F758" s="5"/>
      <c r="G758" s="5"/>
    </row>
    <row r="759" spans="5:7" x14ac:dyDescent="0.35">
      <c r="E759" s="5"/>
      <c r="F759" s="5"/>
      <c r="G759" s="5"/>
    </row>
    <row r="760" spans="5:7" x14ac:dyDescent="0.35">
      <c r="E760" s="5"/>
      <c r="F760" s="5"/>
      <c r="G760" s="5"/>
    </row>
    <row r="761" spans="5:7" x14ac:dyDescent="0.35">
      <c r="E761" s="5"/>
      <c r="F761" s="5"/>
      <c r="G761" s="5"/>
    </row>
    <row r="762" spans="5:7" x14ac:dyDescent="0.35">
      <c r="E762" s="5"/>
      <c r="F762" s="5"/>
      <c r="G762" s="5"/>
    </row>
    <row r="763" spans="5:7" x14ac:dyDescent="0.35">
      <c r="E763" s="5"/>
      <c r="F763" s="5"/>
      <c r="G763" s="5"/>
    </row>
    <row r="764" spans="5:7" x14ac:dyDescent="0.35">
      <c r="E764" s="5"/>
      <c r="F764" s="5"/>
      <c r="G764" s="5"/>
    </row>
    <row r="765" spans="5:7" x14ac:dyDescent="0.35">
      <c r="E765" s="5"/>
      <c r="F765" s="5"/>
      <c r="G765" s="5"/>
    </row>
    <row r="766" spans="5:7" x14ac:dyDescent="0.35">
      <c r="E766" s="5"/>
      <c r="F766" s="5"/>
      <c r="G766" s="5"/>
    </row>
    <row r="767" spans="5:7" x14ac:dyDescent="0.35">
      <c r="E767" s="5"/>
      <c r="F767" s="5"/>
      <c r="G767" s="5"/>
    </row>
    <row r="768" spans="5:7" x14ac:dyDescent="0.35">
      <c r="E768" s="5"/>
      <c r="F768" s="5"/>
      <c r="G768" s="5"/>
    </row>
    <row r="769" spans="5:7" x14ac:dyDescent="0.35">
      <c r="E769" s="5"/>
      <c r="F769" s="5"/>
      <c r="G769" s="5"/>
    </row>
    <row r="770" spans="5:7" x14ac:dyDescent="0.35">
      <c r="E770" s="5"/>
      <c r="F770" s="5"/>
      <c r="G770" s="5"/>
    </row>
    <row r="771" spans="5:7" x14ac:dyDescent="0.35">
      <c r="E771" s="5"/>
      <c r="F771" s="5"/>
      <c r="G771" s="5"/>
    </row>
    <row r="772" spans="5:7" x14ac:dyDescent="0.35">
      <c r="E772" s="5"/>
      <c r="F772" s="5"/>
      <c r="G772" s="5"/>
    </row>
    <row r="773" spans="5:7" x14ac:dyDescent="0.35">
      <c r="E773" s="5"/>
      <c r="F773" s="5"/>
      <c r="G773" s="5"/>
    </row>
    <row r="774" spans="5:7" x14ac:dyDescent="0.35">
      <c r="E774" s="5"/>
      <c r="F774" s="5"/>
      <c r="G774" s="5"/>
    </row>
    <row r="775" spans="5:7" x14ac:dyDescent="0.35">
      <c r="E775" s="5"/>
      <c r="F775" s="5"/>
      <c r="G775" s="5"/>
    </row>
    <row r="776" spans="5:7" x14ac:dyDescent="0.35">
      <c r="E776" s="5"/>
      <c r="F776" s="5"/>
      <c r="G776" s="5"/>
    </row>
    <row r="777" spans="5:7" x14ac:dyDescent="0.35">
      <c r="E777" s="5"/>
      <c r="F777" s="5"/>
      <c r="G777" s="5"/>
    </row>
    <row r="778" spans="5:7" x14ac:dyDescent="0.35">
      <c r="E778" s="5"/>
      <c r="F778" s="5"/>
      <c r="G778" s="5"/>
    </row>
    <row r="779" spans="5:7" x14ac:dyDescent="0.35">
      <c r="E779" s="5"/>
      <c r="F779" s="5"/>
      <c r="G779" s="5"/>
    </row>
    <row r="780" spans="5:7" x14ac:dyDescent="0.35">
      <c r="E780" s="5"/>
      <c r="F780" s="5"/>
      <c r="G780" s="5"/>
    </row>
    <row r="781" spans="5:7" x14ac:dyDescent="0.35">
      <c r="E781" s="5"/>
      <c r="F781" s="5"/>
      <c r="G781" s="5"/>
    </row>
    <row r="782" spans="5:7" x14ac:dyDescent="0.35">
      <c r="E782" s="5"/>
      <c r="F782" s="5"/>
      <c r="G782" s="5"/>
    </row>
    <row r="783" spans="5:7" x14ac:dyDescent="0.35">
      <c r="E783" s="5"/>
      <c r="F783" s="5"/>
      <c r="G783" s="5"/>
    </row>
    <row r="784" spans="5:7" x14ac:dyDescent="0.35">
      <c r="E784" s="5"/>
      <c r="F784" s="5"/>
      <c r="G784" s="5"/>
    </row>
    <row r="785" spans="5:7" x14ac:dyDescent="0.35">
      <c r="E785" s="5"/>
      <c r="F785" s="5"/>
      <c r="G785" s="5"/>
    </row>
    <row r="786" spans="5:7" x14ac:dyDescent="0.35">
      <c r="E786" s="5"/>
      <c r="F786" s="5"/>
      <c r="G786" s="5"/>
    </row>
    <row r="787" spans="5:7" x14ac:dyDescent="0.35">
      <c r="E787" s="5"/>
      <c r="F787" s="5"/>
      <c r="G787" s="5"/>
    </row>
    <row r="788" spans="5:7" x14ac:dyDescent="0.35">
      <c r="E788" s="5"/>
      <c r="F788" s="5"/>
      <c r="G788" s="5"/>
    </row>
    <row r="789" spans="5:7" x14ac:dyDescent="0.35">
      <c r="E789" s="5"/>
      <c r="F789" s="5"/>
      <c r="G789" s="5"/>
    </row>
    <row r="790" spans="5:7" x14ac:dyDescent="0.35">
      <c r="E790" s="5"/>
      <c r="F790" s="5"/>
      <c r="G790" s="5"/>
    </row>
    <row r="791" spans="5:7" x14ac:dyDescent="0.35">
      <c r="E791" s="5"/>
      <c r="F791" s="5"/>
      <c r="G791" s="5"/>
    </row>
  </sheetData>
  <autoFilter ref="A1:M96" xr:uid="{849C13E5-EAAD-4FBD-A5B4-ABB5D49CA192}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21</vt:i4>
      </vt:variant>
    </vt:vector>
  </HeadingPairs>
  <TitlesOfParts>
    <vt:vector size="46" baseType="lpstr">
      <vt:lpstr>Categoried data</vt:lpstr>
      <vt:lpstr>Tremor</vt:lpstr>
      <vt:lpstr>Balance and falls</vt:lpstr>
      <vt:lpstr>Movement</vt:lpstr>
      <vt:lpstr>Walking</vt:lpstr>
      <vt:lpstr>Stiffness</vt:lpstr>
      <vt:lpstr>Dexterity and coordination</vt:lpstr>
      <vt:lpstr>Speech</vt:lpstr>
      <vt:lpstr>Slowness</vt:lpstr>
      <vt:lpstr>Freezing</vt:lpstr>
      <vt:lpstr>Dyskinesia</vt:lpstr>
      <vt:lpstr>Dystonia</vt:lpstr>
      <vt:lpstr>Weakness</vt:lpstr>
      <vt:lpstr>Posture</vt:lpstr>
      <vt:lpstr>Facial expression</vt:lpstr>
      <vt:lpstr>Fatigue and energy</vt:lpstr>
      <vt:lpstr>Psychological health</vt:lpstr>
      <vt:lpstr>Sleep problems</vt:lpstr>
      <vt:lpstr>Pain and unpleasant sensations</vt:lpstr>
      <vt:lpstr>Cognitive function</vt:lpstr>
      <vt:lpstr>Bladder and bowel problems</vt:lpstr>
      <vt:lpstr>Physiological changes</vt:lpstr>
      <vt:lpstr>Eating and swallowing</vt:lpstr>
      <vt:lpstr>Medication wearing off</vt:lpstr>
      <vt:lpstr>Side effects</vt:lpstr>
      <vt:lpstr>'Categoried data'!Criteria</vt:lpstr>
      <vt:lpstr>'Balance and falls'!Extract</vt:lpstr>
      <vt:lpstr>'Bladder and bowel problems'!Extract</vt:lpstr>
      <vt:lpstr>'Cognitive function'!Extract</vt:lpstr>
      <vt:lpstr>Dyskinesia!Extract</vt:lpstr>
      <vt:lpstr>Dystonia!Extract</vt:lpstr>
      <vt:lpstr>'Facial expression'!Extract</vt:lpstr>
      <vt:lpstr>'Fatigue and energy'!Extract</vt:lpstr>
      <vt:lpstr>Freezing!Extract</vt:lpstr>
      <vt:lpstr>'Medication wearing off'!Extract</vt:lpstr>
      <vt:lpstr>Movement!Extract</vt:lpstr>
      <vt:lpstr>'Pain and unpleasant sensations'!Extract</vt:lpstr>
      <vt:lpstr>'Physiological changes'!Extract</vt:lpstr>
      <vt:lpstr>Posture!Extract</vt:lpstr>
      <vt:lpstr>'Psychological health'!Extract</vt:lpstr>
      <vt:lpstr>'Side effects'!Extract</vt:lpstr>
      <vt:lpstr>'Sleep problems'!Extract</vt:lpstr>
      <vt:lpstr>Slowness!Extract</vt:lpstr>
      <vt:lpstr>Stiffness!Extract</vt:lpstr>
      <vt:lpstr>Tremor!Extract</vt:lpstr>
      <vt:lpstr>Walking!Extract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Beckie Port</dc:creator>
  <cp:lastModifiedBy>Beckie Port</cp:lastModifiedBy>
  <dcterms:created xsi:type="dcterms:W3CDTF">2019-01-17T13:56:12Z</dcterms:created>
  <dcterms:modified xsi:type="dcterms:W3CDTF">2019-02-05T17:31:45Z</dcterms:modified>
</cp:coreProperties>
</file>