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NEW USER\Desktop\completed dashboard\"/>
    </mc:Choice>
  </mc:AlternateContent>
  <xr:revisionPtr revIDLastSave="0" documentId="13_ncr:20001_{FAA8F2F6-2F88-41F3-B83D-AA8DB064E697}" xr6:coauthVersionLast="47" xr6:coauthVersionMax="47" xr10:uidLastSave="{00000000-0000-0000-0000-000000000000}"/>
  <bookViews>
    <workbookView xWindow="-120" yWindow="-120" windowWidth="20730" windowHeight="11040" activeTab="2" xr2:uid="{CBDBE83D-C0BB-4C97-8EEC-F3D49CE87E96}"/>
  </bookViews>
  <sheets>
    <sheet name="documents" sheetId="2" r:id="rId1"/>
    <sheet name="calculatons" sheetId="3" r:id="rId2"/>
    <sheet name="dashboard" sheetId="5" r:id="rId3"/>
  </sheets>
  <definedNames>
    <definedName name="costtotal">calculatons!$B$4</definedName>
    <definedName name="costyoy">calculatons!$L$6</definedName>
    <definedName name="ExternalData_1" localSheetId="0" hidden="1">documents!$A$1:$J$301</definedName>
    <definedName name="profittotal">calculatons!$E$4</definedName>
    <definedName name="profityoy">calculatons!$L$9</definedName>
    <definedName name="quantitytotal">calculatons!$C$4</definedName>
    <definedName name="quantityyoy">calculatons!$L$7</definedName>
    <definedName name="salestotal">calculatons!$D$4</definedName>
    <definedName name="salesyoy">calculatons!$L$8</definedName>
    <definedName name="Slicer_Category">#N/A</definedName>
    <definedName name="yoy">calculatons!$L$6</definedName>
  </definedNames>
  <calcPr calcId="191029"/>
  <pivotCaches>
    <pivotCache cacheId="0" r:id="rId4"/>
  </pivotCaches>
  <fileRecoveryPr repairLoad="1"/>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 i="3" l="1"/>
  <c r="I8" i="3"/>
  <c r="H6" i="3"/>
  <c r="I9" i="3"/>
  <c r="I7" i="3"/>
  <c r="H7" i="3"/>
  <c r="J8" i="3"/>
  <c r="J6" i="3"/>
  <c r="J9" i="3"/>
  <c r="I6" i="3"/>
  <c r="H8" i="3"/>
  <c r="H9" i="3"/>
  <c r="K6" i="3" l="1"/>
  <c r="L6" i="3" s="1"/>
  <c r="K7" i="3"/>
  <c r="L7" i="3" s="1"/>
  <c r="K9" i="3"/>
  <c r="L9" i="3" s="1"/>
  <c r="K8" i="3"/>
  <c r="L8"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1739930-7C7B-4D8F-82D1-A9021C9CFCD7}" keepAlive="1" name="Query - Sheet1" description="Connection to the 'Sheet1' query in the workbook." type="5" refreshedVersion="7"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<sst xmlns="http://schemas.openxmlformats.org/spreadsheetml/2006/main" count="1615" uniqueCount="362">
  <si>
    <t>OrderID</t>
  </si>
  <si>
    <t>Date</t>
  </si>
  <si>
    <t>Month</t>
  </si>
  <si>
    <t>Year</t>
  </si>
  <si>
    <t>Product</t>
  </si>
  <si>
    <t>Category</t>
  </si>
  <si>
    <t>Region</t>
  </si>
  <si>
    <t>Sales</t>
  </si>
  <si>
    <t>Quantity</t>
  </si>
  <si>
    <t>Cost</t>
  </si>
  <si>
    <t>ORD0001</t>
  </si>
  <si>
    <t>Jan</t>
  </si>
  <si>
    <t>Printer</t>
  </si>
  <si>
    <t>Electronics</t>
  </si>
  <si>
    <t>East</t>
  </si>
  <si>
    <t>ORD0002</t>
  </si>
  <si>
    <t>Aug</t>
  </si>
  <si>
    <t>Laptop</t>
  </si>
  <si>
    <t>ORD0003</t>
  </si>
  <si>
    <t>Jul</t>
  </si>
  <si>
    <t>Mouse</t>
  </si>
  <si>
    <t>Accessories</t>
  </si>
  <si>
    <t>ORD0004</t>
  </si>
  <si>
    <t>Apr</t>
  </si>
  <si>
    <t>Monitor</t>
  </si>
  <si>
    <t>West</t>
  </si>
  <si>
    <t>ORD0005</t>
  </si>
  <si>
    <t>Dec</t>
  </si>
  <si>
    <t>South</t>
  </si>
  <si>
    <t>ORD0006</t>
  </si>
  <si>
    <t>Keyboard</t>
  </si>
  <si>
    <t>ORD0007</t>
  </si>
  <si>
    <t>Feb</t>
  </si>
  <si>
    <t>Headphones</t>
  </si>
  <si>
    <t>North</t>
  </si>
  <si>
    <t>ORD0008</t>
  </si>
  <si>
    <t>ORD0009</t>
  </si>
  <si>
    <t>ORD0010</t>
  </si>
  <si>
    <t>ORD0011</t>
  </si>
  <si>
    <t>ORD0012</t>
  </si>
  <si>
    <t>Sep</t>
  </si>
  <si>
    <t>ORD0013</t>
  </si>
  <si>
    <t>Oct</t>
  </si>
  <si>
    <t>ORD0014</t>
  </si>
  <si>
    <t>ORD0015</t>
  </si>
  <si>
    <t>ORD0016</t>
  </si>
  <si>
    <t>ORD0017</t>
  </si>
  <si>
    <t>ORD0018</t>
  </si>
  <si>
    <t>ORD0019</t>
  </si>
  <si>
    <t>ORD0020</t>
  </si>
  <si>
    <t>ORD0021</t>
  </si>
  <si>
    <t>ORD0022</t>
  </si>
  <si>
    <t>ORD0023</t>
  </si>
  <si>
    <t>ORD0024</t>
  </si>
  <si>
    <t>ORD0025</t>
  </si>
  <si>
    <t>ORD0026</t>
  </si>
  <si>
    <t>May</t>
  </si>
  <si>
    <t>ORD0027</t>
  </si>
  <si>
    <t>Nov</t>
  </si>
  <si>
    <t>ORD0028</t>
  </si>
  <si>
    <t>ORD0029</t>
  </si>
  <si>
    <t>ORD0030</t>
  </si>
  <si>
    <t>ORD0031</t>
  </si>
  <si>
    <t>ORD0032</t>
  </si>
  <si>
    <t>ORD0033</t>
  </si>
  <si>
    <t>ORD0034</t>
  </si>
  <si>
    <t>ORD0035</t>
  </si>
  <si>
    <t>ORD0036</t>
  </si>
  <si>
    <t>Mar</t>
  </si>
  <si>
    <t>ORD0037</t>
  </si>
  <si>
    <t>ORD0038</t>
  </si>
  <si>
    <t>ORD0039</t>
  </si>
  <si>
    <t>ORD0040</t>
  </si>
  <si>
    <t>ORD0041</t>
  </si>
  <si>
    <t>ORD0042</t>
  </si>
  <si>
    <t>ORD0043</t>
  </si>
  <si>
    <t>ORD0044</t>
  </si>
  <si>
    <t>ORD0045</t>
  </si>
  <si>
    <t>ORD0046</t>
  </si>
  <si>
    <t>ORD0047</t>
  </si>
  <si>
    <t>ORD0048</t>
  </si>
  <si>
    <t>ORD0049</t>
  </si>
  <si>
    <t>ORD0050</t>
  </si>
  <si>
    <t>ORD0051</t>
  </si>
  <si>
    <t>Jun</t>
  </si>
  <si>
    <t>ORD0052</t>
  </si>
  <si>
    <t>ORD0053</t>
  </si>
  <si>
    <t>ORD0054</t>
  </si>
  <si>
    <t>ORD0055</t>
  </si>
  <si>
    <t>ORD0056</t>
  </si>
  <si>
    <t>ORD0057</t>
  </si>
  <si>
    <t>ORD0058</t>
  </si>
  <si>
    <t>ORD0059</t>
  </si>
  <si>
    <t>ORD0060</t>
  </si>
  <si>
    <t>ORD0061</t>
  </si>
  <si>
    <t>ORD0062</t>
  </si>
  <si>
    <t>ORD0063</t>
  </si>
  <si>
    <t>ORD0064</t>
  </si>
  <si>
    <t>ORD0065</t>
  </si>
  <si>
    <t>ORD0066</t>
  </si>
  <si>
    <t>ORD0067</t>
  </si>
  <si>
    <t>ORD0068</t>
  </si>
  <si>
    <t>ORD0069</t>
  </si>
  <si>
    <t>ORD0070</t>
  </si>
  <si>
    <t>ORD0071</t>
  </si>
  <si>
    <t>ORD0072</t>
  </si>
  <si>
    <t>ORD0073</t>
  </si>
  <si>
    <t>ORD0074</t>
  </si>
  <si>
    <t>ORD0075</t>
  </si>
  <si>
    <t>ORD0076</t>
  </si>
  <si>
    <t>ORD0077</t>
  </si>
  <si>
    <t>ORD0078</t>
  </si>
  <si>
    <t>ORD0079</t>
  </si>
  <si>
    <t>ORD0080</t>
  </si>
  <si>
    <t>ORD0081</t>
  </si>
  <si>
    <t>ORD0082</t>
  </si>
  <si>
    <t>ORD0083</t>
  </si>
  <si>
    <t>ORD0084</t>
  </si>
  <si>
    <t>ORD0085</t>
  </si>
  <si>
    <t>ORD0086</t>
  </si>
  <si>
    <t>ORD0087</t>
  </si>
  <si>
    <t>ORD0088</t>
  </si>
  <si>
    <t>ORD0089</t>
  </si>
  <si>
    <t>ORD0090</t>
  </si>
  <si>
    <t>ORD0091</t>
  </si>
  <si>
    <t>ORD0092</t>
  </si>
  <si>
    <t>ORD0093</t>
  </si>
  <si>
    <t>ORD0094</t>
  </si>
  <si>
    <t>ORD0095</t>
  </si>
  <si>
    <t>ORD0096</t>
  </si>
  <si>
    <t>ORD0097</t>
  </si>
  <si>
    <t>ORD0098</t>
  </si>
  <si>
    <t>ORD0099</t>
  </si>
  <si>
    <t>ORD0100</t>
  </si>
  <si>
    <t>ORD0101</t>
  </si>
  <si>
    <t>ORD0102</t>
  </si>
  <si>
    <t>ORD0103</t>
  </si>
  <si>
    <t>ORD0104</t>
  </si>
  <si>
    <t>ORD0105</t>
  </si>
  <si>
    <t>ORD0106</t>
  </si>
  <si>
    <t>ORD0107</t>
  </si>
  <si>
    <t>ORD0108</t>
  </si>
  <si>
    <t>ORD0109</t>
  </si>
  <si>
    <t>ORD0110</t>
  </si>
  <si>
    <t>ORD0111</t>
  </si>
  <si>
    <t>ORD0112</t>
  </si>
  <si>
    <t>ORD0113</t>
  </si>
  <si>
    <t>ORD0114</t>
  </si>
  <si>
    <t>ORD0115</t>
  </si>
  <si>
    <t>ORD0116</t>
  </si>
  <si>
    <t>ORD0117</t>
  </si>
  <si>
    <t>ORD0118</t>
  </si>
  <si>
    <t>ORD0119</t>
  </si>
  <si>
    <t>ORD0120</t>
  </si>
  <si>
    <t>ORD0121</t>
  </si>
  <si>
    <t>ORD0122</t>
  </si>
  <si>
    <t>ORD0123</t>
  </si>
  <si>
    <t>ORD0124</t>
  </si>
  <si>
    <t>ORD0125</t>
  </si>
  <si>
    <t>ORD0126</t>
  </si>
  <si>
    <t>ORD0127</t>
  </si>
  <si>
    <t>ORD0128</t>
  </si>
  <si>
    <t>ORD0129</t>
  </si>
  <si>
    <t>ORD0130</t>
  </si>
  <si>
    <t>ORD0131</t>
  </si>
  <si>
    <t>ORD0132</t>
  </si>
  <si>
    <t>ORD0133</t>
  </si>
  <si>
    <t>ORD0134</t>
  </si>
  <si>
    <t>ORD0135</t>
  </si>
  <si>
    <t>ORD0136</t>
  </si>
  <si>
    <t>ORD0137</t>
  </si>
  <si>
    <t>ORD0138</t>
  </si>
  <si>
    <t>ORD0139</t>
  </si>
  <si>
    <t>ORD0140</t>
  </si>
  <si>
    <t>ORD0141</t>
  </si>
  <si>
    <t>ORD0142</t>
  </si>
  <si>
    <t>ORD0143</t>
  </si>
  <si>
    <t>ORD0144</t>
  </si>
  <si>
    <t>ORD0145</t>
  </si>
  <si>
    <t>ORD0146</t>
  </si>
  <si>
    <t>ORD0147</t>
  </si>
  <si>
    <t>ORD0148</t>
  </si>
  <si>
    <t>ORD0149</t>
  </si>
  <si>
    <t>ORD0150</t>
  </si>
  <si>
    <t>ORD0151</t>
  </si>
  <si>
    <t>ORD0152</t>
  </si>
  <si>
    <t>ORD0153</t>
  </si>
  <si>
    <t>ORD0154</t>
  </si>
  <si>
    <t>ORD0155</t>
  </si>
  <si>
    <t>ORD0156</t>
  </si>
  <si>
    <t>ORD0157</t>
  </si>
  <si>
    <t>ORD0158</t>
  </si>
  <si>
    <t>ORD0159</t>
  </si>
  <si>
    <t>ORD0160</t>
  </si>
  <si>
    <t>ORD0161</t>
  </si>
  <si>
    <t>ORD0162</t>
  </si>
  <si>
    <t>ORD0163</t>
  </si>
  <si>
    <t>ORD0164</t>
  </si>
  <si>
    <t>ORD0165</t>
  </si>
  <si>
    <t>ORD0166</t>
  </si>
  <si>
    <t>ORD0167</t>
  </si>
  <si>
    <t>ORD0168</t>
  </si>
  <si>
    <t>ORD0169</t>
  </si>
  <si>
    <t>ORD0170</t>
  </si>
  <si>
    <t>ORD0171</t>
  </si>
  <si>
    <t>ORD0172</t>
  </si>
  <si>
    <t>ORD0173</t>
  </si>
  <si>
    <t>ORD0174</t>
  </si>
  <si>
    <t>ORD0175</t>
  </si>
  <si>
    <t>ORD0176</t>
  </si>
  <si>
    <t>ORD0177</t>
  </si>
  <si>
    <t>ORD0178</t>
  </si>
  <si>
    <t>ORD0179</t>
  </si>
  <si>
    <t>ORD0180</t>
  </si>
  <si>
    <t>ORD0181</t>
  </si>
  <si>
    <t>ORD0182</t>
  </si>
  <si>
    <t>ORD0183</t>
  </si>
  <si>
    <t>ORD0184</t>
  </si>
  <si>
    <t>ORD0185</t>
  </si>
  <si>
    <t>ORD0186</t>
  </si>
  <si>
    <t>ORD0187</t>
  </si>
  <si>
    <t>ORD0188</t>
  </si>
  <si>
    <t>ORD0189</t>
  </si>
  <si>
    <t>ORD0190</t>
  </si>
  <si>
    <t>ORD0191</t>
  </si>
  <si>
    <t>ORD0192</t>
  </si>
  <si>
    <t>ORD0193</t>
  </si>
  <si>
    <t>ORD0194</t>
  </si>
  <si>
    <t>ORD0195</t>
  </si>
  <si>
    <t>ORD0196</t>
  </si>
  <si>
    <t>ORD0197</t>
  </si>
  <si>
    <t>ORD0198</t>
  </si>
  <si>
    <t>ORD0199</t>
  </si>
  <si>
    <t>ORD0200</t>
  </si>
  <si>
    <t>ORD0201</t>
  </si>
  <si>
    <t>ORD0202</t>
  </si>
  <si>
    <t>ORD0203</t>
  </si>
  <si>
    <t>ORD0204</t>
  </si>
  <si>
    <t>ORD0205</t>
  </si>
  <si>
    <t>ORD0206</t>
  </si>
  <si>
    <t>ORD0207</t>
  </si>
  <si>
    <t>ORD0208</t>
  </si>
  <si>
    <t>ORD0209</t>
  </si>
  <si>
    <t>ORD0210</t>
  </si>
  <si>
    <t>ORD0211</t>
  </si>
  <si>
    <t>ORD0212</t>
  </si>
  <si>
    <t>ORD0213</t>
  </si>
  <si>
    <t>ORD0214</t>
  </si>
  <si>
    <t>ORD0215</t>
  </si>
  <si>
    <t>ORD0216</t>
  </si>
  <si>
    <t>ORD0217</t>
  </si>
  <si>
    <t>ORD0218</t>
  </si>
  <si>
    <t>ORD0219</t>
  </si>
  <si>
    <t>ORD0220</t>
  </si>
  <si>
    <t>ORD0221</t>
  </si>
  <si>
    <t>ORD0222</t>
  </si>
  <si>
    <t>ORD0223</t>
  </si>
  <si>
    <t>ORD0224</t>
  </si>
  <si>
    <t>ORD0225</t>
  </si>
  <si>
    <t>ORD0226</t>
  </si>
  <si>
    <t>ORD0227</t>
  </si>
  <si>
    <t>ORD0228</t>
  </si>
  <si>
    <t>ORD0229</t>
  </si>
  <si>
    <t>ORD0230</t>
  </si>
  <si>
    <t>ORD0231</t>
  </si>
  <si>
    <t>ORD0232</t>
  </si>
  <si>
    <t>ORD0233</t>
  </si>
  <si>
    <t>ORD0234</t>
  </si>
  <si>
    <t>ORD0235</t>
  </si>
  <si>
    <t>ORD0236</t>
  </si>
  <si>
    <t>ORD0237</t>
  </si>
  <si>
    <t>ORD0238</t>
  </si>
  <si>
    <t>ORD0239</t>
  </si>
  <si>
    <t>ORD0240</t>
  </si>
  <si>
    <t>ORD0241</t>
  </si>
  <si>
    <t>ORD0242</t>
  </si>
  <si>
    <t>ORD0243</t>
  </si>
  <si>
    <t>ORD0244</t>
  </si>
  <si>
    <t>ORD0245</t>
  </si>
  <si>
    <t>ORD0246</t>
  </si>
  <si>
    <t>ORD0247</t>
  </si>
  <si>
    <t>ORD0248</t>
  </si>
  <si>
    <t>ORD0249</t>
  </si>
  <si>
    <t>ORD0250</t>
  </si>
  <si>
    <t>ORD0251</t>
  </si>
  <si>
    <t>ORD0252</t>
  </si>
  <si>
    <t>ORD0253</t>
  </si>
  <si>
    <t>ORD0254</t>
  </si>
  <si>
    <t>ORD0255</t>
  </si>
  <si>
    <t>ORD0256</t>
  </si>
  <si>
    <t>ORD0257</t>
  </si>
  <si>
    <t>ORD0258</t>
  </si>
  <si>
    <t>ORD0259</t>
  </si>
  <si>
    <t>ORD0260</t>
  </si>
  <si>
    <t>ORD0261</t>
  </si>
  <si>
    <t>ORD0262</t>
  </si>
  <si>
    <t>ORD0263</t>
  </si>
  <si>
    <t>ORD0264</t>
  </si>
  <si>
    <t>ORD0265</t>
  </si>
  <si>
    <t>ORD0266</t>
  </si>
  <si>
    <t>ORD0267</t>
  </si>
  <si>
    <t>ORD0268</t>
  </si>
  <si>
    <t>ORD0269</t>
  </si>
  <si>
    <t>ORD0270</t>
  </si>
  <si>
    <t>ORD0271</t>
  </si>
  <si>
    <t>ORD0272</t>
  </si>
  <si>
    <t>ORD0273</t>
  </si>
  <si>
    <t>ORD0274</t>
  </si>
  <si>
    <t>ORD0275</t>
  </si>
  <si>
    <t>ORD0276</t>
  </si>
  <si>
    <t>ORD0277</t>
  </si>
  <si>
    <t>ORD0278</t>
  </si>
  <si>
    <t>ORD0279</t>
  </si>
  <si>
    <t>ORD0280</t>
  </si>
  <si>
    <t>ORD0281</t>
  </si>
  <si>
    <t>ORD0282</t>
  </si>
  <si>
    <t>ORD0283</t>
  </si>
  <si>
    <t>ORD0284</t>
  </si>
  <si>
    <t>ORD0285</t>
  </si>
  <si>
    <t>ORD0286</t>
  </si>
  <si>
    <t>ORD0287</t>
  </si>
  <si>
    <t>ORD0288</t>
  </si>
  <si>
    <t>ORD0289</t>
  </si>
  <si>
    <t>ORD0290</t>
  </si>
  <si>
    <t>ORD0291</t>
  </si>
  <si>
    <t>ORD0292</t>
  </si>
  <si>
    <t>ORD0293</t>
  </si>
  <si>
    <t>ORD0294</t>
  </si>
  <si>
    <t>ORD0295</t>
  </si>
  <si>
    <t>ORD0296</t>
  </si>
  <si>
    <t>ORD0297</t>
  </si>
  <si>
    <t>ORD0298</t>
  </si>
  <si>
    <t>ORD0299</t>
  </si>
  <si>
    <t>ORD0300</t>
  </si>
  <si>
    <t>Row Labels</t>
  </si>
  <si>
    <t>Grand Total</t>
  </si>
  <si>
    <t>Sum of Cost</t>
  </si>
  <si>
    <t>Sum of Sales</t>
  </si>
  <si>
    <t>Sum of Quantity</t>
  </si>
  <si>
    <t>key performance index</t>
  </si>
  <si>
    <t>Sum of profit</t>
  </si>
  <si>
    <t>profit</t>
  </si>
  <si>
    <t>cost</t>
  </si>
  <si>
    <t>quantity</t>
  </si>
  <si>
    <t>sales</t>
  </si>
  <si>
    <t>total</t>
  </si>
  <si>
    <t>cy</t>
  </si>
  <si>
    <t>py</t>
  </si>
  <si>
    <t>Yoy</t>
  </si>
  <si>
    <t>Column Labels</t>
  </si>
  <si>
    <t xml:space="preserve"> </t>
  </si>
  <si>
    <t>Qtr1</t>
  </si>
  <si>
    <t>Qtr2</t>
  </si>
  <si>
    <t>Qtr3</t>
  </si>
  <si>
    <t>Qtr4</t>
  </si>
  <si>
    <t>SUM OF SALES</t>
  </si>
  <si>
    <t>QUANTITY KPI</t>
  </si>
  <si>
    <t>COST KPI</t>
  </si>
  <si>
    <t>Sales KPI</t>
  </si>
  <si>
    <t>PROFIT KPI</t>
  </si>
  <si>
    <t>REGION</t>
  </si>
  <si>
    <t xml:space="preserve">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</si>
</sst>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gt;=1000000]0.0,,&quot;M&quot;;[&gt;=1000]0.0,&quot;K&quot;;0"/>
    <numFmt numFmtId="165" formatCode="[&gt;=1000000]\ \$0.0,,&quot;M&quot;;[&gt;=1000]\$0.0,&quot;K&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64" fontId="16" fillId="33" borderId="10" xfId="0" applyNumberFormat="1" applyFont="1" applyFill="1" applyBorder="1"/>
    <xf numFmtId="9" fontId="0" fillId="0" borderId="0" xfId="1" applyFont="1"/>
    <xf numFmtId="165" fontId="0" fillId="0" borderId="0" xfId="0" applyNumberFormat="1"/>
    <xf numFmtId="165" fontId="16" fillId="33" borderId="10" xfId="0" applyNumberFormat="1" applyFont="1" applyFill="1" applyBorder="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26">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4" formatCode="[&gt;=1000000]0.0,,&quot;M&quot;;[&gt;=1000]0.0,&quot;K&quot;;0"/>
    </dxf>
    <dxf>
      <numFmt numFmtId="165" formatCode="[&gt;=1000000]\ \$0.0,,&quot;M&quot;;[&gt;=1000]\$0.0,&quot;K&quot;;0"/>
    </dxf>
    <dxf>
      <numFmt numFmtId="164" formatCode="[&gt;=1000000]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4" formatCode="[&gt;=1000000]0.0,,&quot;M&quot;;[&gt;=1000]0.0,&quot;K&quot;;0"/>
    </dxf>
    <dxf>
      <numFmt numFmtId="165" formatCode="[&gt;=1000000]\ \$0.0,,&quot;M&quot;;[&gt;=1000]\$0.0,&quot;K&quot;;0"/>
    </dxf>
    <dxf>
      <numFmt numFmtId="164" formatCode="[&gt;=1000000]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4" formatCode="[&gt;=1000000]0.0,,&quot;M&quot;;[&gt;=1000]0.0,&quot;K&quot;;0"/>
    </dxf>
    <dxf>
      <numFmt numFmtId="165" formatCode="[&gt;=1000000]\ \$0.0,,&quot;M&quot;;[&gt;=1000]\$0.0,&quot;K&quot;;0"/>
    </dxf>
    <dxf>
      <numFmt numFmtId="164" formatCode="[&gt;=1000000]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4" formatCode="[&gt;=1000000]0.0,,&quot;M&quot;;[&gt;=1000]0.0,&quot;K&quot;;0"/>
    </dxf>
    <dxf>
      <numFmt numFmtId="165" formatCode="[&gt;=1000000]\ \$0.0,,&quot;M&quot;;[&gt;=1000]\$0.0,&quot;K&quot;;0"/>
    </dxf>
    <dxf>
      <numFmt numFmtId="164" formatCode="[&gt;=1000000]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4" formatCode="[&gt;=1000000]0.0,,&quot;M&quot;;[&gt;=1000]0.0,&quot;K&quot;;0"/>
    </dxf>
    <dxf>
      <numFmt numFmtId="165" formatCode="[&gt;=1000000]\ \$0.0,,&quot;M&quot;;[&gt;=1000]\$0.0,&quot;K&quot;;0"/>
    </dxf>
    <dxf>
      <numFmt numFmtId="164" formatCode="[&gt;=1000000]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4" formatCode="[&gt;=1000000]0.0,,&quot;M&quot;;[&gt;=1000]0.0,&quot;K&quot;;0"/>
    </dxf>
    <dxf>
      <numFmt numFmtId="165" formatCode="[&gt;=1000000]\ \$0.0,,&quot;M&quot;;[&gt;=1000]\$0.0,&quot;K&quot;;0"/>
    </dxf>
    <dxf>
      <numFmt numFmtId="164" formatCode="[&gt;=1000000]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4" formatCode="[&gt;=1000000]0.0,,&quot;M&quot;;[&gt;=1000]0.0,&quot;K&quot;;0"/>
    </dxf>
    <dxf>
      <numFmt numFmtId="165" formatCode="[&gt;=1000000]\ \$0.0,,&quot;M&quot;;[&gt;=1000]\$0.0,&quot;K&quot;;0"/>
    </dxf>
    <dxf>
      <numFmt numFmtId="164" formatCode="[&gt;=1000000]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4" formatCode="[&gt;=1000000]0.0,,&quot;M&quot;;[&gt;=1000]0.0,&quot;K&quot;;0"/>
    </dxf>
    <dxf>
      <numFmt numFmtId="165" formatCode="[&gt;=1000000]\ \$0.0,,&quot;M&quot;;[&gt;=1000]\$0.0,&quot;K&quot;;0"/>
    </dxf>
    <dxf>
      <numFmt numFmtId="164" formatCode="[&gt;=1000000]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4" formatCode="[&gt;=1000000]0.0,,&quot;M&quot;;[&gt;=1000]0.0,&quot;K&quot;;0"/>
    </dxf>
    <dxf>
      <numFmt numFmtId="165" formatCode="[&gt;=1000000]\ \$0.0,,&quot;M&quot;;[&gt;=1000]\$0.0,&quot;K&quot;;0"/>
    </dxf>
    <dxf>
      <numFmt numFmtId="164" formatCode="[&gt;=1000000]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4" formatCode="[&gt;=1000000]0.0,,&quot;M&quot;;[&gt;=1000]0.0,&quot;K&quot;;0"/>
    </dxf>
    <dxf>
      <numFmt numFmtId="165" formatCode="[&gt;=1000000]\ \$0.0,,&quot;M&quot;;[&gt;=1000]\$0.0,&quot;K&quot;;0"/>
    </dxf>
    <dxf>
      <numFmt numFmtId="164" formatCode="[&gt;=1000000]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4" formatCode="[&gt;=1000000]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5" formatCode="[&gt;=1000000]\ \$0.0,,&quot;M&quot;;[&gt;=1000]\$0.0,&quot;K&quot;;0"/>
    </dxf>
    <dxf>
      <numFmt numFmtId="164" formatCode="[&gt;=1000000]0.0,,&quot;M&quot;;[&gt;=1000]0.0,&quot;K&quot;;0"/>
    </dxf>
    <dxf>
      <numFmt numFmtId="164" formatCode="[&gt;=1000000]0.0,,&quot;M&quot;;[&gt;=1000]0.0,&quot;K&quot;;0"/>
    </dxf>
    <dxf>
      <numFmt numFmtId="164" formatCode="[&gt;=1000000]0.0,,&quot;M&quot;;[&gt;=1000]0.0,&quot;K&quot;;0"/>
    </dxf>
    <dxf>
      <font>
        <sz val="18"/>
        <color rgb="FFCFE9E4"/>
      </font>
      <fill>
        <patternFill>
          <bgColor theme="1"/>
        </patternFill>
      </fill>
    </dxf>
  </dxfs>
  <tableStyles count="1" defaultTableStyle="TableStyleMedium2" defaultPivotStyle="PivotStyleLight16">
    <tableStyle name="Slicer Style 1" pivot="0" table="0" count="2" xr9:uid="{CC9CE47A-E84B-40A0-97D9-AFC6CAA446C9}">
      <tableStyleElement type="wholeTable" dxfId="125"/>
    </tableStyle>
  </tableStyles>
  <colors>
    <mruColors>
      <color rgb="FF034955"/>
      <color rgb="FFCFE9E4"/>
    </mruColors>
  </colors>
  <extLst>
    <ext xmlns:x14="http://schemas.microsoft.com/office/spreadsheetml/2009/9/main" uri="{46F421CA-312F-682f-3DD2-61675219B42D}">
      <x14:dxfs count="1">
        <dxf>
          <fill>
            <patternFill>
              <bgColor rgb="FF034955"/>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[2024 vs 2023 monthly sales.xlsx]calculatons!PivotTable12</c:name>
    <c:fmtId val="16"/>
  </c:pivotSource>
  <c:chart>
    <c:autoTitleDeleted val="0"/>
    <c:pivotFmts>
      <c:pivotFmt>
        <c:idx val="0"/>
        <c:spPr>
          <a:solidFill>
            <a:schemeClr val="accent1"/>
          </a:solidFill>
          <a:ln w="28575" cap="rnd">
            <a:solidFill>
              <a:srgbClr val="326C6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FE9E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326C6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FE9E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449283">
                <a:alpha val="97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CFE9E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86056644880174E-2"/>
          <c:y val="9.5238095238095233E-2"/>
          <c:w val="0.9041394335511983"/>
          <c:h val="0.82539682539682535"/>
        </c:manualLayout>
      </c:layout>
      <c:lineChart>
        <c:grouping val="standard"/>
        <c:varyColors val="0"/>
        <c:ser>
          <c:idx val="0"/>
          <c:order val="0"/>
          <c:tx>
            <c:strRef>
              <c:f>calculatons!$P$13:$P$14</c:f>
              <c:strCache>
                <c:ptCount val="1"/>
                <c:pt idx="0">
                  <c:v>2023</c:v>
                </c:pt>
              </c:strCache>
            </c:strRef>
          </c:tx>
          <c:spPr>
            <a:ln w="28575" cap="rnd">
              <a:solidFill>
                <a:srgbClr val="449283">
                  <a:alpha val="97000"/>
                </a:srgbClr>
              </a:solidFill>
              <a:round/>
            </a:ln>
            <a:effectLst/>
          </c:spPr>
          <c:marker>
            <c:symbol val="none"/>
          </c:marker>
          <c:cat>
            <c:strRef>
              <c:f>calculatons!$O$15:$O$19</c:f>
              <c:strCache>
                <c:ptCount val="4"/>
                <c:pt idx="0">
                  <c:v>Qtr1</c:v>
                </c:pt>
                <c:pt idx="1">
                  <c:v>Qtr2</c:v>
                </c:pt>
                <c:pt idx="2">
                  <c:v>Qtr3</c:v>
                </c:pt>
                <c:pt idx="3">
                  <c:v>Qtr4</c:v>
                </c:pt>
              </c:strCache>
            </c:strRef>
          </c:cat>
          <c:val>
            <c:numRef>
              <c:f>calculatons!$P$15:$P$19</c:f>
              <c:numCache>
                <c:formatCode>[&gt;=1000000]0.0,,"M";[&gt;=1000]0.0,"K";0</c:formatCode>
                <c:ptCount val="4"/>
                <c:pt idx="0">
                  <c:v>202</c:v>
                </c:pt>
                <c:pt idx="1">
                  <c:v>174</c:v>
                </c:pt>
                <c:pt idx="2">
                  <c:v>146</c:v>
                </c:pt>
                <c:pt idx="3">
                  <c:v>202</c:v>
                </c:pt>
              </c:numCache>
            </c:numRef>
          </c:val>
          <c:smooth val="1"/>
          <c:extLst>
            <c:ext xmlns:c16="http://schemas.microsoft.com/office/drawing/2014/chart" uri="{C3380CC4-5D6E-409C-BE32-E72D297353CC}">
              <c16:uniqueId val="{00000000-6FD4-4C4C-B39D-85A58ADFBF9D}"/>
            </c:ext>
          </c:extLst>
        </c:ser>
        <c:ser>
          <c:idx val="1"/>
          <c:order val="1"/>
          <c:tx>
            <c:strRef>
              <c:f>calculatons!$Q$13:$Q$14</c:f>
              <c:strCache>
                <c:ptCount val="1"/>
                <c:pt idx="0">
                  <c:v>2024</c:v>
                </c:pt>
              </c:strCache>
            </c:strRef>
          </c:tx>
          <c:spPr>
            <a:ln w="28575" cap="rnd">
              <a:solidFill>
                <a:srgbClr val="CFE9E4"/>
              </a:solidFill>
              <a:round/>
            </a:ln>
            <a:effectLst/>
          </c:spPr>
          <c:marker>
            <c:symbol val="none"/>
          </c:marker>
          <c:cat>
            <c:strRef>
              <c:f>calculatons!$O$15:$O$19</c:f>
              <c:strCache>
                <c:ptCount val="4"/>
                <c:pt idx="0">
                  <c:v>Qtr1</c:v>
                </c:pt>
                <c:pt idx="1">
                  <c:v>Qtr2</c:v>
                </c:pt>
                <c:pt idx="2">
                  <c:v>Qtr3</c:v>
                </c:pt>
                <c:pt idx="3">
                  <c:v>Qtr4</c:v>
                </c:pt>
              </c:strCache>
            </c:strRef>
          </c:cat>
          <c:val>
            <c:numRef>
              <c:f>calculatons!$Q$15:$Q$19</c:f>
              <c:numCache>
                <c:formatCode>[&gt;=1000000]0.0,,"M";[&gt;=1000]0.0,"K";0</c:formatCode>
                <c:ptCount val="4"/>
                <c:pt idx="0">
                  <c:v>216</c:v>
                </c:pt>
                <c:pt idx="1">
                  <c:v>189</c:v>
                </c:pt>
                <c:pt idx="2">
                  <c:v>252</c:v>
                </c:pt>
                <c:pt idx="3">
                  <c:v>242</c:v>
                </c:pt>
              </c:numCache>
            </c:numRef>
          </c:val>
          <c:smooth val="1"/>
          <c:extLst>
            <c:ext xmlns:c16="http://schemas.microsoft.com/office/drawing/2014/chart" uri="{C3380CC4-5D6E-409C-BE32-E72D297353CC}">
              <c16:uniqueId val="{00000001-6FD4-4C4C-B39D-85A58ADFBF9D}"/>
            </c:ext>
          </c:extLst>
        </c:ser>
        <c:dLbls>
          <c:showLegendKey val="0"/>
          <c:showVal val="0"/>
          <c:showCatName val="0"/>
          <c:showSerName val="0"/>
          <c:showPercent val="0"/>
          <c:showBubbleSize val="0"/>
        </c:dLbls>
        <c:smooth val="0"/>
        <c:axId val="774313775"/>
        <c:axId val="774317519"/>
      </c:lineChart>
      <c:catAx>
        <c:axId val="774313775"/>
        <c:scaling>
          <c:orientation val="minMax"/>
        </c:scaling>
        <c:delete val="1"/>
        <c:axPos val="b"/>
        <c:numFmt formatCode="General" sourceLinked="1"/>
        <c:majorTickMark val="out"/>
        <c:minorTickMark val="none"/>
        <c:tickLblPos val="nextTo"/>
        <c:crossAx val="774317519"/>
        <c:crosses val="autoZero"/>
        <c:auto val="1"/>
        <c:lblAlgn val="ctr"/>
        <c:lblOffset val="100"/>
        <c:noMultiLvlLbl val="0"/>
      </c:catAx>
      <c:valAx>
        <c:axId val="774317519"/>
        <c:scaling>
          <c:orientation val="minMax"/>
        </c:scaling>
        <c:delete val="1"/>
        <c:axPos val="l"/>
        <c:numFmt formatCode="[&gt;=1000000]0.0,,&quot;M&quot;;[&gt;=1000]0.0,&quot;K&quot;;0" sourceLinked="1"/>
        <c:majorTickMark val="out"/>
        <c:minorTickMark val="none"/>
        <c:tickLblPos val="nextTo"/>
        <c:crossAx val="774313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[2024 vs 2023 monthly sales.xlsx]calculatons!PivotTable9</c:name>
    <c:fmtId val="9"/>
  </c:pivotSource>
  <c:chart>
    <c:autoTitleDeleted val="0"/>
    <c:pivotFmts>
      <c:pivotFmt>
        <c:idx val="0"/>
        <c:spPr>
          <a:solidFill>
            <a:schemeClr val="accent1"/>
          </a:solidFill>
          <a:ln w="28575" cap="rnd">
            <a:solidFill>
              <a:srgbClr val="44928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FE9E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449283"/>
            </a:solidFill>
            <a:round/>
          </a:ln>
          <a:effectLst/>
        </c:spPr>
        <c:marker>
          <c:symbol val="none"/>
        </c:marker>
      </c:pivotFmt>
      <c:pivotFmt>
        <c:idx val="3"/>
        <c:spPr>
          <a:solidFill>
            <a:schemeClr val="accent1"/>
          </a:solidFill>
          <a:ln w="28575" cap="rnd">
            <a:solidFill>
              <a:srgbClr val="44928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CFE9E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44928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CFE9E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0419828203292773"/>
          <c:w val="0.81666666666666654"/>
          <c:h val="0.75330410403245052"/>
        </c:manualLayout>
      </c:layout>
      <c:lineChart>
        <c:grouping val="standard"/>
        <c:varyColors val="0"/>
        <c:ser>
          <c:idx val="0"/>
          <c:order val="0"/>
          <c:tx>
            <c:strRef>
              <c:f>calculatons!$L$12:$L$13</c:f>
              <c:strCache>
                <c:ptCount val="1"/>
                <c:pt idx="0">
                  <c:v>2023</c:v>
                </c:pt>
              </c:strCache>
            </c:strRef>
          </c:tx>
          <c:spPr>
            <a:ln w="28575" cap="rnd">
              <a:solidFill>
                <a:srgbClr val="449283"/>
              </a:solidFill>
              <a:round/>
            </a:ln>
            <a:effectLst/>
          </c:spPr>
          <c:marker>
            <c:symbol val="none"/>
          </c:marker>
          <c:cat>
            <c:strRef>
              <c:f>calculatons!$K$14:$K$18</c:f>
              <c:strCache>
                <c:ptCount val="4"/>
                <c:pt idx="0">
                  <c:v>Qtr1</c:v>
                </c:pt>
                <c:pt idx="1">
                  <c:v>Qtr2</c:v>
                </c:pt>
                <c:pt idx="2">
                  <c:v>Qtr3</c:v>
                </c:pt>
                <c:pt idx="3">
                  <c:v>Qtr4</c:v>
                </c:pt>
              </c:strCache>
            </c:strRef>
          </c:cat>
          <c:val>
            <c:numRef>
              <c:f>calculatons!$L$14:$L$18</c:f>
              <c:numCache>
                <c:formatCode>[&gt;=1000000]\ \$0.0,,"M";[&gt;=1000]\$0.0,"K";0</c:formatCode>
                <c:ptCount val="4"/>
                <c:pt idx="0">
                  <c:v>109932.46999999999</c:v>
                </c:pt>
                <c:pt idx="1">
                  <c:v>70357.790000000008</c:v>
                </c:pt>
                <c:pt idx="2">
                  <c:v>82404.929999999993</c:v>
                </c:pt>
                <c:pt idx="3">
                  <c:v>102948.79999999997</c:v>
                </c:pt>
              </c:numCache>
            </c:numRef>
          </c:val>
          <c:smooth val="1"/>
          <c:extLst>
            <c:ext xmlns:c16="http://schemas.microsoft.com/office/drawing/2014/chart" uri="{C3380CC4-5D6E-409C-BE32-E72D297353CC}">
              <c16:uniqueId val="{00000000-E778-4940-8567-1393DCA7257B}"/>
            </c:ext>
          </c:extLst>
        </c:ser>
        <c:ser>
          <c:idx val="1"/>
          <c:order val="1"/>
          <c:tx>
            <c:strRef>
              <c:f>calculatons!$M$12:$M$13</c:f>
              <c:strCache>
                <c:ptCount val="1"/>
                <c:pt idx="0">
                  <c:v>2024</c:v>
                </c:pt>
              </c:strCache>
            </c:strRef>
          </c:tx>
          <c:spPr>
            <a:ln w="28575" cap="rnd">
              <a:solidFill>
                <a:srgbClr val="CFE9E4"/>
              </a:solidFill>
              <a:round/>
            </a:ln>
            <a:effectLst/>
          </c:spPr>
          <c:marker>
            <c:symbol val="none"/>
          </c:marker>
          <c:cat>
            <c:strRef>
              <c:f>calculatons!$K$14:$K$18</c:f>
              <c:strCache>
                <c:ptCount val="4"/>
                <c:pt idx="0">
                  <c:v>Qtr1</c:v>
                </c:pt>
                <c:pt idx="1">
                  <c:v>Qtr2</c:v>
                </c:pt>
                <c:pt idx="2">
                  <c:v>Qtr3</c:v>
                </c:pt>
                <c:pt idx="3">
                  <c:v>Qtr4</c:v>
                </c:pt>
              </c:strCache>
            </c:strRef>
          </c:cat>
          <c:val>
            <c:numRef>
              <c:f>calculatons!$M$14:$M$18</c:f>
              <c:numCache>
                <c:formatCode>[&gt;=1000000]\ \$0.0,,"M";[&gt;=1000]\$0.0,"K";0</c:formatCode>
                <c:ptCount val="4"/>
                <c:pt idx="0">
                  <c:v>110028.64000000001</c:v>
                </c:pt>
                <c:pt idx="1">
                  <c:v>103062.17000000001</c:v>
                </c:pt>
                <c:pt idx="2">
                  <c:v>141176.32000000001</c:v>
                </c:pt>
                <c:pt idx="3">
                  <c:v>121337.56</c:v>
                </c:pt>
              </c:numCache>
            </c:numRef>
          </c:val>
          <c:smooth val="1"/>
          <c:extLst>
            <c:ext xmlns:c16="http://schemas.microsoft.com/office/drawing/2014/chart" uri="{C3380CC4-5D6E-409C-BE32-E72D297353CC}">
              <c16:uniqueId val="{00000001-E778-4940-8567-1393DCA7257B}"/>
            </c:ext>
          </c:extLst>
        </c:ser>
        <c:dLbls>
          <c:showLegendKey val="0"/>
          <c:showVal val="0"/>
          <c:showCatName val="0"/>
          <c:showSerName val="0"/>
          <c:showPercent val="0"/>
          <c:showBubbleSize val="0"/>
        </c:dLbls>
        <c:smooth val="0"/>
        <c:axId val="772369679"/>
        <c:axId val="772371343"/>
      </c:lineChart>
      <c:catAx>
        <c:axId val="772369679"/>
        <c:scaling>
          <c:orientation val="minMax"/>
        </c:scaling>
        <c:delete val="1"/>
        <c:axPos val="b"/>
        <c:numFmt formatCode="General" sourceLinked="1"/>
        <c:majorTickMark val="none"/>
        <c:minorTickMark val="none"/>
        <c:tickLblPos val="nextTo"/>
        <c:crossAx val="772371343"/>
        <c:crosses val="autoZero"/>
        <c:auto val="1"/>
        <c:lblAlgn val="ctr"/>
        <c:lblOffset val="100"/>
        <c:noMultiLvlLbl val="0"/>
      </c:catAx>
      <c:valAx>
        <c:axId val="772371343"/>
        <c:scaling>
          <c:orientation val="minMax"/>
        </c:scaling>
        <c:delete val="1"/>
        <c:axPos val="l"/>
        <c:numFmt formatCode="[&gt;=1000000]\ \$0.0,,&quot;M&quot;;[&gt;=1000]\$0.0,&quot;K&quot;;0" sourceLinked="1"/>
        <c:majorTickMark val="none"/>
        <c:minorTickMark val="none"/>
        <c:tickLblPos val="nextTo"/>
        <c:crossAx val="772369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[2024 vs 2023 monthly sales.xlsx]calculatons!PivotTable10</c:name>
    <c:fmtId val="4"/>
  </c:pivotSource>
  <c:chart>
    <c:autoTitleDeleted val="0"/>
    <c:pivotFmts>
      <c:pivotFmt>
        <c:idx val="0"/>
        <c:spPr>
          <a:solidFill>
            <a:schemeClr val="accent1"/>
          </a:solidFill>
          <a:ln w="28575" cap="rnd">
            <a:solidFill>
              <a:srgbClr val="44928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FE9E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44928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FE9E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44928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CFE9E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516150881771525E-2"/>
          <c:y val="0.19047619047619047"/>
          <c:w val="0.90537631204006841"/>
          <c:h val="0.80952380952380953"/>
        </c:manualLayout>
      </c:layout>
      <c:lineChart>
        <c:grouping val="standard"/>
        <c:varyColors val="0"/>
        <c:ser>
          <c:idx val="0"/>
          <c:order val="0"/>
          <c:tx>
            <c:strRef>
              <c:f>calculatons!$L$21:$L$22</c:f>
              <c:strCache>
                <c:ptCount val="1"/>
                <c:pt idx="0">
                  <c:v>2023</c:v>
                </c:pt>
              </c:strCache>
            </c:strRef>
          </c:tx>
          <c:spPr>
            <a:ln w="28575" cap="rnd">
              <a:solidFill>
                <a:srgbClr val="449283"/>
              </a:solidFill>
              <a:round/>
            </a:ln>
            <a:effectLst/>
          </c:spPr>
          <c:marker>
            <c:symbol val="none"/>
          </c:marker>
          <c:cat>
            <c:strRef>
              <c:f>calculatons!$K$23:$K$27</c:f>
              <c:strCache>
                <c:ptCount val="4"/>
                <c:pt idx="0">
                  <c:v>Qtr1</c:v>
                </c:pt>
                <c:pt idx="1">
                  <c:v>Qtr2</c:v>
                </c:pt>
                <c:pt idx="2">
                  <c:v>Qtr3</c:v>
                </c:pt>
                <c:pt idx="3">
                  <c:v>Qtr4</c:v>
                </c:pt>
              </c:strCache>
            </c:strRef>
          </c:cat>
          <c:val>
            <c:numRef>
              <c:f>calculatons!$L$23:$L$27</c:f>
              <c:numCache>
                <c:formatCode>[&gt;=1000000]\ \$0.0,,"M";[&gt;=1000]\$0.0,"K";0</c:formatCode>
                <c:ptCount val="4"/>
                <c:pt idx="0">
                  <c:v>95074.119999999981</c:v>
                </c:pt>
                <c:pt idx="1">
                  <c:v>58676.240000000013</c:v>
                </c:pt>
                <c:pt idx="2">
                  <c:v>66948.959999999992</c:v>
                </c:pt>
                <c:pt idx="3">
                  <c:v>87402.919999999969</c:v>
                </c:pt>
              </c:numCache>
            </c:numRef>
          </c:val>
          <c:smooth val="1"/>
          <c:extLst>
            <c:ext xmlns:c16="http://schemas.microsoft.com/office/drawing/2014/chart" uri="{C3380CC4-5D6E-409C-BE32-E72D297353CC}">
              <c16:uniqueId val="{00000000-E34C-4E15-99D4-B1EADCDFABBD}"/>
            </c:ext>
          </c:extLst>
        </c:ser>
        <c:ser>
          <c:idx val="1"/>
          <c:order val="1"/>
          <c:tx>
            <c:strRef>
              <c:f>calculatons!$M$21:$M$22</c:f>
              <c:strCache>
                <c:ptCount val="1"/>
                <c:pt idx="0">
                  <c:v>2024</c:v>
                </c:pt>
              </c:strCache>
            </c:strRef>
          </c:tx>
          <c:spPr>
            <a:ln w="28575" cap="rnd">
              <a:solidFill>
                <a:srgbClr val="CFE9E4"/>
              </a:solidFill>
              <a:round/>
            </a:ln>
            <a:effectLst/>
          </c:spPr>
          <c:marker>
            <c:symbol val="none"/>
          </c:marker>
          <c:cat>
            <c:strRef>
              <c:f>calculatons!$K$23:$K$27</c:f>
              <c:strCache>
                <c:ptCount val="4"/>
                <c:pt idx="0">
                  <c:v>Qtr1</c:v>
                </c:pt>
                <c:pt idx="1">
                  <c:v>Qtr2</c:v>
                </c:pt>
                <c:pt idx="2">
                  <c:v>Qtr3</c:v>
                </c:pt>
                <c:pt idx="3">
                  <c:v>Qtr4</c:v>
                </c:pt>
              </c:strCache>
            </c:strRef>
          </c:cat>
          <c:val>
            <c:numRef>
              <c:f>calculatons!$M$23:$M$27</c:f>
              <c:numCache>
                <c:formatCode>[&gt;=1000000]\ \$0.0,,"M";[&gt;=1000]\$0.0,"K";0</c:formatCode>
                <c:ptCount val="4"/>
                <c:pt idx="0">
                  <c:v>95048.23000000001</c:v>
                </c:pt>
                <c:pt idx="1">
                  <c:v>90363.890000000014</c:v>
                </c:pt>
                <c:pt idx="2">
                  <c:v>121857.42000000001</c:v>
                </c:pt>
                <c:pt idx="3">
                  <c:v>104357</c:v>
                </c:pt>
              </c:numCache>
            </c:numRef>
          </c:val>
          <c:smooth val="1"/>
          <c:extLst>
            <c:ext xmlns:c16="http://schemas.microsoft.com/office/drawing/2014/chart" uri="{C3380CC4-5D6E-409C-BE32-E72D297353CC}">
              <c16:uniqueId val="{00000001-E34C-4E15-99D4-B1EADCDFABBD}"/>
            </c:ext>
          </c:extLst>
        </c:ser>
        <c:dLbls>
          <c:showLegendKey val="0"/>
          <c:showVal val="0"/>
          <c:showCatName val="0"/>
          <c:showSerName val="0"/>
          <c:showPercent val="0"/>
          <c:showBubbleSize val="0"/>
        </c:dLbls>
        <c:smooth val="0"/>
        <c:axId val="773106767"/>
        <c:axId val="773103439"/>
      </c:lineChart>
      <c:catAx>
        <c:axId val="773106767"/>
        <c:scaling>
          <c:orientation val="minMax"/>
        </c:scaling>
        <c:delete val="1"/>
        <c:axPos val="b"/>
        <c:numFmt formatCode="General" sourceLinked="1"/>
        <c:majorTickMark val="none"/>
        <c:minorTickMark val="none"/>
        <c:tickLblPos val="nextTo"/>
        <c:crossAx val="773103439"/>
        <c:crosses val="autoZero"/>
        <c:auto val="1"/>
        <c:lblAlgn val="ctr"/>
        <c:lblOffset val="100"/>
        <c:noMultiLvlLbl val="0"/>
      </c:catAx>
      <c:valAx>
        <c:axId val="773103439"/>
        <c:scaling>
          <c:orientation val="minMax"/>
        </c:scaling>
        <c:delete val="1"/>
        <c:axPos val="l"/>
        <c:numFmt formatCode="[&gt;=1000000]\ \$0.0,,&quot;M&quot;;[&gt;=1000]\$0.0,&quot;K&quot;;0" sourceLinked="1"/>
        <c:majorTickMark val="none"/>
        <c:minorTickMark val="none"/>
        <c:tickLblPos val="nextTo"/>
        <c:crossAx val="77310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[2024 vs 2023 monthly sales.xlsx]calculatons!PivotTable11</c:name>
    <c:fmtId val="5"/>
  </c:pivotSource>
  <c:chart>
    <c:autoTitleDeleted val="0"/>
    <c:pivotFmts>
      <c:pivotFmt>
        <c:idx val="0"/>
        <c:spPr>
          <a:solidFill>
            <a:schemeClr val="accent1"/>
          </a:solidFill>
          <a:ln w="28575" cap="rnd">
            <a:solidFill>
              <a:srgbClr val="44928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FE9E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44928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FE9E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44928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CFE9E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5500857284008021"/>
          <c:w val="0.91434132804052259"/>
          <c:h val="0.83761006654848735"/>
        </c:manualLayout>
      </c:layout>
      <c:lineChart>
        <c:grouping val="standard"/>
        <c:varyColors val="0"/>
        <c:ser>
          <c:idx val="0"/>
          <c:order val="0"/>
          <c:tx>
            <c:strRef>
              <c:f>calculatons!$N$3:$N$4</c:f>
              <c:strCache>
                <c:ptCount val="1"/>
                <c:pt idx="0">
                  <c:v>2023</c:v>
                </c:pt>
              </c:strCache>
            </c:strRef>
          </c:tx>
          <c:spPr>
            <a:ln w="28575" cap="rnd">
              <a:solidFill>
                <a:srgbClr val="449283"/>
              </a:solidFill>
              <a:round/>
            </a:ln>
            <a:effectLst/>
          </c:spPr>
          <c:marker>
            <c:symbol val="none"/>
          </c:marker>
          <c:cat>
            <c:strRef>
              <c:f>calculatons!$M$5:$M$9</c:f>
              <c:strCache>
                <c:ptCount val="4"/>
                <c:pt idx="0">
                  <c:v>Qtr1</c:v>
                </c:pt>
                <c:pt idx="1">
                  <c:v>Qtr2</c:v>
                </c:pt>
                <c:pt idx="2">
                  <c:v>Qtr3</c:v>
                </c:pt>
                <c:pt idx="3">
                  <c:v>Qtr4</c:v>
                </c:pt>
              </c:strCache>
            </c:strRef>
          </c:cat>
          <c:val>
            <c:numRef>
              <c:f>calculatons!$N$5:$N$9</c:f>
              <c:numCache>
                <c:formatCode>[&gt;=1000000]\ \$0.0,,"M";[&gt;=1000]\$0.0,"K";0</c:formatCode>
                <c:ptCount val="4"/>
                <c:pt idx="0">
                  <c:v>14858.35</c:v>
                </c:pt>
                <c:pt idx="1">
                  <c:v>11681.549999999996</c:v>
                </c:pt>
                <c:pt idx="2">
                  <c:v>15455.970000000003</c:v>
                </c:pt>
                <c:pt idx="3">
                  <c:v>15545.880000000001</c:v>
                </c:pt>
              </c:numCache>
            </c:numRef>
          </c:val>
          <c:smooth val="1"/>
          <c:extLst>
            <c:ext xmlns:c16="http://schemas.microsoft.com/office/drawing/2014/chart" uri="{C3380CC4-5D6E-409C-BE32-E72D297353CC}">
              <c16:uniqueId val="{00000000-1A89-463D-A67A-94FB9BD57D12}"/>
            </c:ext>
          </c:extLst>
        </c:ser>
        <c:ser>
          <c:idx val="1"/>
          <c:order val="1"/>
          <c:tx>
            <c:strRef>
              <c:f>calculatons!$O$3:$O$4</c:f>
              <c:strCache>
                <c:ptCount val="1"/>
                <c:pt idx="0">
                  <c:v>2024</c:v>
                </c:pt>
              </c:strCache>
            </c:strRef>
          </c:tx>
          <c:spPr>
            <a:ln w="28575" cap="rnd">
              <a:solidFill>
                <a:srgbClr val="CFE9E4"/>
              </a:solidFill>
              <a:round/>
            </a:ln>
            <a:effectLst/>
          </c:spPr>
          <c:marker>
            <c:symbol val="none"/>
          </c:marker>
          <c:cat>
            <c:strRef>
              <c:f>calculatons!$M$5:$M$9</c:f>
              <c:strCache>
                <c:ptCount val="4"/>
                <c:pt idx="0">
                  <c:v>Qtr1</c:v>
                </c:pt>
                <c:pt idx="1">
                  <c:v>Qtr2</c:v>
                </c:pt>
                <c:pt idx="2">
                  <c:v>Qtr3</c:v>
                </c:pt>
                <c:pt idx="3">
                  <c:v>Qtr4</c:v>
                </c:pt>
              </c:strCache>
            </c:strRef>
          </c:cat>
          <c:val>
            <c:numRef>
              <c:f>calculatons!$O$5:$O$9</c:f>
              <c:numCache>
                <c:formatCode>[&gt;=1000000]\ \$0.0,,"M";[&gt;=1000]\$0.0,"K";0</c:formatCode>
                <c:ptCount val="4"/>
                <c:pt idx="0">
                  <c:v>14980.41</c:v>
                </c:pt>
                <c:pt idx="1">
                  <c:v>12698.280000000002</c:v>
                </c:pt>
                <c:pt idx="2">
                  <c:v>19318.900000000001</c:v>
                </c:pt>
                <c:pt idx="3">
                  <c:v>16980.560000000001</c:v>
                </c:pt>
              </c:numCache>
            </c:numRef>
          </c:val>
          <c:smooth val="1"/>
          <c:extLst>
            <c:ext xmlns:c16="http://schemas.microsoft.com/office/drawing/2014/chart" uri="{C3380CC4-5D6E-409C-BE32-E72D297353CC}">
              <c16:uniqueId val="{00000001-1A89-463D-A67A-94FB9BD57D12}"/>
            </c:ext>
          </c:extLst>
        </c:ser>
        <c:dLbls>
          <c:showLegendKey val="0"/>
          <c:showVal val="0"/>
          <c:showCatName val="0"/>
          <c:showSerName val="0"/>
          <c:showPercent val="0"/>
          <c:showBubbleSize val="0"/>
        </c:dLbls>
        <c:smooth val="0"/>
        <c:axId val="479405487"/>
        <c:axId val="479383855"/>
      </c:lineChart>
      <c:catAx>
        <c:axId val="479405487"/>
        <c:scaling>
          <c:orientation val="minMax"/>
        </c:scaling>
        <c:delete val="1"/>
        <c:axPos val="b"/>
        <c:numFmt formatCode="General" sourceLinked="1"/>
        <c:majorTickMark val="none"/>
        <c:minorTickMark val="none"/>
        <c:tickLblPos val="nextTo"/>
        <c:crossAx val="479383855"/>
        <c:crosses val="autoZero"/>
        <c:auto val="1"/>
        <c:lblAlgn val="ctr"/>
        <c:lblOffset val="100"/>
        <c:noMultiLvlLbl val="0"/>
      </c:catAx>
      <c:valAx>
        <c:axId val="479383855"/>
        <c:scaling>
          <c:orientation val="minMax"/>
        </c:scaling>
        <c:delete val="1"/>
        <c:axPos val="l"/>
        <c:numFmt formatCode="[&gt;=1000000]\ \$0.0,,&quot;M&quot;;[&gt;=1000]\$0.0,&quot;K&quot;;0" sourceLinked="1"/>
        <c:majorTickMark val="none"/>
        <c:minorTickMark val="none"/>
        <c:tickLblPos val="nextTo"/>
        <c:crossAx val="479405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[2024 vs 2023 monthly sales.xlsx]calculatons!PivotTable2</c:name>
    <c:fmtId val="3"/>
  </c:pivotSource>
  <c:chart>
    <c:autoTitleDeleted val="0"/>
    <c:pivotFmts>
      <c:pivotFmt>
        <c:idx val="0"/>
        <c:spPr>
          <a:solidFill>
            <a:schemeClr val="accent1"/>
          </a:solidFill>
          <a:ln w="28575" cap="rnd">
            <a:solidFill>
              <a:srgbClr val="44928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FE9E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44928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FE9E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44928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CFE9E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77100089029846"/>
          <c:y val="0.1089701556483257"/>
          <c:w val="0.86641516737782076"/>
          <c:h val="0.73089826952918868"/>
        </c:manualLayout>
      </c:layout>
      <c:lineChart>
        <c:grouping val="standard"/>
        <c:varyColors val="0"/>
        <c:ser>
          <c:idx val="0"/>
          <c:order val="0"/>
          <c:tx>
            <c:strRef>
              <c:f>calculatons!$B$11:$B$12</c:f>
              <c:strCache>
                <c:ptCount val="1"/>
                <c:pt idx="0">
                  <c:v>2023</c:v>
                </c:pt>
              </c:strCache>
            </c:strRef>
          </c:tx>
          <c:spPr>
            <a:ln w="28575" cap="rnd">
              <a:solidFill>
                <a:srgbClr val="449283"/>
              </a:solidFill>
              <a:round/>
            </a:ln>
            <a:effectLst/>
          </c:spPr>
          <c:marker>
            <c:symbol val="none"/>
          </c:marker>
          <c:cat>
            <c:strRef>
              <c:f>calculatons!$A$13:$A$25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calculatons!$B$13:$B$25</c:f>
              <c:numCache>
                <c:formatCode>[&gt;=1000000]\ \$0.0,,"M";[&gt;=1000]\$0.0,"K";0</c:formatCode>
                <c:ptCount val="12"/>
                <c:pt idx="0">
                  <c:v>29902.450000000004</c:v>
                </c:pt>
                <c:pt idx="1">
                  <c:v>27457.3</c:v>
                </c:pt>
                <c:pt idx="2">
                  <c:v>52572.72</c:v>
                </c:pt>
                <c:pt idx="3">
                  <c:v>36742.660000000003</c:v>
                </c:pt>
                <c:pt idx="4">
                  <c:v>7677.8000000000011</c:v>
                </c:pt>
                <c:pt idx="5">
                  <c:v>25937.33</c:v>
                </c:pt>
                <c:pt idx="6">
                  <c:v>7336.46</c:v>
                </c:pt>
                <c:pt idx="7">
                  <c:v>44929.069999999992</c:v>
                </c:pt>
                <c:pt idx="8">
                  <c:v>30139.4</c:v>
                </c:pt>
                <c:pt idx="9">
                  <c:v>40537.450000000004</c:v>
                </c:pt>
                <c:pt idx="10">
                  <c:v>41939.229999999996</c:v>
                </c:pt>
                <c:pt idx="11">
                  <c:v>20472.120000000003</c:v>
                </c:pt>
              </c:numCache>
            </c:numRef>
          </c:val>
          <c:smooth val="1"/>
          <c:extLst>
            <c:ext xmlns:c16="http://schemas.microsoft.com/office/drawing/2014/chart" uri="{C3380CC4-5D6E-409C-BE32-E72D297353CC}">
              <c16:uniqueId val="{00000000-4EC2-45B8-881C-DC8B44AFA3F2}"/>
            </c:ext>
          </c:extLst>
        </c:ser>
        <c:ser>
          <c:idx val="1"/>
          <c:order val="1"/>
          <c:tx>
            <c:strRef>
              <c:f>calculatons!$C$11:$C$12</c:f>
              <c:strCache>
                <c:ptCount val="1"/>
                <c:pt idx="0">
                  <c:v>2024</c:v>
                </c:pt>
              </c:strCache>
            </c:strRef>
          </c:tx>
          <c:spPr>
            <a:ln w="28575" cap="rnd">
              <a:solidFill>
                <a:srgbClr val="CFE9E4"/>
              </a:solidFill>
              <a:round/>
            </a:ln>
            <a:effectLst/>
          </c:spPr>
          <c:marker>
            <c:symbol val="none"/>
          </c:marker>
          <c:cat>
            <c:strRef>
              <c:f>calculatons!$A$13:$A$25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calculatons!$C$13:$C$25</c:f>
              <c:numCache>
                <c:formatCode>[&gt;=1000000]\ \$0.0,,"M";[&gt;=1000]\$0.0,"K";0</c:formatCode>
                <c:ptCount val="12"/>
                <c:pt idx="0">
                  <c:v>35755.53</c:v>
                </c:pt>
                <c:pt idx="1">
                  <c:v>38638.26</c:v>
                </c:pt>
                <c:pt idx="2">
                  <c:v>35634.850000000006</c:v>
                </c:pt>
                <c:pt idx="3">
                  <c:v>58242.11</c:v>
                </c:pt>
                <c:pt idx="4">
                  <c:v>11831.57</c:v>
                </c:pt>
                <c:pt idx="5">
                  <c:v>32988.49</c:v>
                </c:pt>
                <c:pt idx="6">
                  <c:v>53865.369999999988</c:v>
                </c:pt>
                <c:pt idx="7">
                  <c:v>28180.969999999998</c:v>
                </c:pt>
                <c:pt idx="8">
                  <c:v>59129.979999999996</c:v>
                </c:pt>
                <c:pt idx="9">
                  <c:v>50680.210000000006</c:v>
                </c:pt>
                <c:pt idx="10">
                  <c:v>48022.19</c:v>
                </c:pt>
                <c:pt idx="11">
                  <c:v>22635.16</c:v>
                </c:pt>
              </c:numCache>
            </c:numRef>
          </c:val>
          <c:smooth val="1"/>
          <c:extLst>
            <c:ext xmlns:c16="http://schemas.microsoft.com/office/drawing/2014/chart" uri="{C3380CC4-5D6E-409C-BE32-E72D297353CC}">
              <c16:uniqueId val="{00000001-4EC2-45B8-881C-DC8B44AFA3F2}"/>
            </c:ext>
          </c:extLst>
        </c:ser>
        <c:dLbls>
          <c:showLegendKey val="0"/>
          <c:showVal val="0"/>
          <c:showCatName val="0"/>
          <c:showSerName val="0"/>
          <c:showPercent val="0"/>
          <c:showBubbleSize val="0"/>
        </c:dLbls>
        <c:smooth val="0"/>
        <c:axId val="1045806063"/>
        <c:axId val="1045808559"/>
      </c:lineChart>
      <c:catAx>
        <c:axId val="104580606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2000" b="0" i="0" u="none" strike="noStrike" kern="1200" baseline="0">
                <a:solidFill>
                  <a:srgbClr val="CFE9E4"/>
                </a:solidFill>
                <a:latin typeface="+mn-lt"/>
                <a:ea typeface="+mn-ea"/>
                <a:cs typeface="+mn-cs"/>
              </a:defRPr>
            </a:pPr>
            <a:endParaRPr lang="en-US"/>
          </a:p>
        </c:txPr>
        <c:crossAx val="1045808559"/>
        <c:crosses val="autoZero"/>
        <c:auto val="1"/>
        <c:lblAlgn val="ctr"/>
        <c:lblOffset val="100"/>
        <c:noMultiLvlLbl val="0"/>
      </c:catAx>
      <c:valAx>
        <c:axId val="1045808559"/>
        <c:scaling>
          <c:orientation val="minMax"/>
        </c:scaling>
        <c:delete val="0"/>
        <c:axPos val="l"/>
        <c:majorGridlines>
          <c:spPr>
            <a:ln w="9525" cap="flat" cmpd="sng" algn="ctr">
              <a:solidFill>
                <a:srgbClr val="CFE9E4">
                  <a:alpha val="66000"/>
                </a:srgbClr>
              </a:solidFill>
              <a:round/>
            </a:ln>
            <a:effectLst/>
          </c:spPr>
        </c:majorGridlines>
        <c:numFmt formatCode="[&gt;=1000000]\ \$0.0,,&quot;M&quot;;[&gt;=1000]\$0.0,&quot;K&quot;;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rgbClr val="CFE9E4"/>
                </a:solidFill>
                <a:latin typeface="+mn-lt"/>
                <a:ea typeface="+mn-ea"/>
                <a:cs typeface="+mn-cs"/>
              </a:defRPr>
            </a:pPr>
            <a:endParaRPr lang="en-US"/>
          </a:p>
        </c:txPr>
        <c:crossAx val="1045806063"/>
        <c:crosses val="autoZero"/>
        <c:crossBetween val="midCat"/>
      </c:valAx>
      <c:spPr>
        <a:noFill/>
        <a:ln>
          <a:noFill/>
        </a:ln>
        <a:effectLst/>
      </c:spPr>
    </c:plotArea>
    <c:legend>
      <c:legendPos val="tr"/>
      <c:layout>
        <c:manualLayout>
          <c:xMode val="edge"/>
          <c:yMode val="edge"/>
          <c:x val="0.73148656579848448"/>
          <c:y val="0"/>
          <c:w val="0.25928088892206036"/>
          <c:h val="5.3217071679737493E-2"/>
        </c:manualLayout>
      </c:layout>
      <c:overlay val="0"/>
      <c:spPr>
        <a:solidFill>
          <a:srgbClr val="034955"/>
        </a:solidFill>
        <a:ln>
          <a:noFill/>
        </a:ln>
        <a:effectLst/>
      </c:spPr>
      <c:txPr>
        <a:bodyPr rot="0" spcFirstLastPara="1" vertOverflow="ellipsis" vert="horz" wrap="square" anchor="ctr" anchorCtr="1"/>
        <a:lstStyle/>
        <a:p>
          <a:pPr>
            <a:defRPr sz="1800" b="0" i="0" u="none" strike="noStrike" kern="1200" baseline="0">
              <a:solidFill>
                <a:srgbClr val="CFE9E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[2024 vs 2023 monthly sales.xlsx]calculatons!PivotTable6</c:name>
    <c:fmtId val="13"/>
  </c:pivotSource>
  <c:chart>
    <c:autoTitleDeleted val="0"/>
    <c:pivotFmts>
      <c:pivotFmt>
        <c:idx val="0"/>
        <c:spPr>
          <a:solidFill>
            <a:srgbClr val="57B2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FE9E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7B2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FE9E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57B2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FE9E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57681743270463"/>
          <c:y val="0"/>
          <c:w val="0.87126814380760542"/>
          <c:h val="1"/>
        </c:manualLayout>
      </c:layout>
      <c:barChart>
        <c:barDir val="bar"/>
        <c:grouping val="clustered"/>
        <c:varyColors val="0"/>
        <c:ser>
          <c:idx val="0"/>
          <c:order val="0"/>
          <c:tx>
            <c:strRef>
              <c:f>calculatons!$G$22:$G$23</c:f>
              <c:strCache>
                <c:ptCount val="1"/>
                <c:pt idx="0">
                  <c:v>2023</c:v>
                </c:pt>
              </c:strCache>
            </c:strRef>
          </c:tx>
          <c:spPr>
            <a:solidFill>
              <a:srgbClr val="57B2A1"/>
            </a:solidFill>
            <a:ln>
              <a:noFill/>
            </a:ln>
            <a:effectLst/>
          </c:spPr>
          <c:invertIfNegative val="0"/>
          <c:dLbls>
            <c:delete val="1"/>
          </c:dLbls>
          <c:cat>
            <c:strRef>
              <c:f>calculatons!$F$24:$F$28</c:f>
              <c:strCache>
                <c:ptCount val="4"/>
                <c:pt idx="0">
                  <c:v>East</c:v>
                </c:pt>
                <c:pt idx="1">
                  <c:v>North</c:v>
                </c:pt>
                <c:pt idx="2">
                  <c:v>South</c:v>
                </c:pt>
                <c:pt idx="3">
                  <c:v>West</c:v>
                </c:pt>
              </c:strCache>
            </c:strRef>
          </c:cat>
          <c:val>
            <c:numRef>
              <c:f>calculatons!$G$24:$G$28</c:f>
              <c:numCache>
                <c:formatCode>[&gt;=1000000]\ \$0.0,,"M";[&gt;=1000]\$0.0,"K";0</c:formatCode>
                <c:ptCount val="4"/>
                <c:pt idx="0">
                  <c:v>61994.55999999999</c:v>
                </c:pt>
                <c:pt idx="1">
                  <c:v>88852.969999999987</c:v>
                </c:pt>
                <c:pt idx="2">
                  <c:v>123927.84999999996</c:v>
                </c:pt>
                <c:pt idx="3">
                  <c:v>90868.61</c:v>
                </c:pt>
              </c:numCache>
            </c:numRef>
          </c:val>
          <c:extLst>
            <c:ext xmlns:c16="http://schemas.microsoft.com/office/drawing/2014/chart" uri="{C3380CC4-5D6E-409C-BE32-E72D297353CC}">
              <c16:uniqueId val="{00000000-454E-40C5-8752-B7366E4CA049}"/>
            </c:ext>
          </c:extLst>
        </c:ser>
        <c:ser>
          <c:idx val="1"/>
          <c:order val="1"/>
          <c:tx>
            <c:strRef>
              <c:f>calculatons!$H$22:$H$23</c:f>
              <c:strCache>
                <c:ptCount val="1"/>
                <c:pt idx="0">
                  <c:v>2024</c:v>
                </c:pt>
              </c:strCache>
            </c:strRef>
          </c:tx>
          <c:spPr>
            <a:solidFill>
              <a:srgbClr val="CFE9E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calculatons!$F$24:$F$28</c:f>
              <c:strCache>
                <c:ptCount val="4"/>
                <c:pt idx="0">
                  <c:v>East</c:v>
                </c:pt>
                <c:pt idx="1">
                  <c:v>North</c:v>
                </c:pt>
                <c:pt idx="2">
                  <c:v>South</c:v>
                </c:pt>
                <c:pt idx="3">
                  <c:v>West</c:v>
                </c:pt>
              </c:strCache>
            </c:strRef>
          </c:cat>
          <c:val>
            <c:numRef>
              <c:f>calculatons!$H$24:$H$28</c:f>
              <c:numCache>
                <c:formatCode>[&gt;=1000000]\ \$0.0,,"M";[&gt;=1000]\$0.0,"K";0</c:formatCode>
                <c:ptCount val="4"/>
                <c:pt idx="0">
                  <c:v>121472.34000000003</c:v>
                </c:pt>
                <c:pt idx="1">
                  <c:v>93410.199999999968</c:v>
                </c:pt>
                <c:pt idx="2">
                  <c:v>145397.91999999998</c:v>
                </c:pt>
                <c:pt idx="3">
                  <c:v>115324.23000000001</c:v>
                </c:pt>
              </c:numCache>
            </c:numRef>
          </c:val>
          <c:extLst>
            <c:ext xmlns:c16="http://schemas.microsoft.com/office/drawing/2014/chart" uri="{C3380CC4-5D6E-409C-BE32-E72D297353CC}">
              <c16:uniqueId val="{00000001-454E-40C5-8752-B7366E4CA049}"/>
            </c:ext>
          </c:extLst>
        </c:ser>
        <c:dLbls>
          <c:showLegendKey val="0"/>
          <c:showVal val="1"/>
          <c:showCatName val="0"/>
          <c:showSerName val="0"/>
          <c:showPercent val="0"/>
          <c:showBubbleSize val="0"/>
        </c:dLbls>
        <c:gapWidth val="182"/>
        <c:axId val="1045806479"/>
        <c:axId val="1045826031"/>
      </c:barChart>
      <c:catAx>
        <c:axId val="104580647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600" b="0" i="0" u="none" strike="noStrike" kern="1200" baseline="0">
                <a:solidFill>
                  <a:srgbClr val="CFE9E4"/>
                </a:solidFill>
                <a:latin typeface="+mn-lt"/>
                <a:ea typeface="+mn-ea"/>
                <a:cs typeface="+mn-cs"/>
              </a:defRPr>
            </a:pPr>
            <a:endParaRPr lang="en-US"/>
          </a:p>
        </c:txPr>
        <c:crossAx val="1045826031"/>
        <c:crosses val="autoZero"/>
        <c:auto val="1"/>
        <c:lblAlgn val="ctr"/>
        <c:lblOffset val="100"/>
        <c:noMultiLvlLbl val="0"/>
      </c:catAx>
      <c:valAx>
        <c:axId val="1045826031"/>
        <c:scaling>
          <c:orientation val="minMax"/>
        </c:scaling>
        <c:delete val="1"/>
        <c:axPos val="b"/>
        <c:numFmt formatCode="[&gt;=1000000]\ \$0.0,,&quot;M&quot;;[&gt;=1000]\$0.0,&quot;K&quot;;0" sourceLinked="1"/>
        <c:majorTickMark val="none"/>
        <c:minorTickMark val="none"/>
        <c:tickLblPos val="nextTo"/>
        <c:crossAx val="1045806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rgbClr val="CFE9E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[2024 vs 2023 monthly sales.xlsx]calculatons!PivotTable5</c:name>
    <c:fmtId val="13"/>
  </c:pivotSource>
  <c:chart>
    <c:autoTitleDeleted val="0"/>
    <c:pivotFmts>
      <c:pivotFmt>
        <c:idx val="0"/>
        <c:spPr>
          <a:solidFill>
            <a:srgbClr val="57B2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FE9E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7B2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FE9E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57B2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FE9E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78701785083882"/>
          <c:y val="0.11359742655097638"/>
          <c:w val="0.86705898604779663"/>
          <c:h val="0.75564035252444439"/>
        </c:manualLayout>
      </c:layout>
      <c:barChart>
        <c:barDir val="col"/>
        <c:grouping val="clustered"/>
        <c:varyColors val="0"/>
        <c:ser>
          <c:idx val="0"/>
          <c:order val="0"/>
          <c:tx>
            <c:strRef>
              <c:f>calculatons!$G$11:$G$12</c:f>
              <c:strCache>
                <c:ptCount val="1"/>
                <c:pt idx="0">
                  <c:v>2023</c:v>
                </c:pt>
              </c:strCache>
            </c:strRef>
          </c:tx>
          <c:spPr>
            <a:solidFill>
              <a:srgbClr val="57B2A1"/>
            </a:solidFill>
            <a:ln>
              <a:noFill/>
            </a:ln>
            <a:effectLst/>
          </c:spPr>
          <c:invertIfNegative val="0"/>
          <c:cat>
            <c:strRef>
              <c:f>calculatons!$F$13:$F$19</c:f>
              <c:strCache>
                <c:ptCount val="6"/>
                <c:pt idx="0">
                  <c:v>Headphones</c:v>
                </c:pt>
                <c:pt idx="1">
                  <c:v>Keyboard</c:v>
                </c:pt>
                <c:pt idx="2">
                  <c:v>Laptop</c:v>
                </c:pt>
                <c:pt idx="3">
                  <c:v>Monitor</c:v>
                </c:pt>
                <c:pt idx="4">
                  <c:v>Mouse</c:v>
                </c:pt>
                <c:pt idx="5">
                  <c:v>Printer</c:v>
                </c:pt>
              </c:strCache>
            </c:strRef>
          </c:cat>
          <c:val>
            <c:numRef>
              <c:f>calculatons!$G$13:$G$19</c:f>
              <c:numCache>
                <c:formatCode>[&gt;=1000000]\ \$0.0,,"M";[&gt;=1000]\$0.0,"K";0</c:formatCode>
                <c:ptCount val="6"/>
                <c:pt idx="0">
                  <c:v>83732.830000000016</c:v>
                </c:pt>
                <c:pt idx="1">
                  <c:v>87038.010000000009</c:v>
                </c:pt>
                <c:pt idx="2">
                  <c:v>63549.779999999984</c:v>
                </c:pt>
                <c:pt idx="3">
                  <c:v>37447.310000000005</c:v>
                </c:pt>
                <c:pt idx="4">
                  <c:v>42008.6</c:v>
                </c:pt>
                <c:pt idx="5">
                  <c:v>51867.46</c:v>
                </c:pt>
              </c:numCache>
            </c:numRef>
          </c:val>
          <c:extLst>
            <c:ext xmlns:c16="http://schemas.microsoft.com/office/drawing/2014/chart" uri="{C3380CC4-5D6E-409C-BE32-E72D297353CC}">
              <c16:uniqueId val="{00000000-E8A6-4E89-8218-650B43E6A998}"/>
            </c:ext>
          </c:extLst>
        </c:ser>
        <c:ser>
          <c:idx val="1"/>
          <c:order val="1"/>
          <c:tx>
            <c:strRef>
              <c:f>calculatons!$H$11:$H$12</c:f>
              <c:strCache>
                <c:ptCount val="1"/>
                <c:pt idx="0">
                  <c:v>2024</c:v>
                </c:pt>
              </c:strCache>
            </c:strRef>
          </c:tx>
          <c:spPr>
            <a:solidFill>
              <a:srgbClr val="CFE9E4"/>
            </a:solidFill>
            <a:ln>
              <a:noFill/>
            </a:ln>
            <a:effectLst/>
          </c:spPr>
          <c:invertIfNegative val="0"/>
          <c:cat>
            <c:strRef>
              <c:f>calculatons!$F$13:$F$19</c:f>
              <c:strCache>
                <c:ptCount val="6"/>
                <c:pt idx="0">
                  <c:v>Headphones</c:v>
                </c:pt>
                <c:pt idx="1">
                  <c:v>Keyboard</c:v>
                </c:pt>
                <c:pt idx="2">
                  <c:v>Laptop</c:v>
                </c:pt>
                <c:pt idx="3">
                  <c:v>Monitor</c:v>
                </c:pt>
                <c:pt idx="4">
                  <c:v>Mouse</c:v>
                </c:pt>
                <c:pt idx="5">
                  <c:v>Printer</c:v>
                </c:pt>
              </c:strCache>
            </c:strRef>
          </c:cat>
          <c:val>
            <c:numRef>
              <c:f>calculatons!$H$13:$H$19</c:f>
              <c:numCache>
                <c:formatCode>[&gt;=1000000]\ \$0.0,,"M";[&gt;=1000]\$0.0,"K";0</c:formatCode>
                <c:ptCount val="6"/>
                <c:pt idx="0">
                  <c:v>81620.740000000005</c:v>
                </c:pt>
                <c:pt idx="1">
                  <c:v>55919.660000000018</c:v>
                </c:pt>
                <c:pt idx="2">
                  <c:v>64330.260000000024</c:v>
                </c:pt>
                <c:pt idx="3">
                  <c:v>109494.29000000001</c:v>
                </c:pt>
                <c:pt idx="4">
                  <c:v>105919.48000000004</c:v>
                </c:pt>
                <c:pt idx="5">
                  <c:v>58320.259999999995</c:v>
                </c:pt>
              </c:numCache>
            </c:numRef>
          </c:val>
          <c:extLst>
            <c:ext xmlns:c16="http://schemas.microsoft.com/office/drawing/2014/chart" uri="{C3380CC4-5D6E-409C-BE32-E72D297353CC}">
              <c16:uniqueId val="{00000001-E8A6-4E89-8218-650B43E6A998}"/>
            </c:ext>
          </c:extLst>
        </c:ser>
        <c:dLbls>
          <c:showLegendKey val="0"/>
          <c:showVal val="0"/>
          <c:showCatName val="0"/>
          <c:showSerName val="0"/>
          <c:showPercent val="0"/>
          <c:showBubbleSize val="0"/>
        </c:dLbls>
        <c:gapWidth val="199"/>
        <c:overlap val="50"/>
        <c:axId val="766727679"/>
        <c:axId val="766728095"/>
      </c:barChart>
      <c:catAx>
        <c:axId val="76672767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600" b="0" i="0" u="none" strike="noStrike" kern="1200" baseline="0">
                <a:solidFill>
                  <a:srgbClr val="CFE9E4"/>
                </a:solidFill>
                <a:latin typeface="+mn-lt"/>
                <a:ea typeface="+mn-ea"/>
                <a:cs typeface="+mn-cs"/>
              </a:defRPr>
            </a:pPr>
            <a:endParaRPr lang="en-US"/>
          </a:p>
        </c:txPr>
        <c:crossAx val="766728095"/>
        <c:crosses val="autoZero"/>
        <c:auto val="1"/>
        <c:lblAlgn val="ctr"/>
        <c:lblOffset val="100"/>
        <c:noMultiLvlLbl val="0"/>
      </c:catAx>
      <c:valAx>
        <c:axId val="766728095"/>
        <c:scaling>
          <c:orientation val="minMax"/>
        </c:scaling>
        <c:delete val="0"/>
        <c:axPos val="l"/>
        <c:numFmt formatCode="[&gt;=1000000]\ \$0.0,,&quot;M&quot;;[&gt;=1000]\$0.0,&quot;K&quot;;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rgbClr val="CFE9E4"/>
                </a:solidFill>
                <a:latin typeface="+mn-lt"/>
                <a:ea typeface="+mn-ea"/>
                <a:cs typeface="+mn-cs"/>
              </a:defRPr>
            </a:pPr>
            <a:endParaRPr lang="en-US"/>
          </a:p>
        </c:txPr>
        <c:crossAx val="7667276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800" b="0" i="0" u="none" strike="noStrike" kern="1200" baseline="0">
              <a:solidFill>
                <a:srgbClr val="CFE9E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documents!A1"/><Relationship Id="rId2" Type="http://schemas.openxmlformats.org/officeDocument/2006/relationships/image" Target="../media/image1.png"/><Relationship Id="rId1" Type="http://schemas.openxmlformats.org/officeDocument/2006/relationships/hyperlink" Target="#dashboard!A1"/><Relationship Id="rId6" Type="http://schemas.openxmlformats.org/officeDocument/2006/relationships/image" Target="../media/image3.png"/><Relationship Id="rId5" Type="http://schemas.openxmlformats.org/officeDocument/2006/relationships/hyperlink" Target="#calculatons!A1"/><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hyperlink" Target="#documents!A1"/><Relationship Id="rId2" Type="http://schemas.openxmlformats.org/officeDocument/2006/relationships/image" Target="../media/image1.png"/><Relationship Id="rId1" Type="http://schemas.openxmlformats.org/officeDocument/2006/relationships/hyperlink" Target="#dashboard!A1"/><Relationship Id="rId6" Type="http://schemas.openxmlformats.org/officeDocument/2006/relationships/image" Target="../media/image3.png"/><Relationship Id="rId5" Type="http://schemas.openxmlformats.org/officeDocument/2006/relationships/hyperlink" Target="#calculatons!A1"/><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calculatons!A1"/><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hyperlink" Target="#documents!A1"/><Relationship Id="rId5" Type="http://schemas.openxmlformats.org/officeDocument/2006/relationships/chart" Target="../charts/chart5.xml"/><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hyperlink" Target="#dashboard!A1"/><Relationship Id="rId1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11</xdr:col>
      <xdr:colOff>1</xdr:colOff>
      <xdr:row>3</xdr:row>
      <xdr:rowOff>78441</xdr:rowOff>
    </xdr:from>
    <xdr:to>
      <xdr:col>15</xdr:col>
      <xdr:colOff>448236</xdr:colOff>
      <xdr:row>5</xdr:row>
      <xdr:rowOff>71437</xdr:rowOff>
    </xdr:to>
    <xdr:sp macro="" textlink="">
      <xdr:nvSpPr>
        <xdr:cNvPr id="2" name="Rectangle: Rounded Corners 1">
          <a:extLst>
            <a:ext uri="{FF2B5EF4-FFF2-40B4-BE49-F238E27FC236}">
              <a16:creationId xmlns:a16="http://schemas.microsoft.com/office/drawing/2014/main" id="{82F5276B-19A6-493A-B0C9-61C7F18DA9E8}"/>
            </a:ext>
          </a:extLst>
        </xdr:cNvPr>
        <xdr:cNvSpPr/>
      </xdr:nvSpPr>
      <xdr:spPr>
        <a:xfrm>
          <a:off x="7104530" y="649941"/>
          <a:ext cx="2868706" cy="373996"/>
        </a:xfrm>
        <a:prstGeom prst="roundRect">
          <a:avLst>
            <a:gd name="adj" fmla="val 50000"/>
          </a:avLst>
        </a:prstGeom>
        <a:solidFill>
          <a:srgbClr val="011A1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13</xdr:col>
      <xdr:colOff>118572</xdr:colOff>
      <xdr:row>3</xdr:row>
      <xdr:rowOff>105443</xdr:rowOff>
    </xdr:from>
    <xdr:to>
      <xdr:col>13</xdr:col>
      <xdr:colOff>384292</xdr:colOff>
      <xdr:row>4</xdr:row>
      <xdr:rowOff>157531</xdr:rowOff>
    </xdr:to>
    <xdr:pic>
      <xdr:nvPicPr>
        <xdr:cNvPr id="3" name="Picture 2">
          <a:hlinkClick xmlns:r="http://schemas.openxmlformats.org/officeDocument/2006/relationships" r:id="rId1"/>
          <a:extLst>
            <a:ext uri="{FF2B5EF4-FFF2-40B4-BE49-F238E27FC236}">
              <a16:creationId xmlns:a16="http://schemas.microsoft.com/office/drawing/2014/main" id="{C9C85D3E-92AA-429C-97E4-B2EA0F19166F}"/>
            </a:ext>
          </a:extLst>
        </xdr:cNvPr>
        <xdr:cNvPicPr>
          <a:picLocks noChangeAspect="1"/>
        </xdr:cNvPicPr>
      </xdr:nvPicPr>
      <xdr:blipFill>
        <a:blip xmlns:r="http://schemas.openxmlformats.org/officeDocument/2006/relationships" r:embed="rId2" cstate="print">
          <a:alphaModFix amt="35000"/>
          <a:extLst>
            <a:ext uri="{28A0092B-C50C-407E-A947-70E740481C1C}">
              <a14:useLocalDpi xmlns:a14="http://schemas.microsoft.com/office/drawing/2010/main" val="0"/>
            </a:ext>
          </a:extLst>
        </a:blip>
        <a:stretch>
          <a:fillRect/>
        </a:stretch>
      </xdr:blipFill>
      <xdr:spPr>
        <a:xfrm flipH="1">
          <a:off x="8433337" y="676943"/>
          <a:ext cx="265720" cy="242588"/>
        </a:xfrm>
        <a:prstGeom prst="rect">
          <a:avLst/>
        </a:prstGeom>
      </xdr:spPr>
    </xdr:pic>
    <xdr:clientData/>
  </xdr:twoCellAnchor>
  <xdr:twoCellAnchor editAs="oneCell">
    <xdr:from>
      <xdr:col>11</xdr:col>
      <xdr:colOff>204106</xdr:colOff>
      <xdr:row>3</xdr:row>
      <xdr:rowOff>103099</xdr:rowOff>
    </xdr:from>
    <xdr:to>
      <xdr:col>11</xdr:col>
      <xdr:colOff>556683</xdr:colOff>
      <xdr:row>5</xdr:row>
      <xdr:rowOff>43950</xdr:rowOff>
    </xdr:to>
    <xdr:pic>
      <xdr:nvPicPr>
        <xdr:cNvPr id="4" name="Picture 3">
          <a:hlinkClick xmlns:r="http://schemas.openxmlformats.org/officeDocument/2006/relationships" r:id="rId3"/>
          <a:extLst>
            <a:ext uri="{FF2B5EF4-FFF2-40B4-BE49-F238E27FC236}">
              <a16:creationId xmlns:a16="http://schemas.microsoft.com/office/drawing/2014/main" id="{DE2AF279-12EF-43B2-8A12-FFFFAA9B43AA}"/>
            </a:ext>
          </a:extLst>
        </xdr:cNvPr>
        <xdr:cNvPicPr>
          <a:picLocks noChangeAspect="1"/>
        </xdr:cNvPicPr>
      </xdr:nvPicPr>
      <xdr:blipFill>
        <a:blip xmlns:r="http://schemas.openxmlformats.org/officeDocument/2006/relationships" r:embed="rId4">
          <a:alphaModFix amt="35000"/>
          <a:extLst>
            <a:ext uri="{28A0092B-C50C-407E-A947-70E740481C1C}">
              <a14:useLocalDpi xmlns:a14="http://schemas.microsoft.com/office/drawing/2010/main" val="0"/>
            </a:ext>
          </a:extLst>
        </a:blip>
        <a:stretch>
          <a:fillRect/>
        </a:stretch>
      </xdr:blipFill>
      <xdr:spPr>
        <a:xfrm flipH="1">
          <a:off x="7308635" y="674599"/>
          <a:ext cx="352577" cy="321851"/>
        </a:xfrm>
        <a:prstGeom prst="rect">
          <a:avLst/>
        </a:prstGeom>
      </xdr:spPr>
    </xdr:pic>
    <xdr:clientData/>
  </xdr:twoCellAnchor>
  <xdr:twoCellAnchor editAs="oneCell">
    <xdr:from>
      <xdr:col>14</xdr:col>
      <xdr:colOff>569081</xdr:colOff>
      <xdr:row>3</xdr:row>
      <xdr:rowOff>100629</xdr:rowOff>
    </xdr:from>
    <xdr:to>
      <xdr:col>15</xdr:col>
      <xdr:colOff>296279</xdr:colOff>
      <xdr:row>5</xdr:row>
      <xdr:rowOff>31381</xdr:rowOff>
    </xdr:to>
    <xdr:pic>
      <xdr:nvPicPr>
        <xdr:cNvPr id="5" name="Picture 4">
          <a:hlinkClick xmlns:r="http://schemas.openxmlformats.org/officeDocument/2006/relationships" r:id="rId5"/>
          <a:extLst>
            <a:ext uri="{FF2B5EF4-FFF2-40B4-BE49-F238E27FC236}">
              <a16:creationId xmlns:a16="http://schemas.microsoft.com/office/drawing/2014/main" id="{9B5C870C-4162-4DD6-9A79-E35A629DF0D5}"/>
            </a:ext>
          </a:extLst>
        </xdr:cNvPr>
        <xdr:cNvPicPr>
          <a:picLocks noChangeAspect="1"/>
        </xdr:cNvPicPr>
      </xdr:nvPicPr>
      <xdr:blipFill>
        <a:blip xmlns:r="http://schemas.openxmlformats.org/officeDocument/2006/relationships" r:embed="rId6">
          <a:alphaModFix amt="35000"/>
          <a:extLst>
            <a:ext uri="{28A0092B-C50C-407E-A947-70E740481C1C}">
              <a14:useLocalDpi xmlns:a14="http://schemas.microsoft.com/office/drawing/2010/main" val="0"/>
            </a:ext>
          </a:extLst>
        </a:blip>
        <a:stretch>
          <a:fillRect/>
        </a:stretch>
      </xdr:blipFill>
      <xdr:spPr>
        <a:xfrm>
          <a:off x="9488963" y="672129"/>
          <a:ext cx="332316" cy="3117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544286</xdr:colOff>
      <xdr:row>5</xdr:row>
      <xdr:rowOff>81643</xdr:rowOff>
    </xdr:from>
    <xdr:to>
      <xdr:col>4</xdr:col>
      <xdr:colOff>367393</xdr:colOff>
      <xdr:row>7</xdr:row>
      <xdr:rowOff>153080</xdr:rowOff>
    </xdr:to>
    <xdr:sp macro="" textlink="">
      <xdr:nvSpPr>
        <xdr:cNvPr id="4" name="Rectangle: Rounded Corners 3">
          <a:extLst>
            <a:ext uri="{FF2B5EF4-FFF2-40B4-BE49-F238E27FC236}">
              <a16:creationId xmlns:a16="http://schemas.microsoft.com/office/drawing/2014/main" id="{43FDC91D-2A97-4494-AEB7-6DBC6296A1FC}"/>
            </a:ext>
          </a:extLst>
        </xdr:cNvPr>
        <xdr:cNvSpPr/>
      </xdr:nvSpPr>
      <xdr:spPr>
        <a:xfrm>
          <a:off x="1741715" y="1034143"/>
          <a:ext cx="3007178" cy="452437"/>
        </a:xfrm>
        <a:prstGeom prst="roundRect">
          <a:avLst>
            <a:gd name="adj" fmla="val 50000"/>
          </a:avLst>
        </a:prstGeom>
        <a:solidFill>
          <a:srgbClr val="011A1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439701</xdr:colOff>
      <xdr:row>5</xdr:row>
      <xdr:rowOff>176892</xdr:rowOff>
    </xdr:from>
    <xdr:to>
      <xdr:col>2</xdr:col>
      <xdr:colOff>716587</xdr:colOff>
      <xdr:row>7</xdr:row>
      <xdr:rowOff>48674</xdr:rowOff>
    </xdr:to>
    <xdr:pic>
      <xdr:nvPicPr>
        <xdr:cNvPr id="5" name="Picture 4">
          <a:hlinkClick xmlns:r="http://schemas.openxmlformats.org/officeDocument/2006/relationships" r:id="rId1"/>
          <a:extLst>
            <a:ext uri="{FF2B5EF4-FFF2-40B4-BE49-F238E27FC236}">
              <a16:creationId xmlns:a16="http://schemas.microsoft.com/office/drawing/2014/main" id="{A5939113-176F-4176-BEED-D759FAC093D4}"/>
            </a:ext>
          </a:extLst>
        </xdr:cNvPr>
        <xdr:cNvPicPr>
          <a:picLocks noChangeAspect="1"/>
        </xdr:cNvPicPr>
      </xdr:nvPicPr>
      <xdr:blipFill>
        <a:blip xmlns:r="http://schemas.openxmlformats.org/officeDocument/2006/relationships" r:embed="rId2">
          <a:alphaModFix amt="35000"/>
          <a:extLst>
            <a:ext uri="{28A0092B-C50C-407E-A947-70E740481C1C}">
              <a14:useLocalDpi xmlns:a14="http://schemas.microsoft.com/office/drawing/2010/main" val="0"/>
            </a:ext>
          </a:extLst>
        </a:blip>
        <a:stretch>
          <a:fillRect/>
        </a:stretch>
      </xdr:blipFill>
      <xdr:spPr>
        <a:xfrm flipH="1">
          <a:off x="3079487" y="1129392"/>
          <a:ext cx="276886" cy="252782"/>
        </a:xfrm>
        <a:prstGeom prst="rect">
          <a:avLst/>
        </a:prstGeom>
      </xdr:spPr>
    </xdr:pic>
    <xdr:clientData/>
  </xdr:twoCellAnchor>
  <xdr:twoCellAnchor editAs="oneCell">
    <xdr:from>
      <xdr:col>1</xdr:col>
      <xdr:colOff>748392</xdr:colOff>
      <xdr:row>5</xdr:row>
      <xdr:rowOff>171218</xdr:rowOff>
    </xdr:from>
    <xdr:to>
      <xdr:col>1</xdr:col>
      <xdr:colOff>1115784</xdr:colOff>
      <xdr:row>7</xdr:row>
      <xdr:rowOff>125593</xdr:rowOff>
    </xdr:to>
    <xdr:pic>
      <xdr:nvPicPr>
        <xdr:cNvPr id="6" name="Picture 5">
          <a:hlinkClick xmlns:r="http://schemas.openxmlformats.org/officeDocument/2006/relationships" r:id="rId3"/>
          <a:extLst>
            <a:ext uri="{FF2B5EF4-FFF2-40B4-BE49-F238E27FC236}">
              <a16:creationId xmlns:a16="http://schemas.microsoft.com/office/drawing/2014/main" id="{3A31A497-1F3D-4F7D-9341-05A6DE70F486}"/>
            </a:ext>
          </a:extLst>
        </xdr:cNvPr>
        <xdr:cNvPicPr>
          <a:picLocks noChangeAspect="1"/>
        </xdr:cNvPicPr>
      </xdr:nvPicPr>
      <xdr:blipFill>
        <a:blip xmlns:r="http://schemas.openxmlformats.org/officeDocument/2006/relationships" r:embed="rId4">
          <a:alphaModFix amt="35000"/>
          <a:extLst>
            <a:ext uri="{28A0092B-C50C-407E-A947-70E740481C1C}">
              <a14:useLocalDpi xmlns:a14="http://schemas.microsoft.com/office/drawing/2010/main" val="0"/>
            </a:ext>
          </a:extLst>
        </a:blip>
        <a:stretch>
          <a:fillRect/>
        </a:stretch>
      </xdr:blipFill>
      <xdr:spPr>
        <a:xfrm flipH="1">
          <a:off x="1945821" y="1123718"/>
          <a:ext cx="367392" cy="335375"/>
        </a:xfrm>
        <a:prstGeom prst="rect">
          <a:avLst/>
        </a:prstGeom>
      </xdr:spPr>
    </xdr:pic>
    <xdr:clientData/>
  </xdr:twoCellAnchor>
  <xdr:twoCellAnchor editAs="oneCell">
    <xdr:from>
      <xdr:col>3</xdr:col>
      <xdr:colOff>765025</xdr:colOff>
      <xdr:row>5</xdr:row>
      <xdr:rowOff>169172</xdr:rowOff>
    </xdr:from>
    <xdr:to>
      <xdr:col>4</xdr:col>
      <xdr:colOff>108858</xdr:colOff>
      <xdr:row>7</xdr:row>
      <xdr:rowOff>113024</xdr:rowOff>
    </xdr:to>
    <xdr:pic>
      <xdr:nvPicPr>
        <xdr:cNvPr id="7" name="Picture 6">
          <a:hlinkClick xmlns:r="http://schemas.openxmlformats.org/officeDocument/2006/relationships" r:id="rId5"/>
          <a:extLst>
            <a:ext uri="{FF2B5EF4-FFF2-40B4-BE49-F238E27FC236}">
              <a16:creationId xmlns:a16="http://schemas.microsoft.com/office/drawing/2014/main" id="{CBBCE2EE-6FE3-4F5F-83DE-EB8C7877BEF0}"/>
            </a:ext>
          </a:extLst>
        </xdr:cNvPr>
        <xdr:cNvPicPr>
          <a:picLocks noChangeAspect="1"/>
        </xdr:cNvPicPr>
      </xdr:nvPicPr>
      <xdr:blipFill>
        <a:blip xmlns:r="http://schemas.openxmlformats.org/officeDocument/2006/relationships" r:embed="rId6">
          <a:alphaModFix amt="35000"/>
          <a:extLst>
            <a:ext uri="{28A0092B-C50C-407E-A947-70E740481C1C}">
              <a14:useLocalDpi xmlns:a14="http://schemas.microsoft.com/office/drawing/2010/main" val="0"/>
            </a:ext>
          </a:extLst>
        </a:blip>
        <a:stretch>
          <a:fillRect/>
        </a:stretch>
      </xdr:blipFill>
      <xdr:spPr>
        <a:xfrm>
          <a:off x="4139596" y="1121672"/>
          <a:ext cx="350762" cy="3248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571500</xdr:colOff>
      <xdr:row>8</xdr:row>
      <xdr:rowOff>23812</xdr:rowOff>
    </xdr:from>
    <xdr:to>
      <xdr:col>32</xdr:col>
      <xdr:colOff>476250</xdr:colOff>
      <xdr:row>50</xdr:row>
      <xdr:rowOff>0</xdr:rowOff>
    </xdr:to>
    <xdr:sp macro="" textlink="">
      <xdr:nvSpPr>
        <xdr:cNvPr id="2" name="Rectangle: Rounded Corners 1">
          <a:extLst>
            <a:ext uri="{FF2B5EF4-FFF2-40B4-BE49-F238E27FC236}">
              <a16:creationId xmlns:a16="http://schemas.microsoft.com/office/drawing/2014/main" id="{F13FA262-8A89-4230-BC7D-CF897BE70D81}"/>
            </a:ext>
          </a:extLst>
        </xdr:cNvPr>
        <xdr:cNvSpPr/>
      </xdr:nvSpPr>
      <xdr:spPr>
        <a:xfrm>
          <a:off x="1809750" y="1547812"/>
          <a:ext cx="18478500" cy="7977188"/>
        </a:xfrm>
        <a:prstGeom prst="roundRect">
          <a:avLst>
            <a:gd name="adj" fmla="val 12635"/>
          </a:avLst>
        </a:prstGeom>
        <a:solidFill>
          <a:srgbClr val="57B2A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296332</xdr:colOff>
      <xdr:row>9</xdr:row>
      <xdr:rowOff>95249</xdr:rowOff>
    </xdr:from>
    <xdr:to>
      <xdr:col>32</xdr:col>
      <xdr:colOff>166686</xdr:colOff>
      <xdr:row>48</xdr:row>
      <xdr:rowOff>129116</xdr:rowOff>
    </xdr:to>
    <xdr:sp macro="" textlink="">
      <xdr:nvSpPr>
        <xdr:cNvPr id="3" name="Rectangle: Rounded Corners 2">
          <a:extLst>
            <a:ext uri="{FF2B5EF4-FFF2-40B4-BE49-F238E27FC236}">
              <a16:creationId xmlns:a16="http://schemas.microsoft.com/office/drawing/2014/main" id="{7C074C2A-557C-4849-AB6A-4165122B1E89}"/>
            </a:ext>
          </a:extLst>
        </xdr:cNvPr>
        <xdr:cNvSpPr/>
      </xdr:nvSpPr>
      <xdr:spPr>
        <a:xfrm>
          <a:off x="2153707" y="1809749"/>
          <a:ext cx="17824979" cy="7463367"/>
        </a:xfrm>
        <a:prstGeom prst="roundRect">
          <a:avLst>
            <a:gd name="adj" fmla="val 2690"/>
          </a:avLst>
        </a:prstGeom>
        <a:solidFill>
          <a:srgbClr val="000D0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508000</xdr:colOff>
      <xdr:row>13</xdr:row>
      <xdr:rowOff>150283</xdr:rowOff>
    </xdr:from>
    <xdr:to>
      <xdr:col>10</xdr:col>
      <xdr:colOff>531167</xdr:colOff>
      <xdr:row>21</xdr:row>
      <xdr:rowOff>102283</xdr:rowOff>
    </xdr:to>
    <xdr:sp macro="" textlink="">
      <xdr:nvSpPr>
        <xdr:cNvPr id="4" name="Rectangle: Rounded Corners 3">
          <a:extLst>
            <a:ext uri="{FF2B5EF4-FFF2-40B4-BE49-F238E27FC236}">
              <a16:creationId xmlns:a16="http://schemas.microsoft.com/office/drawing/2014/main" id="{A815BA88-2D2C-425E-BEAD-D502385CEFF0}"/>
            </a:ext>
          </a:extLst>
        </xdr:cNvPr>
        <xdr:cNvSpPr/>
      </xdr:nvSpPr>
      <xdr:spPr>
        <a:xfrm>
          <a:off x="2336800" y="2626783"/>
          <a:ext cx="4290367" cy="1476000"/>
        </a:xfrm>
        <a:prstGeom prst="roundRect">
          <a:avLst>
            <a:gd name="adj" fmla="val 0"/>
          </a:avLst>
        </a:prstGeom>
        <a:solidFill>
          <a:srgbClr val="03495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507999</xdr:colOff>
      <xdr:row>22</xdr:row>
      <xdr:rowOff>69849</xdr:rowOff>
    </xdr:from>
    <xdr:to>
      <xdr:col>10</xdr:col>
      <xdr:colOff>531166</xdr:colOff>
      <xdr:row>30</xdr:row>
      <xdr:rowOff>21849</xdr:rowOff>
    </xdr:to>
    <xdr:sp macro="" textlink="">
      <xdr:nvSpPr>
        <xdr:cNvPr id="5" name="Rectangle: Rounded Corners 4">
          <a:extLst>
            <a:ext uri="{FF2B5EF4-FFF2-40B4-BE49-F238E27FC236}">
              <a16:creationId xmlns:a16="http://schemas.microsoft.com/office/drawing/2014/main" id="{7F01CC45-FC37-4E14-9693-4CF306BF7C68}"/>
            </a:ext>
          </a:extLst>
        </xdr:cNvPr>
        <xdr:cNvSpPr/>
      </xdr:nvSpPr>
      <xdr:spPr>
        <a:xfrm>
          <a:off x="2336799" y="4260849"/>
          <a:ext cx="4290367" cy="1476000"/>
        </a:xfrm>
        <a:prstGeom prst="roundRect">
          <a:avLst>
            <a:gd name="adj" fmla="val 0"/>
          </a:avLst>
        </a:prstGeom>
        <a:solidFill>
          <a:srgbClr val="03495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71967</xdr:colOff>
      <xdr:row>22</xdr:row>
      <xdr:rowOff>74085</xdr:rowOff>
    </xdr:from>
    <xdr:to>
      <xdr:col>18</xdr:col>
      <xdr:colOff>95134</xdr:colOff>
      <xdr:row>30</xdr:row>
      <xdr:rowOff>26085</xdr:rowOff>
    </xdr:to>
    <xdr:sp macro="" textlink="">
      <xdr:nvSpPr>
        <xdr:cNvPr id="6" name="Rectangle: Rounded Corners 5">
          <a:extLst>
            <a:ext uri="{FF2B5EF4-FFF2-40B4-BE49-F238E27FC236}">
              <a16:creationId xmlns:a16="http://schemas.microsoft.com/office/drawing/2014/main" id="{06212BC9-CFA2-4691-A4A8-E966B2366FC2}"/>
            </a:ext>
          </a:extLst>
        </xdr:cNvPr>
        <xdr:cNvSpPr/>
      </xdr:nvSpPr>
      <xdr:spPr>
        <a:xfrm>
          <a:off x="6777567" y="4265085"/>
          <a:ext cx="4290367" cy="1476000"/>
        </a:xfrm>
        <a:prstGeom prst="roundRect">
          <a:avLst>
            <a:gd name="adj" fmla="val 0"/>
          </a:avLst>
        </a:prstGeom>
        <a:solidFill>
          <a:srgbClr val="03495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84667</xdr:colOff>
      <xdr:row>13</xdr:row>
      <xdr:rowOff>150281</xdr:rowOff>
    </xdr:from>
    <xdr:to>
      <xdr:col>18</xdr:col>
      <xdr:colOff>107834</xdr:colOff>
      <xdr:row>21</xdr:row>
      <xdr:rowOff>102281</xdr:rowOff>
    </xdr:to>
    <xdr:sp macro="" textlink="">
      <xdr:nvSpPr>
        <xdr:cNvPr id="7" name="Rectangle: Rounded Corners 6">
          <a:extLst>
            <a:ext uri="{FF2B5EF4-FFF2-40B4-BE49-F238E27FC236}">
              <a16:creationId xmlns:a16="http://schemas.microsoft.com/office/drawing/2014/main" id="{2254F75A-E3AE-4CC2-B565-6D30976377E1}"/>
            </a:ext>
          </a:extLst>
        </xdr:cNvPr>
        <xdr:cNvSpPr/>
      </xdr:nvSpPr>
      <xdr:spPr>
        <a:xfrm>
          <a:off x="6790267" y="2626781"/>
          <a:ext cx="4290367" cy="1476000"/>
        </a:xfrm>
        <a:prstGeom prst="roundRect">
          <a:avLst>
            <a:gd name="adj" fmla="val 0"/>
          </a:avLst>
        </a:prstGeom>
        <a:solidFill>
          <a:srgbClr val="03495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18</xdr:col>
      <xdr:colOff>228600</xdr:colOff>
      <xdr:row>13</xdr:row>
      <xdr:rowOff>171449</xdr:rowOff>
    </xdr:from>
    <xdr:to>
      <xdr:col>31</xdr:col>
      <xdr:colOff>569385</xdr:colOff>
      <xdr:row>29</xdr:row>
      <xdr:rowOff>175682</xdr:rowOff>
    </xdr:to>
    <xdr:sp macro="" textlink="">
      <xdr:nvSpPr>
        <xdr:cNvPr id="8" name="Rectangle: Rounded Corners 7">
          <a:extLst>
            <a:ext uri="{FF2B5EF4-FFF2-40B4-BE49-F238E27FC236}">
              <a16:creationId xmlns:a16="http://schemas.microsoft.com/office/drawing/2014/main" id="{DFB07BFB-9C50-4DED-95BF-736D91A11BB9}"/>
            </a:ext>
          </a:extLst>
        </xdr:cNvPr>
        <xdr:cNvSpPr/>
      </xdr:nvSpPr>
      <xdr:spPr>
        <a:xfrm>
          <a:off x="11372850" y="2647949"/>
          <a:ext cx="8389410" cy="3052233"/>
        </a:xfrm>
        <a:prstGeom prst="roundRect">
          <a:avLst>
            <a:gd name="adj" fmla="val 0"/>
          </a:avLst>
        </a:prstGeom>
        <a:solidFill>
          <a:srgbClr val="03495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508000</xdr:colOff>
      <xdr:row>30</xdr:row>
      <xdr:rowOff>150284</xdr:rowOff>
    </xdr:from>
    <xdr:to>
      <xdr:col>18</xdr:col>
      <xdr:colOff>119062</xdr:colOff>
      <xdr:row>47</xdr:row>
      <xdr:rowOff>187784</xdr:rowOff>
    </xdr:to>
    <xdr:sp macro="" textlink="">
      <xdr:nvSpPr>
        <xdr:cNvPr id="9" name="Rectangle: Rounded Corners 8">
          <a:extLst>
            <a:ext uri="{FF2B5EF4-FFF2-40B4-BE49-F238E27FC236}">
              <a16:creationId xmlns:a16="http://schemas.microsoft.com/office/drawing/2014/main" id="{897E88FB-E358-4182-A78B-F60886571410}"/>
            </a:ext>
          </a:extLst>
        </xdr:cNvPr>
        <xdr:cNvSpPr/>
      </xdr:nvSpPr>
      <xdr:spPr>
        <a:xfrm>
          <a:off x="2365375" y="5865284"/>
          <a:ext cx="8897937" cy="3276000"/>
        </a:xfrm>
        <a:prstGeom prst="roundRect">
          <a:avLst>
            <a:gd name="adj" fmla="val 0"/>
          </a:avLst>
        </a:prstGeom>
        <a:solidFill>
          <a:srgbClr val="03495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18</xdr:col>
      <xdr:colOff>238126</xdr:colOff>
      <xdr:row>30</xdr:row>
      <xdr:rowOff>166687</xdr:rowOff>
    </xdr:from>
    <xdr:to>
      <xdr:col>32</xdr:col>
      <xdr:colOff>23812</xdr:colOff>
      <xdr:row>48</xdr:row>
      <xdr:rowOff>44450</xdr:rowOff>
    </xdr:to>
    <xdr:sp macro="" textlink="">
      <xdr:nvSpPr>
        <xdr:cNvPr id="10" name="Rectangle: Rounded Corners 9">
          <a:extLst>
            <a:ext uri="{FF2B5EF4-FFF2-40B4-BE49-F238E27FC236}">
              <a16:creationId xmlns:a16="http://schemas.microsoft.com/office/drawing/2014/main" id="{A3FC0409-3C54-47BF-B55A-8E023ABCFD7F}"/>
            </a:ext>
          </a:extLst>
        </xdr:cNvPr>
        <xdr:cNvSpPr/>
      </xdr:nvSpPr>
      <xdr:spPr>
        <a:xfrm>
          <a:off x="11382376" y="5881687"/>
          <a:ext cx="8453436" cy="3306763"/>
        </a:xfrm>
        <a:prstGeom prst="roundRect">
          <a:avLst>
            <a:gd name="adj" fmla="val 0"/>
          </a:avLst>
        </a:prstGeom>
        <a:solidFill>
          <a:srgbClr val="03495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rgbClr val="CFE9E4"/>
            </a:solidFill>
            <a:latin typeface="+mn-lt"/>
            <a:ea typeface="+mn-ea"/>
            <a:cs typeface="+mn-cs"/>
          </a:endParaRPr>
        </a:p>
      </xdr:txBody>
    </xdr:sp>
    <xdr:clientData/>
  </xdr:twoCellAnchor>
  <xdr:oneCellAnchor>
    <xdr:from>
      <xdr:col>11</xdr:col>
      <xdr:colOff>69273</xdr:colOff>
      <xdr:row>21</xdr:row>
      <xdr:rowOff>171450</xdr:rowOff>
    </xdr:from>
    <xdr:ext cx="1327731" cy="374141"/>
    <xdr:sp macro="" textlink="">
      <xdr:nvSpPr>
        <xdr:cNvPr id="12" name="TextBox 11">
          <a:extLst>
            <a:ext uri="{FF2B5EF4-FFF2-40B4-BE49-F238E27FC236}">
              <a16:creationId xmlns:a16="http://schemas.microsoft.com/office/drawing/2014/main" id="{83E5BC23-0952-4612-BAA9-1B98917739A9}"/>
            </a:ext>
          </a:extLst>
        </xdr:cNvPr>
        <xdr:cNvSpPr txBox="1"/>
      </xdr:nvSpPr>
      <xdr:spPr>
        <a:xfrm>
          <a:off x="6774873" y="4171950"/>
          <a:ext cx="1327731"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a:solidFill>
                <a:srgbClr val="57B2A1"/>
              </a:solidFill>
            </a:rPr>
            <a:t>cost</a:t>
          </a:r>
        </a:p>
      </xdr:txBody>
    </xdr:sp>
    <xdr:clientData/>
  </xdr:oneCellAnchor>
  <xdr:oneCellAnchor>
    <xdr:from>
      <xdr:col>11</xdr:col>
      <xdr:colOff>48492</xdr:colOff>
      <xdr:row>13</xdr:row>
      <xdr:rowOff>133351</xdr:rowOff>
    </xdr:from>
    <xdr:ext cx="1327731" cy="374141"/>
    <xdr:sp macro="" textlink="">
      <xdr:nvSpPr>
        <xdr:cNvPr id="13" name="TextBox 12">
          <a:extLst>
            <a:ext uri="{FF2B5EF4-FFF2-40B4-BE49-F238E27FC236}">
              <a16:creationId xmlns:a16="http://schemas.microsoft.com/office/drawing/2014/main" id="{D359D0F8-E90B-4F3E-BD32-EF531F5E92B0}"/>
            </a:ext>
          </a:extLst>
        </xdr:cNvPr>
        <xdr:cNvSpPr txBox="1"/>
      </xdr:nvSpPr>
      <xdr:spPr>
        <a:xfrm>
          <a:off x="6754092" y="2609851"/>
          <a:ext cx="1327731"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a:solidFill>
                <a:srgbClr val="57B2A1"/>
              </a:solidFill>
            </a:rPr>
            <a:t>profit</a:t>
          </a:r>
        </a:p>
      </xdr:txBody>
    </xdr:sp>
    <xdr:clientData/>
  </xdr:oneCellAnchor>
  <xdr:oneCellAnchor>
    <xdr:from>
      <xdr:col>3</xdr:col>
      <xdr:colOff>477982</xdr:colOff>
      <xdr:row>13</xdr:row>
      <xdr:rowOff>84861</xdr:rowOff>
    </xdr:from>
    <xdr:ext cx="1327731" cy="419168"/>
    <xdr:sp macro="" textlink="">
      <xdr:nvSpPr>
        <xdr:cNvPr id="14" name="TextBox 13">
          <a:extLst>
            <a:ext uri="{FF2B5EF4-FFF2-40B4-BE49-F238E27FC236}">
              <a16:creationId xmlns:a16="http://schemas.microsoft.com/office/drawing/2014/main" id="{C3D1FB5D-A398-4EFF-82A8-FCACD77319B3}"/>
            </a:ext>
          </a:extLst>
        </xdr:cNvPr>
        <xdr:cNvSpPr txBox="1"/>
      </xdr:nvSpPr>
      <xdr:spPr>
        <a:xfrm>
          <a:off x="2306782" y="2561361"/>
          <a:ext cx="1327731" cy="4191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800">
              <a:solidFill>
                <a:srgbClr val="57B2A1"/>
              </a:solidFill>
            </a:rPr>
            <a:t>sales</a:t>
          </a:r>
        </a:p>
      </xdr:txBody>
    </xdr:sp>
    <xdr:clientData/>
  </xdr:oneCellAnchor>
  <xdr:oneCellAnchor>
    <xdr:from>
      <xdr:col>3</xdr:col>
      <xdr:colOff>439882</xdr:colOff>
      <xdr:row>21</xdr:row>
      <xdr:rowOff>188769</xdr:rowOff>
    </xdr:from>
    <xdr:ext cx="1327731" cy="340760"/>
    <xdr:sp macro="" textlink="">
      <xdr:nvSpPr>
        <xdr:cNvPr id="15" name="TextBox 14">
          <a:extLst>
            <a:ext uri="{FF2B5EF4-FFF2-40B4-BE49-F238E27FC236}">
              <a16:creationId xmlns:a16="http://schemas.microsoft.com/office/drawing/2014/main" id="{7838BFB4-A3C4-4C58-8D39-863D646BA9FA}"/>
            </a:ext>
          </a:extLst>
        </xdr:cNvPr>
        <xdr:cNvSpPr txBox="1"/>
      </xdr:nvSpPr>
      <xdr:spPr>
        <a:xfrm>
          <a:off x="2268682" y="4189269"/>
          <a:ext cx="1327731" cy="340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800">
              <a:solidFill>
                <a:srgbClr val="57B2A1"/>
              </a:solidFill>
            </a:rPr>
            <a:t>quantity</a:t>
          </a:r>
        </a:p>
      </xdr:txBody>
    </xdr:sp>
    <xdr:clientData/>
  </xdr:oneCellAnchor>
  <xdr:oneCellAnchor>
    <xdr:from>
      <xdr:col>3</xdr:col>
      <xdr:colOff>514350</xdr:colOff>
      <xdr:row>15</xdr:row>
      <xdr:rowOff>152400</xdr:rowOff>
    </xdr:from>
    <xdr:ext cx="1524000" cy="542129"/>
    <xdr:sp macro="" textlink="salestotal">
      <xdr:nvSpPr>
        <xdr:cNvPr id="16" name="TextBox 15">
          <a:extLst>
            <a:ext uri="{FF2B5EF4-FFF2-40B4-BE49-F238E27FC236}">
              <a16:creationId xmlns:a16="http://schemas.microsoft.com/office/drawing/2014/main" id="{E88E83C1-2FA5-4CD6-92A2-195D946243AC}"/>
            </a:ext>
          </a:extLst>
        </xdr:cNvPr>
        <xdr:cNvSpPr txBox="1"/>
      </xdr:nvSpPr>
      <xdr:spPr>
        <a:xfrm>
          <a:off x="2343150" y="3009900"/>
          <a:ext cx="1524000" cy="5421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9946F5C5-6C7B-44AA-8BB1-E4BC8DD4BB41}" type="TxLink">
            <a:rPr lang="en-US" sz="2800" b="0" i="0" u="none" strike="noStrike">
              <a:solidFill>
                <a:srgbClr val="CFE9E4"/>
              </a:solidFill>
              <a:latin typeface="Calibri"/>
              <a:cs typeface="Calibri"/>
            </a:rPr>
            <a:pPr/>
            <a:t>$841.2K</a:t>
          </a:fld>
          <a:endParaRPr lang="en-US" sz="4400">
            <a:solidFill>
              <a:srgbClr val="CFE9E4"/>
            </a:solidFill>
          </a:endParaRPr>
        </a:p>
      </xdr:txBody>
    </xdr:sp>
    <xdr:clientData/>
  </xdr:oneCellAnchor>
  <xdr:oneCellAnchor>
    <xdr:from>
      <xdr:col>3</xdr:col>
      <xdr:colOff>497032</xdr:colOff>
      <xdr:row>24</xdr:row>
      <xdr:rowOff>65811</xdr:rowOff>
    </xdr:from>
    <xdr:ext cx="1327731" cy="419168"/>
    <xdr:sp macro="" textlink="quantitytotal">
      <xdr:nvSpPr>
        <xdr:cNvPr id="17" name="TextBox 16">
          <a:extLst>
            <a:ext uri="{FF2B5EF4-FFF2-40B4-BE49-F238E27FC236}">
              <a16:creationId xmlns:a16="http://schemas.microsoft.com/office/drawing/2014/main" id="{0DE5BC9A-2E54-45C5-BB4D-27D353E5C8E0}"/>
            </a:ext>
          </a:extLst>
        </xdr:cNvPr>
        <xdr:cNvSpPr txBox="1"/>
      </xdr:nvSpPr>
      <xdr:spPr>
        <a:xfrm>
          <a:off x="2325832" y="4637811"/>
          <a:ext cx="1327731" cy="4191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C941BC08-43E4-4560-B1DB-CD1B4BBE7FF3}" type="TxLink">
            <a:rPr lang="en-US" sz="2800" b="0" i="0" u="none" strike="noStrike">
              <a:solidFill>
                <a:srgbClr val="CFE9E4"/>
              </a:solidFill>
              <a:latin typeface="Calibri"/>
              <a:ea typeface="+mn-ea"/>
              <a:cs typeface="Calibri"/>
            </a:rPr>
            <a:pPr marL="0" indent="0"/>
            <a:t>1.6K</a:t>
          </a:fld>
          <a:endParaRPr lang="en-US" sz="2800" b="0" i="0" u="none" strike="noStrike">
            <a:solidFill>
              <a:srgbClr val="CFE9E4"/>
            </a:solidFill>
            <a:latin typeface="Calibri"/>
            <a:ea typeface="+mn-ea"/>
            <a:cs typeface="Calibri"/>
          </a:endParaRPr>
        </a:p>
      </xdr:txBody>
    </xdr:sp>
    <xdr:clientData/>
  </xdr:oneCellAnchor>
  <xdr:oneCellAnchor>
    <xdr:from>
      <xdr:col>11</xdr:col>
      <xdr:colOff>20782</xdr:colOff>
      <xdr:row>16</xdr:row>
      <xdr:rowOff>27710</xdr:rowOff>
    </xdr:from>
    <xdr:ext cx="1407968" cy="467589"/>
    <xdr:sp macro="" textlink="profittotal">
      <xdr:nvSpPr>
        <xdr:cNvPr id="18" name="TextBox 17">
          <a:extLst>
            <a:ext uri="{FF2B5EF4-FFF2-40B4-BE49-F238E27FC236}">
              <a16:creationId xmlns:a16="http://schemas.microsoft.com/office/drawing/2014/main" id="{0B91E5A2-80A1-421B-A0F1-F0F347ECC61E}"/>
            </a:ext>
          </a:extLst>
        </xdr:cNvPr>
        <xdr:cNvSpPr txBox="1"/>
      </xdr:nvSpPr>
      <xdr:spPr>
        <a:xfrm>
          <a:off x="6726382" y="3075710"/>
          <a:ext cx="1407968" cy="467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BC31FDEF-9285-4EA5-AE62-3593C169DED4}" type="TxLink">
            <a:rPr lang="en-US" sz="2800" b="0" i="0" u="none" strike="noStrike">
              <a:solidFill>
                <a:srgbClr val="CFE9E4"/>
              </a:solidFill>
              <a:latin typeface="Calibri"/>
              <a:ea typeface="+mn-ea"/>
              <a:cs typeface="Calibri"/>
            </a:rPr>
            <a:pPr marL="0" indent="0"/>
            <a:t>$719.7K</a:t>
          </a:fld>
          <a:endParaRPr lang="en-US" sz="2800" b="0" i="0" u="none" strike="noStrike">
            <a:solidFill>
              <a:srgbClr val="CFE9E4"/>
            </a:solidFill>
            <a:latin typeface="Calibri"/>
            <a:ea typeface="+mn-ea"/>
            <a:cs typeface="Calibri"/>
          </a:endParaRPr>
        </a:p>
      </xdr:txBody>
    </xdr:sp>
    <xdr:clientData/>
  </xdr:oneCellAnchor>
  <xdr:oneCellAnchor>
    <xdr:from>
      <xdr:col>11</xdr:col>
      <xdr:colOff>39832</xdr:colOff>
      <xdr:row>23</xdr:row>
      <xdr:rowOff>180110</xdr:rowOff>
    </xdr:from>
    <xdr:ext cx="1484168" cy="467589"/>
    <xdr:sp macro="" textlink="costtotal">
      <xdr:nvSpPr>
        <xdr:cNvPr id="19" name="TextBox 18">
          <a:extLst>
            <a:ext uri="{FF2B5EF4-FFF2-40B4-BE49-F238E27FC236}">
              <a16:creationId xmlns:a16="http://schemas.microsoft.com/office/drawing/2014/main" id="{727D12DD-8E9F-44CB-8926-6D45AEC9E1E6}"/>
            </a:ext>
          </a:extLst>
        </xdr:cNvPr>
        <xdr:cNvSpPr txBox="1"/>
      </xdr:nvSpPr>
      <xdr:spPr>
        <a:xfrm>
          <a:off x="6745432" y="4561610"/>
          <a:ext cx="1484168" cy="467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DA372A94-B8D6-4A9F-A7D6-D89DBECBCCAC}" type="TxLink">
            <a:rPr lang="en-US" sz="2800" b="0" i="0" u="none" strike="noStrike">
              <a:solidFill>
                <a:srgbClr val="CFE9E4"/>
              </a:solidFill>
              <a:latin typeface="Calibri"/>
              <a:ea typeface="+mn-ea"/>
              <a:cs typeface="Calibri"/>
            </a:rPr>
            <a:pPr marL="0" indent="0"/>
            <a:t>$121.5K</a:t>
          </a:fld>
          <a:endParaRPr lang="en-US" sz="2800" b="0" i="0" u="none" strike="noStrike">
            <a:solidFill>
              <a:srgbClr val="CFE9E4"/>
            </a:solidFill>
            <a:latin typeface="Calibri"/>
            <a:ea typeface="+mn-ea"/>
            <a:cs typeface="Calibri"/>
          </a:endParaRPr>
        </a:p>
      </xdr:txBody>
    </xdr:sp>
    <xdr:clientData/>
  </xdr:oneCellAnchor>
  <xdr:oneCellAnchor>
    <xdr:from>
      <xdr:col>3</xdr:col>
      <xdr:colOff>458932</xdr:colOff>
      <xdr:row>30</xdr:row>
      <xdr:rowOff>84861</xdr:rowOff>
    </xdr:from>
    <xdr:ext cx="3751118" cy="334239"/>
    <xdr:sp macro="" textlink="">
      <xdr:nvSpPr>
        <xdr:cNvPr id="20" name="TextBox 19">
          <a:extLst>
            <a:ext uri="{FF2B5EF4-FFF2-40B4-BE49-F238E27FC236}">
              <a16:creationId xmlns:a16="http://schemas.microsoft.com/office/drawing/2014/main" id="{7B0440FD-AA82-4DE3-9AD8-3F6FB98C8334}"/>
            </a:ext>
          </a:extLst>
        </xdr:cNvPr>
        <xdr:cNvSpPr txBox="1"/>
      </xdr:nvSpPr>
      <xdr:spPr>
        <a:xfrm>
          <a:off x="2287732" y="5799861"/>
          <a:ext cx="3751118" cy="3342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800">
              <a:solidFill>
                <a:srgbClr val="57B2A1"/>
              </a:solidFill>
            </a:rPr>
            <a:t>Regional</a:t>
          </a:r>
          <a:r>
            <a:rPr lang="en-US" sz="1800" baseline="0">
              <a:solidFill>
                <a:srgbClr val="57B2A1"/>
              </a:solidFill>
            </a:rPr>
            <a:t> Sales Distribution</a:t>
          </a:r>
          <a:endParaRPr lang="en-US" sz="1800">
            <a:solidFill>
              <a:srgbClr val="57B2A1"/>
            </a:solidFill>
          </a:endParaRPr>
        </a:p>
      </xdr:txBody>
    </xdr:sp>
    <xdr:clientData/>
  </xdr:oneCellAnchor>
  <xdr:oneCellAnchor>
    <xdr:from>
      <xdr:col>18</xdr:col>
      <xdr:colOff>154132</xdr:colOff>
      <xdr:row>13</xdr:row>
      <xdr:rowOff>122961</xdr:rowOff>
    </xdr:from>
    <xdr:ext cx="5884718" cy="334239"/>
    <xdr:sp macro="" textlink="">
      <xdr:nvSpPr>
        <xdr:cNvPr id="21" name="TextBox 20">
          <a:extLst>
            <a:ext uri="{FF2B5EF4-FFF2-40B4-BE49-F238E27FC236}">
              <a16:creationId xmlns:a16="http://schemas.microsoft.com/office/drawing/2014/main" id="{ECE1E756-B9F6-48B9-9CA8-9491F65EC209}"/>
            </a:ext>
          </a:extLst>
        </xdr:cNvPr>
        <xdr:cNvSpPr txBox="1"/>
      </xdr:nvSpPr>
      <xdr:spPr>
        <a:xfrm>
          <a:off x="11126932" y="2599461"/>
          <a:ext cx="5884718" cy="3342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800">
              <a:solidFill>
                <a:srgbClr val="57B2A1"/>
              </a:solidFill>
            </a:rPr>
            <a:t>Monthly</a:t>
          </a:r>
          <a:r>
            <a:rPr lang="en-US" sz="1800" baseline="0">
              <a:solidFill>
                <a:srgbClr val="57B2A1"/>
              </a:solidFill>
            </a:rPr>
            <a:t>  Revenue Trend: 2023 vs 2024</a:t>
          </a:r>
          <a:endParaRPr lang="en-US" sz="1800">
            <a:solidFill>
              <a:srgbClr val="57B2A1"/>
            </a:solidFill>
          </a:endParaRPr>
        </a:p>
      </xdr:txBody>
    </xdr:sp>
    <xdr:clientData/>
  </xdr:oneCellAnchor>
  <xdr:oneCellAnchor>
    <xdr:from>
      <xdr:col>18</xdr:col>
      <xdr:colOff>171450</xdr:colOff>
      <xdr:row>31</xdr:row>
      <xdr:rowOff>19049</xdr:rowOff>
    </xdr:from>
    <xdr:ext cx="4419600" cy="304801"/>
    <xdr:sp macro="" textlink="">
      <xdr:nvSpPr>
        <xdr:cNvPr id="22" name="TextBox 21">
          <a:extLst>
            <a:ext uri="{FF2B5EF4-FFF2-40B4-BE49-F238E27FC236}">
              <a16:creationId xmlns:a16="http://schemas.microsoft.com/office/drawing/2014/main" id="{8D5717B0-5838-498C-849D-D775F7D3377C}"/>
            </a:ext>
          </a:extLst>
        </xdr:cNvPr>
        <xdr:cNvSpPr txBox="1"/>
      </xdr:nvSpPr>
      <xdr:spPr>
        <a:xfrm>
          <a:off x="11144250" y="5924549"/>
          <a:ext cx="4419600" cy="3048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800">
              <a:solidFill>
                <a:srgbClr val="57B2A1"/>
              </a:solidFill>
            </a:rPr>
            <a:t>Product-Wise</a:t>
          </a:r>
          <a:r>
            <a:rPr lang="en-US" sz="1800" baseline="0">
              <a:solidFill>
                <a:srgbClr val="57B2A1"/>
              </a:solidFill>
            </a:rPr>
            <a:t> Sales Breakdown</a:t>
          </a:r>
          <a:endParaRPr lang="en-US" sz="1800">
            <a:solidFill>
              <a:srgbClr val="57B2A1"/>
            </a:solidFill>
          </a:endParaRPr>
        </a:p>
      </xdr:txBody>
    </xdr:sp>
    <xdr:clientData/>
  </xdr:oneCellAnchor>
  <xdr:oneCellAnchor>
    <xdr:from>
      <xdr:col>11</xdr:col>
      <xdr:colOff>1732</xdr:colOff>
      <xdr:row>28</xdr:row>
      <xdr:rowOff>133350</xdr:rowOff>
    </xdr:from>
    <xdr:ext cx="1484168" cy="465929"/>
    <xdr:sp macro="" textlink="costyoy">
      <xdr:nvSpPr>
        <xdr:cNvPr id="23" name="TextBox 22">
          <a:extLst>
            <a:ext uri="{FF2B5EF4-FFF2-40B4-BE49-F238E27FC236}">
              <a16:creationId xmlns:a16="http://schemas.microsoft.com/office/drawing/2014/main" id="{894F811B-6F46-4802-9E3E-8AA7B29068E8}"/>
            </a:ext>
          </a:extLst>
        </xdr:cNvPr>
        <xdr:cNvSpPr txBox="1"/>
      </xdr:nvSpPr>
      <xdr:spPr>
        <a:xfrm>
          <a:off x="6707332" y="5467350"/>
          <a:ext cx="1484168" cy="4659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5946F2BD-9580-4FAA-956E-B4FD8C472C83}" type="TxLink">
            <a:rPr lang="en-US" sz="1800" b="0" i="0" u="none" strike="noStrike">
              <a:solidFill>
                <a:srgbClr val="57B2A1"/>
              </a:solidFill>
              <a:latin typeface="Calibri"/>
              <a:ea typeface="+mn-ea"/>
              <a:cs typeface="Calibri"/>
            </a:rPr>
            <a:pPr marL="0" indent="0"/>
            <a:t>▲11% Vs LY</a:t>
          </a:fld>
          <a:endParaRPr lang="en-US" sz="1800" b="0" i="0" u="none" strike="noStrike">
            <a:solidFill>
              <a:srgbClr val="57B2A1"/>
            </a:solidFill>
            <a:latin typeface="Calibri"/>
            <a:ea typeface="+mn-ea"/>
            <a:cs typeface="Calibri"/>
          </a:endParaRPr>
        </a:p>
      </xdr:txBody>
    </xdr:sp>
    <xdr:clientData/>
  </xdr:oneCellAnchor>
  <xdr:oneCellAnchor>
    <xdr:from>
      <xdr:col>3</xdr:col>
      <xdr:colOff>420832</xdr:colOff>
      <xdr:row>20</xdr:row>
      <xdr:rowOff>1</xdr:rowOff>
    </xdr:from>
    <xdr:ext cx="1369868" cy="504028"/>
    <xdr:sp macro="" textlink="salesyoy">
      <xdr:nvSpPr>
        <xdr:cNvPr id="24" name="TextBox 23">
          <a:extLst>
            <a:ext uri="{FF2B5EF4-FFF2-40B4-BE49-F238E27FC236}">
              <a16:creationId xmlns:a16="http://schemas.microsoft.com/office/drawing/2014/main" id="{5F4203E6-005E-4BA7-847C-9EEB117F72E5}"/>
            </a:ext>
          </a:extLst>
        </xdr:cNvPr>
        <xdr:cNvSpPr txBox="1"/>
      </xdr:nvSpPr>
      <xdr:spPr>
        <a:xfrm>
          <a:off x="2249632" y="3810001"/>
          <a:ext cx="1369868" cy="5040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D069540E-6378-41CB-BA43-6D02EFC4EEA2}" type="TxLink">
            <a:rPr lang="en-US" sz="1800" b="0" i="0" u="none" strike="noStrike">
              <a:solidFill>
                <a:srgbClr val="57B2A1"/>
              </a:solidFill>
              <a:latin typeface="Calibri"/>
              <a:cs typeface="Calibri"/>
            </a:rPr>
            <a:pPr/>
            <a:t>▲30% Vs LY</a:t>
          </a:fld>
          <a:endParaRPr lang="en-US" sz="3200">
            <a:solidFill>
              <a:srgbClr val="57B2A1"/>
            </a:solidFill>
          </a:endParaRPr>
        </a:p>
      </xdr:txBody>
    </xdr:sp>
    <xdr:clientData/>
  </xdr:oneCellAnchor>
  <xdr:oneCellAnchor>
    <xdr:from>
      <xdr:col>3</xdr:col>
      <xdr:colOff>420832</xdr:colOff>
      <xdr:row>28</xdr:row>
      <xdr:rowOff>152400</xdr:rowOff>
    </xdr:from>
    <xdr:ext cx="1446068" cy="446879"/>
    <xdr:sp macro="" textlink="quantityyoy">
      <xdr:nvSpPr>
        <xdr:cNvPr id="25" name="TextBox 24">
          <a:extLst>
            <a:ext uri="{FF2B5EF4-FFF2-40B4-BE49-F238E27FC236}">
              <a16:creationId xmlns:a16="http://schemas.microsoft.com/office/drawing/2014/main" id="{F7F65323-EAC0-4636-8F46-6A17E6A113F1}"/>
            </a:ext>
          </a:extLst>
        </xdr:cNvPr>
        <xdr:cNvSpPr txBox="1"/>
      </xdr:nvSpPr>
      <xdr:spPr>
        <a:xfrm>
          <a:off x="2249632" y="5486400"/>
          <a:ext cx="1446068" cy="4468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B4BCCA29-2B86-48F9-9473-4E4C5A802B58}" type="TxLink">
            <a:rPr lang="en-US" sz="1800" b="0" i="0" u="none" strike="noStrike">
              <a:solidFill>
                <a:srgbClr val="57B2A1"/>
              </a:solidFill>
              <a:latin typeface="Calibri"/>
              <a:ea typeface="+mn-ea"/>
              <a:cs typeface="Calibri"/>
            </a:rPr>
            <a:pPr marL="0" indent="0"/>
            <a:t>▲24% Vs LY</a:t>
          </a:fld>
          <a:endParaRPr lang="en-US" sz="1800" b="0" i="0" u="none" strike="noStrike">
            <a:solidFill>
              <a:srgbClr val="57B2A1"/>
            </a:solidFill>
            <a:latin typeface="Calibri"/>
            <a:ea typeface="+mn-ea"/>
            <a:cs typeface="Calibri"/>
          </a:endParaRPr>
        </a:p>
      </xdr:txBody>
    </xdr:sp>
    <xdr:clientData/>
  </xdr:oneCellAnchor>
  <xdr:oneCellAnchor>
    <xdr:from>
      <xdr:col>11</xdr:col>
      <xdr:colOff>1732</xdr:colOff>
      <xdr:row>20</xdr:row>
      <xdr:rowOff>0</xdr:rowOff>
    </xdr:from>
    <xdr:ext cx="1598468" cy="504029"/>
    <xdr:sp macro="" textlink="profityoy">
      <xdr:nvSpPr>
        <xdr:cNvPr id="26" name="TextBox 25">
          <a:extLst>
            <a:ext uri="{FF2B5EF4-FFF2-40B4-BE49-F238E27FC236}">
              <a16:creationId xmlns:a16="http://schemas.microsoft.com/office/drawing/2014/main" id="{DECE2BEA-E262-4647-B0DB-8B1368F43A76}"/>
            </a:ext>
          </a:extLst>
        </xdr:cNvPr>
        <xdr:cNvSpPr txBox="1"/>
      </xdr:nvSpPr>
      <xdr:spPr>
        <a:xfrm>
          <a:off x="6707332" y="3810000"/>
          <a:ext cx="1598468" cy="5040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9D437F5C-C754-4629-A2CA-8FD37B41D2A6}" type="TxLink">
            <a:rPr lang="en-US" sz="1800" b="0" i="0" u="none" strike="noStrike">
              <a:solidFill>
                <a:srgbClr val="57B2A1"/>
              </a:solidFill>
              <a:latin typeface="Calibri"/>
              <a:ea typeface="+mn-ea"/>
              <a:cs typeface="Calibri"/>
            </a:rPr>
            <a:pPr marL="0" indent="0"/>
            <a:t>▲34% Vs LY</a:t>
          </a:fld>
          <a:endParaRPr lang="en-US" sz="1800" b="0" i="0" u="none" strike="noStrike">
            <a:solidFill>
              <a:srgbClr val="57B2A1"/>
            </a:solidFill>
            <a:latin typeface="Calibri"/>
            <a:ea typeface="+mn-ea"/>
            <a:cs typeface="Calibri"/>
          </a:endParaRPr>
        </a:p>
      </xdr:txBody>
    </xdr:sp>
    <xdr:clientData/>
  </xdr:oneCellAnchor>
  <xdr:twoCellAnchor>
    <xdr:from>
      <xdr:col>5</xdr:col>
      <xdr:colOff>342900</xdr:colOff>
      <xdr:row>23</xdr:row>
      <xdr:rowOff>38100</xdr:rowOff>
    </xdr:from>
    <xdr:to>
      <xdr:col>11</xdr:col>
      <xdr:colOff>133350</xdr:colOff>
      <xdr:row>31</xdr:row>
      <xdr:rowOff>114300</xdr:rowOff>
    </xdr:to>
    <xdr:graphicFrame macro="">
      <xdr:nvGraphicFramePr>
        <xdr:cNvPr id="28" name="Chart 27">
          <a:extLst>
            <a:ext uri="{FF2B5EF4-FFF2-40B4-BE49-F238E27FC236}">
              <a16:creationId xmlns:a16="http://schemas.microsoft.com/office/drawing/2014/main" id="{6F1D0501-9028-432D-AF20-1CF6E8132B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361950</xdr:colOff>
      <xdr:row>14</xdr:row>
      <xdr:rowOff>57150</xdr:rowOff>
    </xdr:from>
    <xdr:to>
      <xdr:col>12</xdr:col>
      <xdr:colOff>95250</xdr:colOff>
      <xdr:row>23</xdr:row>
      <xdr:rowOff>133351</xdr:rowOff>
    </xdr:to>
    <xdr:graphicFrame macro="">
      <xdr:nvGraphicFramePr>
        <xdr:cNvPr id="29" name="Chart 28">
          <a:extLst>
            <a:ext uri="{FF2B5EF4-FFF2-40B4-BE49-F238E27FC236}">
              <a16:creationId xmlns:a16="http://schemas.microsoft.com/office/drawing/2014/main" id="{DF1D33CE-AB3E-488E-BD50-062B6AB61F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533400</xdr:colOff>
      <xdr:row>13</xdr:row>
      <xdr:rowOff>171450</xdr:rowOff>
    </xdr:from>
    <xdr:to>
      <xdr:col>18</xdr:col>
      <xdr:colOff>95249</xdr:colOff>
      <xdr:row>21</xdr:row>
      <xdr:rowOff>114300</xdr:rowOff>
    </xdr:to>
    <xdr:graphicFrame macro="">
      <xdr:nvGraphicFramePr>
        <xdr:cNvPr id="30" name="Chart 29">
          <a:extLst>
            <a:ext uri="{FF2B5EF4-FFF2-40B4-BE49-F238E27FC236}">
              <a16:creationId xmlns:a16="http://schemas.microsoft.com/office/drawing/2014/main" id="{01C0BBCD-494C-4F54-B0E7-75A9C4C104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38100</xdr:colOff>
      <xdr:row>22</xdr:row>
      <xdr:rowOff>38100</xdr:rowOff>
    </xdr:from>
    <xdr:to>
      <xdr:col>18</xdr:col>
      <xdr:colOff>304800</xdr:colOff>
      <xdr:row>30</xdr:row>
      <xdr:rowOff>6050</xdr:rowOff>
    </xdr:to>
    <xdr:graphicFrame macro="">
      <xdr:nvGraphicFramePr>
        <xdr:cNvPr id="31" name="Chart 30">
          <a:extLst>
            <a:ext uri="{FF2B5EF4-FFF2-40B4-BE49-F238E27FC236}">
              <a16:creationId xmlns:a16="http://schemas.microsoft.com/office/drawing/2014/main" id="{3B1C6060-5872-4661-8277-56EC4C2C83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166687</xdr:colOff>
      <xdr:row>14</xdr:row>
      <xdr:rowOff>23812</xdr:rowOff>
    </xdr:from>
    <xdr:to>
      <xdr:col>32</xdr:col>
      <xdr:colOff>23812</xdr:colOff>
      <xdr:row>30</xdr:row>
      <xdr:rowOff>38100</xdr:rowOff>
    </xdr:to>
    <xdr:graphicFrame macro="">
      <xdr:nvGraphicFramePr>
        <xdr:cNvPr id="33" name="Chart 32">
          <a:extLst>
            <a:ext uri="{FF2B5EF4-FFF2-40B4-BE49-F238E27FC236}">
              <a16:creationId xmlns:a16="http://schemas.microsoft.com/office/drawing/2014/main" id="{538849A3-6663-40D0-9C8E-67D04AF468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76200</xdr:colOff>
      <xdr:row>31</xdr:row>
      <xdr:rowOff>114300</xdr:rowOff>
    </xdr:from>
    <xdr:to>
      <xdr:col>17</xdr:col>
      <xdr:colOff>342900</xdr:colOff>
      <xdr:row>48</xdr:row>
      <xdr:rowOff>57150</xdr:rowOff>
    </xdr:to>
    <xdr:graphicFrame macro="">
      <xdr:nvGraphicFramePr>
        <xdr:cNvPr id="34" name="Chart 33">
          <a:extLst>
            <a:ext uri="{FF2B5EF4-FFF2-40B4-BE49-F238E27FC236}">
              <a16:creationId xmlns:a16="http://schemas.microsoft.com/office/drawing/2014/main" id="{0168CC3D-5291-4400-BDF1-F12538909A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190500</xdr:colOff>
      <xdr:row>31</xdr:row>
      <xdr:rowOff>152400</xdr:rowOff>
    </xdr:from>
    <xdr:to>
      <xdr:col>31</xdr:col>
      <xdr:colOff>285750</xdr:colOff>
      <xdr:row>48</xdr:row>
      <xdr:rowOff>23812</xdr:rowOff>
    </xdr:to>
    <xdr:graphicFrame macro="">
      <xdr:nvGraphicFramePr>
        <xdr:cNvPr id="35" name="Chart 34">
          <a:extLst>
            <a:ext uri="{FF2B5EF4-FFF2-40B4-BE49-F238E27FC236}">
              <a16:creationId xmlns:a16="http://schemas.microsoft.com/office/drawing/2014/main" id="{0BEF5308-8CAB-419A-9309-A9EA77C851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5</xdr:col>
      <xdr:colOff>400050</xdr:colOff>
      <xdr:row>11</xdr:row>
      <xdr:rowOff>114300</xdr:rowOff>
    </xdr:from>
    <xdr:ext cx="4857750" cy="495299"/>
    <xdr:sp macro="" textlink="">
      <xdr:nvSpPr>
        <xdr:cNvPr id="36" name="TextBox 35">
          <a:extLst>
            <a:ext uri="{FF2B5EF4-FFF2-40B4-BE49-F238E27FC236}">
              <a16:creationId xmlns:a16="http://schemas.microsoft.com/office/drawing/2014/main" id="{740041B1-32BC-4135-9DB6-5F47A4D95978}"/>
            </a:ext>
          </a:extLst>
        </xdr:cNvPr>
        <xdr:cNvSpPr txBox="1"/>
      </xdr:nvSpPr>
      <xdr:spPr>
        <a:xfrm>
          <a:off x="3448050" y="2209800"/>
          <a:ext cx="4857750" cy="4952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400">
              <a:solidFill>
                <a:srgbClr val="57B2A1"/>
              </a:solidFill>
            </a:rPr>
            <a:t>Sales </a:t>
          </a:r>
          <a:r>
            <a:rPr lang="en-US" sz="2400" b="0">
              <a:solidFill>
                <a:srgbClr val="57B2A1"/>
              </a:solidFill>
            </a:rPr>
            <a:t>Perfomance</a:t>
          </a:r>
          <a:r>
            <a:rPr lang="en-US" sz="2400">
              <a:solidFill>
                <a:srgbClr val="57B2A1"/>
              </a:solidFill>
            </a:rPr>
            <a:t> (2023</a:t>
          </a:r>
          <a:r>
            <a:rPr lang="en-US" sz="2400" baseline="0">
              <a:solidFill>
                <a:srgbClr val="57B2A1"/>
              </a:solidFill>
            </a:rPr>
            <a:t> vs 2024)</a:t>
          </a:r>
          <a:r>
            <a:rPr lang="en-US" sz="2400">
              <a:solidFill>
                <a:srgbClr val="57B2A1"/>
              </a:solidFill>
            </a:rPr>
            <a:t> </a:t>
          </a:r>
        </a:p>
      </xdr:txBody>
    </xdr:sp>
    <xdr:clientData/>
  </xdr:oneCellAnchor>
  <xdr:twoCellAnchor editAs="oneCell">
    <xdr:from>
      <xdr:col>4</xdr:col>
      <xdr:colOff>307113</xdr:colOff>
      <xdr:row>10</xdr:row>
      <xdr:rowOff>9448</xdr:rowOff>
    </xdr:from>
    <xdr:to>
      <xdr:col>5</xdr:col>
      <xdr:colOff>381000</xdr:colOff>
      <xdr:row>13</xdr:row>
      <xdr:rowOff>121435</xdr:rowOff>
    </xdr:to>
    <xdr:pic>
      <xdr:nvPicPr>
        <xdr:cNvPr id="48" name="Picture 47">
          <a:extLst>
            <a:ext uri="{FF2B5EF4-FFF2-40B4-BE49-F238E27FC236}">
              <a16:creationId xmlns:a16="http://schemas.microsoft.com/office/drawing/2014/main" id="{6E2FA3C3-28E5-4B3D-BF3C-98C0C3AF897F}"/>
            </a:ext>
          </a:extLst>
        </xdr:cNvPr>
        <xdr:cNvPicPr>
          <a:picLocks noChangeAspect="1"/>
        </xdr:cNvPicPr>
      </xdr:nvPicPr>
      <xdr:blipFill>
        <a:blip xmlns:r="http://schemas.openxmlformats.org/officeDocument/2006/relationships" r:embed="rId8">
          <a:alphaModFix amt="50000"/>
          <a:extLst>
            <a:ext uri="{28A0092B-C50C-407E-A947-70E740481C1C}">
              <a14:useLocalDpi xmlns:a14="http://schemas.microsoft.com/office/drawing/2010/main" val="0"/>
            </a:ext>
          </a:extLst>
        </a:blip>
        <a:stretch>
          <a:fillRect/>
        </a:stretch>
      </xdr:blipFill>
      <xdr:spPr>
        <a:xfrm flipH="1">
          <a:off x="2745513" y="1914448"/>
          <a:ext cx="683487" cy="683487"/>
        </a:xfrm>
        <a:prstGeom prst="rect">
          <a:avLst/>
        </a:prstGeom>
        <a:noFill/>
        <a:effectLst>
          <a:outerShdw blurRad="50800" dist="50800" dir="5400000" algn="ctr" rotWithShape="0">
            <a:srgbClr val="000000">
              <a:alpha val="24000"/>
            </a:srgbClr>
          </a:outerShdw>
        </a:effectLst>
      </xdr:spPr>
    </xdr:pic>
    <xdr:clientData/>
  </xdr:twoCellAnchor>
  <xdr:twoCellAnchor>
    <xdr:from>
      <xdr:col>14</xdr:col>
      <xdr:colOff>238125</xdr:colOff>
      <xdr:row>6</xdr:row>
      <xdr:rowOff>166687</xdr:rowOff>
    </xdr:from>
    <xdr:to>
      <xdr:col>22</xdr:col>
      <xdr:colOff>166688</xdr:colOff>
      <xdr:row>11</xdr:row>
      <xdr:rowOff>47625</xdr:rowOff>
    </xdr:to>
    <xdr:sp macro="" textlink="">
      <xdr:nvSpPr>
        <xdr:cNvPr id="51" name="Rectangle: Rounded Corners 50">
          <a:extLst>
            <a:ext uri="{FF2B5EF4-FFF2-40B4-BE49-F238E27FC236}">
              <a16:creationId xmlns:a16="http://schemas.microsoft.com/office/drawing/2014/main" id="{AA7CB169-4335-49CB-AFE9-A04A2A7DBB30}"/>
            </a:ext>
          </a:extLst>
        </xdr:cNvPr>
        <xdr:cNvSpPr/>
      </xdr:nvSpPr>
      <xdr:spPr>
        <a:xfrm>
          <a:off x="8905875" y="1309687"/>
          <a:ext cx="4881563" cy="833438"/>
        </a:xfrm>
        <a:prstGeom prst="roundRect">
          <a:avLst>
            <a:gd name="adj" fmla="val 50000"/>
          </a:avLst>
        </a:prstGeom>
        <a:solidFill>
          <a:srgbClr val="011A1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18</xdr:col>
      <xdr:colOff>16636</xdr:colOff>
      <xdr:row>8</xdr:row>
      <xdr:rowOff>92603</xdr:rowOff>
    </xdr:from>
    <xdr:to>
      <xdr:col>18</xdr:col>
      <xdr:colOff>500061</xdr:colOff>
      <xdr:row>10</xdr:row>
      <xdr:rowOff>188147</xdr:rowOff>
    </xdr:to>
    <xdr:pic>
      <xdr:nvPicPr>
        <xdr:cNvPr id="44" name="Picture 43">
          <a:hlinkClick xmlns:r="http://schemas.openxmlformats.org/officeDocument/2006/relationships" r:id="rId9"/>
          <a:extLst>
            <a:ext uri="{FF2B5EF4-FFF2-40B4-BE49-F238E27FC236}">
              <a16:creationId xmlns:a16="http://schemas.microsoft.com/office/drawing/2014/main" id="{B7C5C02B-D7BE-4D3E-A49D-3052FC850CE2}"/>
            </a:ext>
          </a:extLst>
        </xdr:cNvPr>
        <xdr:cNvPicPr>
          <a:picLocks noChangeAspect="1"/>
        </xdr:cNvPicPr>
      </xdr:nvPicPr>
      <xdr:blipFill>
        <a:blip xmlns:r="http://schemas.openxmlformats.org/officeDocument/2006/relationships" r:embed="rId10">
          <a:alphaModFix amt="35000"/>
          <a:extLst>
            <a:ext uri="{28A0092B-C50C-407E-A947-70E740481C1C}">
              <a14:useLocalDpi xmlns:a14="http://schemas.microsoft.com/office/drawing/2010/main" val="0"/>
            </a:ext>
          </a:extLst>
        </a:blip>
        <a:stretch>
          <a:fillRect/>
        </a:stretch>
      </xdr:blipFill>
      <xdr:spPr>
        <a:xfrm flipH="1">
          <a:off x="11160886" y="1616603"/>
          <a:ext cx="483425" cy="476544"/>
        </a:xfrm>
        <a:prstGeom prst="rect">
          <a:avLst/>
        </a:prstGeom>
      </xdr:spPr>
    </xdr:pic>
    <xdr:clientData/>
  </xdr:twoCellAnchor>
  <xdr:twoCellAnchor editAs="oneCell">
    <xdr:from>
      <xdr:col>14</xdr:col>
      <xdr:colOff>550077</xdr:colOff>
      <xdr:row>8</xdr:row>
      <xdr:rowOff>73884</xdr:rowOff>
    </xdr:from>
    <xdr:to>
      <xdr:col>15</xdr:col>
      <xdr:colOff>428625</xdr:colOff>
      <xdr:row>10</xdr:row>
      <xdr:rowOff>183422</xdr:rowOff>
    </xdr:to>
    <xdr:pic>
      <xdr:nvPicPr>
        <xdr:cNvPr id="40" name="Picture 39">
          <a:hlinkClick xmlns:r="http://schemas.openxmlformats.org/officeDocument/2006/relationships" r:id="rId11"/>
          <a:extLst>
            <a:ext uri="{FF2B5EF4-FFF2-40B4-BE49-F238E27FC236}">
              <a16:creationId xmlns:a16="http://schemas.microsoft.com/office/drawing/2014/main" id="{8C0BBC1B-909E-40AB-A3A4-4897ED0736C2}"/>
            </a:ext>
          </a:extLst>
        </xdr:cNvPr>
        <xdr:cNvPicPr>
          <a:picLocks noChangeAspect="1"/>
        </xdr:cNvPicPr>
      </xdr:nvPicPr>
      <xdr:blipFill>
        <a:blip xmlns:r="http://schemas.openxmlformats.org/officeDocument/2006/relationships" r:embed="rId12">
          <a:alphaModFix amt="35000"/>
          <a:extLst>
            <a:ext uri="{28A0092B-C50C-407E-A947-70E740481C1C}">
              <a14:useLocalDpi xmlns:a14="http://schemas.microsoft.com/office/drawing/2010/main" val="0"/>
            </a:ext>
          </a:extLst>
        </a:blip>
        <a:stretch>
          <a:fillRect/>
        </a:stretch>
      </xdr:blipFill>
      <xdr:spPr>
        <a:xfrm flipH="1">
          <a:off x="9217827" y="1597884"/>
          <a:ext cx="497673" cy="490538"/>
        </a:xfrm>
        <a:prstGeom prst="rect">
          <a:avLst/>
        </a:prstGeom>
      </xdr:spPr>
    </xdr:pic>
    <xdr:clientData/>
  </xdr:twoCellAnchor>
  <xdr:twoCellAnchor editAs="oneCell">
    <xdr:from>
      <xdr:col>25</xdr:col>
      <xdr:colOff>381000</xdr:colOff>
      <xdr:row>10</xdr:row>
      <xdr:rowOff>-1</xdr:rowOff>
    </xdr:from>
    <xdr:to>
      <xdr:col>31</xdr:col>
      <xdr:colOff>610275</xdr:colOff>
      <xdr:row>13</xdr:row>
      <xdr:rowOff>184499</xdr:rowOff>
    </xdr:to>
    <mc:AlternateContent xmlns:mc="http://schemas.openxmlformats.org/markup-compatibility/2006" xmlns:a14="http://schemas.microsoft.com/office/drawing/2010/main">
      <mc:Choice Requires="a14">
        <xdr:graphicFrame macro="">
          <xdr:nvGraphicFramePr>
            <xdr:cNvPr id="39" name="Category 1">
              <a:extLst>
                <a:ext uri="{FF2B5EF4-FFF2-40B4-BE49-F238E27FC236}">
                  <a16:creationId xmlns:a16="http://schemas.microsoft.com/office/drawing/2014/main" id="{77CC509D-8DEB-4311-B5CC-7C0F49D31FFE}"/>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5859125" y="1904999"/>
              <a:ext cx="3944025" cy="75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119062</xdr:colOff>
      <xdr:row>8</xdr:row>
      <xdr:rowOff>38182</xdr:rowOff>
    </xdr:from>
    <xdr:to>
      <xdr:col>22</xdr:col>
      <xdr:colOff>0</xdr:colOff>
      <xdr:row>10</xdr:row>
      <xdr:rowOff>157245</xdr:rowOff>
    </xdr:to>
    <xdr:pic>
      <xdr:nvPicPr>
        <xdr:cNvPr id="27" name="Picture 26">
          <a:hlinkClick xmlns:r="http://schemas.openxmlformats.org/officeDocument/2006/relationships" r:id="rId13"/>
          <a:extLst>
            <a:ext uri="{FF2B5EF4-FFF2-40B4-BE49-F238E27FC236}">
              <a16:creationId xmlns:a16="http://schemas.microsoft.com/office/drawing/2014/main" id="{88B40D81-B342-45AA-9438-B84B5106CE62}"/>
            </a:ext>
          </a:extLst>
        </xdr:cNvPr>
        <xdr:cNvPicPr>
          <a:picLocks noChangeAspect="1"/>
        </xdr:cNvPicPr>
      </xdr:nvPicPr>
      <xdr:blipFill>
        <a:blip xmlns:r="http://schemas.openxmlformats.org/officeDocument/2006/relationships" r:embed="rId14">
          <a:alphaModFix amt="35000"/>
          <a:extLst>
            <a:ext uri="{28A0092B-C50C-407E-A947-70E740481C1C}">
              <a14:useLocalDpi xmlns:a14="http://schemas.microsoft.com/office/drawing/2010/main" val="0"/>
            </a:ext>
          </a:extLst>
        </a:blip>
        <a:stretch>
          <a:fillRect/>
        </a:stretch>
      </xdr:blipFill>
      <xdr:spPr>
        <a:xfrm>
          <a:off x="13120687" y="1562182"/>
          <a:ext cx="500063" cy="50006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oluwafemi" refreshedDate="45833.306653819447" createdVersion="7" refreshedVersion="7" minRefreshableVersion="3" recordCount="300" xr:uid="{B683A8FF-3EB2-4E8E-8B55-C41D83A15FE9}">
  <cacheSource type="worksheet">
    <worksheetSource name="Sheet1"/>
  </cacheSource>
  <cacheFields count="13">
    <cacheField name="OrderID" numFmtId="0">
      <sharedItems/>
    </cacheField>
    <cacheField name="Date" numFmtId="14">
      <sharedItems containsSemiMixedTypes="0" containsNonDate="0" containsDate="1" containsString="0" minDate="2023-01-02T00:00:00" maxDate="2024-12-27T00:00:00" count="255">
        <d v="2023-01-26T00:00:00"/>
        <d v="2024-08-27T00:00:00"/>
        <d v="2024-07-28T00:00:00"/>
        <d v="2024-04-04T00:00:00"/>
        <d v="2023-12-15T00:00:00"/>
        <d v="2023-04-05T00:00:00"/>
        <d v="2023-02-14T00:00:00"/>
        <d v="2024-07-19T00:00:00"/>
        <d v="2024-12-22T00:00:00"/>
        <d v="2023-08-27T00:00:00"/>
        <d v="2024-01-15T00:00:00"/>
        <d v="2024-09-15T00:00:00"/>
        <d v="2023-10-04T00:00:00"/>
        <d v="2023-02-02T00:00:00"/>
        <d v="2023-08-06T00:00:00"/>
        <d v="2023-09-29T00:00:00"/>
        <d v="2024-08-20T00:00:00"/>
        <d v="2023-04-04T00:00:00"/>
        <d v="2024-09-02T00:00:00"/>
        <d v="2024-07-20T00:00:00"/>
        <d v="2024-10-18T00:00:00"/>
        <d v="2023-09-27T00:00:00"/>
        <d v="2024-10-16T00:00:00"/>
        <d v="2024-09-05T00:00:00"/>
        <d v="2023-09-03T00:00:00"/>
        <d v="2024-05-12T00:00:00"/>
        <d v="2024-11-06T00:00:00"/>
        <d v="2023-08-05T00:00:00"/>
        <d v="2024-02-13T00:00:00"/>
        <d v="2023-08-19T00:00:00"/>
        <d v="2023-01-08T00:00:00"/>
        <d v="2023-12-05T00:00:00"/>
        <d v="2024-07-06T00:00:00"/>
        <d v="2023-09-06T00:00:00"/>
        <d v="2023-12-29T00:00:00"/>
        <d v="2023-03-04T00:00:00"/>
        <d v="2023-07-16T00:00:00"/>
        <d v="2024-04-18T00:00:00"/>
        <d v="2023-02-21T00:00:00"/>
        <d v="2024-02-21T00:00:00"/>
        <d v="2024-01-24T00:00:00"/>
        <d v="2024-03-09T00:00:00"/>
        <d v="2023-08-11T00:00:00"/>
        <d v="2023-02-28T00:00:00"/>
        <d v="2024-11-22T00:00:00"/>
        <d v="2024-08-15T00:00:00"/>
        <d v="2023-09-25T00:00:00"/>
        <d v="2023-05-15T00:00:00"/>
        <d v="2024-04-14T00:00:00"/>
        <d v="2024-06-02T00:00:00"/>
        <d v="2024-01-14T00:00:00"/>
        <d v="2024-09-18T00:00:00"/>
        <d v="2023-05-18T00:00:00"/>
        <d v="2023-10-06T00:00:00"/>
        <d v="2024-06-01T00:00:00"/>
        <d v="2024-10-11T00:00:00"/>
        <d v="2024-10-14T00:00:00"/>
        <d v="2024-07-12T00:00:00"/>
        <d v="2023-05-11T00:00:00"/>
        <d v="2023-08-04T00:00:00"/>
        <d v="2024-09-27T00:00:00"/>
        <d v="2024-02-27T00:00:00"/>
        <d v="2023-10-01T00:00:00"/>
        <d v="2023-08-16T00:00:00"/>
        <d v="2023-08-17T00:00:00"/>
        <d v="2023-10-13T00:00:00"/>
        <d v="2023-01-29T00:00:00"/>
        <d v="2023-02-09T00:00:00"/>
        <d v="2024-09-12T00:00:00"/>
        <d v="2023-02-15T00:00:00"/>
        <d v="2024-01-08T00:00:00"/>
        <d v="2024-11-10T00:00:00"/>
        <d v="2023-12-01T00:00:00"/>
        <d v="2024-11-11T00:00:00"/>
        <d v="2024-02-20T00:00:00"/>
        <d v="2024-08-16T00:00:00"/>
        <d v="2024-06-07T00:00:00"/>
        <d v="2024-11-05T00:00:00"/>
        <d v="2023-04-06T00:00:00"/>
        <d v="2024-02-29T00:00:00"/>
        <d v="2023-09-07T00:00:00"/>
        <d v="2023-08-13T00:00:00"/>
        <d v="2024-07-24T00:00:00"/>
        <d v="2024-11-14T00:00:00"/>
        <d v="2024-07-15T00:00:00"/>
        <d v="2023-09-23T00:00:00"/>
        <d v="2024-10-03T00:00:00"/>
        <d v="2023-08-25T00:00:00"/>
        <d v="2024-02-22T00:00:00"/>
        <d v="2024-02-03T00:00:00"/>
        <d v="2024-05-03T00:00:00"/>
        <d v="2024-07-05T00:00:00"/>
        <d v="2023-10-07T00:00:00"/>
        <d v="2023-06-19T00:00:00"/>
        <d v="2024-02-08T00:00:00"/>
        <d v="2023-05-19T00:00:00"/>
        <d v="2024-04-10T00:00:00"/>
        <d v="2023-09-16T00:00:00"/>
        <d v="2023-08-18T00:00:00"/>
        <d v="2023-07-24T00:00:00"/>
        <d v="2024-07-31T00:00:00"/>
        <d v="2023-04-21T00:00:00"/>
        <d v="2024-02-11T00:00:00"/>
        <d v="2023-04-15T00:00:00"/>
        <d v="2023-12-22T00:00:00"/>
        <d v="2023-01-13T00:00:00"/>
        <d v="2024-12-25T00:00:00"/>
        <d v="2024-09-22T00:00:00"/>
        <d v="2023-11-27T00:00:00"/>
        <d v="2024-04-20T00:00:00"/>
        <d v="2023-11-29T00:00:00"/>
        <d v="2023-10-14T00:00:00"/>
        <d v="2023-03-29T00:00:00"/>
        <d v="2024-10-23T00:00:00"/>
        <d v="2024-02-19T00:00:00"/>
        <d v="2024-03-11T00:00:00"/>
        <d v="2023-09-15T00:00:00"/>
        <d v="2023-04-13T00:00:00"/>
        <d v="2024-12-26T00:00:00"/>
        <d v="2024-12-15T00:00:00"/>
        <d v="2024-08-10T00:00:00"/>
        <d v="2024-08-13T00:00:00"/>
        <d v="2023-09-12T00:00:00"/>
        <d v="2024-06-19T00:00:00"/>
        <d v="2023-11-09T00:00:00"/>
        <d v="2023-08-01T00:00:00"/>
        <d v="2023-10-26T00:00:00"/>
        <d v="2023-03-14T00:00:00"/>
        <d v="2023-03-15T00:00:00"/>
        <d v="2024-03-25T00:00:00"/>
        <d v="2024-05-27T00:00:00"/>
        <d v="2024-11-19T00:00:00"/>
        <d v="2024-06-15T00:00:00"/>
        <d v="2024-10-12T00:00:00"/>
        <d v="2023-11-25T00:00:00"/>
        <d v="2023-10-23T00:00:00"/>
        <d v="2023-11-19T00:00:00"/>
        <d v="2024-11-04T00:00:00"/>
        <d v="2024-09-29T00:00:00"/>
        <d v="2024-07-16T00:00:00"/>
        <d v="2023-05-05T00:00:00"/>
        <d v="2023-11-15T00:00:00"/>
        <d v="2024-04-17T00:00:00"/>
        <d v="2024-06-05T00:00:00"/>
        <d v="2024-04-12T00:00:00"/>
        <d v="2023-03-13T00:00:00"/>
        <d v="2023-01-03T00:00:00"/>
        <d v="2023-06-02T00:00:00"/>
        <d v="2024-04-11T00:00:00"/>
        <d v="2023-08-28T00:00:00"/>
        <d v="2024-01-31T00:00:00"/>
        <d v="2024-02-24T00:00:00"/>
        <d v="2024-09-30T00:00:00"/>
        <d v="2023-11-21T00:00:00"/>
        <d v="2024-10-08T00:00:00"/>
        <d v="2024-10-10T00:00:00"/>
        <d v="2024-06-27T00:00:00"/>
        <d v="2023-03-22T00:00:00"/>
        <d v="2024-11-13T00:00:00"/>
        <d v="2023-03-17T00:00:00"/>
        <d v="2024-12-07T00:00:00"/>
        <d v="2023-04-20T00:00:00"/>
        <d v="2023-01-23T00:00:00"/>
        <d v="2024-10-05T00:00:00"/>
        <d v="2023-02-04T00:00:00"/>
        <d v="2024-03-01T00:00:00"/>
        <d v="2023-06-18T00:00:00"/>
        <d v="2023-04-28T00:00:00"/>
        <d v="2024-10-15T00:00:00"/>
        <d v="2024-09-16T00:00:00"/>
        <d v="2024-10-26T00:00:00"/>
        <d v="2024-05-19T00:00:00"/>
        <d v="2024-04-09T00:00:00"/>
        <d v="2024-08-24T00:00:00"/>
        <d v="2024-01-07T00:00:00"/>
        <d v="2024-11-09T00:00:00"/>
        <d v="2023-12-08T00:00:00"/>
        <d v="2024-07-21T00:00:00"/>
        <d v="2023-06-01T00:00:00"/>
        <d v="2024-07-07T00:00:00"/>
        <d v="2023-01-16T00:00:00"/>
        <d v="2023-06-28T00:00:00"/>
        <d v="2023-03-07T00:00:00"/>
        <d v="2024-04-07T00:00:00"/>
        <d v="2024-12-03T00:00:00"/>
        <d v="2023-11-26T00:00:00"/>
        <d v="2024-01-26T00:00:00"/>
        <d v="2023-04-12T00:00:00"/>
        <d v="2024-03-16T00:00:00"/>
        <d v="2023-06-06T00:00:00"/>
        <d v="2023-04-09T00:00:00"/>
        <d v="2024-11-17T00:00:00"/>
        <d v="2023-10-22T00:00:00"/>
        <d v="2023-06-08T00:00:00"/>
        <d v="2023-12-26T00:00:00"/>
        <d v="2024-01-21T00:00:00"/>
        <d v="2024-08-04T00:00:00"/>
        <d v="2024-11-21T00:00:00"/>
        <d v="2023-04-24T00:00:00"/>
        <d v="2023-02-16T00:00:00"/>
        <d v="2023-11-05T00:00:00"/>
        <d v="2023-05-03T00:00:00"/>
        <d v="2024-06-29T00:00:00"/>
        <d v="2024-08-12T00:00:00"/>
        <d v="2024-08-26T00:00:00"/>
        <d v="2023-08-15T00:00:00"/>
        <d v="2023-08-30T00:00:00"/>
        <d v="2024-11-02T00:00:00"/>
        <d v="2024-10-04T00:00:00"/>
        <d v="2023-10-09T00:00:00"/>
        <d v="2024-09-21T00:00:00"/>
        <d v="2024-04-05T00:00:00"/>
        <d v="2023-03-05T00:00:00"/>
        <d v="2024-05-31T00:00:00"/>
        <d v="2023-10-18T00:00:00"/>
        <d v="2024-07-26T00:00:00"/>
        <d v="2023-08-08T00:00:00"/>
        <d v="2024-11-08T00:00:00"/>
        <d v="2023-06-07T00:00:00"/>
        <d v="2024-03-24T00:00:00"/>
        <d v="2024-09-17T00:00:00"/>
        <d v="2023-11-13T00:00:00"/>
        <d v="2024-01-16T00:00:00"/>
        <d v="2023-10-19T00:00:00"/>
        <d v="2024-03-23T00:00:00"/>
        <d v="2023-01-28T00:00:00"/>
        <d v="2023-03-25T00:00:00"/>
        <d v="2023-05-30T00:00:00"/>
        <d v="2024-12-23T00:00:00"/>
        <d v="2023-09-20T00:00:00"/>
        <d v="2024-10-09T00:00:00"/>
        <d v="2023-01-02T00:00:00"/>
        <d v="2024-06-20T00:00:00"/>
        <d v="2024-02-04T00:00:00"/>
        <d v="2023-01-17T00:00:00"/>
        <d v="2024-08-18T00:00:00"/>
        <d v="2024-12-02T00:00:00"/>
        <d v="2023-03-06T00:00:00"/>
        <d v="2023-11-20T00:00:00"/>
        <d v="2023-09-17T00:00:00"/>
        <d v="2024-03-26T00:00:00"/>
        <d v="2024-01-12T00:00:00"/>
        <d v="2023-04-16T00:00:00"/>
        <d v="2023-06-20T00:00:00"/>
        <d v="2023-02-01T00:00:00"/>
        <d v="2023-05-10T00:00:00"/>
        <d v="2024-08-03T00:00:00"/>
        <d v="2024-03-30T00:00:00"/>
        <d v="2024-10-27T00:00:00"/>
        <d v="2024-05-26T00:00:00"/>
        <d v="2024-12-21T00:00:00"/>
        <d v="2023-03-31T00:00:00"/>
        <d v="2023-11-04T00:00:00"/>
        <d v="2024-01-06T00:00:00"/>
        <d v="2024-05-20T00:00:00"/>
      </sharedItems>
      <fieldGroup par="12" base="1">
        <rangePr groupBy="months" startDate="2023-01-02T00:00:00" endDate="2024-12-27T00:00:00"/>
        <groupItems count="14">
          <s v="&lt;02/01/2023"/>
          <s v="Jan"/>
          <s v="Feb"/>
          <s v="Mar"/>
          <s v="Apr"/>
          <s v="May"/>
          <s v="Jun"/>
          <s v="Jul"/>
          <s v="Aug"/>
          <s v="Sep"/>
          <s v="Oct"/>
          <s v="Nov"/>
          <s v="Dec"/>
          <s v="&gt;27/12/2024"/>
        </groupItems>
      </fieldGroup>
    </cacheField>
    <cacheField name="Month" numFmtId="0">
      <sharedItems count="12">
        <s v="Jan"/>
        <s v="Aug"/>
        <s v="Jul"/>
        <s v="Apr"/>
        <s v="Dec"/>
        <s v="Feb"/>
        <s v="Sep"/>
        <s v="Oct"/>
        <s v="May"/>
        <s v="Nov"/>
        <s v="Mar"/>
        <s v="Jun"/>
      </sharedItems>
    </cacheField>
    <cacheField name="Year" numFmtId="0">
      <sharedItems containsSemiMixedTypes="0" containsString="0" containsNumber="1" containsInteger="1" minValue="2023" maxValue="2024" count="2">
        <n v="2023"/>
        <n v="2024"/>
      </sharedItems>
    </cacheField>
    <cacheField name="Product" numFmtId="0">
      <sharedItems count="6">
        <s v="Printer"/>
        <s v="Laptop"/>
        <s v="Mouse"/>
        <s v="Monitor"/>
        <s v="Keyboard"/>
        <s v="Headphones"/>
      </sharedItems>
    </cacheField>
    <cacheField name="Category" numFmtId="0">
      <sharedItems count="2">
        <s v="Electronics"/>
        <s v="Accessories"/>
      </sharedItems>
    </cacheField>
    <cacheField name="Region" numFmtId="0">
      <sharedItems count="4">
        <s v="East"/>
        <s v="West"/>
        <s v="South"/>
        <s v="North"/>
      </sharedItems>
    </cacheField>
    <cacheField name="Sales" numFmtId="0">
      <sharedItems containsSemiMixedTypes="0" containsString="0" containsNumber="1" minValue="87.11" maxValue="11969.38"/>
    </cacheField>
    <cacheField name="Quantity" numFmtId="0">
      <sharedItems containsSemiMixedTypes="0" containsString="0" containsNumber="1" containsInteger="1" minValue="1" maxValue="10" count="10">
        <n v="5"/>
        <n v="7"/>
        <n v="4"/>
        <n v="10"/>
        <n v="8"/>
        <n v="2"/>
        <n v="6"/>
        <n v="3"/>
        <n v="9"/>
        <n v="1"/>
      </sharedItems>
    </cacheField>
    <cacheField name="Cost" numFmtId="0">
      <sharedItems containsSemiMixedTypes="0" containsString="0" containsNumber="1" minValue="21.32" maxValue="798.79"/>
    </cacheField>
    <cacheField name="profit" numFmtId="0" formula="Sales-Cost" databaseField="0"/>
    <cacheField name="Quarters" numFmtId="0" databaseField="0">
      <fieldGroup base="1">
        <rangePr groupBy="quarters" startDate="2023-01-02T00:00:00" endDate="2024-12-27T00:00:00"/>
        <groupItems count="6">
          <s v="&lt;02/01/2023"/>
          <s v="Qtr1"/>
          <s v="Qtr2"/>
          <s v="Qtr3"/>
          <s v="Qtr4"/>
          <s v="&gt;27/12/2024"/>
        </groupItems>
      </fieldGroup>
    </cacheField>
    <cacheField name="Years" numFmtId="0" databaseField="0">
      <fieldGroup base="1">
        <rangePr groupBy="years" startDate="2023-01-02T00:00:00" endDate="2024-12-27T00:00:00"/>
        <groupItems count="4">
          <s v="&lt;02/01/2023"/>
          <s v="2023"/>
          <s v="2024"/>
          <s v="&gt;27/12/2024"/>
        </groupItems>
      </fieldGroup>
    </cacheField>
  </cacheFields>
  <extLst>
    <ext xmlns:x14="http://schemas.microsoft.com/office/spreadsheetml/2009/9/main" uri="{725AE2AE-9491-48be-B2B4-4EB974FC3084}">
      <x14:pivotCacheDefinition pivotCacheId="6091922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ORD0001"/>
    <x v="0"/>
    <x v="0"/>
    <x v="0"/>
    <x v="0"/>
    <x v="0"/>
    <x v="0"/>
    <n v="1219.5"/>
    <x v="0"/>
    <n v="211.02"/>
  </r>
  <r>
    <s v="ORD0002"/>
    <x v="1"/>
    <x v="1"/>
    <x v="1"/>
    <x v="1"/>
    <x v="0"/>
    <x v="0"/>
    <n v="356.63"/>
    <x v="1"/>
    <n v="44.79"/>
  </r>
  <r>
    <s v="ORD0003"/>
    <x v="2"/>
    <x v="2"/>
    <x v="1"/>
    <x v="2"/>
    <x v="1"/>
    <x v="0"/>
    <n v="3194.55"/>
    <x v="2"/>
    <n v="578.5"/>
  </r>
  <r>
    <s v="ORD0004"/>
    <x v="3"/>
    <x v="3"/>
    <x v="1"/>
    <x v="3"/>
    <x v="0"/>
    <x v="1"/>
    <n v="3430.95"/>
    <x v="3"/>
    <n v="236.99"/>
  </r>
  <r>
    <s v="ORD0005"/>
    <x v="4"/>
    <x v="4"/>
    <x v="0"/>
    <x v="2"/>
    <x v="1"/>
    <x v="2"/>
    <n v="1047.44"/>
    <x v="0"/>
    <n v="141.27000000000001"/>
  </r>
  <r>
    <s v="ORD0006"/>
    <x v="5"/>
    <x v="3"/>
    <x v="0"/>
    <x v="4"/>
    <x v="1"/>
    <x v="0"/>
    <n v="961.37"/>
    <x v="1"/>
    <n v="95.44"/>
  </r>
  <r>
    <s v="ORD0007"/>
    <x v="6"/>
    <x v="5"/>
    <x v="0"/>
    <x v="5"/>
    <x v="1"/>
    <x v="3"/>
    <n v="5221.42"/>
    <x v="4"/>
    <n v="438.26"/>
  </r>
  <r>
    <s v="ORD0008"/>
    <x v="7"/>
    <x v="2"/>
    <x v="1"/>
    <x v="3"/>
    <x v="0"/>
    <x v="0"/>
    <n v="4493.2"/>
    <x v="0"/>
    <n v="666.94"/>
  </r>
  <r>
    <s v="ORD0009"/>
    <x v="8"/>
    <x v="4"/>
    <x v="1"/>
    <x v="4"/>
    <x v="1"/>
    <x v="1"/>
    <n v="132.79"/>
    <x v="5"/>
    <n v="55.74"/>
  </r>
  <r>
    <s v="ORD0010"/>
    <x v="9"/>
    <x v="1"/>
    <x v="0"/>
    <x v="4"/>
    <x v="1"/>
    <x v="0"/>
    <n v="811.1"/>
    <x v="5"/>
    <n v="316.5"/>
  </r>
  <r>
    <s v="ORD0011"/>
    <x v="10"/>
    <x v="0"/>
    <x v="1"/>
    <x v="4"/>
    <x v="1"/>
    <x v="1"/>
    <n v="1328.1"/>
    <x v="6"/>
    <n v="183.42"/>
  </r>
  <r>
    <s v="ORD0012"/>
    <x v="11"/>
    <x v="6"/>
    <x v="1"/>
    <x v="0"/>
    <x v="0"/>
    <x v="0"/>
    <n v="1569.15"/>
    <x v="7"/>
    <n v="436.63"/>
  </r>
  <r>
    <s v="ORD0013"/>
    <x v="12"/>
    <x v="7"/>
    <x v="0"/>
    <x v="3"/>
    <x v="0"/>
    <x v="2"/>
    <n v="2117.1999999999998"/>
    <x v="8"/>
    <n v="191.3"/>
  </r>
  <r>
    <s v="ORD0014"/>
    <x v="13"/>
    <x v="5"/>
    <x v="0"/>
    <x v="1"/>
    <x v="0"/>
    <x v="1"/>
    <n v="2250.09"/>
    <x v="6"/>
    <n v="332.91"/>
  </r>
  <r>
    <s v="ORD0015"/>
    <x v="14"/>
    <x v="1"/>
    <x v="0"/>
    <x v="5"/>
    <x v="1"/>
    <x v="3"/>
    <n v="3853.23"/>
    <x v="4"/>
    <n v="328.59"/>
  </r>
  <r>
    <s v="ORD0016"/>
    <x v="15"/>
    <x v="6"/>
    <x v="0"/>
    <x v="3"/>
    <x v="0"/>
    <x v="1"/>
    <n v="843.88"/>
    <x v="7"/>
    <n v="212.37"/>
  </r>
  <r>
    <s v="ORD0017"/>
    <x v="16"/>
    <x v="1"/>
    <x v="1"/>
    <x v="4"/>
    <x v="1"/>
    <x v="2"/>
    <n v="3172.52"/>
    <x v="1"/>
    <n v="302.36"/>
  </r>
  <r>
    <s v="ORD0018"/>
    <x v="17"/>
    <x v="3"/>
    <x v="0"/>
    <x v="2"/>
    <x v="1"/>
    <x v="2"/>
    <n v="803.11"/>
    <x v="9"/>
    <n v="691.66"/>
  </r>
  <r>
    <s v="ORD0019"/>
    <x v="18"/>
    <x v="6"/>
    <x v="1"/>
    <x v="2"/>
    <x v="1"/>
    <x v="2"/>
    <n v="856.87"/>
    <x v="5"/>
    <n v="320.12"/>
  </r>
  <r>
    <s v="ORD0020"/>
    <x v="19"/>
    <x v="2"/>
    <x v="1"/>
    <x v="3"/>
    <x v="0"/>
    <x v="3"/>
    <n v="630.91"/>
    <x v="9"/>
    <n v="550.62"/>
  </r>
  <r>
    <s v="ORD0021"/>
    <x v="20"/>
    <x v="7"/>
    <x v="1"/>
    <x v="5"/>
    <x v="1"/>
    <x v="3"/>
    <n v="817.92"/>
    <x v="6"/>
    <n v="107.01"/>
  </r>
  <r>
    <s v="ORD0022"/>
    <x v="21"/>
    <x v="6"/>
    <x v="0"/>
    <x v="3"/>
    <x v="0"/>
    <x v="0"/>
    <n v="7204.65"/>
    <x v="8"/>
    <n v="614.33000000000004"/>
  </r>
  <r>
    <s v="ORD0023"/>
    <x v="22"/>
    <x v="7"/>
    <x v="1"/>
    <x v="1"/>
    <x v="0"/>
    <x v="3"/>
    <n v="5172.8599999999997"/>
    <x v="8"/>
    <n v="495"/>
  </r>
  <r>
    <s v="ORD0024"/>
    <x v="23"/>
    <x v="6"/>
    <x v="1"/>
    <x v="2"/>
    <x v="1"/>
    <x v="0"/>
    <n v="2755.02"/>
    <x v="6"/>
    <n v="401.11"/>
  </r>
  <r>
    <s v="ORD0025"/>
    <x v="24"/>
    <x v="6"/>
    <x v="0"/>
    <x v="4"/>
    <x v="1"/>
    <x v="3"/>
    <n v="275.83999999999997"/>
    <x v="9"/>
    <n v="207.88"/>
  </r>
  <r>
    <s v="ORD0026"/>
    <x v="25"/>
    <x v="8"/>
    <x v="1"/>
    <x v="1"/>
    <x v="0"/>
    <x v="0"/>
    <n v="2055.84"/>
    <x v="5"/>
    <n v="782.83"/>
  </r>
  <r>
    <s v="ORD0027"/>
    <x v="26"/>
    <x v="9"/>
    <x v="1"/>
    <x v="2"/>
    <x v="1"/>
    <x v="1"/>
    <n v="7075.97"/>
    <x v="4"/>
    <n v="758.54"/>
  </r>
  <r>
    <s v="ORD0028"/>
    <x v="27"/>
    <x v="1"/>
    <x v="0"/>
    <x v="5"/>
    <x v="1"/>
    <x v="2"/>
    <n v="7542.93"/>
    <x v="8"/>
    <n v="609.11"/>
  </r>
  <r>
    <s v="ORD0029"/>
    <x v="28"/>
    <x v="5"/>
    <x v="1"/>
    <x v="0"/>
    <x v="0"/>
    <x v="3"/>
    <n v="2836.67"/>
    <x v="6"/>
    <n v="361.72"/>
  </r>
  <r>
    <s v="ORD0030"/>
    <x v="29"/>
    <x v="1"/>
    <x v="0"/>
    <x v="1"/>
    <x v="0"/>
    <x v="1"/>
    <n v="757.69"/>
    <x v="5"/>
    <n v="283.70999999999998"/>
  </r>
  <r>
    <s v="ORD0031"/>
    <x v="30"/>
    <x v="0"/>
    <x v="0"/>
    <x v="2"/>
    <x v="1"/>
    <x v="1"/>
    <n v="1285.6099999999999"/>
    <x v="5"/>
    <n v="572.12"/>
  </r>
  <r>
    <s v="ORD0032"/>
    <x v="31"/>
    <x v="4"/>
    <x v="0"/>
    <x v="1"/>
    <x v="0"/>
    <x v="0"/>
    <n v="1020.09"/>
    <x v="5"/>
    <n v="421.04"/>
  </r>
  <r>
    <s v="ORD0033"/>
    <x v="32"/>
    <x v="2"/>
    <x v="1"/>
    <x v="3"/>
    <x v="0"/>
    <x v="1"/>
    <n v="2546.5300000000002"/>
    <x v="7"/>
    <n v="584.22"/>
  </r>
  <r>
    <s v="ORD0034"/>
    <x v="33"/>
    <x v="6"/>
    <x v="0"/>
    <x v="5"/>
    <x v="1"/>
    <x v="2"/>
    <n v="6114.64"/>
    <x v="4"/>
    <n v="649.85"/>
  </r>
  <r>
    <s v="ORD0035"/>
    <x v="34"/>
    <x v="4"/>
    <x v="0"/>
    <x v="1"/>
    <x v="0"/>
    <x v="2"/>
    <n v="3447.05"/>
    <x v="1"/>
    <n v="340.66"/>
  </r>
  <r>
    <s v="ORD0036"/>
    <x v="35"/>
    <x v="10"/>
    <x v="0"/>
    <x v="1"/>
    <x v="0"/>
    <x v="0"/>
    <n v="5845.79"/>
    <x v="1"/>
    <n v="588.01"/>
  </r>
  <r>
    <s v="ORD0037"/>
    <x v="36"/>
    <x v="2"/>
    <x v="0"/>
    <x v="1"/>
    <x v="0"/>
    <x v="1"/>
    <n v="2026.83"/>
    <x v="2"/>
    <n v="438.3"/>
  </r>
  <r>
    <s v="ORD0038"/>
    <x v="37"/>
    <x v="3"/>
    <x v="1"/>
    <x v="2"/>
    <x v="1"/>
    <x v="3"/>
    <n v="3173.92"/>
    <x v="2"/>
    <n v="702.1"/>
  </r>
  <r>
    <s v="ORD0039"/>
    <x v="38"/>
    <x v="5"/>
    <x v="0"/>
    <x v="5"/>
    <x v="1"/>
    <x v="0"/>
    <n v="8998.33"/>
    <x v="8"/>
    <n v="672.1"/>
  </r>
  <r>
    <s v="ORD0040"/>
    <x v="39"/>
    <x v="5"/>
    <x v="1"/>
    <x v="2"/>
    <x v="1"/>
    <x v="1"/>
    <n v="4574.24"/>
    <x v="4"/>
    <n v="395.46"/>
  </r>
  <r>
    <s v="ORD0041"/>
    <x v="40"/>
    <x v="0"/>
    <x v="1"/>
    <x v="1"/>
    <x v="0"/>
    <x v="1"/>
    <n v="951.04"/>
    <x v="9"/>
    <n v="788.54"/>
  </r>
  <r>
    <s v="ORD0042"/>
    <x v="41"/>
    <x v="10"/>
    <x v="1"/>
    <x v="3"/>
    <x v="0"/>
    <x v="3"/>
    <n v="6248.51"/>
    <x v="8"/>
    <n v="536.26"/>
  </r>
  <r>
    <s v="ORD0043"/>
    <x v="42"/>
    <x v="1"/>
    <x v="0"/>
    <x v="2"/>
    <x v="1"/>
    <x v="3"/>
    <n v="621.25"/>
    <x v="9"/>
    <n v="471.76"/>
  </r>
  <r>
    <s v="ORD0044"/>
    <x v="43"/>
    <x v="5"/>
    <x v="0"/>
    <x v="0"/>
    <x v="0"/>
    <x v="3"/>
    <n v="618.9"/>
    <x v="9"/>
    <n v="475.66"/>
  </r>
  <r>
    <s v="ORD0045"/>
    <x v="43"/>
    <x v="5"/>
    <x v="0"/>
    <x v="5"/>
    <x v="1"/>
    <x v="1"/>
    <n v="871.83"/>
    <x v="8"/>
    <n v="82.49"/>
  </r>
  <r>
    <s v="ORD0046"/>
    <x v="44"/>
    <x v="9"/>
    <x v="1"/>
    <x v="5"/>
    <x v="1"/>
    <x v="0"/>
    <n v="1978.34"/>
    <x v="2"/>
    <n v="334.94"/>
  </r>
  <r>
    <s v="ORD0047"/>
    <x v="45"/>
    <x v="1"/>
    <x v="1"/>
    <x v="5"/>
    <x v="1"/>
    <x v="1"/>
    <n v="577.72"/>
    <x v="3"/>
    <n v="51"/>
  </r>
  <r>
    <s v="ORD0048"/>
    <x v="46"/>
    <x v="6"/>
    <x v="0"/>
    <x v="0"/>
    <x v="0"/>
    <x v="3"/>
    <n v="2659.17"/>
    <x v="2"/>
    <n v="542.39"/>
  </r>
  <r>
    <s v="ORD0049"/>
    <x v="47"/>
    <x v="8"/>
    <x v="0"/>
    <x v="4"/>
    <x v="1"/>
    <x v="2"/>
    <n v="2771.33"/>
    <x v="0"/>
    <n v="376.64"/>
  </r>
  <r>
    <s v="ORD0050"/>
    <x v="48"/>
    <x v="3"/>
    <x v="1"/>
    <x v="1"/>
    <x v="0"/>
    <x v="0"/>
    <n v="11969.38"/>
    <x v="3"/>
    <n v="798.79"/>
  </r>
  <r>
    <s v="ORD0051"/>
    <x v="49"/>
    <x v="11"/>
    <x v="1"/>
    <x v="1"/>
    <x v="0"/>
    <x v="1"/>
    <n v="764.34"/>
    <x v="0"/>
    <n v="123.32"/>
  </r>
  <r>
    <s v="ORD0052"/>
    <x v="50"/>
    <x v="0"/>
    <x v="1"/>
    <x v="1"/>
    <x v="0"/>
    <x v="1"/>
    <n v="1025.24"/>
    <x v="0"/>
    <n v="143.04"/>
  </r>
  <r>
    <s v="ORD0053"/>
    <x v="51"/>
    <x v="6"/>
    <x v="1"/>
    <x v="0"/>
    <x v="0"/>
    <x v="3"/>
    <n v="335.17"/>
    <x v="8"/>
    <n v="26.1"/>
  </r>
  <r>
    <s v="ORD0054"/>
    <x v="52"/>
    <x v="8"/>
    <x v="0"/>
    <x v="4"/>
    <x v="1"/>
    <x v="0"/>
    <n v="628.72"/>
    <x v="0"/>
    <n v="110.03"/>
  </r>
  <r>
    <s v="ORD0055"/>
    <x v="53"/>
    <x v="7"/>
    <x v="0"/>
    <x v="5"/>
    <x v="1"/>
    <x v="1"/>
    <n v="3410.54"/>
    <x v="0"/>
    <n v="491.77"/>
  </r>
  <r>
    <s v="ORD0056"/>
    <x v="54"/>
    <x v="11"/>
    <x v="1"/>
    <x v="2"/>
    <x v="1"/>
    <x v="3"/>
    <n v="2527"/>
    <x v="4"/>
    <n v="215.87"/>
  </r>
  <r>
    <s v="ORD0057"/>
    <x v="55"/>
    <x v="7"/>
    <x v="1"/>
    <x v="1"/>
    <x v="0"/>
    <x v="0"/>
    <n v="5217.38"/>
    <x v="1"/>
    <n v="666.89"/>
  </r>
  <r>
    <s v="ORD0058"/>
    <x v="56"/>
    <x v="7"/>
    <x v="1"/>
    <x v="4"/>
    <x v="1"/>
    <x v="1"/>
    <n v="932.21"/>
    <x v="0"/>
    <n v="146.03"/>
  </r>
  <r>
    <s v="ORD0059"/>
    <x v="2"/>
    <x v="2"/>
    <x v="1"/>
    <x v="0"/>
    <x v="0"/>
    <x v="2"/>
    <n v="158.53"/>
    <x v="9"/>
    <n v="107.26"/>
  </r>
  <r>
    <s v="ORD0060"/>
    <x v="57"/>
    <x v="2"/>
    <x v="1"/>
    <x v="0"/>
    <x v="0"/>
    <x v="1"/>
    <n v="894.42"/>
    <x v="9"/>
    <n v="670.98"/>
  </r>
  <r>
    <s v="ORD0061"/>
    <x v="58"/>
    <x v="8"/>
    <x v="0"/>
    <x v="2"/>
    <x v="1"/>
    <x v="2"/>
    <n v="380.14"/>
    <x v="9"/>
    <n v="260.44"/>
  </r>
  <r>
    <s v="ORD0062"/>
    <x v="59"/>
    <x v="1"/>
    <x v="0"/>
    <x v="1"/>
    <x v="0"/>
    <x v="3"/>
    <n v="2682.62"/>
    <x v="2"/>
    <n v="540.21"/>
  </r>
  <r>
    <s v="ORD0063"/>
    <x v="60"/>
    <x v="6"/>
    <x v="1"/>
    <x v="5"/>
    <x v="1"/>
    <x v="2"/>
    <n v="2659.75"/>
    <x v="7"/>
    <n v="742.1"/>
  </r>
  <r>
    <s v="ORD0064"/>
    <x v="61"/>
    <x v="5"/>
    <x v="1"/>
    <x v="2"/>
    <x v="1"/>
    <x v="1"/>
    <n v="235.02"/>
    <x v="9"/>
    <n v="159.9"/>
  </r>
  <r>
    <s v="ORD0065"/>
    <x v="62"/>
    <x v="7"/>
    <x v="0"/>
    <x v="3"/>
    <x v="0"/>
    <x v="1"/>
    <n v="2174.9499999999998"/>
    <x v="7"/>
    <n v="634.15"/>
  </r>
  <r>
    <s v="ORD0066"/>
    <x v="63"/>
    <x v="1"/>
    <x v="0"/>
    <x v="1"/>
    <x v="0"/>
    <x v="2"/>
    <n v="3374.36"/>
    <x v="2"/>
    <n v="656.94"/>
  </r>
  <r>
    <s v="ORD0067"/>
    <x v="64"/>
    <x v="1"/>
    <x v="0"/>
    <x v="4"/>
    <x v="1"/>
    <x v="1"/>
    <n v="673.56"/>
    <x v="9"/>
    <n v="534.83000000000004"/>
  </r>
  <r>
    <s v="ORD0068"/>
    <x v="65"/>
    <x v="7"/>
    <x v="0"/>
    <x v="4"/>
    <x v="1"/>
    <x v="0"/>
    <n v="3933.52"/>
    <x v="6"/>
    <n v="520.36"/>
  </r>
  <r>
    <s v="ORD0069"/>
    <x v="66"/>
    <x v="0"/>
    <x v="0"/>
    <x v="5"/>
    <x v="1"/>
    <x v="3"/>
    <n v="1696.13"/>
    <x v="5"/>
    <n v="704.09"/>
  </r>
  <r>
    <s v="ORD0070"/>
    <x v="67"/>
    <x v="5"/>
    <x v="0"/>
    <x v="5"/>
    <x v="1"/>
    <x v="3"/>
    <n v="1201.94"/>
    <x v="5"/>
    <n v="485.33"/>
  </r>
  <r>
    <s v="ORD0071"/>
    <x v="68"/>
    <x v="6"/>
    <x v="1"/>
    <x v="4"/>
    <x v="1"/>
    <x v="2"/>
    <n v="1447.83"/>
    <x v="8"/>
    <n v="110.2"/>
  </r>
  <r>
    <s v="ORD0072"/>
    <x v="69"/>
    <x v="5"/>
    <x v="0"/>
    <x v="2"/>
    <x v="1"/>
    <x v="3"/>
    <n v="219.42"/>
    <x v="1"/>
    <n v="21.32"/>
  </r>
  <r>
    <s v="ORD0073"/>
    <x v="70"/>
    <x v="0"/>
    <x v="1"/>
    <x v="5"/>
    <x v="1"/>
    <x v="1"/>
    <n v="712.97"/>
    <x v="1"/>
    <n v="74.58"/>
  </r>
  <r>
    <s v="ORD0074"/>
    <x v="71"/>
    <x v="9"/>
    <x v="1"/>
    <x v="4"/>
    <x v="1"/>
    <x v="3"/>
    <n v="1418.79"/>
    <x v="5"/>
    <n v="581.41"/>
  </r>
  <r>
    <s v="ORD0075"/>
    <x v="72"/>
    <x v="4"/>
    <x v="0"/>
    <x v="4"/>
    <x v="1"/>
    <x v="2"/>
    <n v="5216.66"/>
    <x v="1"/>
    <n v="563.82000000000005"/>
  </r>
  <r>
    <s v="ORD0076"/>
    <x v="73"/>
    <x v="9"/>
    <x v="1"/>
    <x v="2"/>
    <x v="1"/>
    <x v="2"/>
    <n v="5608.04"/>
    <x v="1"/>
    <n v="548.30999999999995"/>
  </r>
  <r>
    <s v="ORD0077"/>
    <x v="74"/>
    <x v="5"/>
    <x v="1"/>
    <x v="5"/>
    <x v="1"/>
    <x v="3"/>
    <n v="7369.35"/>
    <x v="8"/>
    <n v="670.31"/>
  </r>
  <r>
    <s v="ORD0078"/>
    <x v="75"/>
    <x v="1"/>
    <x v="1"/>
    <x v="2"/>
    <x v="1"/>
    <x v="2"/>
    <n v="6824.39"/>
    <x v="3"/>
    <n v="530.66999999999996"/>
  </r>
  <r>
    <s v="ORD0079"/>
    <x v="76"/>
    <x v="11"/>
    <x v="1"/>
    <x v="3"/>
    <x v="0"/>
    <x v="1"/>
    <n v="7587.17"/>
    <x v="4"/>
    <n v="639.11"/>
  </r>
  <r>
    <s v="ORD0080"/>
    <x v="77"/>
    <x v="9"/>
    <x v="1"/>
    <x v="0"/>
    <x v="0"/>
    <x v="1"/>
    <n v="659.15"/>
    <x v="5"/>
    <n v="241.35"/>
  </r>
  <r>
    <s v="ORD0081"/>
    <x v="78"/>
    <x v="3"/>
    <x v="0"/>
    <x v="5"/>
    <x v="1"/>
    <x v="3"/>
    <n v="2592.84"/>
    <x v="2"/>
    <n v="544.78"/>
  </r>
  <r>
    <s v="ORD0082"/>
    <x v="0"/>
    <x v="0"/>
    <x v="0"/>
    <x v="2"/>
    <x v="1"/>
    <x v="1"/>
    <n v="272.18"/>
    <x v="9"/>
    <n v="210.98"/>
  </r>
  <r>
    <s v="ORD0083"/>
    <x v="79"/>
    <x v="5"/>
    <x v="1"/>
    <x v="1"/>
    <x v="0"/>
    <x v="2"/>
    <n v="2366.4"/>
    <x v="3"/>
    <n v="171.66"/>
  </r>
  <r>
    <s v="ORD0084"/>
    <x v="80"/>
    <x v="6"/>
    <x v="0"/>
    <x v="3"/>
    <x v="0"/>
    <x v="2"/>
    <n v="1758.25"/>
    <x v="7"/>
    <n v="531.73"/>
  </r>
  <r>
    <s v="ORD0085"/>
    <x v="81"/>
    <x v="1"/>
    <x v="0"/>
    <x v="1"/>
    <x v="0"/>
    <x v="2"/>
    <n v="2676.27"/>
    <x v="7"/>
    <n v="647.21"/>
  </r>
  <r>
    <s v="ORD0086"/>
    <x v="82"/>
    <x v="2"/>
    <x v="1"/>
    <x v="3"/>
    <x v="0"/>
    <x v="0"/>
    <n v="3379.61"/>
    <x v="2"/>
    <n v="735.63"/>
  </r>
  <r>
    <s v="ORD0087"/>
    <x v="83"/>
    <x v="9"/>
    <x v="1"/>
    <x v="2"/>
    <x v="1"/>
    <x v="2"/>
    <n v="9521.2099999999991"/>
    <x v="8"/>
    <n v="790.56"/>
  </r>
  <r>
    <s v="ORD0088"/>
    <x v="84"/>
    <x v="2"/>
    <x v="1"/>
    <x v="3"/>
    <x v="0"/>
    <x v="2"/>
    <n v="8047.37"/>
    <x v="4"/>
    <n v="719.82"/>
  </r>
  <r>
    <s v="ORD0089"/>
    <x v="85"/>
    <x v="6"/>
    <x v="0"/>
    <x v="3"/>
    <x v="0"/>
    <x v="2"/>
    <n v="3269.93"/>
    <x v="2"/>
    <n v="675.09"/>
  </r>
  <r>
    <s v="ORD0090"/>
    <x v="86"/>
    <x v="7"/>
    <x v="1"/>
    <x v="5"/>
    <x v="1"/>
    <x v="2"/>
    <n v="1059.47"/>
    <x v="2"/>
    <n v="234.19"/>
  </r>
  <r>
    <s v="ORD0091"/>
    <x v="53"/>
    <x v="7"/>
    <x v="0"/>
    <x v="4"/>
    <x v="1"/>
    <x v="1"/>
    <n v="2127.04"/>
    <x v="6"/>
    <n v="269.37"/>
  </r>
  <r>
    <s v="ORD0092"/>
    <x v="87"/>
    <x v="1"/>
    <x v="0"/>
    <x v="2"/>
    <x v="1"/>
    <x v="1"/>
    <n v="5432.05"/>
    <x v="1"/>
    <n v="561.28"/>
  </r>
  <r>
    <s v="ORD0093"/>
    <x v="88"/>
    <x v="5"/>
    <x v="1"/>
    <x v="1"/>
    <x v="0"/>
    <x v="2"/>
    <n v="3367.67"/>
    <x v="6"/>
    <n v="443.24"/>
  </r>
  <r>
    <s v="ORD0094"/>
    <x v="89"/>
    <x v="5"/>
    <x v="1"/>
    <x v="2"/>
    <x v="1"/>
    <x v="2"/>
    <n v="8396.4500000000007"/>
    <x v="3"/>
    <n v="757.93"/>
  </r>
  <r>
    <s v="ORD0095"/>
    <x v="90"/>
    <x v="8"/>
    <x v="1"/>
    <x v="5"/>
    <x v="1"/>
    <x v="2"/>
    <n v="921.1"/>
    <x v="9"/>
    <n v="755.34"/>
  </r>
  <r>
    <s v="ORD0096"/>
    <x v="91"/>
    <x v="2"/>
    <x v="1"/>
    <x v="3"/>
    <x v="0"/>
    <x v="2"/>
    <n v="8455.77"/>
    <x v="8"/>
    <n v="643.9"/>
  </r>
  <r>
    <s v="ORD0097"/>
    <x v="92"/>
    <x v="7"/>
    <x v="0"/>
    <x v="3"/>
    <x v="0"/>
    <x v="1"/>
    <n v="3504.97"/>
    <x v="1"/>
    <n v="398.8"/>
  </r>
  <r>
    <s v="ORD0098"/>
    <x v="93"/>
    <x v="11"/>
    <x v="0"/>
    <x v="0"/>
    <x v="0"/>
    <x v="2"/>
    <n v="8801.4"/>
    <x v="4"/>
    <n v="737.24"/>
  </r>
  <r>
    <s v="ORD0099"/>
    <x v="94"/>
    <x v="5"/>
    <x v="1"/>
    <x v="5"/>
    <x v="1"/>
    <x v="0"/>
    <n v="5112.42"/>
    <x v="3"/>
    <n v="460.23"/>
  </r>
  <r>
    <s v="ORD0100"/>
    <x v="95"/>
    <x v="8"/>
    <x v="0"/>
    <x v="0"/>
    <x v="0"/>
    <x v="2"/>
    <n v="1558.06"/>
    <x v="4"/>
    <n v="161.75"/>
  </r>
  <r>
    <s v="ORD0101"/>
    <x v="96"/>
    <x v="3"/>
    <x v="1"/>
    <x v="4"/>
    <x v="1"/>
    <x v="1"/>
    <n v="2467.4299999999998"/>
    <x v="6"/>
    <n v="283.25"/>
  </r>
  <r>
    <s v="ORD0102"/>
    <x v="97"/>
    <x v="6"/>
    <x v="0"/>
    <x v="4"/>
    <x v="1"/>
    <x v="2"/>
    <n v="1082.8499999999999"/>
    <x v="5"/>
    <n v="386.84"/>
  </r>
  <r>
    <s v="ORD0103"/>
    <x v="98"/>
    <x v="1"/>
    <x v="0"/>
    <x v="1"/>
    <x v="0"/>
    <x v="3"/>
    <n v="1712.74"/>
    <x v="5"/>
    <n v="629.36"/>
  </r>
  <r>
    <s v="ORD0104"/>
    <x v="99"/>
    <x v="2"/>
    <x v="0"/>
    <x v="1"/>
    <x v="0"/>
    <x v="1"/>
    <n v="603.26"/>
    <x v="9"/>
    <n v="504.64"/>
  </r>
  <r>
    <s v="ORD0105"/>
    <x v="100"/>
    <x v="2"/>
    <x v="1"/>
    <x v="3"/>
    <x v="0"/>
    <x v="0"/>
    <n v="1840.93"/>
    <x v="2"/>
    <n v="382.73"/>
  </r>
  <r>
    <s v="ORD0106"/>
    <x v="68"/>
    <x v="6"/>
    <x v="1"/>
    <x v="4"/>
    <x v="1"/>
    <x v="1"/>
    <n v="10706.26"/>
    <x v="3"/>
    <n v="771.71"/>
  </r>
  <r>
    <s v="ORD0107"/>
    <x v="101"/>
    <x v="3"/>
    <x v="0"/>
    <x v="2"/>
    <x v="1"/>
    <x v="3"/>
    <n v="490.28"/>
    <x v="3"/>
    <n v="40.03"/>
  </r>
  <r>
    <s v="ORD0108"/>
    <x v="102"/>
    <x v="5"/>
    <x v="1"/>
    <x v="0"/>
    <x v="0"/>
    <x v="2"/>
    <n v="436.44"/>
    <x v="2"/>
    <n v="79.28"/>
  </r>
  <r>
    <s v="ORD0109"/>
    <x v="103"/>
    <x v="3"/>
    <x v="0"/>
    <x v="0"/>
    <x v="0"/>
    <x v="1"/>
    <n v="4578.2"/>
    <x v="0"/>
    <n v="683.23"/>
  </r>
  <r>
    <s v="ORD0110"/>
    <x v="104"/>
    <x v="4"/>
    <x v="0"/>
    <x v="1"/>
    <x v="0"/>
    <x v="0"/>
    <n v="3978.32"/>
    <x v="8"/>
    <n v="354.13"/>
  </r>
  <r>
    <s v="ORD0111"/>
    <x v="105"/>
    <x v="0"/>
    <x v="0"/>
    <x v="5"/>
    <x v="1"/>
    <x v="3"/>
    <n v="5288.39"/>
    <x v="1"/>
    <n v="661.42"/>
  </r>
  <r>
    <s v="ORD0112"/>
    <x v="106"/>
    <x v="4"/>
    <x v="1"/>
    <x v="4"/>
    <x v="1"/>
    <x v="2"/>
    <n v="1503.66"/>
    <x v="7"/>
    <n v="359.68"/>
  </r>
  <r>
    <s v="ORD0113"/>
    <x v="107"/>
    <x v="6"/>
    <x v="1"/>
    <x v="0"/>
    <x v="0"/>
    <x v="3"/>
    <n v="7224.44"/>
    <x v="8"/>
    <n v="624.22"/>
  </r>
  <r>
    <s v="ORD0114"/>
    <x v="108"/>
    <x v="9"/>
    <x v="0"/>
    <x v="0"/>
    <x v="0"/>
    <x v="3"/>
    <n v="3031.69"/>
    <x v="2"/>
    <n v="667.97"/>
  </r>
  <r>
    <s v="ORD0115"/>
    <x v="109"/>
    <x v="3"/>
    <x v="1"/>
    <x v="3"/>
    <x v="0"/>
    <x v="1"/>
    <n v="6208.67"/>
    <x v="3"/>
    <n v="496.06"/>
  </r>
  <r>
    <s v="ORD0116"/>
    <x v="110"/>
    <x v="9"/>
    <x v="0"/>
    <x v="1"/>
    <x v="0"/>
    <x v="2"/>
    <n v="1491.4"/>
    <x v="7"/>
    <n v="400.29"/>
  </r>
  <r>
    <s v="ORD0117"/>
    <x v="111"/>
    <x v="7"/>
    <x v="0"/>
    <x v="4"/>
    <x v="1"/>
    <x v="3"/>
    <n v="6862.61"/>
    <x v="3"/>
    <n v="566.91999999999996"/>
  </r>
  <r>
    <s v="ORD0118"/>
    <x v="112"/>
    <x v="10"/>
    <x v="0"/>
    <x v="1"/>
    <x v="0"/>
    <x v="1"/>
    <n v="3014"/>
    <x v="2"/>
    <n v="581.66"/>
  </r>
  <r>
    <s v="ORD0119"/>
    <x v="113"/>
    <x v="7"/>
    <x v="1"/>
    <x v="2"/>
    <x v="1"/>
    <x v="2"/>
    <n v="3272.7"/>
    <x v="4"/>
    <n v="369.58"/>
  </r>
  <r>
    <s v="ORD0120"/>
    <x v="114"/>
    <x v="5"/>
    <x v="1"/>
    <x v="4"/>
    <x v="1"/>
    <x v="1"/>
    <n v="1379.74"/>
    <x v="2"/>
    <n v="258.83999999999997"/>
  </r>
  <r>
    <s v="ORD0121"/>
    <x v="115"/>
    <x v="10"/>
    <x v="1"/>
    <x v="3"/>
    <x v="0"/>
    <x v="3"/>
    <n v="3455.87"/>
    <x v="8"/>
    <n v="278.02"/>
  </r>
  <r>
    <s v="ORD0122"/>
    <x v="116"/>
    <x v="6"/>
    <x v="0"/>
    <x v="4"/>
    <x v="1"/>
    <x v="3"/>
    <n v="537.25"/>
    <x v="2"/>
    <n v="114.11"/>
  </r>
  <r>
    <s v="ORD0123"/>
    <x v="36"/>
    <x v="2"/>
    <x v="0"/>
    <x v="1"/>
    <x v="0"/>
    <x v="1"/>
    <n v="2886.6"/>
    <x v="2"/>
    <n v="596.11"/>
  </r>
  <r>
    <s v="ORD0124"/>
    <x v="117"/>
    <x v="3"/>
    <x v="0"/>
    <x v="5"/>
    <x v="1"/>
    <x v="3"/>
    <n v="1249.68"/>
    <x v="2"/>
    <n v="251.07"/>
  </r>
  <r>
    <s v="ORD0125"/>
    <x v="118"/>
    <x v="4"/>
    <x v="1"/>
    <x v="4"/>
    <x v="1"/>
    <x v="0"/>
    <n v="1194.8800000000001"/>
    <x v="8"/>
    <n v="118.73"/>
  </r>
  <r>
    <s v="ORD0126"/>
    <x v="119"/>
    <x v="4"/>
    <x v="1"/>
    <x v="1"/>
    <x v="0"/>
    <x v="3"/>
    <n v="2175.4"/>
    <x v="7"/>
    <n v="517.54"/>
  </r>
  <r>
    <s v="ORD0127"/>
    <x v="120"/>
    <x v="1"/>
    <x v="1"/>
    <x v="1"/>
    <x v="0"/>
    <x v="0"/>
    <n v="2463.87"/>
    <x v="0"/>
    <n v="386.13"/>
  </r>
  <r>
    <s v="ORD0128"/>
    <x v="97"/>
    <x v="6"/>
    <x v="0"/>
    <x v="2"/>
    <x v="1"/>
    <x v="0"/>
    <n v="981.9"/>
    <x v="4"/>
    <n v="108.99"/>
  </r>
  <r>
    <s v="ORD0129"/>
    <x v="121"/>
    <x v="1"/>
    <x v="1"/>
    <x v="3"/>
    <x v="0"/>
    <x v="0"/>
    <n v="197.07"/>
    <x v="9"/>
    <n v="138.35"/>
  </r>
  <r>
    <s v="ORD0130"/>
    <x v="122"/>
    <x v="6"/>
    <x v="0"/>
    <x v="4"/>
    <x v="1"/>
    <x v="0"/>
    <n v="1153.25"/>
    <x v="5"/>
    <n v="455.3"/>
  </r>
  <r>
    <s v="ORD0131"/>
    <x v="123"/>
    <x v="11"/>
    <x v="1"/>
    <x v="5"/>
    <x v="1"/>
    <x v="1"/>
    <n v="3320.17"/>
    <x v="1"/>
    <n v="371.4"/>
  </r>
  <r>
    <s v="ORD0132"/>
    <x v="124"/>
    <x v="9"/>
    <x v="0"/>
    <x v="5"/>
    <x v="1"/>
    <x v="2"/>
    <n v="6778.39"/>
    <x v="3"/>
    <n v="504.4"/>
  </r>
  <r>
    <s v="ORD0133"/>
    <x v="125"/>
    <x v="1"/>
    <x v="0"/>
    <x v="0"/>
    <x v="0"/>
    <x v="0"/>
    <n v="1025.6600000000001"/>
    <x v="2"/>
    <n v="226.42"/>
  </r>
  <r>
    <s v="ORD0134"/>
    <x v="7"/>
    <x v="2"/>
    <x v="1"/>
    <x v="2"/>
    <x v="1"/>
    <x v="1"/>
    <n v="359.06"/>
    <x v="5"/>
    <n v="142.1"/>
  </r>
  <r>
    <s v="ORD0135"/>
    <x v="126"/>
    <x v="7"/>
    <x v="0"/>
    <x v="0"/>
    <x v="0"/>
    <x v="2"/>
    <n v="277.32"/>
    <x v="9"/>
    <n v="200.55"/>
  </r>
  <r>
    <s v="ORD0136"/>
    <x v="127"/>
    <x v="10"/>
    <x v="0"/>
    <x v="0"/>
    <x v="0"/>
    <x v="2"/>
    <n v="4192.47"/>
    <x v="2"/>
    <n v="740.65"/>
  </r>
  <r>
    <s v="ORD0137"/>
    <x v="115"/>
    <x v="10"/>
    <x v="1"/>
    <x v="0"/>
    <x v="0"/>
    <x v="1"/>
    <n v="1208.9100000000001"/>
    <x v="5"/>
    <n v="444.76"/>
  </r>
  <r>
    <s v="ORD0138"/>
    <x v="128"/>
    <x v="10"/>
    <x v="0"/>
    <x v="4"/>
    <x v="1"/>
    <x v="1"/>
    <n v="182.75"/>
    <x v="9"/>
    <n v="149.41999999999999"/>
  </r>
  <r>
    <s v="ORD0139"/>
    <x v="129"/>
    <x v="10"/>
    <x v="1"/>
    <x v="0"/>
    <x v="0"/>
    <x v="3"/>
    <n v="942.08"/>
    <x v="5"/>
    <n v="385.58"/>
  </r>
  <r>
    <s v="ORD0140"/>
    <x v="130"/>
    <x v="8"/>
    <x v="1"/>
    <x v="3"/>
    <x v="0"/>
    <x v="3"/>
    <n v="4128.41"/>
    <x v="8"/>
    <n v="405.16"/>
  </r>
  <r>
    <s v="ORD0141"/>
    <x v="108"/>
    <x v="9"/>
    <x v="0"/>
    <x v="1"/>
    <x v="0"/>
    <x v="2"/>
    <n v="2446.84"/>
    <x v="3"/>
    <n v="215.29"/>
  </r>
  <r>
    <s v="ORD0142"/>
    <x v="131"/>
    <x v="9"/>
    <x v="1"/>
    <x v="0"/>
    <x v="0"/>
    <x v="0"/>
    <n v="3298.6"/>
    <x v="0"/>
    <n v="469.47"/>
  </r>
  <r>
    <s v="ORD0143"/>
    <x v="132"/>
    <x v="11"/>
    <x v="1"/>
    <x v="2"/>
    <x v="1"/>
    <x v="2"/>
    <n v="6890.55"/>
    <x v="4"/>
    <n v="734.54"/>
  </r>
  <r>
    <s v="ORD0144"/>
    <x v="133"/>
    <x v="7"/>
    <x v="1"/>
    <x v="5"/>
    <x v="1"/>
    <x v="2"/>
    <n v="7994.49"/>
    <x v="4"/>
    <n v="775.86"/>
  </r>
  <r>
    <s v="ORD0145"/>
    <x v="134"/>
    <x v="9"/>
    <x v="0"/>
    <x v="3"/>
    <x v="0"/>
    <x v="3"/>
    <n v="1697.66"/>
    <x v="5"/>
    <n v="689.03"/>
  </r>
  <r>
    <s v="ORD0146"/>
    <x v="135"/>
    <x v="7"/>
    <x v="0"/>
    <x v="0"/>
    <x v="0"/>
    <x v="2"/>
    <n v="6048.5"/>
    <x v="1"/>
    <n v="654.58000000000004"/>
  </r>
  <r>
    <s v="ORD0147"/>
    <x v="136"/>
    <x v="9"/>
    <x v="0"/>
    <x v="3"/>
    <x v="0"/>
    <x v="0"/>
    <n v="2024.9"/>
    <x v="0"/>
    <n v="272.14999999999998"/>
  </r>
  <r>
    <s v="ORD0148"/>
    <x v="137"/>
    <x v="9"/>
    <x v="1"/>
    <x v="3"/>
    <x v="0"/>
    <x v="0"/>
    <n v="3839.58"/>
    <x v="8"/>
    <n v="380.34"/>
  </r>
  <r>
    <s v="ORD0149"/>
    <x v="138"/>
    <x v="6"/>
    <x v="1"/>
    <x v="5"/>
    <x v="1"/>
    <x v="3"/>
    <n v="5703.82"/>
    <x v="4"/>
    <n v="507.82"/>
  </r>
  <r>
    <s v="ORD0150"/>
    <x v="139"/>
    <x v="2"/>
    <x v="1"/>
    <x v="2"/>
    <x v="1"/>
    <x v="3"/>
    <n v="2844.74"/>
    <x v="7"/>
    <n v="743.58"/>
  </r>
  <r>
    <s v="ORD0151"/>
    <x v="140"/>
    <x v="8"/>
    <x v="0"/>
    <x v="0"/>
    <x v="0"/>
    <x v="2"/>
    <n v="1046.69"/>
    <x v="9"/>
    <n v="779.05"/>
  </r>
  <r>
    <s v="ORD0152"/>
    <x v="141"/>
    <x v="9"/>
    <x v="0"/>
    <x v="2"/>
    <x v="1"/>
    <x v="1"/>
    <n v="348.68"/>
    <x v="8"/>
    <n v="30.67"/>
  </r>
  <r>
    <s v="ORD0153"/>
    <x v="142"/>
    <x v="3"/>
    <x v="1"/>
    <x v="2"/>
    <x v="1"/>
    <x v="0"/>
    <n v="1220.1600000000001"/>
    <x v="5"/>
    <n v="525.21"/>
  </r>
  <r>
    <s v="ORD0154"/>
    <x v="143"/>
    <x v="11"/>
    <x v="1"/>
    <x v="0"/>
    <x v="0"/>
    <x v="3"/>
    <n v="2224.48"/>
    <x v="0"/>
    <n v="344.08"/>
  </r>
  <r>
    <s v="ORD0155"/>
    <x v="144"/>
    <x v="3"/>
    <x v="1"/>
    <x v="3"/>
    <x v="0"/>
    <x v="1"/>
    <n v="1406.06"/>
    <x v="8"/>
    <n v="132.82"/>
  </r>
  <r>
    <s v="ORD0156"/>
    <x v="145"/>
    <x v="10"/>
    <x v="0"/>
    <x v="5"/>
    <x v="1"/>
    <x v="1"/>
    <n v="4488.8599999999997"/>
    <x v="0"/>
    <n v="622.69000000000005"/>
  </r>
  <r>
    <s v="ORD0157"/>
    <x v="146"/>
    <x v="0"/>
    <x v="0"/>
    <x v="4"/>
    <x v="1"/>
    <x v="3"/>
    <n v="4206.82"/>
    <x v="0"/>
    <n v="586.32000000000005"/>
  </r>
  <r>
    <s v="ORD0158"/>
    <x v="147"/>
    <x v="11"/>
    <x v="0"/>
    <x v="5"/>
    <x v="1"/>
    <x v="2"/>
    <n v="4358.83"/>
    <x v="4"/>
    <n v="440.09"/>
  </r>
  <r>
    <s v="ORD0159"/>
    <x v="148"/>
    <x v="3"/>
    <x v="1"/>
    <x v="5"/>
    <x v="1"/>
    <x v="2"/>
    <n v="6252.39"/>
    <x v="6"/>
    <n v="698.29"/>
  </r>
  <r>
    <s v="ORD0160"/>
    <x v="149"/>
    <x v="1"/>
    <x v="0"/>
    <x v="2"/>
    <x v="1"/>
    <x v="2"/>
    <n v="528.79"/>
    <x v="1"/>
    <n v="54.04"/>
  </r>
  <r>
    <s v="ORD0161"/>
    <x v="150"/>
    <x v="0"/>
    <x v="1"/>
    <x v="0"/>
    <x v="0"/>
    <x v="2"/>
    <n v="1359.04"/>
    <x v="7"/>
    <n v="406.36"/>
  </r>
  <r>
    <s v="ORD0162"/>
    <x v="117"/>
    <x v="3"/>
    <x v="0"/>
    <x v="5"/>
    <x v="1"/>
    <x v="3"/>
    <n v="1145.3399999999999"/>
    <x v="4"/>
    <n v="97.78"/>
  </r>
  <r>
    <s v="ORD0163"/>
    <x v="151"/>
    <x v="5"/>
    <x v="1"/>
    <x v="1"/>
    <x v="0"/>
    <x v="1"/>
    <n v="332.12"/>
    <x v="7"/>
    <n v="78.37"/>
  </r>
  <r>
    <s v="ORD0164"/>
    <x v="152"/>
    <x v="6"/>
    <x v="1"/>
    <x v="4"/>
    <x v="1"/>
    <x v="3"/>
    <n v="5313.45"/>
    <x v="1"/>
    <n v="526.87"/>
  </r>
  <r>
    <s v="ORD0165"/>
    <x v="153"/>
    <x v="9"/>
    <x v="0"/>
    <x v="0"/>
    <x v="0"/>
    <x v="2"/>
    <n v="6244.51"/>
    <x v="4"/>
    <n v="700.46"/>
  </r>
  <r>
    <s v="ORD0166"/>
    <x v="154"/>
    <x v="7"/>
    <x v="1"/>
    <x v="1"/>
    <x v="0"/>
    <x v="1"/>
    <n v="5580.77"/>
    <x v="0"/>
    <n v="797.99"/>
  </r>
  <r>
    <s v="ORD0167"/>
    <x v="155"/>
    <x v="7"/>
    <x v="1"/>
    <x v="3"/>
    <x v="0"/>
    <x v="0"/>
    <n v="1008.6"/>
    <x v="5"/>
    <n v="366.07"/>
  </r>
  <r>
    <s v="ORD0168"/>
    <x v="110"/>
    <x v="9"/>
    <x v="0"/>
    <x v="1"/>
    <x v="0"/>
    <x v="0"/>
    <n v="311.02"/>
    <x v="9"/>
    <n v="248.83"/>
  </r>
  <r>
    <s v="ORD0169"/>
    <x v="156"/>
    <x v="11"/>
    <x v="1"/>
    <x v="2"/>
    <x v="1"/>
    <x v="1"/>
    <n v="4576.8500000000004"/>
    <x v="1"/>
    <n v="461.42"/>
  </r>
  <r>
    <s v="ORD0170"/>
    <x v="157"/>
    <x v="10"/>
    <x v="0"/>
    <x v="2"/>
    <x v="1"/>
    <x v="1"/>
    <n v="9425.08"/>
    <x v="3"/>
    <n v="699.25"/>
  </r>
  <r>
    <s v="ORD0171"/>
    <x v="16"/>
    <x v="1"/>
    <x v="1"/>
    <x v="2"/>
    <x v="1"/>
    <x v="2"/>
    <n v="817.61"/>
    <x v="7"/>
    <n v="201.11"/>
  </r>
  <r>
    <s v="ORD0172"/>
    <x v="158"/>
    <x v="9"/>
    <x v="1"/>
    <x v="3"/>
    <x v="0"/>
    <x v="3"/>
    <n v="927.47"/>
    <x v="9"/>
    <n v="721.15"/>
  </r>
  <r>
    <s v="ORD0173"/>
    <x v="159"/>
    <x v="10"/>
    <x v="0"/>
    <x v="4"/>
    <x v="1"/>
    <x v="1"/>
    <n v="9057.44"/>
    <x v="4"/>
    <n v="757.28"/>
  </r>
  <r>
    <s v="ORD0174"/>
    <x v="160"/>
    <x v="4"/>
    <x v="1"/>
    <x v="4"/>
    <x v="1"/>
    <x v="2"/>
    <n v="2297.21"/>
    <x v="0"/>
    <n v="376.33"/>
  </r>
  <r>
    <s v="ORD0175"/>
    <x v="161"/>
    <x v="3"/>
    <x v="0"/>
    <x v="3"/>
    <x v="0"/>
    <x v="2"/>
    <n v="1579.15"/>
    <x v="2"/>
    <n v="317.45999999999998"/>
  </r>
  <r>
    <s v="ORD0176"/>
    <x v="162"/>
    <x v="0"/>
    <x v="0"/>
    <x v="4"/>
    <x v="1"/>
    <x v="3"/>
    <n v="2173.4299999999998"/>
    <x v="1"/>
    <n v="234.09"/>
  </r>
  <r>
    <s v="ORD0177"/>
    <x v="68"/>
    <x v="6"/>
    <x v="1"/>
    <x v="0"/>
    <x v="0"/>
    <x v="0"/>
    <n v="7827.33"/>
    <x v="4"/>
    <n v="669.61"/>
  </r>
  <r>
    <s v="ORD0178"/>
    <x v="81"/>
    <x v="1"/>
    <x v="0"/>
    <x v="2"/>
    <x v="1"/>
    <x v="3"/>
    <n v="2765.79"/>
    <x v="2"/>
    <n v="504.3"/>
  </r>
  <r>
    <s v="ORD0179"/>
    <x v="163"/>
    <x v="7"/>
    <x v="1"/>
    <x v="0"/>
    <x v="0"/>
    <x v="1"/>
    <n v="1968.93"/>
    <x v="5"/>
    <n v="724.65"/>
  </r>
  <r>
    <s v="ORD0180"/>
    <x v="164"/>
    <x v="5"/>
    <x v="0"/>
    <x v="4"/>
    <x v="1"/>
    <x v="2"/>
    <n v="3510.6"/>
    <x v="3"/>
    <n v="304.58999999999997"/>
  </r>
  <r>
    <s v="ORD0181"/>
    <x v="165"/>
    <x v="10"/>
    <x v="1"/>
    <x v="4"/>
    <x v="1"/>
    <x v="3"/>
    <n v="749.54"/>
    <x v="7"/>
    <n v="176.62"/>
  </r>
  <r>
    <s v="ORD0182"/>
    <x v="166"/>
    <x v="11"/>
    <x v="0"/>
    <x v="4"/>
    <x v="1"/>
    <x v="3"/>
    <n v="5415.38"/>
    <x v="0"/>
    <n v="732.96"/>
  </r>
  <r>
    <s v="ORD0183"/>
    <x v="167"/>
    <x v="3"/>
    <x v="0"/>
    <x v="4"/>
    <x v="1"/>
    <x v="3"/>
    <n v="7132.63"/>
    <x v="4"/>
    <n v="771.06"/>
  </r>
  <r>
    <s v="ORD0184"/>
    <x v="82"/>
    <x v="2"/>
    <x v="1"/>
    <x v="2"/>
    <x v="1"/>
    <x v="2"/>
    <n v="682.55"/>
    <x v="6"/>
    <n v="90.44"/>
  </r>
  <r>
    <s v="ORD0185"/>
    <x v="96"/>
    <x v="3"/>
    <x v="1"/>
    <x v="4"/>
    <x v="1"/>
    <x v="0"/>
    <n v="4474.8599999999997"/>
    <x v="6"/>
    <n v="544.80999999999995"/>
  </r>
  <r>
    <s v="ORD0186"/>
    <x v="168"/>
    <x v="7"/>
    <x v="1"/>
    <x v="5"/>
    <x v="1"/>
    <x v="2"/>
    <n v="748.41"/>
    <x v="6"/>
    <n v="104.51"/>
  </r>
  <r>
    <s v="ORD0187"/>
    <x v="169"/>
    <x v="6"/>
    <x v="1"/>
    <x v="1"/>
    <x v="0"/>
    <x v="3"/>
    <n v="2844.66"/>
    <x v="2"/>
    <n v="525.16999999999996"/>
  </r>
  <r>
    <s v="ORD0188"/>
    <x v="170"/>
    <x v="7"/>
    <x v="1"/>
    <x v="3"/>
    <x v="0"/>
    <x v="3"/>
    <n v="868.87"/>
    <x v="1"/>
    <n v="111.01"/>
  </r>
  <r>
    <s v="ORD0189"/>
    <x v="171"/>
    <x v="8"/>
    <x v="1"/>
    <x v="1"/>
    <x v="0"/>
    <x v="3"/>
    <n v="278.79000000000002"/>
    <x v="5"/>
    <n v="95.81"/>
  </r>
  <r>
    <s v="ORD0190"/>
    <x v="172"/>
    <x v="3"/>
    <x v="1"/>
    <x v="2"/>
    <x v="1"/>
    <x v="2"/>
    <n v="4552.09"/>
    <x v="6"/>
    <n v="542.98"/>
  </r>
  <r>
    <s v="ORD0191"/>
    <x v="173"/>
    <x v="1"/>
    <x v="1"/>
    <x v="5"/>
    <x v="1"/>
    <x v="2"/>
    <n v="2903.53"/>
    <x v="7"/>
    <n v="710.62"/>
  </r>
  <r>
    <s v="ORD0192"/>
    <x v="111"/>
    <x v="7"/>
    <x v="0"/>
    <x v="3"/>
    <x v="0"/>
    <x v="2"/>
    <n v="662.79"/>
    <x v="9"/>
    <n v="558.41999999999996"/>
  </r>
  <r>
    <s v="ORD0193"/>
    <x v="174"/>
    <x v="0"/>
    <x v="1"/>
    <x v="3"/>
    <x v="0"/>
    <x v="1"/>
    <n v="1957.99"/>
    <x v="5"/>
    <n v="785.12"/>
  </r>
  <r>
    <s v="ORD0194"/>
    <x v="35"/>
    <x v="10"/>
    <x v="0"/>
    <x v="0"/>
    <x v="0"/>
    <x v="3"/>
    <n v="2448.56"/>
    <x v="1"/>
    <n v="235.19"/>
  </r>
  <r>
    <s v="ORD0195"/>
    <x v="175"/>
    <x v="9"/>
    <x v="1"/>
    <x v="3"/>
    <x v="0"/>
    <x v="0"/>
    <n v="2787.66"/>
    <x v="2"/>
    <n v="520.53"/>
  </r>
  <r>
    <s v="ORD0196"/>
    <x v="176"/>
    <x v="4"/>
    <x v="0"/>
    <x v="1"/>
    <x v="0"/>
    <x v="0"/>
    <n v="4477.9799999999996"/>
    <x v="2"/>
    <n v="791.28"/>
  </r>
  <r>
    <s v="ORD0197"/>
    <x v="177"/>
    <x v="2"/>
    <x v="1"/>
    <x v="2"/>
    <x v="1"/>
    <x v="0"/>
    <n v="2721.49"/>
    <x v="2"/>
    <n v="477.38"/>
  </r>
  <r>
    <s v="ORD0198"/>
    <x v="178"/>
    <x v="11"/>
    <x v="0"/>
    <x v="2"/>
    <x v="1"/>
    <x v="3"/>
    <n v="320.57"/>
    <x v="3"/>
    <n v="22.21"/>
  </r>
  <r>
    <s v="ORD0199"/>
    <x v="179"/>
    <x v="2"/>
    <x v="1"/>
    <x v="2"/>
    <x v="1"/>
    <x v="1"/>
    <n v="3676.95"/>
    <x v="0"/>
    <n v="642.84"/>
  </r>
  <r>
    <s v="ORD0200"/>
    <x v="180"/>
    <x v="0"/>
    <x v="0"/>
    <x v="1"/>
    <x v="0"/>
    <x v="1"/>
    <n v="4562.1400000000003"/>
    <x v="6"/>
    <n v="636.19000000000005"/>
  </r>
  <r>
    <s v="ORD0201"/>
    <x v="181"/>
    <x v="11"/>
    <x v="0"/>
    <x v="4"/>
    <x v="1"/>
    <x v="0"/>
    <n v="425.08"/>
    <x v="0"/>
    <n v="60.87"/>
  </r>
  <r>
    <s v="ORD0202"/>
    <x v="182"/>
    <x v="10"/>
    <x v="0"/>
    <x v="5"/>
    <x v="1"/>
    <x v="0"/>
    <n v="3681.17"/>
    <x v="4"/>
    <n v="369.65"/>
  </r>
  <r>
    <s v="ORD0203"/>
    <x v="183"/>
    <x v="3"/>
    <x v="1"/>
    <x v="5"/>
    <x v="1"/>
    <x v="0"/>
    <n v="2335.77"/>
    <x v="8"/>
    <n v="192.81"/>
  </r>
  <r>
    <s v="ORD0204"/>
    <x v="48"/>
    <x v="3"/>
    <x v="1"/>
    <x v="0"/>
    <x v="0"/>
    <x v="3"/>
    <n v="87.11"/>
    <x v="9"/>
    <n v="67.44"/>
  </r>
  <r>
    <s v="ORD0205"/>
    <x v="184"/>
    <x v="4"/>
    <x v="1"/>
    <x v="3"/>
    <x v="0"/>
    <x v="2"/>
    <n v="1178.1600000000001"/>
    <x v="5"/>
    <n v="402.41"/>
  </r>
  <r>
    <s v="ORD0206"/>
    <x v="185"/>
    <x v="9"/>
    <x v="0"/>
    <x v="1"/>
    <x v="0"/>
    <x v="0"/>
    <n v="1561.2"/>
    <x v="3"/>
    <n v="135.69999999999999"/>
  </r>
  <r>
    <s v="ORD0207"/>
    <x v="186"/>
    <x v="0"/>
    <x v="1"/>
    <x v="5"/>
    <x v="1"/>
    <x v="3"/>
    <n v="5559.47"/>
    <x v="3"/>
    <n v="433.83"/>
  </r>
  <r>
    <s v="ORD0208"/>
    <x v="187"/>
    <x v="3"/>
    <x v="0"/>
    <x v="5"/>
    <x v="1"/>
    <x v="2"/>
    <n v="1864.19"/>
    <x v="5"/>
    <n v="685.18"/>
  </r>
  <r>
    <s v="ORD0209"/>
    <x v="188"/>
    <x v="10"/>
    <x v="1"/>
    <x v="5"/>
    <x v="1"/>
    <x v="1"/>
    <n v="7215.62"/>
    <x v="4"/>
    <n v="712.71"/>
  </r>
  <r>
    <s v="ORD0210"/>
    <x v="165"/>
    <x v="10"/>
    <x v="1"/>
    <x v="3"/>
    <x v="0"/>
    <x v="2"/>
    <n v="646.29"/>
    <x v="5"/>
    <n v="263.79000000000002"/>
  </r>
  <r>
    <s v="ORD0211"/>
    <x v="189"/>
    <x v="11"/>
    <x v="0"/>
    <x v="4"/>
    <x v="1"/>
    <x v="3"/>
    <n v="829.37"/>
    <x v="4"/>
    <n v="72.36"/>
  </r>
  <r>
    <s v="ORD0212"/>
    <x v="190"/>
    <x v="3"/>
    <x v="0"/>
    <x v="1"/>
    <x v="0"/>
    <x v="2"/>
    <n v="5183.17"/>
    <x v="6"/>
    <n v="653.17999999999995"/>
  </r>
  <r>
    <s v="ORD0213"/>
    <x v="191"/>
    <x v="9"/>
    <x v="1"/>
    <x v="5"/>
    <x v="1"/>
    <x v="3"/>
    <n v="986.87"/>
    <x v="5"/>
    <n v="340.43"/>
  </r>
  <r>
    <s v="ORD0214"/>
    <x v="192"/>
    <x v="7"/>
    <x v="0"/>
    <x v="3"/>
    <x v="0"/>
    <x v="0"/>
    <n v="3010.09"/>
    <x v="3"/>
    <n v="263.70999999999998"/>
  </r>
  <r>
    <s v="ORD0215"/>
    <x v="193"/>
    <x v="11"/>
    <x v="0"/>
    <x v="5"/>
    <x v="1"/>
    <x v="1"/>
    <n v="1782.71"/>
    <x v="4"/>
    <n v="194.91"/>
  </r>
  <r>
    <s v="ORD0216"/>
    <x v="167"/>
    <x v="3"/>
    <x v="0"/>
    <x v="5"/>
    <x v="1"/>
    <x v="3"/>
    <n v="3328.14"/>
    <x v="0"/>
    <n v="467.8"/>
  </r>
  <r>
    <s v="ORD0217"/>
    <x v="11"/>
    <x v="6"/>
    <x v="1"/>
    <x v="5"/>
    <x v="1"/>
    <x v="0"/>
    <n v="257.45999999999998"/>
    <x v="0"/>
    <n v="42.58"/>
  </r>
  <r>
    <s v="ORD0218"/>
    <x v="194"/>
    <x v="4"/>
    <x v="0"/>
    <x v="4"/>
    <x v="1"/>
    <x v="3"/>
    <n v="186.9"/>
    <x v="9"/>
    <n v="161.5"/>
  </r>
  <r>
    <s v="ORD0219"/>
    <x v="145"/>
    <x v="10"/>
    <x v="0"/>
    <x v="0"/>
    <x v="0"/>
    <x v="2"/>
    <n v="2670.59"/>
    <x v="7"/>
    <n v="597.96"/>
  </r>
  <r>
    <s v="ORD0220"/>
    <x v="195"/>
    <x v="0"/>
    <x v="1"/>
    <x v="1"/>
    <x v="0"/>
    <x v="1"/>
    <n v="3043.34"/>
    <x v="1"/>
    <n v="373.84"/>
  </r>
  <r>
    <s v="ORD0221"/>
    <x v="196"/>
    <x v="1"/>
    <x v="1"/>
    <x v="4"/>
    <x v="1"/>
    <x v="3"/>
    <n v="967.12"/>
    <x v="3"/>
    <n v="86.27"/>
  </r>
  <r>
    <s v="ORD0222"/>
    <x v="197"/>
    <x v="9"/>
    <x v="1"/>
    <x v="2"/>
    <x v="1"/>
    <x v="0"/>
    <n v="633.91"/>
    <x v="5"/>
    <n v="232.24"/>
  </r>
  <r>
    <s v="ORD0223"/>
    <x v="79"/>
    <x v="5"/>
    <x v="1"/>
    <x v="3"/>
    <x v="0"/>
    <x v="2"/>
    <n v="1227.56"/>
    <x v="0"/>
    <n v="188.14"/>
  </r>
  <r>
    <s v="ORD0224"/>
    <x v="198"/>
    <x v="3"/>
    <x v="0"/>
    <x v="4"/>
    <x v="1"/>
    <x v="2"/>
    <n v="3670.83"/>
    <x v="0"/>
    <n v="549.01"/>
  </r>
  <r>
    <s v="ORD0225"/>
    <x v="199"/>
    <x v="5"/>
    <x v="0"/>
    <x v="5"/>
    <x v="1"/>
    <x v="3"/>
    <n v="1759.39"/>
    <x v="2"/>
    <n v="328.31"/>
  </r>
  <r>
    <s v="ORD0226"/>
    <x v="200"/>
    <x v="9"/>
    <x v="0"/>
    <x v="1"/>
    <x v="0"/>
    <x v="1"/>
    <n v="3477.78"/>
    <x v="2"/>
    <n v="618.53"/>
  </r>
  <r>
    <s v="ORD0227"/>
    <x v="201"/>
    <x v="8"/>
    <x v="0"/>
    <x v="4"/>
    <x v="1"/>
    <x v="3"/>
    <n v="519.03"/>
    <x v="9"/>
    <n v="407.96"/>
  </r>
  <r>
    <s v="ORD0228"/>
    <x v="202"/>
    <x v="11"/>
    <x v="1"/>
    <x v="2"/>
    <x v="1"/>
    <x v="2"/>
    <n v="2351.83"/>
    <x v="2"/>
    <n v="410.2"/>
  </r>
  <r>
    <s v="ORD0229"/>
    <x v="102"/>
    <x v="5"/>
    <x v="1"/>
    <x v="4"/>
    <x v="1"/>
    <x v="0"/>
    <n v="462.53"/>
    <x v="9"/>
    <n v="360.25"/>
  </r>
  <r>
    <s v="ORD0230"/>
    <x v="203"/>
    <x v="1"/>
    <x v="1"/>
    <x v="1"/>
    <x v="0"/>
    <x v="3"/>
    <n v="4526.0600000000004"/>
    <x v="1"/>
    <n v="467.25"/>
  </r>
  <r>
    <s v="ORD0231"/>
    <x v="167"/>
    <x v="3"/>
    <x v="0"/>
    <x v="3"/>
    <x v="0"/>
    <x v="3"/>
    <n v="312.26"/>
    <x v="1"/>
    <n v="36.270000000000003"/>
  </r>
  <r>
    <s v="ORD0232"/>
    <x v="160"/>
    <x v="4"/>
    <x v="1"/>
    <x v="5"/>
    <x v="1"/>
    <x v="2"/>
    <n v="765.54"/>
    <x v="6"/>
    <n v="88.74"/>
  </r>
  <r>
    <s v="ORD0233"/>
    <x v="204"/>
    <x v="1"/>
    <x v="1"/>
    <x v="2"/>
    <x v="1"/>
    <x v="2"/>
    <n v="3775.96"/>
    <x v="1"/>
    <n v="428.69"/>
  </r>
  <r>
    <s v="ORD0234"/>
    <x v="205"/>
    <x v="1"/>
    <x v="0"/>
    <x v="4"/>
    <x v="1"/>
    <x v="3"/>
    <n v="4257.95"/>
    <x v="6"/>
    <n v="627.71"/>
  </r>
  <r>
    <s v="ORD0235"/>
    <x v="156"/>
    <x v="11"/>
    <x v="1"/>
    <x v="0"/>
    <x v="0"/>
    <x v="0"/>
    <n v="2173.79"/>
    <x v="8"/>
    <n v="171.24"/>
  </r>
  <r>
    <s v="ORD0236"/>
    <x v="206"/>
    <x v="1"/>
    <x v="0"/>
    <x v="4"/>
    <x v="1"/>
    <x v="1"/>
    <n v="316.49"/>
    <x v="5"/>
    <n v="134.22999999999999"/>
  </r>
  <r>
    <s v="ORD0237"/>
    <x v="207"/>
    <x v="9"/>
    <x v="1"/>
    <x v="5"/>
    <x v="1"/>
    <x v="1"/>
    <n v="445.77"/>
    <x v="5"/>
    <n v="158.16999999999999"/>
  </r>
  <r>
    <s v="ORD0238"/>
    <x v="100"/>
    <x v="2"/>
    <x v="1"/>
    <x v="3"/>
    <x v="0"/>
    <x v="2"/>
    <n v="5439.95"/>
    <x v="3"/>
    <n v="370.15"/>
  </r>
  <r>
    <s v="ORD0239"/>
    <x v="208"/>
    <x v="7"/>
    <x v="1"/>
    <x v="5"/>
    <x v="1"/>
    <x v="3"/>
    <n v="931.73"/>
    <x v="6"/>
    <n v="137.75"/>
  </r>
  <r>
    <s v="ORD0240"/>
    <x v="209"/>
    <x v="7"/>
    <x v="0"/>
    <x v="3"/>
    <x v="0"/>
    <x v="3"/>
    <n v="831.4"/>
    <x v="3"/>
    <n v="63.81"/>
  </r>
  <r>
    <s v="ORD0241"/>
    <x v="183"/>
    <x v="3"/>
    <x v="1"/>
    <x v="4"/>
    <x v="1"/>
    <x v="2"/>
    <n v="92.22"/>
    <x v="9"/>
    <n v="64.37"/>
  </r>
  <r>
    <s v="ORD0242"/>
    <x v="210"/>
    <x v="6"/>
    <x v="1"/>
    <x v="1"/>
    <x v="0"/>
    <x v="0"/>
    <n v="5339.66"/>
    <x v="3"/>
    <n v="415.51"/>
  </r>
  <r>
    <s v="ORD0243"/>
    <x v="211"/>
    <x v="3"/>
    <x v="1"/>
    <x v="5"/>
    <x v="1"/>
    <x v="0"/>
    <n v="6492.35"/>
    <x v="3"/>
    <n v="528.42999999999995"/>
  </r>
  <r>
    <s v="ORD0244"/>
    <x v="212"/>
    <x v="10"/>
    <x v="0"/>
    <x v="3"/>
    <x v="0"/>
    <x v="1"/>
    <n v="1176.24"/>
    <x v="4"/>
    <n v="100.73"/>
  </r>
  <r>
    <s v="ORD0245"/>
    <x v="213"/>
    <x v="8"/>
    <x v="1"/>
    <x v="4"/>
    <x v="1"/>
    <x v="0"/>
    <n v="209.66"/>
    <x v="7"/>
    <n v="50.53"/>
  </r>
  <r>
    <s v="ORD0246"/>
    <x v="70"/>
    <x v="0"/>
    <x v="1"/>
    <x v="3"/>
    <x v="0"/>
    <x v="1"/>
    <n v="5541.86"/>
    <x v="6"/>
    <n v="735.99"/>
  </r>
  <r>
    <s v="ORD0247"/>
    <x v="154"/>
    <x v="7"/>
    <x v="1"/>
    <x v="4"/>
    <x v="1"/>
    <x v="0"/>
    <n v="487.5"/>
    <x v="6"/>
    <n v="71.41"/>
  </r>
  <r>
    <s v="ORD0248"/>
    <x v="214"/>
    <x v="7"/>
    <x v="0"/>
    <x v="0"/>
    <x v="0"/>
    <x v="2"/>
    <n v="3982.34"/>
    <x v="0"/>
    <n v="584.51"/>
  </r>
  <r>
    <s v="ORD0249"/>
    <x v="176"/>
    <x v="4"/>
    <x v="0"/>
    <x v="5"/>
    <x v="1"/>
    <x v="1"/>
    <n v="1097.68"/>
    <x v="5"/>
    <n v="474.54"/>
  </r>
  <r>
    <s v="ORD0250"/>
    <x v="207"/>
    <x v="9"/>
    <x v="1"/>
    <x v="4"/>
    <x v="1"/>
    <x v="3"/>
    <n v="1167.79"/>
    <x v="1"/>
    <n v="120.58"/>
  </r>
  <r>
    <s v="ORD0251"/>
    <x v="215"/>
    <x v="2"/>
    <x v="1"/>
    <x v="1"/>
    <x v="0"/>
    <x v="3"/>
    <n v="4498.8100000000004"/>
    <x v="1"/>
    <n v="521.91999999999996"/>
  </r>
  <r>
    <s v="ORD0252"/>
    <x v="113"/>
    <x v="7"/>
    <x v="1"/>
    <x v="2"/>
    <x v="1"/>
    <x v="0"/>
    <n v="3229.24"/>
    <x v="1"/>
    <n v="416.62"/>
  </r>
  <r>
    <s v="ORD0253"/>
    <x v="216"/>
    <x v="1"/>
    <x v="0"/>
    <x v="4"/>
    <x v="1"/>
    <x v="1"/>
    <n v="5896.59"/>
    <x v="6"/>
    <n v="759.18"/>
  </r>
  <r>
    <s v="ORD0254"/>
    <x v="193"/>
    <x v="11"/>
    <x v="0"/>
    <x v="2"/>
    <x v="1"/>
    <x v="1"/>
    <n v="709.66"/>
    <x v="5"/>
    <n v="250.72"/>
  </r>
  <r>
    <s v="ORD0255"/>
    <x v="217"/>
    <x v="9"/>
    <x v="1"/>
    <x v="5"/>
    <x v="1"/>
    <x v="0"/>
    <n v="5687.31"/>
    <x v="6"/>
    <n v="703.59"/>
  </r>
  <r>
    <s v="ORD0256"/>
    <x v="218"/>
    <x v="11"/>
    <x v="0"/>
    <x v="5"/>
    <x v="1"/>
    <x v="2"/>
    <n v="665.41"/>
    <x v="7"/>
    <n v="161.06"/>
  </r>
  <r>
    <s v="ORD0257"/>
    <x v="219"/>
    <x v="10"/>
    <x v="1"/>
    <x v="5"/>
    <x v="1"/>
    <x v="1"/>
    <n v="466.63"/>
    <x v="9"/>
    <n v="340.47"/>
  </r>
  <r>
    <s v="ORD0258"/>
    <x v="220"/>
    <x v="6"/>
    <x v="1"/>
    <x v="2"/>
    <x v="1"/>
    <x v="2"/>
    <n v="4289.1099999999997"/>
    <x v="0"/>
    <n v="606.87"/>
  </r>
  <r>
    <s v="ORD0259"/>
    <x v="221"/>
    <x v="9"/>
    <x v="0"/>
    <x v="2"/>
    <x v="1"/>
    <x v="1"/>
    <n v="6831.06"/>
    <x v="4"/>
    <n v="725.1"/>
  </r>
  <r>
    <s v="ORD0260"/>
    <x v="142"/>
    <x v="3"/>
    <x v="1"/>
    <x v="0"/>
    <x v="0"/>
    <x v="2"/>
    <n v="4078.75"/>
    <x v="0"/>
    <n v="626.94000000000005"/>
  </r>
  <r>
    <s v="ORD0261"/>
    <x v="99"/>
    <x v="2"/>
    <x v="0"/>
    <x v="3"/>
    <x v="0"/>
    <x v="1"/>
    <n v="1535.4"/>
    <x v="3"/>
    <n v="127.95"/>
  </r>
  <r>
    <s v="ORD0262"/>
    <x v="222"/>
    <x v="0"/>
    <x v="1"/>
    <x v="0"/>
    <x v="0"/>
    <x v="2"/>
    <n v="9330.2099999999991"/>
    <x v="8"/>
    <n v="748.75"/>
  </r>
  <r>
    <s v="ORD0263"/>
    <x v="223"/>
    <x v="7"/>
    <x v="0"/>
    <x v="5"/>
    <x v="1"/>
    <x v="0"/>
    <n v="1487.77"/>
    <x v="5"/>
    <n v="615.23"/>
  </r>
  <r>
    <s v="ORD0264"/>
    <x v="224"/>
    <x v="10"/>
    <x v="1"/>
    <x v="5"/>
    <x v="1"/>
    <x v="1"/>
    <n v="1802.72"/>
    <x v="5"/>
    <n v="758.2"/>
  </r>
  <r>
    <s v="ORD0265"/>
    <x v="225"/>
    <x v="0"/>
    <x v="0"/>
    <x v="3"/>
    <x v="0"/>
    <x v="3"/>
    <n v="560.36"/>
    <x v="1"/>
    <n v="61.54"/>
  </r>
  <r>
    <s v="ORD0266"/>
    <x v="226"/>
    <x v="10"/>
    <x v="0"/>
    <x v="2"/>
    <x v="1"/>
    <x v="2"/>
    <n v="1437.18"/>
    <x v="6"/>
    <n v="195.14"/>
  </r>
  <r>
    <s v="ORD0267"/>
    <x v="227"/>
    <x v="8"/>
    <x v="0"/>
    <x v="1"/>
    <x v="0"/>
    <x v="3"/>
    <n v="219.52"/>
    <x v="7"/>
    <n v="49.88"/>
  </r>
  <r>
    <s v="ORD0268"/>
    <x v="228"/>
    <x v="4"/>
    <x v="1"/>
    <x v="3"/>
    <x v="0"/>
    <x v="1"/>
    <n v="3261.42"/>
    <x v="4"/>
    <n v="369.91"/>
  </r>
  <r>
    <s v="ORD0269"/>
    <x v="229"/>
    <x v="6"/>
    <x v="0"/>
    <x v="1"/>
    <x v="0"/>
    <x v="0"/>
    <n v="3543.02"/>
    <x v="2"/>
    <n v="671.27"/>
  </r>
  <r>
    <s v="ORD0270"/>
    <x v="198"/>
    <x v="3"/>
    <x v="0"/>
    <x v="0"/>
    <x v="0"/>
    <x v="2"/>
    <n v="1179.53"/>
    <x v="0"/>
    <n v="205.36"/>
  </r>
  <r>
    <s v="ORD0271"/>
    <x v="22"/>
    <x v="7"/>
    <x v="1"/>
    <x v="2"/>
    <x v="1"/>
    <x v="2"/>
    <n v="4309.0200000000004"/>
    <x v="3"/>
    <n v="376.55"/>
  </r>
  <r>
    <s v="ORD0272"/>
    <x v="230"/>
    <x v="7"/>
    <x v="1"/>
    <x v="3"/>
    <x v="0"/>
    <x v="0"/>
    <n v="5850.55"/>
    <x v="8"/>
    <n v="468.54"/>
  </r>
  <r>
    <s v="ORD0273"/>
    <x v="231"/>
    <x v="0"/>
    <x v="0"/>
    <x v="4"/>
    <x v="1"/>
    <x v="2"/>
    <n v="3921.04"/>
    <x v="3"/>
    <n v="295.2"/>
  </r>
  <r>
    <s v="ORD0274"/>
    <x v="232"/>
    <x v="11"/>
    <x v="1"/>
    <x v="2"/>
    <x v="1"/>
    <x v="0"/>
    <n v="572.30999999999995"/>
    <x v="6"/>
    <n v="72.790000000000006"/>
  </r>
  <r>
    <s v="ORD0275"/>
    <x v="233"/>
    <x v="5"/>
    <x v="1"/>
    <x v="5"/>
    <x v="1"/>
    <x v="0"/>
    <n v="541.65"/>
    <x v="4"/>
    <n v="53.96"/>
  </r>
  <r>
    <s v="ORD0276"/>
    <x v="234"/>
    <x v="0"/>
    <x v="0"/>
    <x v="4"/>
    <x v="1"/>
    <x v="3"/>
    <n v="4716.8500000000004"/>
    <x v="6"/>
    <n v="635.04999999999995"/>
  </r>
  <r>
    <s v="ORD0277"/>
    <x v="235"/>
    <x v="1"/>
    <x v="1"/>
    <x v="0"/>
    <x v="0"/>
    <x v="0"/>
    <n v="923.69"/>
    <x v="6"/>
    <n v="124.06"/>
  </r>
  <r>
    <s v="ORD0278"/>
    <x v="236"/>
    <x v="4"/>
    <x v="1"/>
    <x v="4"/>
    <x v="1"/>
    <x v="1"/>
    <n v="8110.48"/>
    <x v="4"/>
    <n v="785.04"/>
  </r>
  <r>
    <s v="ORD0279"/>
    <x v="237"/>
    <x v="10"/>
    <x v="0"/>
    <x v="2"/>
    <x v="1"/>
    <x v="1"/>
    <n v="461.39"/>
    <x v="4"/>
    <n v="48.85"/>
  </r>
  <r>
    <s v="ORD0280"/>
    <x v="238"/>
    <x v="9"/>
    <x v="0"/>
    <x v="2"/>
    <x v="1"/>
    <x v="0"/>
    <n v="3155.82"/>
    <x v="0"/>
    <n v="422"/>
  </r>
  <r>
    <s v="ORD0281"/>
    <x v="239"/>
    <x v="6"/>
    <x v="0"/>
    <x v="5"/>
    <x v="1"/>
    <x v="2"/>
    <n v="714.77"/>
    <x v="9"/>
    <n v="607.57000000000005"/>
  </r>
  <r>
    <s v="ORD0282"/>
    <x v="207"/>
    <x v="9"/>
    <x v="1"/>
    <x v="4"/>
    <x v="1"/>
    <x v="0"/>
    <n v="1985.73"/>
    <x v="6"/>
    <n v="233.11"/>
  </r>
  <r>
    <s v="ORD0283"/>
    <x v="240"/>
    <x v="10"/>
    <x v="1"/>
    <x v="3"/>
    <x v="0"/>
    <x v="2"/>
    <n v="2339.06"/>
    <x v="1"/>
    <n v="284.45"/>
  </r>
  <r>
    <s v="ORD0284"/>
    <x v="241"/>
    <x v="0"/>
    <x v="1"/>
    <x v="0"/>
    <x v="0"/>
    <x v="2"/>
    <n v="2325.42"/>
    <x v="8"/>
    <n v="228.04"/>
  </r>
  <r>
    <s v="ORD0285"/>
    <x v="188"/>
    <x v="10"/>
    <x v="1"/>
    <x v="3"/>
    <x v="0"/>
    <x v="0"/>
    <n v="9332.68"/>
    <x v="3"/>
    <n v="796.18"/>
  </r>
  <r>
    <s v="ORD0286"/>
    <x v="242"/>
    <x v="3"/>
    <x v="0"/>
    <x v="4"/>
    <x v="1"/>
    <x v="3"/>
    <n v="671.94"/>
    <x v="5"/>
    <n v="275.77999999999997"/>
  </r>
  <r>
    <s v="ORD0287"/>
    <x v="243"/>
    <x v="11"/>
    <x v="0"/>
    <x v="3"/>
    <x v="0"/>
    <x v="2"/>
    <n v="2628.92"/>
    <x v="4"/>
    <n v="294.20999999999998"/>
  </r>
  <r>
    <s v="ORD0288"/>
    <x v="209"/>
    <x v="7"/>
    <x v="0"/>
    <x v="4"/>
    <x v="1"/>
    <x v="2"/>
    <n v="106.41"/>
    <x v="9"/>
    <n v="78.53"/>
  </r>
  <r>
    <s v="ORD0289"/>
    <x v="244"/>
    <x v="5"/>
    <x v="0"/>
    <x v="4"/>
    <x v="1"/>
    <x v="1"/>
    <n v="2805.38"/>
    <x v="7"/>
    <n v="681.96"/>
  </r>
  <r>
    <s v="ORD0290"/>
    <x v="245"/>
    <x v="8"/>
    <x v="0"/>
    <x v="3"/>
    <x v="0"/>
    <x v="0"/>
    <n v="554.30999999999995"/>
    <x v="5"/>
    <n v="204.08"/>
  </r>
  <r>
    <s v="ORD0291"/>
    <x v="246"/>
    <x v="1"/>
    <x v="1"/>
    <x v="4"/>
    <x v="1"/>
    <x v="2"/>
    <n v="674.8"/>
    <x v="9"/>
    <n v="491.97"/>
  </r>
  <r>
    <s v="ORD0292"/>
    <x v="247"/>
    <x v="10"/>
    <x v="1"/>
    <x v="4"/>
    <x v="1"/>
    <x v="3"/>
    <n v="1226.94"/>
    <x v="5"/>
    <n v="467.66"/>
  </r>
  <r>
    <s v="ORD0293"/>
    <x v="248"/>
    <x v="7"/>
    <x v="1"/>
    <x v="3"/>
    <x v="0"/>
    <x v="3"/>
    <n v="1229.56"/>
    <x v="0"/>
    <n v="214.7"/>
  </r>
  <r>
    <s v="ORD0294"/>
    <x v="249"/>
    <x v="8"/>
    <x v="1"/>
    <x v="0"/>
    <x v="0"/>
    <x v="1"/>
    <n v="3837.1"/>
    <x v="8"/>
    <n v="321.85000000000002"/>
  </r>
  <r>
    <s v="ORD0295"/>
    <x v="250"/>
    <x v="4"/>
    <x v="1"/>
    <x v="4"/>
    <x v="1"/>
    <x v="3"/>
    <n v="2015.62"/>
    <x v="4"/>
    <n v="187.36"/>
  </r>
  <r>
    <s v="ORD0296"/>
    <x v="99"/>
    <x v="2"/>
    <x v="0"/>
    <x v="0"/>
    <x v="0"/>
    <x v="2"/>
    <n v="284.37"/>
    <x v="5"/>
    <n v="125.87"/>
  </r>
  <r>
    <s v="ORD0297"/>
    <x v="251"/>
    <x v="10"/>
    <x v="0"/>
    <x v="2"/>
    <x v="1"/>
    <x v="2"/>
    <n v="4491.2"/>
    <x v="6"/>
    <n v="540.91999999999996"/>
  </r>
  <r>
    <s v="ORD0298"/>
    <x v="252"/>
    <x v="9"/>
    <x v="0"/>
    <x v="5"/>
    <x v="1"/>
    <x v="3"/>
    <n v="2538.2800000000002"/>
    <x v="7"/>
    <n v="575.21"/>
  </r>
  <r>
    <s v="ORD0299"/>
    <x v="253"/>
    <x v="0"/>
    <x v="1"/>
    <x v="0"/>
    <x v="0"/>
    <x v="1"/>
    <n v="2620.85"/>
    <x v="8"/>
    <n v="194.91"/>
  </r>
  <r>
    <s v="ORD0300"/>
    <x v="254"/>
    <x v="8"/>
    <x v="1"/>
    <x v="2"/>
    <x v="1"/>
    <x v="1"/>
    <n v="400.67"/>
    <x v="9"/>
    <n v="30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7984D1-1AA8-4FAC-AFB9-CA0AD23C4C57}"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M3:P9" firstHeaderRow="1" firstDataRow="2" firstDataCol="1"/>
  <pivotFields count="13">
    <pivotField showAll="0"/>
    <pivotField numFmtId="14" showAll="0">
      <items count="15">
        <item x="0"/>
        <item x="1"/>
        <item x="2"/>
        <item x="3"/>
        <item x="4"/>
        <item x="5"/>
        <item x="6"/>
        <item x="7"/>
        <item x="8"/>
        <item x="9"/>
        <item x="10"/>
        <item x="11"/>
        <item x="12"/>
        <item x="13"/>
        <item t="default"/>
      </items>
    </pivotField>
    <pivotField showAll="0">
      <items count="13">
        <item x="0"/>
        <item x="5"/>
        <item x="10"/>
        <item x="3"/>
        <item x="8"/>
        <item x="11"/>
        <item x="2"/>
        <item x="1"/>
        <item x="6"/>
        <item x="7"/>
        <item x="9"/>
        <item x="4"/>
        <item t="default"/>
      </items>
    </pivotField>
    <pivotField axis="axisCol" showAll="0">
      <items count="3">
        <item x="0"/>
        <item x="1"/>
        <item t="default"/>
      </items>
    </pivotField>
    <pivotField showAll="0">
      <items count="7">
        <item x="5"/>
        <item x="4"/>
        <item x="1"/>
        <item x="3"/>
        <item x="2"/>
        <item x="0"/>
        <item t="default"/>
      </items>
    </pivotField>
    <pivotField showAll="0">
      <items count="3">
        <item x="1"/>
        <item x="0"/>
        <item t="default"/>
      </items>
    </pivotField>
    <pivotField showAll="0"/>
    <pivotField showAll="0"/>
    <pivotField showAll="0"/>
    <pivotField dataField="1" showAll="0"/>
    <pivotField dragToRow="0" dragToCol="0" dragToPage="0" showAll="0" defaultSubtotal="0"/>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1">
    <field x="11"/>
  </rowFields>
  <rowItems count="5">
    <i>
      <x v="1"/>
    </i>
    <i>
      <x v="2"/>
    </i>
    <i>
      <x v="3"/>
    </i>
    <i>
      <x v="4"/>
    </i>
    <i t="grand">
      <x/>
    </i>
  </rowItems>
  <colFields count="1">
    <field x="3"/>
  </colFields>
  <colItems count="3">
    <i>
      <x/>
    </i>
    <i>
      <x v="1"/>
    </i>
    <i t="grand">
      <x/>
    </i>
  </colItems>
  <dataFields count="1">
    <dataField name="Sum of Cost" fld="9" baseField="0" baseItem="0" numFmtId="165"/>
  </dataFields>
  <formats count="1">
    <format dxfId="110">
      <pivotArea outline="0" collapsedLevelsAreSubtotals="1" fieldPosition="0"/>
    </format>
  </formats>
  <chartFormats count="2">
    <chartFormat chart="5" format="4" series="1">
      <pivotArea type="data" outline="0" fieldPosition="0">
        <references count="2">
          <reference field="4294967294" count="1" selected="0">
            <x v="0"/>
          </reference>
          <reference field="3" count="1" selected="0">
            <x v="0"/>
          </reference>
        </references>
      </pivotArea>
    </chartFormat>
    <chartFormat chart="5"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3A1283-7D39-4E3F-80BD-7CA74D533889}"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E4" firstHeaderRow="0" firstDataRow="1" firstDataCol="1"/>
  <pivotFields count="13">
    <pivotField showAll="0"/>
    <pivotField numFmtId="14" showAll="0">
      <items count="15">
        <item x="0"/>
        <item x="1"/>
        <item x="2"/>
        <item x="3"/>
        <item x="4"/>
        <item x="5"/>
        <item x="6"/>
        <item x="7"/>
        <item x="8"/>
        <item x="9"/>
        <item x="10"/>
        <item x="11"/>
        <item x="12"/>
        <item x="13"/>
        <item t="default"/>
      </items>
    </pivotField>
    <pivotField showAll="0">
      <items count="13">
        <item x="0"/>
        <item x="5"/>
        <item x="10"/>
        <item x="3"/>
        <item x="8"/>
        <item x="11"/>
        <item x="2"/>
        <item x="1"/>
        <item x="6"/>
        <item x="7"/>
        <item x="9"/>
        <item x="4"/>
        <item t="default"/>
      </items>
    </pivotField>
    <pivotField axis="axisRow" showAll="0">
      <items count="3">
        <item x="0"/>
        <item x="1"/>
        <item t="default"/>
      </items>
    </pivotField>
    <pivotField showAll="0"/>
    <pivotField showAll="0">
      <items count="3">
        <item x="1"/>
        <item x="0"/>
        <item t="default"/>
      </items>
    </pivotField>
    <pivotField showAll="0"/>
    <pivotField dataField="1" showAll="0"/>
    <pivotField dataField="1" showAll="0"/>
    <pivotField dataField="1" showAll="0"/>
    <pivotField dataField="1"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3"/>
  </rowFields>
  <rowItems count="3">
    <i>
      <x/>
    </i>
    <i>
      <x v="1"/>
    </i>
    <i t="grand">
      <x/>
    </i>
  </rowItems>
  <colFields count="1">
    <field x="-2"/>
  </colFields>
  <colItems count="4">
    <i>
      <x/>
    </i>
    <i i="1">
      <x v="1"/>
    </i>
    <i i="2">
      <x v="2"/>
    </i>
    <i i="3">
      <x v="3"/>
    </i>
  </colItems>
  <dataFields count="4">
    <dataField name="Sum of Cost" fld="9" baseField="0" baseItem="0" numFmtId="165"/>
    <dataField name="Sum of Quantity" fld="8" baseField="0" baseItem="0" numFmtId="164"/>
    <dataField name="Sum of Sales" fld="7" baseField="0" baseItem="0" numFmtId="165"/>
    <dataField name="Sum of profit" fld="10" baseField="0" baseItem="0" numFmtId="165"/>
  </dataFields>
  <formats count="6">
    <format>
      <pivotArea grandRow="1" outline="0" collapsedLevelsAreSubtotals="1" fieldPosition="0"/>
    </format>
    <format>
      <pivotArea field="3" grandRow="1" outline="0" collapsedLevelsAreSubtotals="1" axis="axisRow" fieldPosition="0">
        <references count="1">
          <reference field="4294967294" count="1" selected="0">
            <x v="1"/>
          </reference>
        </references>
      </pivotArea>
    </format>
    <format dxfId="124">
      <pivotArea outline="0" collapsedLevelsAreSubtotals="1" fieldPosition="0">
        <references count="1">
          <reference field="4294967294" count="1" selected="0">
            <x v="1"/>
          </reference>
        </references>
      </pivotArea>
    </format>
    <format dxfId="121">
      <pivotArea outline="0" collapsedLevelsAreSubtotals="1" fieldPosition="0">
        <references count="1">
          <reference field="4294967294" count="1" selected="0">
            <x v="0"/>
          </reference>
        </references>
      </pivotArea>
    </format>
    <format dxfId="120">
      <pivotArea dataOnly="0" labelOnly="1" outline="0" fieldPosition="0">
        <references count="1">
          <reference field="4294967294" count="1">
            <x v="0"/>
          </reference>
        </references>
      </pivotArea>
    </format>
    <format dxfId="116">
      <pivotArea outline="0" collapsedLevelsAreSubtotals="1" fieldPosition="0">
        <references count="1">
          <reference field="4294967294" count="2" selected="0">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976765-1E80-4B4F-ACE8-892754032350}"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K12:N18" firstHeaderRow="1" firstDataRow="2" firstDataCol="1"/>
  <pivotFields count="13">
    <pivotField showAll="0"/>
    <pivotField numFmtId="14" showAll="0">
      <items count="15">
        <item x="0"/>
        <item x="1"/>
        <item x="2"/>
        <item x="3"/>
        <item x="4"/>
        <item x="5"/>
        <item x="6"/>
        <item x="7"/>
        <item x="8"/>
        <item x="9"/>
        <item x="10"/>
        <item x="11"/>
        <item x="12"/>
        <item x="13"/>
        <item t="default"/>
      </items>
    </pivotField>
    <pivotField showAll="0">
      <items count="13">
        <item x="0"/>
        <item x="5"/>
        <item x="10"/>
        <item x="3"/>
        <item x="8"/>
        <item x="11"/>
        <item x="2"/>
        <item x="1"/>
        <item x="6"/>
        <item x="7"/>
        <item x="9"/>
        <item x="4"/>
        <item t="default"/>
      </items>
    </pivotField>
    <pivotField axis="axisCol" showAll="0">
      <items count="3">
        <item x="0"/>
        <item x="1"/>
        <item t="default"/>
      </items>
    </pivotField>
    <pivotField showAll="0">
      <items count="7">
        <item x="5"/>
        <item x="4"/>
        <item x="1"/>
        <item x="3"/>
        <item x="2"/>
        <item x="0"/>
        <item t="default"/>
      </items>
    </pivotField>
    <pivotField showAll="0">
      <items count="3">
        <item x="1"/>
        <item x="0"/>
        <item t="default"/>
      </items>
    </pivotField>
    <pivotField showAll="0"/>
    <pivotField dataField="1" showAll="0"/>
    <pivotField showAll="0"/>
    <pivotField showAll="0"/>
    <pivotField dragToRow="0" dragToCol="0" dragToPage="0" showAll="0" defaultSubtotal="0"/>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1">
    <field x="11"/>
  </rowFields>
  <rowItems count="5">
    <i>
      <x v="1"/>
    </i>
    <i>
      <x v="2"/>
    </i>
    <i>
      <x v="3"/>
    </i>
    <i>
      <x v="4"/>
    </i>
    <i t="grand">
      <x/>
    </i>
  </rowItems>
  <colFields count="1">
    <field x="3"/>
  </colFields>
  <colItems count="3">
    <i>
      <x/>
    </i>
    <i>
      <x v="1"/>
    </i>
    <i t="grand">
      <x/>
    </i>
  </colItems>
  <dataFields count="1">
    <dataField name="Sum of Sales" fld="7" baseField="0" baseItem="0" numFmtId="165"/>
  </dataFields>
  <formats count="1">
    <format dxfId="112">
      <pivotArea outline="0" collapsedLevelsAreSubtotals="1" fieldPosition="0"/>
    </format>
  </formats>
  <chartFormats count="2">
    <chartFormat chart="9" format="5" series="1">
      <pivotArea type="data" outline="0" fieldPosition="0">
        <references count="2">
          <reference field="4294967294" count="1" selected="0">
            <x v="0"/>
          </reference>
          <reference field="3" count="1" selected="0">
            <x v="0"/>
          </reference>
        </references>
      </pivotArea>
    </chartFormat>
    <chartFormat chart="9" format="6"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E27D7C-0F62-43C1-BCD6-0D1A28768C73}"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F22:I28" firstHeaderRow="1" firstDataRow="2" firstDataCol="1"/>
  <pivotFields count="13">
    <pivotField showAll="0"/>
    <pivotField numFmtId="14" showAll="0">
      <items count="15">
        <item x="0"/>
        <item x="1"/>
        <item x="2"/>
        <item x="3"/>
        <item x="4"/>
        <item x="5"/>
        <item x="6"/>
        <item x="7"/>
        <item x="8"/>
        <item x="9"/>
        <item x="10"/>
        <item x="11"/>
        <item x="12"/>
        <item x="13"/>
        <item t="default"/>
      </items>
    </pivotField>
    <pivotField showAll="0">
      <items count="13">
        <item x="0"/>
        <item x="5"/>
        <item x="10"/>
        <item x="3"/>
        <item x="8"/>
        <item x="11"/>
        <item x="2"/>
        <item x="1"/>
        <item x="6"/>
        <item x="7"/>
        <item x="9"/>
        <item x="4"/>
        <item t="default"/>
      </items>
    </pivotField>
    <pivotField axis="axisCol" showAll="0">
      <items count="3">
        <item x="0"/>
        <item x="1"/>
        <item t="default"/>
      </items>
    </pivotField>
    <pivotField showAll="0">
      <items count="7">
        <item x="5"/>
        <item x="4"/>
        <item x="1"/>
        <item x="3"/>
        <item x="2"/>
        <item x="0"/>
        <item t="default"/>
      </items>
    </pivotField>
    <pivotField showAll="0">
      <items count="3">
        <item x="1"/>
        <item x="0"/>
        <item t="default"/>
      </items>
    </pivotField>
    <pivotField axis="axisRow" showAll="0">
      <items count="5">
        <item x="0"/>
        <item x="3"/>
        <item x="2"/>
        <item x="1"/>
        <item t="default"/>
      </items>
    </pivotField>
    <pivotField dataField="1" showAll="0"/>
    <pivotField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6"/>
  </rowFields>
  <rowItems count="5">
    <i>
      <x/>
    </i>
    <i>
      <x v="1"/>
    </i>
    <i>
      <x v="2"/>
    </i>
    <i>
      <x v="3"/>
    </i>
    <i t="grand">
      <x/>
    </i>
  </rowItems>
  <colFields count="1">
    <field x="3"/>
  </colFields>
  <colItems count="3">
    <i>
      <x/>
    </i>
    <i>
      <x v="1"/>
    </i>
    <i t="grand">
      <x/>
    </i>
  </colItems>
  <dataFields count="1">
    <dataField name="Sum of Sales" fld="7" baseField="0" baseItem="0" numFmtId="165"/>
  </dataFields>
  <formats count="1">
    <format dxfId="113">
      <pivotArea outline="0" collapsedLevelsAreSubtotals="1" fieldPosition="0"/>
    </format>
  </formats>
  <chartFormats count="2">
    <chartFormat chart="13" format="4" series="1">
      <pivotArea type="data" outline="0" fieldPosition="0">
        <references count="2">
          <reference field="4294967294" count="1" selected="0">
            <x v="0"/>
          </reference>
          <reference field="3" count="1" selected="0">
            <x v="0"/>
          </reference>
        </references>
      </pivotArea>
    </chartFormat>
    <chartFormat chart="13"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692AAB-8434-492F-9B32-3A61299D8257}"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28:D32" firstHeaderRow="1" firstDataRow="2" firstDataCol="1"/>
  <pivotFields count="13">
    <pivotField showAll="0"/>
    <pivotField numFmtId="14" showAll="0">
      <items count="15">
        <item x="0"/>
        <item x="1"/>
        <item x="2"/>
        <item x="3"/>
        <item x="4"/>
        <item x="5"/>
        <item x="6"/>
        <item x="7"/>
        <item x="8"/>
        <item x="9"/>
        <item x="10"/>
        <item x="11"/>
        <item x="12"/>
        <item x="13"/>
        <item t="default"/>
      </items>
    </pivotField>
    <pivotField showAll="0">
      <items count="13">
        <item x="0"/>
        <item x="5"/>
        <item x="10"/>
        <item x="3"/>
        <item x="8"/>
        <item x="11"/>
        <item x="2"/>
        <item x="1"/>
        <item x="6"/>
        <item x="7"/>
        <item x="9"/>
        <item x="4"/>
        <item t="default"/>
      </items>
    </pivotField>
    <pivotField axis="axisRow" showAll="0">
      <items count="3">
        <item x="0"/>
        <item x="1"/>
        <item t="default"/>
      </items>
    </pivotField>
    <pivotField showAll="0">
      <items count="7">
        <item x="5"/>
        <item x="4"/>
        <item x="1"/>
        <item x="3"/>
        <item x="2"/>
        <item x="0"/>
        <item t="default"/>
      </items>
    </pivotField>
    <pivotField axis="axisCol" multipleItemSelectionAllowed="1" showAll="0">
      <items count="3">
        <item x="1"/>
        <item x="0"/>
        <item t="default"/>
      </items>
    </pivotField>
    <pivotField showAll="0">
      <items count="5">
        <item x="0"/>
        <item x="3"/>
        <item x="2"/>
        <item x="1"/>
        <item t="default"/>
      </items>
    </pivotField>
    <pivotField showAll="0"/>
    <pivotField dataField="1" showAll="0">
      <items count="11">
        <item x="9"/>
        <item x="5"/>
        <item x="7"/>
        <item x="2"/>
        <item x="0"/>
        <item x="6"/>
        <item x="1"/>
        <item x="4"/>
        <item x="8"/>
        <item x="3"/>
        <item t="default"/>
      </items>
    </pivotField>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3"/>
  </rowFields>
  <rowItems count="3">
    <i>
      <x/>
    </i>
    <i>
      <x v="1"/>
    </i>
    <i t="grand">
      <x/>
    </i>
  </rowItems>
  <colFields count="1">
    <field x="5"/>
  </colFields>
  <colItems count="3">
    <i>
      <x/>
    </i>
    <i>
      <x v="1"/>
    </i>
    <i t="grand">
      <x/>
    </i>
  </colItems>
  <dataFields count="1">
    <dataField name="Sum of Quantity" fld="8" baseField="0" baseItem="0"/>
  </dataFields>
  <formats count="1">
    <format>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D96788A-9858-4906-9AFD-AEA218EC53D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1:D25" firstHeaderRow="1" firstDataRow="2" firstDataCol="1"/>
  <pivotFields count="13">
    <pivotField showAll="0"/>
    <pivotField numFmtId="14" showAll="0">
      <items count="15">
        <item x="0"/>
        <item x="1"/>
        <item x="2"/>
        <item x="3"/>
        <item x="4"/>
        <item x="5"/>
        <item x="6"/>
        <item x="7"/>
        <item x="8"/>
        <item x="9"/>
        <item x="10"/>
        <item x="11"/>
        <item x="12"/>
        <item x="13"/>
        <item t="default"/>
      </items>
    </pivotField>
    <pivotField axis="axisRow" showAll="0">
      <items count="13">
        <item x="0"/>
        <item x="5"/>
        <item x="10"/>
        <item x="3"/>
        <item x="8"/>
        <item x="11"/>
        <item x="2"/>
        <item x="1"/>
        <item x="6"/>
        <item x="7"/>
        <item x="9"/>
        <item x="4"/>
        <item t="default"/>
      </items>
    </pivotField>
    <pivotField axis="axisCol" showAll="0">
      <items count="3">
        <item x="0"/>
        <item x="1"/>
        <item t="default"/>
      </items>
    </pivotField>
    <pivotField showAll="0"/>
    <pivotField showAll="0">
      <items count="3">
        <item x="1"/>
        <item x="0"/>
        <item t="default"/>
      </items>
    </pivotField>
    <pivotField showAll="0"/>
    <pivotField dataField="1" showAll="0"/>
    <pivotField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2"/>
  </rowFields>
  <rowItems count="13">
    <i>
      <x/>
    </i>
    <i>
      <x v="1"/>
    </i>
    <i>
      <x v="2"/>
    </i>
    <i>
      <x v="3"/>
    </i>
    <i>
      <x v="4"/>
    </i>
    <i>
      <x v="5"/>
    </i>
    <i>
      <x v="6"/>
    </i>
    <i>
      <x v="7"/>
    </i>
    <i>
      <x v="8"/>
    </i>
    <i>
      <x v="9"/>
    </i>
    <i>
      <x v="10"/>
    </i>
    <i>
      <x v="11"/>
    </i>
    <i t="grand">
      <x/>
    </i>
  </rowItems>
  <colFields count="1">
    <field x="3"/>
  </colFields>
  <colItems count="3">
    <i>
      <x/>
    </i>
    <i>
      <x v="1"/>
    </i>
    <i t="grand">
      <x/>
    </i>
  </colItems>
  <dataFields count="1">
    <dataField name="Sum of Sales" fld="7" baseField="0" baseItem="0" numFmtId="165"/>
  </dataFields>
  <formats count="4">
    <format>
      <pivotArea collapsedLevelsAreSubtotals="1" fieldPosition="0">
        <references count="2">
          <reference field="2" count="11">
            <x v="0"/>
            <x v="1"/>
            <x v="2"/>
            <x v="3"/>
            <x v="4"/>
            <x v="5"/>
            <x v="6"/>
            <x v="7"/>
            <x v="8"/>
            <x v="9"/>
            <x v="10"/>
          </reference>
          <reference field="3" count="0" selected="0"/>
        </references>
      </pivotArea>
    </format>
    <format>
      <pivotArea grandCol="1" outline="0" collapsedLevelsAreSubtotals="1" fieldPosition="0"/>
    </format>
    <format>
      <pivotArea grandRow="1" outline="0" collapsedLevelsAreSubtotals="1" fieldPosition="0"/>
    </format>
    <format dxfId="115">
      <pivotArea outline="0" collapsedLevelsAreSubtotals="1" fieldPosition="0"/>
    </format>
  </formats>
  <chartFormats count="2">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B724CB1-7018-4392-B34E-54FD8A2A5BE3}"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F11:I19" firstHeaderRow="1" firstDataRow="2" firstDataCol="1"/>
  <pivotFields count="13">
    <pivotField showAll="0"/>
    <pivotField numFmtId="14" showAll="0">
      <items count="15">
        <item x="0"/>
        <item x="1"/>
        <item x="2"/>
        <item x="3"/>
        <item x="4"/>
        <item x="5"/>
        <item x="6"/>
        <item x="7"/>
        <item x="8"/>
        <item x="9"/>
        <item x="10"/>
        <item x="11"/>
        <item x="12"/>
        <item x="13"/>
        <item t="default"/>
      </items>
    </pivotField>
    <pivotField showAll="0">
      <items count="13">
        <item x="0"/>
        <item x="5"/>
        <item x="10"/>
        <item x="3"/>
        <item x="8"/>
        <item x="11"/>
        <item x="2"/>
        <item x="1"/>
        <item x="6"/>
        <item x="7"/>
        <item x="9"/>
        <item x="4"/>
        <item t="default"/>
      </items>
    </pivotField>
    <pivotField axis="axisCol" showAll="0">
      <items count="3">
        <item x="0"/>
        <item x="1"/>
        <item t="default"/>
      </items>
    </pivotField>
    <pivotField axis="axisRow" showAll="0">
      <items count="7">
        <item x="5"/>
        <item x="4"/>
        <item x="1"/>
        <item x="3"/>
        <item x="2"/>
        <item x="0"/>
        <item t="default"/>
      </items>
    </pivotField>
    <pivotField showAll="0">
      <items count="3">
        <item x="1"/>
        <item x="0"/>
        <item t="default"/>
      </items>
    </pivotField>
    <pivotField showAll="0"/>
    <pivotField dataField="1" showAll="0"/>
    <pivotField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4"/>
  </rowFields>
  <rowItems count="7">
    <i>
      <x/>
    </i>
    <i>
      <x v="1"/>
    </i>
    <i>
      <x v="2"/>
    </i>
    <i>
      <x v="3"/>
    </i>
    <i>
      <x v="4"/>
    </i>
    <i>
      <x v="5"/>
    </i>
    <i t="grand">
      <x/>
    </i>
  </rowItems>
  <colFields count="1">
    <field x="3"/>
  </colFields>
  <colItems count="3">
    <i>
      <x/>
    </i>
    <i>
      <x v="1"/>
    </i>
    <i t="grand">
      <x/>
    </i>
  </colItems>
  <dataFields count="1">
    <dataField name="Sum of Sales" fld="7" baseField="0" baseItem="0" numFmtId="165"/>
  </dataFields>
  <formats count="1">
    <format dxfId="114">
      <pivotArea outline="0" collapsedLevelsAreSubtotals="1" fieldPosition="0"/>
    </format>
  </formats>
  <chartFormats count="2">
    <chartFormat chart="13" format="4" series="1">
      <pivotArea type="data" outline="0" fieldPosition="0">
        <references count="2">
          <reference field="4294967294" count="1" selected="0">
            <x v="0"/>
          </reference>
          <reference field="3" count="1" selected="0">
            <x v="0"/>
          </reference>
        </references>
      </pivotArea>
    </chartFormat>
    <chartFormat chart="13"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9D3955E-CCE3-473B-9224-82420DF2620E}"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K21:N27" firstHeaderRow="1" firstDataRow="2" firstDataCol="1"/>
  <pivotFields count="13">
    <pivotField showAll="0"/>
    <pivotField numFmtId="14" showAll="0">
      <items count="15">
        <item x="0"/>
        <item x="1"/>
        <item x="2"/>
        <item x="3"/>
        <item x="4"/>
        <item x="5"/>
        <item x="6"/>
        <item x="7"/>
        <item x="8"/>
        <item x="9"/>
        <item x="10"/>
        <item x="11"/>
        <item x="12"/>
        <item x="13"/>
        <item t="default"/>
      </items>
    </pivotField>
    <pivotField showAll="0">
      <items count="13">
        <item x="0"/>
        <item x="5"/>
        <item x="10"/>
        <item x="3"/>
        <item x="8"/>
        <item x="11"/>
        <item x="2"/>
        <item x="1"/>
        <item x="6"/>
        <item x="7"/>
        <item x="9"/>
        <item x="4"/>
        <item t="default"/>
      </items>
    </pivotField>
    <pivotField axis="axisCol" showAll="0">
      <items count="3">
        <item x="0"/>
        <item x="1"/>
        <item t="default"/>
      </items>
    </pivotField>
    <pivotField showAll="0">
      <items count="7">
        <item x="5"/>
        <item x="4"/>
        <item x="1"/>
        <item x="3"/>
        <item x="2"/>
        <item x="0"/>
        <item t="default"/>
      </items>
    </pivotField>
    <pivotField showAll="0">
      <items count="3">
        <item x="1"/>
        <item x="0"/>
        <item t="default"/>
      </items>
    </pivotField>
    <pivotField showAll="0"/>
    <pivotField showAll="0"/>
    <pivotField showAll="0"/>
    <pivotField showAll="0"/>
    <pivotField dataField="1" dragToRow="0" dragToCol="0" dragToPage="0" showAll="0" defaultSubtotal="0"/>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1">
    <field x="11"/>
  </rowFields>
  <rowItems count="5">
    <i>
      <x v="1"/>
    </i>
    <i>
      <x v="2"/>
    </i>
    <i>
      <x v="3"/>
    </i>
    <i>
      <x v="4"/>
    </i>
    <i t="grand">
      <x/>
    </i>
  </rowItems>
  <colFields count="1">
    <field x="3"/>
  </colFields>
  <colItems count="3">
    <i>
      <x/>
    </i>
    <i>
      <x v="1"/>
    </i>
    <i t="grand">
      <x/>
    </i>
  </colItems>
  <dataFields count="1">
    <dataField name="Sum of profit" fld="10" baseField="0" baseItem="0" numFmtId="165"/>
  </dataFields>
  <formats count="1">
    <format dxfId="111">
      <pivotArea outline="0" collapsedLevelsAreSubtotals="1" fieldPosition="0"/>
    </format>
  </formats>
  <chartFormats count="4">
    <chartFormat chart="3" format="2" series="1">
      <pivotArea type="data" outline="0" fieldPosition="0">
        <references count="2">
          <reference field="4294967294" count="1" selected="0">
            <x v="0"/>
          </reference>
          <reference field="3" count="1" selected="0">
            <x v="0"/>
          </reference>
        </references>
      </pivotArea>
    </chartFormat>
    <chartFormat chart="3" format="3" series="1">
      <pivotArea type="data" outline="0" fieldPosition="0">
        <references count="2">
          <reference field="4294967294" count="1" selected="0">
            <x v="0"/>
          </reference>
          <reference field="3" count="1" selected="0">
            <x v="1"/>
          </reference>
        </references>
      </pivotArea>
    </chartFormat>
    <chartFormat chart="4" format="4" series="1">
      <pivotArea type="data" outline="0" fieldPosition="0">
        <references count="2">
          <reference field="4294967294" count="1" selected="0">
            <x v="0"/>
          </reference>
          <reference field="3" count="1" selected="0">
            <x v="0"/>
          </reference>
        </references>
      </pivotArea>
    </chartFormat>
    <chartFormat chart="4"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A4B7380-652F-40FB-A6B0-F5A3D7B7E234}"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O13:R19" firstHeaderRow="1" firstDataRow="2" firstDataCol="1"/>
  <pivotFields count="13">
    <pivotField showAll="0"/>
    <pivotField numFmtId="14" showAll="0">
      <items count="15">
        <item x="0"/>
        <item x="1"/>
        <item x="2"/>
        <item x="3"/>
        <item x="4"/>
        <item x="5"/>
        <item x="6"/>
        <item x="7"/>
        <item x="8"/>
        <item x="9"/>
        <item x="10"/>
        <item x="11"/>
        <item x="12"/>
        <item x="13"/>
        <item t="default"/>
      </items>
    </pivotField>
    <pivotField showAll="0">
      <items count="13">
        <item x="0"/>
        <item x="5"/>
        <item x="10"/>
        <item x="3"/>
        <item x="8"/>
        <item x="11"/>
        <item x="2"/>
        <item x="1"/>
        <item x="6"/>
        <item x="7"/>
        <item x="9"/>
        <item x="4"/>
        <item t="default"/>
      </items>
    </pivotField>
    <pivotField axis="axisCol" showAll="0">
      <items count="3">
        <item x="0"/>
        <item x="1"/>
        <item t="default"/>
      </items>
    </pivotField>
    <pivotField showAll="0">
      <items count="7">
        <item x="5"/>
        <item x="4"/>
        <item x="1"/>
        <item x="3"/>
        <item x="2"/>
        <item x="0"/>
        <item t="default"/>
      </items>
    </pivotField>
    <pivotField showAll="0">
      <items count="3">
        <item x="1"/>
        <item x="0"/>
        <item t="default"/>
      </items>
    </pivotField>
    <pivotField showAll="0"/>
    <pivotField showAll="0"/>
    <pivotField dataField="1" showAll="0"/>
    <pivotField showAll="0"/>
    <pivotField dragToRow="0" dragToCol="0" dragToPage="0" showAll="0" defaultSubtotal="0"/>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1">
    <field x="11"/>
  </rowFields>
  <rowItems count="5">
    <i>
      <x v="1"/>
    </i>
    <i>
      <x v="2"/>
    </i>
    <i>
      <x v="3"/>
    </i>
    <i>
      <x v="4"/>
    </i>
    <i t="grand">
      <x/>
    </i>
  </rowItems>
  <colFields count="1">
    <field x="3"/>
  </colFields>
  <colItems count="3">
    <i>
      <x/>
    </i>
    <i>
      <x v="1"/>
    </i>
    <i t="grand">
      <x/>
    </i>
  </colItems>
  <dataFields count="1">
    <dataField name="Sum of Quantity" fld="8" baseField="0" baseItem="0" numFmtId="164"/>
  </dataFields>
  <formats count="1">
    <format dxfId="123">
      <pivotArea outline="0" collapsedLevelsAreSubtotals="1" fieldPosition="0"/>
    </format>
  </formats>
  <chartFormats count="2">
    <chartFormat chart="16" format="4" series="1">
      <pivotArea type="data" outline="0" fieldPosition="0">
        <references count="2">
          <reference field="4294967294" count="1" selected="0">
            <x v="0"/>
          </reference>
          <reference field="3" count="1" selected="0">
            <x v="0"/>
          </reference>
        </references>
      </pivotArea>
    </chartFormat>
    <chartFormat chart="16"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8DA2A85-4C0E-47A9-B8A1-C61C7B30E156}" autoFormatId="16" applyNumberFormats="0" applyBorderFormats="0" applyFontFormats="0" applyPatternFormats="0" applyAlignmentFormats="0" applyWidthHeightFormats="0">
  <queryTableRefresh nextId="12">
    <queryTableFields count="10">
      <queryTableField id="1" name="OrderID" tableColumnId="1"/>
      <queryTableField id="2" name="Date" tableColumnId="2"/>
      <queryTableField id="3" name="Month" tableColumnId="3"/>
      <queryTableField id="4" name="Year" tableColumnId="4"/>
      <queryTableField id="5" name="Product" tableColumnId="5"/>
      <queryTableField id="6" name="Category" tableColumnId="6"/>
      <queryTableField id="7" name="Region" tableColumnId="7"/>
      <queryTableField id="8" name="Sales" tableColumnId="8"/>
      <queryTableField id="9" name="Quantity" tableColumnId="9"/>
      <queryTableField id="10" name="Cost"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E5E3AB6-6A49-4736-B191-393E13B4E095}" sourceName="Category">
  <pivotTables>
    <pivotTable tabId="3" name="PivotTable10"/>
    <pivotTable tabId="3" name="PivotTable1"/>
    <pivotTable tabId="3" name="PivotTable11"/>
    <pivotTable tabId="3" name="PivotTable12"/>
    <pivotTable tabId="3" name="PivotTable2"/>
    <pivotTable tabId="3" name="PivotTable5"/>
    <pivotTable tabId="3" name="PivotTable6"/>
    <pivotTable tabId="3" name="PivotTable9"/>
    <pivotTable tabId="3" name="PivotTable3"/>
  </pivotTables>
  <data>
    <tabular pivotCacheId="609192205" crossFilter="showItemsWithNoData">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94F0730E-488A-4989-BFDC-393E88574FB5}" cache="Slicer_Category" caption="Category" columnCount="2" showCaption="0" style="Slicer Style 1" rowHeight="61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B4F112-B5E2-415F-8250-C43BBF133A96}" name="Sheet1" displayName="Sheet1" ref="A1:J301" tableType="queryTable" totalsRowShown="0">
  <autoFilter ref="A1:J301" xr:uid="{A2B4F112-B5E2-415F-8250-C43BBF133A96}"/>
  <tableColumns count="10">
    <tableColumn id="1" xr3:uid="{CBD91ECD-CAA4-4DD7-80C4-254AE37046FF}" uniqueName="1" name="OrderID" queryTableFieldId="1"/>
    <tableColumn id="2" xr3:uid="{DCEC44C3-9E45-4F67-A96B-4DD1CE75925B}" uniqueName="2" name="Date" queryTableFieldId="2"/>
    <tableColumn id="3" xr3:uid="{E50CBE50-3C38-4EDA-8F41-93F4D6E446AF}" uniqueName="3" name="Month" queryTableFieldId="3"/>
    <tableColumn id="4" xr3:uid="{83BCC69D-B79B-4F6F-B983-9CF7A69A15D9}" uniqueName="4" name="Year" queryTableFieldId="4"/>
    <tableColumn id="5" xr3:uid="{13578988-4A98-41C4-B14D-D864F354C120}" uniqueName="5" name="Product" queryTableFieldId="5"/>
    <tableColumn id="6" xr3:uid="{4340A17C-2C44-403C-9972-59D462930AF2}" uniqueName="6" name="Category" queryTableFieldId="6"/>
    <tableColumn id="7" xr3:uid="{5CA78403-7CAF-4C65-8E5E-1CB60949E96A}" uniqueName="7" name="Region" queryTableFieldId="7"/>
    <tableColumn id="8" xr3:uid="{ACE1C206-48A1-45DB-8FE3-0BE723C10023}" uniqueName="8" name="Sales" queryTableFieldId="8"/>
    <tableColumn id="9" xr3:uid="{1B7EB11E-4D13-4392-83B2-EA7B3E6F0FAB}" uniqueName="9" name="Quantity" queryTableFieldId="9"/>
    <tableColumn id="10" xr3:uid="{980688F3-3A29-4DCD-B914-9F9E6280B423}" uniqueName="10" name="Cost"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2C4F7-10F2-4D48-B897-761535B878D1}">
  <dimension ref="A1:J301"/>
  <sheetViews>
    <sheetView zoomScale="85" zoomScaleNormal="85" workbookViewId="0"/>
  </sheetViews>
  <sheetFormatPr defaultRowHeight="15" x14ac:dyDescent="0.25"/>
  <cols>
    <col min="1" max="1" width="10.28515625" bestFit="1" customWidth="1"/>
    <col min="2" max="2" width="10.7109375" bestFit="1" customWidth="1"/>
    <col min="3" max="3" width="9.28515625" bestFit="1" customWidth="1"/>
    <col min="4" max="4" width="7.28515625" bestFit="1" customWidth="1"/>
    <col min="5" max="5" width="12.140625" bestFit="1" customWidth="1"/>
    <col min="6" max="6" width="11.28515625" bestFit="1" customWidth="1"/>
    <col min="7" max="7" width="9.42578125" bestFit="1" customWidth="1"/>
    <col min="8" max="8" width="9" bestFit="1" customWidth="1"/>
    <col min="9" max="9" width="11" bestFit="1" customWidth="1"/>
    <col min="10" max="10" width="7.140625" bestFit="1" customWidth="1"/>
  </cols>
  <sheetData>
    <row r="1" spans="1:10" x14ac:dyDescent="0.25">
      <c r="A1" t="s">
        <v>0</v>
      </c>
      <c r="B1" t="s">
        <v>1</v>
      </c>
      <c r="C1" t="s">
        <v>2</v>
      </c>
      <c r="D1" t="s">
        <v>3</v>
      </c>
      <c r="E1" t="s">
        <v>4</v>
      </c>
      <c r="F1" t="s">
        <v>5</v>
      </c>
      <c r="G1" t="s">
        <v>6</v>
      </c>
      <c r="H1" t="s">
        <v>7</v>
      </c>
      <c r="I1" t="s">
        <v>8</v>
      </c>
      <c r="J1" t="s">
        <v>9</v>
      </c>
    </row>
    <row r="2" spans="1:10" x14ac:dyDescent="0.25">
      <c r="A2" t="s">
        <v>10</v>
      </c>
      <c r="B2">
        <v>44952</v>
      </c>
      <c r="C2" t="s">
        <v>11</v>
      </c>
      <c r="D2">
        <v>2023</v>
      </c>
      <c r="E2" t="s">
        <v>12</v>
      </c>
      <c r="F2" t="s">
        <v>13</v>
      </c>
      <c r="G2" t="s">
        <v>14</v>
      </c>
      <c r="H2">
        <v>1219.5</v>
      </c>
      <c r="I2">
        <v>5</v>
      </c>
      <c r="J2">
        <v>211.02</v>
      </c>
    </row>
    <row r="3" spans="1:10" x14ac:dyDescent="0.25">
      <c r="A3" t="s">
        <v>15</v>
      </c>
      <c r="B3">
        <v>45531</v>
      </c>
      <c r="C3" t="s">
        <v>16</v>
      </c>
      <c r="D3">
        <v>2024</v>
      </c>
      <c r="E3" t="s">
        <v>17</v>
      </c>
      <c r="F3" t="s">
        <v>13</v>
      </c>
      <c r="G3" t="s">
        <v>14</v>
      </c>
      <c r="H3">
        <v>356.63</v>
      </c>
      <c r="I3">
        <v>7</v>
      </c>
      <c r="J3">
        <v>44.79</v>
      </c>
    </row>
    <row r="4" spans="1:10" x14ac:dyDescent="0.25">
      <c r="A4" t="s">
        <v>18</v>
      </c>
      <c r="B4">
        <v>45501</v>
      </c>
      <c r="C4" t="s">
        <v>19</v>
      </c>
      <c r="D4">
        <v>2024</v>
      </c>
      <c r="E4" t="s">
        <v>20</v>
      </c>
      <c r="F4" t="s">
        <v>21</v>
      </c>
      <c r="G4" t="s">
        <v>14</v>
      </c>
      <c r="H4">
        <v>3194.55</v>
      </c>
      <c r="I4">
        <v>4</v>
      </c>
      <c r="J4">
        <v>578.5</v>
      </c>
    </row>
    <row r="5" spans="1:10" x14ac:dyDescent="0.25">
      <c r="A5" t="s">
        <v>22</v>
      </c>
      <c r="B5">
        <v>45386</v>
      </c>
      <c r="C5" t="s">
        <v>23</v>
      </c>
      <c r="D5">
        <v>2024</v>
      </c>
      <c r="E5" t="s">
        <v>24</v>
      </c>
      <c r="F5" t="s">
        <v>13</v>
      </c>
      <c r="G5" t="s">
        <v>25</v>
      </c>
      <c r="H5">
        <v>3430.95</v>
      </c>
      <c r="I5">
        <v>10</v>
      </c>
      <c r="J5">
        <v>236.99</v>
      </c>
    </row>
    <row r="6" spans="1:10" x14ac:dyDescent="0.25">
      <c r="A6" t="s">
        <v>26</v>
      </c>
      <c r="B6">
        <v>45275</v>
      </c>
      <c r="C6" t="s">
        <v>27</v>
      </c>
      <c r="D6">
        <v>2023</v>
      </c>
      <c r="E6" t="s">
        <v>20</v>
      </c>
      <c r="F6" t="s">
        <v>21</v>
      </c>
      <c r="G6" t="s">
        <v>28</v>
      </c>
      <c r="H6">
        <v>1047.44</v>
      </c>
      <c r="I6">
        <v>5</v>
      </c>
      <c r="J6">
        <v>141.27000000000001</v>
      </c>
    </row>
    <row r="7" spans="1:10" x14ac:dyDescent="0.25">
      <c r="A7" t="s">
        <v>29</v>
      </c>
      <c r="B7">
        <v>45021</v>
      </c>
      <c r="C7" t="s">
        <v>23</v>
      </c>
      <c r="D7">
        <v>2023</v>
      </c>
      <c r="E7" t="s">
        <v>30</v>
      </c>
      <c r="F7" t="s">
        <v>21</v>
      </c>
      <c r="G7" t="s">
        <v>14</v>
      </c>
      <c r="H7">
        <v>961.37</v>
      </c>
      <c r="I7">
        <v>7</v>
      </c>
      <c r="J7">
        <v>95.44</v>
      </c>
    </row>
    <row r="8" spans="1:10" x14ac:dyDescent="0.25">
      <c r="A8" t="s">
        <v>31</v>
      </c>
      <c r="B8">
        <v>44971</v>
      </c>
      <c r="C8" t="s">
        <v>32</v>
      </c>
      <c r="D8">
        <v>2023</v>
      </c>
      <c r="E8" t="s">
        <v>33</v>
      </c>
      <c r="F8" t="s">
        <v>21</v>
      </c>
      <c r="G8" t="s">
        <v>34</v>
      </c>
      <c r="H8">
        <v>5221.42</v>
      </c>
      <c r="I8">
        <v>8</v>
      </c>
      <c r="J8">
        <v>438.26</v>
      </c>
    </row>
    <row r="9" spans="1:10" x14ac:dyDescent="0.25">
      <c r="A9" t="s">
        <v>35</v>
      </c>
      <c r="B9">
        <v>45492</v>
      </c>
      <c r="C9" t="s">
        <v>19</v>
      </c>
      <c r="D9">
        <v>2024</v>
      </c>
      <c r="E9" t="s">
        <v>24</v>
      </c>
      <c r="F9" t="s">
        <v>13</v>
      </c>
      <c r="G9" t="s">
        <v>14</v>
      </c>
      <c r="H9">
        <v>4493.2</v>
      </c>
      <c r="I9">
        <v>5</v>
      </c>
      <c r="J9">
        <v>666.94</v>
      </c>
    </row>
    <row r="10" spans="1:10" x14ac:dyDescent="0.25">
      <c r="A10" t="s">
        <v>36</v>
      </c>
      <c r="B10">
        <v>45648</v>
      </c>
      <c r="C10" t="s">
        <v>27</v>
      </c>
      <c r="D10">
        <v>2024</v>
      </c>
      <c r="E10" t="s">
        <v>30</v>
      </c>
      <c r="F10" t="s">
        <v>21</v>
      </c>
      <c r="G10" t="s">
        <v>25</v>
      </c>
      <c r="H10">
        <v>132.79</v>
      </c>
      <c r="I10">
        <v>2</v>
      </c>
      <c r="J10">
        <v>55.74</v>
      </c>
    </row>
    <row r="11" spans="1:10" x14ac:dyDescent="0.25">
      <c r="A11" t="s">
        <v>37</v>
      </c>
      <c r="B11">
        <v>45165</v>
      </c>
      <c r="C11" t="s">
        <v>16</v>
      </c>
      <c r="D11">
        <v>2023</v>
      </c>
      <c r="E11" t="s">
        <v>30</v>
      </c>
      <c r="F11" t="s">
        <v>21</v>
      </c>
      <c r="G11" t="s">
        <v>14</v>
      </c>
      <c r="H11">
        <v>811.1</v>
      </c>
      <c r="I11">
        <v>2</v>
      </c>
      <c r="J11">
        <v>316.5</v>
      </c>
    </row>
    <row r="12" spans="1:10" x14ac:dyDescent="0.25">
      <c r="A12" t="s">
        <v>38</v>
      </c>
      <c r="B12">
        <v>45306</v>
      </c>
      <c r="C12" t="s">
        <v>11</v>
      </c>
      <c r="D12">
        <v>2024</v>
      </c>
      <c r="E12" t="s">
        <v>30</v>
      </c>
      <c r="F12" t="s">
        <v>21</v>
      </c>
      <c r="G12" t="s">
        <v>25</v>
      </c>
      <c r="H12">
        <v>1328.1</v>
      </c>
      <c r="I12">
        <v>6</v>
      </c>
      <c r="J12">
        <v>183.42</v>
      </c>
    </row>
    <row r="13" spans="1:10" x14ac:dyDescent="0.25">
      <c r="A13" t="s">
        <v>39</v>
      </c>
      <c r="B13">
        <v>45550</v>
      </c>
      <c r="C13" t="s">
        <v>40</v>
      </c>
      <c r="D13">
        <v>2024</v>
      </c>
      <c r="E13" t="s">
        <v>12</v>
      </c>
      <c r="F13" t="s">
        <v>13</v>
      </c>
      <c r="G13" t="s">
        <v>14</v>
      </c>
      <c r="H13">
        <v>1569.15</v>
      </c>
      <c r="I13">
        <v>3</v>
      </c>
      <c r="J13">
        <v>436.63</v>
      </c>
    </row>
    <row r="14" spans="1:10" x14ac:dyDescent="0.25">
      <c r="A14" t="s">
        <v>41</v>
      </c>
      <c r="B14">
        <v>45203</v>
      </c>
      <c r="C14" t="s">
        <v>42</v>
      </c>
      <c r="D14">
        <v>2023</v>
      </c>
      <c r="E14" t="s">
        <v>24</v>
      </c>
      <c r="F14" t="s">
        <v>13</v>
      </c>
      <c r="G14" t="s">
        <v>28</v>
      </c>
      <c r="H14">
        <v>2117.1999999999998</v>
      </c>
      <c r="I14">
        <v>9</v>
      </c>
      <c r="J14">
        <v>191.3</v>
      </c>
    </row>
    <row r="15" spans="1:10" x14ac:dyDescent="0.25">
      <c r="A15" t="s">
        <v>43</v>
      </c>
      <c r="B15">
        <v>44959</v>
      </c>
      <c r="C15" t="s">
        <v>32</v>
      </c>
      <c r="D15">
        <v>2023</v>
      </c>
      <c r="E15" t="s">
        <v>17</v>
      </c>
      <c r="F15" t="s">
        <v>13</v>
      </c>
      <c r="G15" t="s">
        <v>25</v>
      </c>
      <c r="H15">
        <v>2250.09</v>
      </c>
      <c r="I15">
        <v>6</v>
      </c>
      <c r="J15">
        <v>332.91</v>
      </c>
    </row>
    <row r="16" spans="1:10" x14ac:dyDescent="0.25">
      <c r="A16" t="s">
        <v>44</v>
      </c>
      <c r="B16">
        <v>45144</v>
      </c>
      <c r="C16" t="s">
        <v>16</v>
      </c>
      <c r="D16">
        <v>2023</v>
      </c>
      <c r="E16" t="s">
        <v>33</v>
      </c>
      <c r="F16" t="s">
        <v>21</v>
      </c>
      <c r="G16" t="s">
        <v>34</v>
      </c>
      <c r="H16">
        <v>3853.23</v>
      </c>
      <c r="I16">
        <v>8</v>
      </c>
      <c r="J16">
        <v>328.59</v>
      </c>
    </row>
    <row r="17" spans="1:10" x14ac:dyDescent="0.25">
      <c r="A17" t="s">
        <v>45</v>
      </c>
      <c r="B17">
        <v>45198</v>
      </c>
      <c r="C17" t="s">
        <v>40</v>
      </c>
      <c r="D17">
        <v>2023</v>
      </c>
      <c r="E17" t="s">
        <v>24</v>
      </c>
      <c r="F17" t="s">
        <v>13</v>
      </c>
      <c r="G17" t="s">
        <v>25</v>
      </c>
      <c r="H17">
        <v>843.88</v>
      </c>
      <c r="I17">
        <v>3</v>
      </c>
      <c r="J17">
        <v>212.37</v>
      </c>
    </row>
    <row r="18" spans="1:10" x14ac:dyDescent="0.25">
      <c r="A18" t="s">
        <v>46</v>
      </c>
      <c r="B18">
        <v>45524</v>
      </c>
      <c r="C18" t="s">
        <v>16</v>
      </c>
      <c r="D18">
        <v>2024</v>
      </c>
      <c r="E18" t="s">
        <v>30</v>
      </c>
      <c r="F18" t="s">
        <v>21</v>
      </c>
      <c r="G18" t="s">
        <v>28</v>
      </c>
      <c r="H18">
        <v>3172.52</v>
      </c>
      <c r="I18">
        <v>7</v>
      </c>
      <c r="J18">
        <v>302.36</v>
      </c>
    </row>
    <row r="19" spans="1:10" x14ac:dyDescent="0.25">
      <c r="A19" t="s">
        <v>47</v>
      </c>
      <c r="B19">
        <v>45020</v>
      </c>
      <c r="C19" t="s">
        <v>23</v>
      </c>
      <c r="D19">
        <v>2023</v>
      </c>
      <c r="E19" t="s">
        <v>20</v>
      </c>
      <c r="F19" t="s">
        <v>21</v>
      </c>
      <c r="G19" t="s">
        <v>28</v>
      </c>
      <c r="H19">
        <v>803.11</v>
      </c>
      <c r="I19">
        <v>1</v>
      </c>
      <c r="J19">
        <v>691.66</v>
      </c>
    </row>
    <row r="20" spans="1:10" x14ac:dyDescent="0.25">
      <c r="A20" t="s">
        <v>48</v>
      </c>
      <c r="B20">
        <v>45537</v>
      </c>
      <c r="C20" t="s">
        <v>40</v>
      </c>
      <c r="D20">
        <v>2024</v>
      </c>
      <c r="E20" t="s">
        <v>20</v>
      </c>
      <c r="F20" t="s">
        <v>21</v>
      </c>
      <c r="G20" t="s">
        <v>28</v>
      </c>
      <c r="H20">
        <v>856.87</v>
      </c>
      <c r="I20">
        <v>2</v>
      </c>
      <c r="J20">
        <v>320.12</v>
      </c>
    </row>
    <row r="21" spans="1:10" x14ac:dyDescent="0.25">
      <c r="A21" t="s">
        <v>49</v>
      </c>
      <c r="B21">
        <v>45493</v>
      </c>
      <c r="C21" t="s">
        <v>19</v>
      </c>
      <c r="D21">
        <v>2024</v>
      </c>
      <c r="E21" t="s">
        <v>24</v>
      </c>
      <c r="F21" t="s">
        <v>13</v>
      </c>
      <c r="G21" t="s">
        <v>34</v>
      </c>
      <c r="H21">
        <v>630.91</v>
      </c>
      <c r="I21">
        <v>1</v>
      </c>
      <c r="J21">
        <v>550.62</v>
      </c>
    </row>
    <row r="22" spans="1:10" x14ac:dyDescent="0.25">
      <c r="A22" t="s">
        <v>50</v>
      </c>
      <c r="B22">
        <v>45583</v>
      </c>
      <c r="C22" t="s">
        <v>42</v>
      </c>
      <c r="D22">
        <v>2024</v>
      </c>
      <c r="E22" t="s">
        <v>33</v>
      </c>
      <c r="F22" t="s">
        <v>21</v>
      </c>
      <c r="G22" t="s">
        <v>34</v>
      </c>
      <c r="H22">
        <v>817.92</v>
      </c>
      <c r="I22">
        <v>6</v>
      </c>
      <c r="J22">
        <v>107.01</v>
      </c>
    </row>
    <row r="23" spans="1:10" x14ac:dyDescent="0.25">
      <c r="A23" t="s">
        <v>51</v>
      </c>
      <c r="B23">
        <v>45196</v>
      </c>
      <c r="C23" t="s">
        <v>40</v>
      </c>
      <c r="D23">
        <v>2023</v>
      </c>
      <c r="E23" t="s">
        <v>24</v>
      </c>
      <c r="F23" t="s">
        <v>13</v>
      </c>
      <c r="G23" t="s">
        <v>14</v>
      </c>
      <c r="H23">
        <v>7204.65</v>
      </c>
      <c r="I23">
        <v>9</v>
      </c>
      <c r="J23">
        <v>614.33000000000004</v>
      </c>
    </row>
    <row r="24" spans="1:10" x14ac:dyDescent="0.25">
      <c r="A24" t="s">
        <v>52</v>
      </c>
      <c r="B24">
        <v>45581</v>
      </c>
      <c r="C24" t="s">
        <v>42</v>
      </c>
      <c r="D24">
        <v>2024</v>
      </c>
      <c r="E24" t="s">
        <v>17</v>
      </c>
      <c r="F24" t="s">
        <v>13</v>
      </c>
      <c r="G24" t="s">
        <v>34</v>
      </c>
      <c r="H24">
        <v>5172.8599999999997</v>
      </c>
      <c r="I24">
        <v>9</v>
      </c>
      <c r="J24">
        <v>495</v>
      </c>
    </row>
    <row r="25" spans="1:10" x14ac:dyDescent="0.25">
      <c r="A25" t="s">
        <v>53</v>
      </c>
      <c r="B25">
        <v>45540</v>
      </c>
      <c r="C25" t="s">
        <v>40</v>
      </c>
      <c r="D25">
        <v>2024</v>
      </c>
      <c r="E25" t="s">
        <v>20</v>
      </c>
      <c r="F25" t="s">
        <v>21</v>
      </c>
      <c r="G25" t="s">
        <v>14</v>
      </c>
      <c r="H25">
        <v>2755.02</v>
      </c>
      <c r="I25">
        <v>6</v>
      </c>
      <c r="J25">
        <v>401.11</v>
      </c>
    </row>
    <row r="26" spans="1:10" x14ac:dyDescent="0.25">
      <c r="A26" t="s">
        <v>54</v>
      </c>
      <c r="B26">
        <v>45172</v>
      </c>
      <c r="C26" t="s">
        <v>40</v>
      </c>
      <c r="D26">
        <v>2023</v>
      </c>
      <c r="E26" t="s">
        <v>30</v>
      </c>
      <c r="F26" t="s">
        <v>21</v>
      </c>
      <c r="G26" t="s">
        <v>34</v>
      </c>
      <c r="H26">
        <v>275.83999999999997</v>
      </c>
      <c r="I26">
        <v>1</v>
      </c>
      <c r="J26">
        <v>207.88</v>
      </c>
    </row>
    <row r="27" spans="1:10" x14ac:dyDescent="0.25">
      <c r="A27" t="s">
        <v>55</v>
      </c>
      <c r="B27">
        <v>45424</v>
      </c>
      <c r="C27" t="s">
        <v>56</v>
      </c>
      <c r="D27">
        <v>2024</v>
      </c>
      <c r="E27" t="s">
        <v>17</v>
      </c>
      <c r="F27" t="s">
        <v>13</v>
      </c>
      <c r="G27" t="s">
        <v>14</v>
      </c>
      <c r="H27">
        <v>2055.84</v>
      </c>
      <c r="I27">
        <v>2</v>
      </c>
      <c r="J27">
        <v>782.83</v>
      </c>
    </row>
    <row r="28" spans="1:10" x14ac:dyDescent="0.25">
      <c r="A28" t="s">
        <v>57</v>
      </c>
      <c r="B28">
        <v>45602</v>
      </c>
      <c r="C28" t="s">
        <v>58</v>
      </c>
      <c r="D28">
        <v>2024</v>
      </c>
      <c r="E28" t="s">
        <v>20</v>
      </c>
      <c r="F28" t="s">
        <v>21</v>
      </c>
      <c r="G28" t="s">
        <v>25</v>
      </c>
      <c r="H28">
        <v>7075.97</v>
      </c>
      <c r="I28">
        <v>8</v>
      </c>
      <c r="J28">
        <v>758.54</v>
      </c>
    </row>
    <row r="29" spans="1:10" x14ac:dyDescent="0.25">
      <c r="A29" t="s">
        <v>59</v>
      </c>
      <c r="B29">
        <v>45143</v>
      </c>
      <c r="C29" t="s">
        <v>16</v>
      </c>
      <c r="D29">
        <v>2023</v>
      </c>
      <c r="E29" t="s">
        <v>33</v>
      </c>
      <c r="F29" t="s">
        <v>21</v>
      </c>
      <c r="G29" t="s">
        <v>28</v>
      </c>
      <c r="H29">
        <v>7542.93</v>
      </c>
      <c r="I29">
        <v>9</v>
      </c>
      <c r="J29">
        <v>609.11</v>
      </c>
    </row>
    <row r="30" spans="1:10" x14ac:dyDescent="0.25">
      <c r="A30" t="s">
        <v>60</v>
      </c>
      <c r="B30">
        <v>45335</v>
      </c>
      <c r="C30" t="s">
        <v>32</v>
      </c>
      <c r="D30">
        <v>2024</v>
      </c>
      <c r="E30" t="s">
        <v>12</v>
      </c>
      <c r="F30" t="s">
        <v>13</v>
      </c>
      <c r="G30" t="s">
        <v>34</v>
      </c>
      <c r="H30">
        <v>2836.67</v>
      </c>
      <c r="I30">
        <v>6</v>
      </c>
      <c r="J30">
        <v>361.72</v>
      </c>
    </row>
    <row r="31" spans="1:10" x14ac:dyDescent="0.25">
      <c r="A31" t="s">
        <v>61</v>
      </c>
      <c r="B31">
        <v>45157</v>
      </c>
      <c r="C31" t="s">
        <v>16</v>
      </c>
      <c r="D31">
        <v>2023</v>
      </c>
      <c r="E31" t="s">
        <v>17</v>
      </c>
      <c r="F31" t="s">
        <v>13</v>
      </c>
      <c r="G31" t="s">
        <v>25</v>
      </c>
      <c r="H31">
        <v>757.69</v>
      </c>
      <c r="I31">
        <v>2</v>
      </c>
      <c r="J31">
        <v>283.70999999999998</v>
      </c>
    </row>
    <row r="32" spans="1:10" x14ac:dyDescent="0.25">
      <c r="A32" t="s">
        <v>62</v>
      </c>
      <c r="B32">
        <v>44934</v>
      </c>
      <c r="C32" t="s">
        <v>11</v>
      </c>
      <c r="D32">
        <v>2023</v>
      </c>
      <c r="E32" t="s">
        <v>20</v>
      </c>
      <c r="F32" t="s">
        <v>21</v>
      </c>
      <c r="G32" t="s">
        <v>25</v>
      </c>
      <c r="H32">
        <v>1285.6099999999999</v>
      </c>
      <c r="I32">
        <v>2</v>
      </c>
      <c r="J32">
        <v>572.12</v>
      </c>
    </row>
    <row r="33" spans="1:10" x14ac:dyDescent="0.25">
      <c r="A33" t="s">
        <v>63</v>
      </c>
      <c r="B33">
        <v>45265</v>
      </c>
      <c r="C33" t="s">
        <v>27</v>
      </c>
      <c r="D33">
        <v>2023</v>
      </c>
      <c r="E33" t="s">
        <v>17</v>
      </c>
      <c r="F33" t="s">
        <v>13</v>
      </c>
      <c r="G33" t="s">
        <v>14</v>
      </c>
      <c r="H33">
        <v>1020.09</v>
      </c>
      <c r="I33">
        <v>2</v>
      </c>
      <c r="J33">
        <v>421.04</v>
      </c>
    </row>
    <row r="34" spans="1:10" x14ac:dyDescent="0.25">
      <c r="A34" t="s">
        <v>64</v>
      </c>
      <c r="B34">
        <v>45479</v>
      </c>
      <c r="C34" t="s">
        <v>19</v>
      </c>
      <c r="D34">
        <v>2024</v>
      </c>
      <c r="E34" t="s">
        <v>24</v>
      </c>
      <c r="F34" t="s">
        <v>13</v>
      </c>
      <c r="G34" t="s">
        <v>25</v>
      </c>
      <c r="H34">
        <v>2546.5300000000002</v>
      </c>
      <c r="I34">
        <v>3</v>
      </c>
      <c r="J34">
        <v>584.22</v>
      </c>
    </row>
    <row r="35" spans="1:10" x14ac:dyDescent="0.25">
      <c r="A35" t="s">
        <v>65</v>
      </c>
      <c r="B35">
        <v>45175</v>
      </c>
      <c r="C35" t="s">
        <v>40</v>
      </c>
      <c r="D35">
        <v>2023</v>
      </c>
      <c r="E35" t="s">
        <v>33</v>
      </c>
      <c r="F35" t="s">
        <v>21</v>
      </c>
      <c r="G35" t="s">
        <v>28</v>
      </c>
      <c r="H35">
        <v>6114.64</v>
      </c>
      <c r="I35">
        <v>8</v>
      </c>
      <c r="J35">
        <v>649.85</v>
      </c>
    </row>
    <row r="36" spans="1:10" x14ac:dyDescent="0.25">
      <c r="A36" t="s">
        <v>66</v>
      </c>
      <c r="B36">
        <v>45289</v>
      </c>
      <c r="C36" t="s">
        <v>27</v>
      </c>
      <c r="D36">
        <v>2023</v>
      </c>
      <c r="E36" t="s">
        <v>17</v>
      </c>
      <c r="F36" t="s">
        <v>13</v>
      </c>
      <c r="G36" t="s">
        <v>28</v>
      </c>
      <c r="H36">
        <v>3447.05</v>
      </c>
      <c r="I36">
        <v>7</v>
      </c>
      <c r="J36">
        <v>340.66</v>
      </c>
    </row>
    <row r="37" spans="1:10" x14ac:dyDescent="0.25">
      <c r="A37" t="s">
        <v>67</v>
      </c>
      <c r="B37">
        <v>44989</v>
      </c>
      <c r="C37" t="s">
        <v>68</v>
      </c>
      <c r="D37">
        <v>2023</v>
      </c>
      <c r="E37" t="s">
        <v>17</v>
      </c>
      <c r="F37" t="s">
        <v>13</v>
      </c>
      <c r="G37" t="s">
        <v>14</v>
      </c>
      <c r="H37">
        <v>5845.79</v>
      </c>
      <c r="I37">
        <v>7</v>
      </c>
      <c r="J37">
        <v>588.01</v>
      </c>
    </row>
    <row r="38" spans="1:10" x14ac:dyDescent="0.25">
      <c r="A38" t="s">
        <v>69</v>
      </c>
      <c r="B38">
        <v>45123</v>
      </c>
      <c r="C38" t="s">
        <v>19</v>
      </c>
      <c r="D38">
        <v>2023</v>
      </c>
      <c r="E38" t="s">
        <v>17</v>
      </c>
      <c r="F38" t="s">
        <v>13</v>
      </c>
      <c r="G38" t="s">
        <v>25</v>
      </c>
      <c r="H38">
        <v>2026.83</v>
      </c>
      <c r="I38">
        <v>4</v>
      </c>
      <c r="J38">
        <v>438.3</v>
      </c>
    </row>
    <row r="39" spans="1:10" x14ac:dyDescent="0.25">
      <c r="A39" t="s">
        <v>70</v>
      </c>
      <c r="B39">
        <v>45400</v>
      </c>
      <c r="C39" t="s">
        <v>23</v>
      </c>
      <c r="D39">
        <v>2024</v>
      </c>
      <c r="E39" t="s">
        <v>20</v>
      </c>
      <c r="F39" t="s">
        <v>21</v>
      </c>
      <c r="G39" t="s">
        <v>34</v>
      </c>
      <c r="H39">
        <v>3173.92</v>
      </c>
      <c r="I39">
        <v>4</v>
      </c>
      <c r="J39">
        <v>702.1</v>
      </c>
    </row>
    <row r="40" spans="1:10" x14ac:dyDescent="0.25">
      <c r="A40" t="s">
        <v>71</v>
      </c>
      <c r="B40">
        <v>44978</v>
      </c>
      <c r="C40" t="s">
        <v>32</v>
      </c>
      <c r="D40">
        <v>2023</v>
      </c>
      <c r="E40" t="s">
        <v>33</v>
      </c>
      <c r="F40" t="s">
        <v>21</v>
      </c>
      <c r="G40" t="s">
        <v>14</v>
      </c>
      <c r="H40">
        <v>8998.33</v>
      </c>
      <c r="I40">
        <v>9</v>
      </c>
      <c r="J40">
        <v>672.1</v>
      </c>
    </row>
    <row r="41" spans="1:10" x14ac:dyDescent="0.25">
      <c r="A41" t="s">
        <v>72</v>
      </c>
      <c r="B41">
        <v>45343</v>
      </c>
      <c r="C41" t="s">
        <v>32</v>
      </c>
      <c r="D41">
        <v>2024</v>
      </c>
      <c r="E41" t="s">
        <v>20</v>
      </c>
      <c r="F41" t="s">
        <v>21</v>
      </c>
      <c r="G41" t="s">
        <v>25</v>
      </c>
      <c r="H41">
        <v>4574.24</v>
      </c>
      <c r="I41">
        <v>8</v>
      </c>
      <c r="J41">
        <v>395.46</v>
      </c>
    </row>
    <row r="42" spans="1:10" x14ac:dyDescent="0.25">
      <c r="A42" t="s">
        <v>73</v>
      </c>
      <c r="B42">
        <v>45315</v>
      </c>
      <c r="C42" t="s">
        <v>11</v>
      </c>
      <c r="D42">
        <v>2024</v>
      </c>
      <c r="E42" t="s">
        <v>17</v>
      </c>
      <c r="F42" t="s">
        <v>13</v>
      </c>
      <c r="G42" t="s">
        <v>25</v>
      </c>
      <c r="H42">
        <v>951.04</v>
      </c>
      <c r="I42">
        <v>1</v>
      </c>
      <c r="J42">
        <v>788.54</v>
      </c>
    </row>
    <row r="43" spans="1:10" x14ac:dyDescent="0.25">
      <c r="A43" t="s">
        <v>74</v>
      </c>
      <c r="B43">
        <v>45360</v>
      </c>
      <c r="C43" t="s">
        <v>68</v>
      </c>
      <c r="D43">
        <v>2024</v>
      </c>
      <c r="E43" t="s">
        <v>24</v>
      </c>
      <c r="F43" t="s">
        <v>13</v>
      </c>
      <c r="G43" t="s">
        <v>34</v>
      </c>
      <c r="H43">
        <v>6248.51</v>
      </c>
      <c r="I43">
        <v>9</v>
      </c>
      <c r="J43">
        <v>536.26</v>
      </c>
    </row>
    <row r="44" spans="1:10" x14ac:dyDescent="0.25">
      <c r="A44" t="s">
        <v>75</v>
      </c>
      <c r="B44">
        <v>45149</v>
      </c>
      <c r="C44" t="s">
        <v>16</v>
      </c>
      <c r="D44">
        <v>2023</v>
      </c>
      <c r="E44" t="s">
        <v>20</v>
      </c>
      <c r="F44" t="s">
        <v>21</v>
      </c>
      <c r="G44" t="s">
        <v>34</v>
      </c>
      <c r="H44">
        <v>621.25</v>
      </c>
      <c r="I44">
        <v>1</v>
      </c>
      <c r="J44">
        <v>471.76</v>
      </c>
    </row>
    <row r="45" spans="1:10" x14ac:dyDescent="0.25">
      <c r="A45" t="s">
        <v>76</v>
      </c>
      <c r="B45">
        <v>44985</v>
      </c>
      <c r="C45" t="s">
        <v>32</v>
      </c>
      <c r="D45">
        <v>2023</v>
      </c>
      <c r="E45" t="s">
        <v>12</v>
      </c>
      <c r="F45" t="s">
        <v>13</v>
      </c>
      <c r="G45" t="s">
        <v>34</v>
      </c>
      <c r="H45">
        <v>618.9</v>
      </c>
      <c r="I45">
        <v>1</v>
      </c>
      <c r="J45">
        <v>475.66</v>
      </c>
    </row>
    <row r="46" spans="1:10" x14ac:dyDescent="0.25">
      <c r="A46" t="s">
        <v>77</v>
      </c>
      <c r="B46">
        <v>44985</v>
      </c>
      <c r="C46" t="s">
        <v>32</v>
      </c>
      <c r="D46">
        <v>2023</v>
      </c>
      <c r="E46" t="s">
        <v>33</v>
      </c>
      <c r="F46" t="s">
        <v>21</v>
      </c>
      <c r="G46" t="s">
        <v>25</v>
      </c>
      <c r="H46">
        <v>871.83</v>
      </c>
      <c r="I46">
        <v>9</v>
      </c>
      <c r="J46">
        <v>82.49</v>
      </c>
    </row>
    <row r="47" spans="1:10" x14ac:dyDescent="0.25">
      <c r="A47" t="s">
        <v>78</v>
      </c>
      <c r="B47">
        <v>45618</v>
      </c>
      <c r="C47" t="s">
        <v>58</v>
      </c>
      <c r="D47">
        <v>2024</v>
      </c>
      <c r="E47" t="s">
        <v>33</v>
      </c>
      <c r="F47" t="s">
        <v>21</v>
      </c>
      <c r="G47" t="s">
        <v>14</v>
      </c>
      <c r="H47">
        <v>1978.34</v>
      </c>
      <c r="I47">
        <v>4</v>
      </c>
      <c r="J47">
        <v>334.94</v>
      </c>
    </row>
    <row r="48" spans="1:10" x14ac:dyDescent="0.25">
      <c r="A48" t="s">
        <v>79</v>
      </c>
      <c r="B48">
        <v>45519</v>
      </c>
      <c r="C48" t="s">
        <v>16</v>
      </c>
      <c r="D48">
        <v>2024</v>
      </c>
      <c r="E48" t="s">
        <v>33</v>
      </c>
      <c r="F48" t="s">
        <v>21</v>
      </c>
      <c r="G48" t="s">
        <v>25</v>
      </c>
      <c r="H48">
        <v>577.72</v>
      </c>
      <c r="I48">
        <v>10</v>
      </c>
      <c r="J48">
        <v>51</v>
      </c>
    </row>
    <row r="49" spans="1:10" x14ac:dyDescent="0.25">
      <c r="A49" t="s">
        <v>80</v>
      </c>
      <c r="B49">
        <v>45194</v>
      </c>
      <c r="C49" t="s">
        <v>40</v>
      </c>
      <c r="D49">
        <v>2023</v>
      </c>
      <c r="E49" t="s">
        <v>12</v>
      </c>
      <c r="F49" t="s">
        <v>13</v>
      </c>
      <c r="G49" t="s">
        <v>34</v>
      </c>
      <c r="H49">
        <v>2659.17</v>
      </c>
      <c r="I49">
        <v>4</v>
      </c>
      <c r="J49">
        <v>542.39</v>
      </c>
    </row>
    <row r="50" spans="1:10" x14ac:dyDescent="0.25">
      <c r="A50" t="s">
        <v>81</v>
      </c>
      <c r="B50">
        <v>45061</v>
      </c>
      <c r="C50" t="s">
        <v>56</v>
      </c>
      <c r="D50">
        <v>2023</v>
      </c>
      <c r="E50" t="s">
        <v>30</v>
      </c>
      <c r="F50" t="s">
        <v>21</v>
      </c>
      <c r="G50" t="s">
        <v>28</v>
      </c>
      <c r="H50">
        <v>2771.33</v>
      </c>
      <c r="I50">
        <v>5</v>
      </c>
      <c r="J50">
        <v>376.64</v>
      </c>
    </row>
    <row r="51" spans="1:10" x14ac:dyDescent="0.25">
      <c r="A51" t="s">
        <v>82</v>
      </c>
      <c r="B51">
        <v>45396</v>
      </c>
      <c r="C51" t="s">
        <v>23</v>
      </c>
      <c r="D51">
        <v>2024</v>
      </c>
      <c r="E51" t="s">
        <v>17</v>
      </c>
      <c r="F51" t="s">
        <v>13</v>
      </c>
      <c r="G51" t="s">
        <v>14</v>
      </c>
      <c r="H51">
        <v>11969.38</v>
      </c>
      <c r="I51">
        <v>10</v>
      </c>
      <c r="J51">
        <v>798.79</v>
      </c>
    </row>
    <row r="52" spans="1:10" x14ac:dyDescent="0.25">
      <c r="A52" t="s">
        <v>83</v>
      </c>
      <c r="B52">
        <v>45445</v>
      </c>
      <c r="C52" t="s">
        <v>84</v>
      </c>
      <c r="D52">
        <v>2024</v>
      </c>
      <c r="E52" t="s">
        <v>17</v>
      </c>
      <c r="F52" t="s">
        <v>13</v>
      </c>
      <c r="G52" t="s">
        <v>25</v>
      </c>
      <c r="H52">
        <v>764.34</v>
      </c>
      <c r="I52">
        <v>5</v>
      </c>
      <c r="J52">
        <v>123.32</v>
      </c>
    </row>
    <row r="53" spans="1:10" x14ac:dyDescent="0.25">
      <c r="A53" t="s">
        <v>85</v>
      </c>
      <c r="B53">
        <v>45305</v>
      </c>
      <c r="C53" t="s">
        <v>11</v>
      </c>
      <c r="D53">
        <v>2024</v>
      </c>
      <c r="E53" t="s">
        <v>17</v>
      </c>
      <c r="F53" t="s">
        <v>13</v>
      </c>
      <c r="G53" t="s">
        <v>25</v>
      </c>
      <c r="H53">
        <v>1025.24</v>
      </c>
      <c r="I53">
        <v>5</v>
      </c>
      <c r="J53">
        <v>143.04</v>
      </c>
    </row>
    <row r="54" spans="1:10" x14ac:dyDescent="0.25">
      <c r="A54" t="s">
        <v>86</v>
      </c>
      <c r="B54">
        <v>45553</v>
      </c>
      <c r="C54" t="s">
        <v>40</v>
      </c>
      <c r="D54">
        <v>2024</v>
      </c>
      <c r="E54" t="s">
        <v>12</v>
      </c>
      <c r="F54" t="s">
        <v>13</v>
      </c>
      <c r="G54" t="s">
        <v>34</v>
      </c>
      <c r="H54">
        <v>335.17</v>
      </c>
      <c r="I54">
        <v>9</v>
      </c>
      <c r="J54">
        <v>26.1</v>
      </c>
    </row>
    <row r="55" spans="1:10" x14ac:dyDescent="0.25">
      <c r="A55" t="s">
        <v>87</v>
      </c>
      <c r="B55">
        <v>45064</v>
      </c>
      <c r="C55" t="s">
        <v>56</v>
      </c>
      <c r="D55">
        <v>2023</v>
      </c>
      <c r="E55" t="s">
        <v>30</v>
      </c>
      <c r="F55" t="s">
        <v>21</v>
      </c>
      <c r="G55" t="s">
        <v>14</v>
      </c>
      <c r="H55">
        <v>628.72</v>
      </c>
      <c r="I55">
        <v>5</v>
      </c>
      <c r="J55">
        <v>110.03</v>
      </c>
    </row>
    <row r="56" spans="1:10" x14ac:dyDescent="0.25">
      <c r="A56" t="s">
        <v>88</v>
      </c>
      <c r="B56">
        <v>45205</v>
      </c>
      <c r="C56" t="s">
        <v>42</v>
      </c>
      <c r="D56">
        <v>2023</v>
      </c>
      <c r="E56" t="s">
        <v>33</v>
      </c>
      <c r="F56" t="s">
        <v>21</v>
      </c>
      <c r="G56" t="s">
        <v>25</v>
      </c>
      <c r="H56">
        <v>3410.54</v>
      </c>
      <c r="I56">
        <v>5</v>
      </c>
      <c r="J56">
        <v>491.77</v>
      </c>
    </row>
    <row r="57" spans="1:10" x14ac:dyDescent="0.25">
      <c r="A57" t="s">
        <v>89</v>
      </c>
      <c r="B57">
        <v>45444</v>
      </c>
      <c r="C57" t="s">
        <v>84</v>
      </c>
      <c r="D57">
        <v>2024</v>
      </c>
      <c r="E57" t="s">
        <v>20</v>
      </c>
      <c r="F57" t="s">
        <v>21</v>
      </c>
      <c r="G57" t="s">
        <v>34</v>
      </c>
      <c r="H57">
        <v>2527</v>
      </c>
      <c r="I57">
        <v>8</v>
      </c>
      <c r="J57">
        <v>215.87</v>
      </c>
    </row>
    <row r="58" spans="1:10" x14ac:dyDescent="0.25">
      <c r="A58" t="s">
        <v>90</v>
      </c>
      <c r="B58">
        <v>45576</v>
      </c>
      <c r="C58" t="s">
        <v>42</v>
      </c>
      <c r="D58">
        <v>2024</v>
      </c>
      <c r="E58" t="s">
        <v>17</v>
      </c>
      <c r="F58" t="s">
        <v>13</v>
      </c>
      <c r="G58" t="s">
        <v>14</v>
      </c>
      <c r="H58">
        <v>5217.38</v>
      </c>
      <c r="I58">
        <v>7</v>
      </c>
      <c r="J58">
        <v>666.89</v>
      </c>
    </row>
    <row r="59" spans="1:10" x14ac:dyDescent="0.25">
      <c r="A59" t="s">
        <v>91</v>
      </c>
      <c r="B59">
        <v>45579</v>
      </c>
      <c r="C59" t="s">
        <v>42</v>
      </c>
      <c r="D59">
        <v>2024</v>
      </c>
      <c r="E59" t="s">
        <v>30</v>
      </c>
      <c r="F59" t="s">
        <v>21</v>
      </c>
      <c r="G59" t="s">
        <v>25</v>
      </c>
      <c r="H59">
        <v>932.21</v>
      </c>
      <c r="I59">
        <v>5</v>
      </c>
      <c r="J59">
        <v>146.03</v>
      </c>
    </row>
    <row r="60" spans="1:10" x14ac:dyDescent="0.25">
      <c r="A60" t="s">
        <v>92</v>
      </c>
      <c r="B60">
        <v>45501</v>
      </c>
      <c r="C60" t="s">
        <v>19</v>
      </c>
      <c r="D60">
        <v>2024</v>
      </c>
      <c r="E60" t="s">
        <v>12</v>
      </c>
      <c r="F60" t="s">
        <v>13</v>
      </c>
      <c r="G60" t="s">
        <v>28</v>
      </c>
      <c r="H60">
        <v>158.53</v>
      </c>
      <c r="I60">
        <v>1</v>
      </c>
      <c r="J60">
        <v>107.26</v>
      </c>
    </row>
    <row r="61" spans="1:10" x14ac:dyDescent="0.25">
      <c r="A61" t="s">
        <v>93</v>
      </c>
      <c r="B61">
        <v>45485</v>
      </c>
      <c r="C61" t="s">
        <v>19</v>
      </c>
      <c r="D61">
        <v>2024</v>
      </c>
      <c r="E61" t="s">
        <v>12</v>
      </c>
      <c r="F61" t="s">
        <v>13</v>
      </c>
      <c r="G61" t="s">
        <v>25</v>
      </c>
      <c r="H61">
        <v>894.42</v>
      </c>
      <c r="I61">
        <v>1</v>
      </c>
      <c r="J61">
        <v>670.98</v>
      </c>
    </row>
    <row r="62" spans="1:10" x14ac:dyDescent="0.25">
      <c r="A62" t="s">
        <v>94</v>
      </c>
      <c r="B62">
        <v>45057</v>
      </c>
      <c r="C62" t="s">
        <v>56</v>
      </c>
      <c r="D62">
        <v>2023</v>
      </c>
      <c r="E62" t="s">
        <v>20</v>
      </c>
      <c r="F62" t="s">
        <v>21</v>
      </c>
      <c r="G62" t="s">
        <v>28</v>
      </c>
      <c r="H62">
        <v>380.14</v>
      </c>
      <c r="I62">
        <v>1</v>
      </c>
      <c r="J62">
        <v>260.44</v>
      </c>
    </row>
    <row r="63" spans="1:10" x14ac:dyDescent="0.25">
      <c r="A63" t="s">
        <v>95</v>
      </c>
      <c r="B63">
        <v>45142</v>
      </c>
      <c r="C63" t="s">
        <v>16</v>
      </c>
      <c r="D63">
        <v>2023</v>
      </c>
      <c r="E63" t="s">
        <v>17</v>
      </c>
      <c r="F63" t="s">
        <v>13</v>
      </c>
      <c r="G63" t="s">
        <v>34</v>
      </c>
      <c r="H63">
        <v>2682.62</v>
      </c>
      <c r="I63">
        <v>4</v>
      </c>
      <c r="J63">
        <v>540.21</v>
      </c>
    </row>
    <row r="64" spans="1:10" x14ac:dyDescent="0.25">
      <c r="A64" t="s">
        <v>96</v>
      </c>
      <c r="B64">
        <v>45562</v>
      </c>
      <c r="C64" t="s">
        <v>40</v>
      </c>
      <c r="D64">
        <v>2024</v>
      </c>
      <c r="E64" t="s">
        <v>33</v>
      </c>
      <c r="F64" t="s">
        <v>21</v>
      </c>
      <c r="G64" t="s">
        <v>28</v>
      </c>
      <c r="H64">
        <v>2659.75</v>
      </c>
      <c r="I64">
        <v>3</v>
      </c>
      <c r="J64">
        <v>742.1</v>
      </c>
    </row>
    <row r="65" spans="1:10" x14ac:dyDescent="0.25">
      <c r="A65" t="s">
        <v>97</v>
      </c>
      <c r="B65">
        <v>45349</v>
      </c>
      <c r="C65" t="s">
        <v>32</v>
      </c>
      <c r="D65">
        <v>2024</v>
      </c>
      <c r="E65" t="s">
        <v>20</v>
      </c>
      <c r="F65" t="s">
        <v>21</v>
      </c>
      <c r="G65" t="s">
        <v>25</v>
      </c>
      <c r="H65">
        <v>235.02</v>
      </c>
      <c r="I65">
        <v>1</v>
      </c>
      <c r="J65">
        <v>159.9</v>
      </c>
    </row>
    <row r="66" spans="1:10" x14ac:dyDescent="0.25">
      <c r="A66" t="s">
        <v>98</v>
      </c>
      <c r="B66">
        <v>45200</v>
      </c>
      <c r="C66" t="s">
        <v>42</v>
      </c>
      <c r="D66">
        <v>2023</v>
      </c>
      <c r="E66" t="s">
        <v>24</v>
      </c>
      <c r="F66" t="s">
        <v>13</v>
      </c>
      <c r="G66" t="s">
        <v>25</v>
      </c>
      <c r="H66">
        <v>2174.9499999999998</v>
      </c>
      <c r="I66">
        <v>3</v>
      </c>
      <c r="J66">
        <v>634.15</v>
      </c>
    </row>
    <row r="67" spans="1:10" x14ac:dyDescent="0.25">
      <c r="A67" t="s">
        <v>99</v>
      </c>
      <c r="B67">
        <v>45154</v>
      </c>
      <c r="C67" t="s">
        <v>16</v>
      </c>
      <c r="D67">
        <v>2023</v>
      </c>
      <c r="E67" t="s">
        <v>17</v>
      </c>
      <c r="F67" t="s">
        <v>13</v>
      </c>
      <c r="G67" t="s">
        <v>28</v>
      </c>
      <c r="H67">
        <v>3374.36</v>
      </c>
      <c r="I67">
        <v>4</v>
      </c>
      <c r="J67">
        <v>656.94</v>
      </c>
    </row>
    <row r="68" spans="1:10" x14ac:dyDescent="0.25">
      <c r="A68" t="s">
        <v>100</v>
      </c>
      <c r="B68">
        <v>45155</v>
      </c>
      <c r="C68" t="s">
        <v>16</v>
      </c>
      <c r="D68">
        <v>2023</v>
      </c>
      <c r="E68" t="s">
        <v>30</v>
      </c>
      <c r="F68" t="s">
        <v>21</v>
      </c>
      <c r="G68" t="s">
        <v>25</v>
      </c>
      <c r="H68">
        <v>673.56</v>
      </c>
      <c r="I68">
        <v>1</v>
      </c>
      <c r="J68">
        <v>534.83000000000004</v>
      </c>
    </row>
    <row r="69" spans="1:10" x14ac:dyDescent="0.25">
      <c r="A69" t="s">
        <v>101</v>
      </c>
      <c r="B69">
        <v>45212</v>
      </c>
      <c r="C69" t="s">
        <v>42</v>
      </c>
      <c r="D69">
        <v>2023</v>
      </c>
      <c r="E69" t="s">
        <v>30</v>
      </c>
      <c r="F69" t="s">
        <v>21</v>
      </c>
      <c r="G69" t="s">
        <v>14</v>
      </c>
      <c r="H69">
        <v>3933.52</v>
      </c>
      <c r="I69">
        <v>6</v>
      </c>
      <c r="J69">
        <v>520.36</v>
      </c>
    </row>
    <row r="70" spans="1:10" x14ac:dyDescent="0.25">
      <c r="A70" t="s">
        <v>102</v>
      </c>
      <c r="B70">
        <v>44955</v>
      </c>
      <c r="C70" t="s">
        <v>11</v>
      </c>
      <c r="D70">
        <v>2023</v>
      </c>
      <c r="E70" t="s">
        <v>33</v>
      </c>
      <c r="F70" t="s">
        <v>21</v>
      </c>
      <c r="G70" t="s">
        <v>34</v>
      </c>
      <c r="H70">
        <v>1696.13</v>
      </c>
      <c r="I70">
        <v>2</v>
      </c>
      <c r="J70">
        <v>704.09</v>
      </c>
    </row>
    <row r="71" spans="1:10" x14ac:dyDescent="0.25">
      <c r="A71" t="s">
        <v>103</v>
      </c>
      <c r="B71">
        <v>44966</v>
      </c>
      <c r="C71" t="s">
        <v>32</v>
      </c>
      <c r="D71">
        <v>2023</v>
      </c>
      <c r="E71" t="s">
        <v>33</v>
      </c>
      <c r="F71" t="s">
        <v>21</v>
      </c>
      <c r="G71" t="s">
        <v>34</v>
      </c>
      <c r="H71">
        <v>1201.94</v>
      </c>
      <c r="I71">
        <v>2</v>
      </c>
      <c r="J71">
        <v>485.33</v>
      </c>
    </row>
    <row r="72" spans="1:10" x14ac:dyDescent="0.25">
      <c r="A72" t="s">
        <v>104</v>
      </c>
      <c r="B72">
        <v>45547</v>
      </c>
      <c r="C72" t="s">
        <v>40</v>
      </c>
      <c r="D72">
        <v>2024</v>
      </c>
      <c r="E72" t="s">
        <v>30</v>
      </c>
      <c r="F72" t="s">
        <v>21</v>
      </c>
      <c r="G72" t="s">
        <v>28</v>
      </c>
      <c r="H72">
        <v>1447.83</v>
      </c>
      <c r="I72">
        <v>9</v>
      </c>
      <c r="J72">
        <v>110.2</v>
      </c>
    </row>
    <row r="73" spans="1:10" x14ac:dyDescent="0.25">
      <c r="A73" t="s">
        <v>105</v>
      </c>
      <c r="B73">
        <v>44972</v>
      </c>
      <c r="C73" t="s">
        <v>32</v>
      </c>
      <c r="D73">
        <v>2023</v>
      </c>
      <c r="E73" t="s">
        <v>20</v>
      </c>
      <c r="F73" t="s">
        <v>21</v>
      </c>
      <c r="G73" t="s">
        <v>34</v>
      </c>
      <c r="H73">
        <v>219.42</v>
      </c>
      <c r="I73">
        <v>7</v>
      </c>
      <c r="J73">
        <v>21.32</v>
      </c>
    </row>
    <row r="74" spans="1:10" x14ac:dyDescent="0.25">
      <c r="A74" t="s">
        <v>106</v>
      </c>
      <c r="B74">
        <v>45299</v>
      </c>
      <c r="C74" t="s">
        <v>11</v>
      </c>
      <c r="D74">
        <v>2024</v>
      </c>
      <c r="E74" t="s">
        <v>33</v>
      </c>
      <c r="F74" t="s">
        <v>21</v>
      </c>
      <c r="G74" t="s">
        <v>25</v>
      </c>
      <c r="H74">
        <v>712.97</v>
      </c>
      <c r="I74">
        <v>7</v>
      </c>
      <c r="J74">
        <v>74.58</v>
      </c>
    </row>
    <row r="75" spans="1:10" x14ac:dyDescent="0.25">
      <c r="A75" t="s">
        <v>107</v>
      </c>
      <c r="B75">
        <v>45606</v>
      </c>
      <c r="C75" t="s">
        <v>58</v>
      </c>
      <c r="D75">
        <v>2024</v>
      </c>
      <c r="E75" t="s">
        <v>30</v>
      </c>
      <c r="F75" t="s">
        <v>21</v>
      </c>
      <c r="G75" t="s">
        <v>34</v>
      </c>
      <c r="H75">
        <v>1418.79</v>
      </c>
      <c r="I75">
        <v>2</v>
      </c>
      <c r="J75">
        <v>581.41</v>
      </c>
    </row>
    <row r="76" spans="1:10" x14ac:dyDescent="0.25">
      <c r="A76" t="s">
        <v>108</v>
      </c>
      <c r="B76">
        <v>45261</v>
      </c>
      <c r="C76" t="s">
        <v>27</v>
      </c>
      <c r="D76">
        <v>2023</v>
      </c>
      <c r="E76" t="s">
        <v>30</v>
      </c>
      <c r="F76" t="s">
        <v>21</v>
      </c>
      <c r="G76" t="s">
        <v>28</v>
      </c>
      <c r="H76">
        <v>5216.66</v>
      </c>
      <c r="I76">
        <v>7</v>
      </c>
      <c r="J76">
        <v>563.82000000000005</v>
      </c>
    </row>
    <row r="77" spans="1:10" x14ac:dyDescent="0.25">
      <c r="A77" t="s">
        <v>109</v>
      </c>
      <c r="B77">
        <v>45607</v>
      </c>
      <c r="C77" t="s">
        <v>58</v>
      </c>
      <c r="D77">
        <v>2024</v>
      </c>
      <c r="E77" t="s">
        <v>20</v>
      </c>
      <c r="F77" t="s">
        <v>21</v>
      </c>
      <c r="G77" t="s">
        <v>28</v>
      </c>
      <c r="H77">
        <v>5608.04</v>
      </c>
      <c r="I77">
        <v>7</v>
      </c>
      <c r="J77">
        <v>548.30999999999995</v>
      </c>
    </row>
    <row r="78" spans="1:10" x14ac:dyDescent="0.25">
      <c r="A78" t="s">
        <v>110</v>
      </c>
      <c r="B78">
        <v>45342</v>
      </c>
      <c r="C78" t="s">
        <v>32</v>
      </c>
      <c r="D78">
        <v>2024</v>
      </c>
      <c r="E78" t="s">
        <v>33</v>
      </c>
      <c r="F78" t="s">
        <v>21</v>
      </c>
      <c r="G78" t="s">
        <v>34</v>
      </c>
      <c r="H78">
        <v>7369.35</v>
      </c>
      <c r="I78">
        <v>9</v>
      </c>
      <c r="J78">
        <v>670.31</v>
      </c>
    </row>
    <row r="79" spans="1:10" x14ac:dyDescent="0.25">
      <c r="A79" t="s">
        <v>111</v>
      </c>
      <c r="B79">
        <v>45520</v>
      </c>
      <c r="C79" t="s">
        <v>16</v>
      </c>
      <c r="D79">
        <v>2024</v>
      </c>
      <c r="E79" t="s">
        <v>20</v>
      </c>
      <c r="F79" t="s">
        <v>21</v>
      </c>
      <c r="G79" t="s">
        <v>28</v>
      </c>
      <c r="H79">
        <v>6824.39</v>
      </c>
      <c r="I79">
        <v>10</v>
      </c>
      <c r="J79">
        <v>530.66999999999996</v>
      </c>
    </row>
    <row r="80" spans="1:10" x14ac:dyDescent="0.25">
      <c r="A80" t="s">
        <v>112</v>
      </c>
      <c r="B80">
        <v>45450</v>
      </c>
      <c r="C80" t="s">
        <v>84</v>
      </c>
      <c r="D80">
        <v>2024</v>
      </c>
      <c r="E80" t="s">
        <v>24</v>
      </c>
      <c r="F80" t="s">
        <v>13</v>
      </c>
      <c r="G80" t="s">
        <v>25</v>
      </c>
      <c r="H80">
        <v>7587.17</v>
      </c>
      <c r="I80">
        <v>8</v>
      </c>
      <c r="J80">
        <v>639.11</v>
      </c>
    </row>
    <row r="81" spans="1:10" x14ac:dyDescent="0.25">
      <c r="A81" t="s">
        <v>113</v>
      </c>
      <c r="B81">
        <v>45601</v>
      </c>
      <c r="C81" t="s">
        <v>58</v>
      </c>
      <c r="D81">
        <v>2024</v>
      </c>
      <c r="E81" t="s">
        <v>12</v>
      </c>
      <c r="F81" t="s">
        <v>13</v>
      </c>
      <c r="G81" t="s">
        <v>25</v>
      </c>
      <c r="H81">
        <v>659.15</v>
      </c>
      <c r="I81">
        <v>2</v>
      </c>
      <c r="J81">
        <v>241.35</v>
      </c>
    </row>
    <row r="82" spans="1:10" x14ac:dyDescent="0.25">
      <c r="A82" t="s">
        <v>114</v>
      </c>
      <c r="B82">
        <v>45022</v>
      </c>
      <c r="C82" t="s">
        <v>23</v>
      </c>
      <c r="D82">
        <v>2023</v>
      </c>
      <c r="E82" t="s">
        <v>33</v>
      </c>
      <c r="F82" t="s">
        <v>21</v>
      </c>
      <c r="G82" t="s">
        <v>34</v>
      </c>
      <c r="H82">
        <v>2592.84</v>
      </c>
      <c r="I82">
        <v>4</v>
      </c>
      <c r="J82">
        <v>544.78</v>
      </c>
    </row>
    <row r="83" spans="1:10" x14ac:dyDescent="0.25">
      <c r="A83" t="s">
        <v>115</v>
      </c>
      <c r="B83">
        <v>44952</v>
      </c>
      <c r="C83" t="s">
        <v>11</v>
      </c>
      <c r="D83">
        <v>2023</v>
      </c>
      <c r="E83" t="s">
        <v>20</v>
      </c>
      <c r="F83" t="s">
        <v>21</v>
      </c>
      <c r="G83" t="s">
        <v>25</v>
      </c>
      <c r="H83">
        <v>272.18</v>
      </c>
      <c r="I83">
        <v>1</v>
      </c>
      <c r="J83">
        <v>210.98</v>
      </c>
    </row>
    <row r="84" spans="1:10" x14ac:dyDescent="0.25">
      <c r="A84" t="s">
        <v>116</v>
      </c>
      <c r="B84">
        <v>45351</v>
      </c>
      <c r="C84" t="s">
        <v>32</v>
      </c>
      <c r="D84">
        <v>2024</v>
      </c>
      <c r="E84" t="s">
        <v>17</v>
      </c>
      <c r="F84" t="s">
        <v>13</v>
      </c>
      <c r="G84" t="s">
        <v>28</v>
      </c>
      <c r="H84">
        <v>2366.4</v>
      </c>
      <c r="I84">
        <v>10</v>
      </c>
      <c r="J84">
        <v>171.66</v>
      </c>
    </row>
    <row r="85" spans="1:10" x14ac:dyDescent="0.25">
      <c r="A85" t="s">
        <v>117</v>
      </c>
      <c r="B85">
        <v>45176</v>
      </c>
      <c r="C85" t="s">
        <v>40</v>
      </c>
      <c r="D85">
        <v>2023</v>
      </c>
      <c r="E85" t="s">
        <v>24</v>
      </c>
      <c r="F85" t="s">
        <v>13</v>
      </c>
      <c r="G85" t="s">
        <v>28</v>
      </c>
      <c r="H85">
        <v>1758.25</v>
      </c>
      <c r="I85">
        <v>3</v>
      </c>
      <c r="J85">
        <v>531.73</v>
      </c>
    </row>
    <row r="86" spans="1:10" x14ac:dyDescent="0.25">
      <c r="A86" t="s">
        <v>118</v>
      </c>
      <c r="B86">
        <v>45151</v>
      </c>
      <c r="C86" t="s">
        <v>16</v>
      </c>
      <c r="D86">
        <v>2023</v>
      </c>
      <c r="E86" t="s">
        <v>17</v>
      </c>
      <c r="F86" t="s">
        <v>13</v>
      </c>
      <c r="G86" t="s">
        <v>28</v>
      </c>
      <c r="H86">
        <v>2676.27</v>
      </c>
      <c r="I86">
        <v>3</v>
      </c>
      <c r="J86">
        <v>647.21</v>
      </c>
    </row>
    <row r="87" spans="1:10" x14ac:dyDescent="0.25">
      <c r="A87" t="s">
        <v>119</v>
      </c>
      <c r="B87">
        <v>45497</v>
      </c>
      <c r="C87" t="s">
        <v>19</v>
      </c>
      <c r="D87">
        <v>2024</v>
      </c>
      <c r="E87" t="s">
        <v>24</v>
      </c>
      <c r="F87" t="s">
        <v>13</v>
      </c>
      <c r="G87" t="s">
        <v>14</v>
      </c>
      <c r="H87">
        <v>3379.61</v>
      </c>
      <c r="I87">
        <v>4</v>
      </c>
      <c r="J87">
        <v>735.63</v>
      </c>
    </row>
    <row r="88" spans="1:10" x14ac:dyDescent="0.25">
      <c r="A88" t="s">
        <v>120</v>
      </c>
      <c r="B88">
        <v>45610</v>
      </c>
      <c r="C88" t="s">
        <v>58</v>
      </c>
      <c r="D88">
        <v>2024</v>
      </c>
      <c r="E88" t="s">
        <v>20</v>
      </c>
      <c r="F88" t="s">
        <v>21</v>
      </c>
      <c r="G88" t="s">
        <v>28</v>
      </c>
      <c r="H88">
        <v>9521.2099999999991</v>
      </c>
      <c r="I88">
        <v>9</v>
      </c>
      <c r="J88">
        <v>790.56</v>
      </c>
    </row>
    <row r="89" spans="1:10" x14ac:dyDescent="0.25">
      <c r="A89" t="s">
        <v>121</v>
      </c>
      <c r="B89">
        <v>45488</v>
      </c>
      <c r="C89" t="s">
        <v>19</v>
      </c>
      <c r="D89">
        <v>2024</v>
      </c>
      <c r="E89" t="s">
        <v>24</v>
      </c>
      <c r="F89" t="s">
        <v>13</v>
      </c>
      <c r="G89" t="s">
        <v>28</v>
      </c>
      <c r="H89">
        <v>8047.37</v>
      </c>
      <c r="I89">
        <v>8</v>
      </c>
      <c r="J89">
        <v>719.82</v>
      </c>
    </row>
    <row r="90" spans="1:10" x14ac:dyDescent="0.25">
      <c r="A90" t="s">
        <v>122</v>
      </c>
      <c r="B90">
        <v>45192</v>
      </c>
      <c r="C90" t="s">
        <v>40</v>
      </c>
      <c r="D90">
        <v>2023</v>
      </c>
      <c r="E90" t="s">
        <v>24</v>
      </c>
      <c r="F90" t="s">
        <v>13</v>
      </c>
      <c r="G90" t="s">
        <v>28</v>
      </c>
      <c r="H90">
        <v>3269.93</v>
      </c>
      <c r="I90">
        <v>4</v>
      </c>
      <c r="J90">
        <v>675.09</v>
      </c>
    </row>
    <row r="91" spans="1:10" x14ac:dyDescent="0.25">
      <c r="A91" t="s">
        <v>123</v>
      </c>
      <c r="B91">
        <v>45568</v>
      </c>
      <c r="C91" t="s">
        <v>42</v>
      </c>
      <c r="D91">
        <v>2024</v>
      </c>
      <c r="E91" t="s">
        <v>33</v>
      </c>
      <c r="F91" t="s">
        <v>21</v>
      </c>
      <c r="G91" t="s">
        <v>28</v>
      </c>
      <c r="H91">
        <v>1059.47</v>
      </c>
      <c r="I91">
        <v>4</v>
      </c>
      <c r="J91">
        <v>234.19</v>
      </c>
    </row>
    <row r="92" spans="1:10" x14ac:dyDescent="0.25">
      <c r="A92" t="s">
        <v>124</v>
      </c>
      <c r="B92">
        <v>45205</v>
      </c>
      <c r="C92" t="s">
        <v>42</v>
      </c>
      <c r="D92">
        <v>2023</v>
      </c>
      <c r="E92" t="s">
        <v>30</v>
      </c>
      <c r="F92" t="s">
        <v>21</v>
      </c>
      <c r="G92" t="s">
        <v>25</v>
      </c>
      <c r="H92">
        <v>2127.04</v>
      </c>
      <c r="I92">
        <v>6</v>
      </c>
      <c r="J92">
        <v>269.37</v>
      </c>
    </row>
    <row r="93" spans="1:10" x14ac:dyDescent="0.25">
      <c r="A93" t="s">
        <v>125</v>
      </c>
      <c r="B93">
        <v>45163</v>
      </c>
      <c r="C93" t="s">
        <v>16</v>
      </c>
      <c r="D93">
        <v>2023</v>
      </c>
      <c r="E93" t="s">
        <v>20</v>
      </c>
      <c r="F93" t="s">
        <v>21</v>
      </c>
      <c r="G93" t="s">
        <v>25</v>
      </c>
      <c r="H93">
        <v>5432.05</v>
      </c>
      <c r="I93">
        <v>7</v>
      </c>
      <c r="J93">
        <v>561.28</v>
      </c>
    </row>
    <row r="94" spans="1:10" x14ac:dyDescent="0.25">
      <c r="A94" t="s">
        <v>126</v>
      </c>
      <c r="B94">
        <v>45344</v>
      </c>
      <c r="C94" t="s">
        <v>32</v>
      </c>
      <c r="D94">
        <v>2024</v>
      </c>
      <c r="E94" t="s">
        <v>17</v>
      </c>
      <c r="F94" t="s">
        <v>13</v>
      </c>
      <c r="G94" t="s">
        <v>28</v>
      </c>
      <c r="H94">
        <v>3367.67</v>
      </c>
      <c r="I94">
        <v>6</v>
      </c>
      <c r="J94">
        <v>443.24</v>
      </c>
    </row>
    <row r="95" spans="1:10" x14ac:dyDescent="0.25">
      <c r="A95" t="s">
        <v>127</v>
      </c>
      <c r="B95">
        <v>45325</v>
      </c>
      <c r="C95" t="s">
        <v>32</v>
      </c>
      <c r="D95">
        <v>2024</v>
      </c>
      <c r="E95" t="s">
        <v>20</v>
      </c>
      <c r="F95" t="s">
        <v>21</v>
      </c>
      <c r="G95" t="s">
        <v>28</v>
      </c>
      <c r="H95">
        <v>8396.4500000000007</v>
      </c>
      <c r="I95">
        <v>10</v>
      </c>
      <c r="J95">
        <v>757.93</v>
      </c>
    </row>
    <row r="96" spans="1:10" x14ac:dyDescent="0.25">
      <c r="A96" t="s">
        <v>128</v>
      </c>
      <c r="B96">
        <v>45415</v>
      </c>
      <c r="C96" t="s">
        <v>56</v>
      </c>
      <c r="D96">
        <v>2024</v>
      </c>
      <c r="E96" t="s">
        <v>33</v>
      </c>
      <c r="F96" t="s">
        <v>21</v>
      </c>
      <c r="G96" t="s">
        <v>28</v>
      </c>
      <c r="H96">
        <v>921.1</v>
      </c>
      <c r="I96">
        <v>1</v>
      </c>
      <c r="J96">
        <v>755.34</v>
      </c>
    </row>
    <row r="97" spans="1:10" x14ac:dyDescent="0.25">
      <c r="A97" t="s">
        <v>129</v>
      </c>
      <c r="B97">
        <v>45478</v>
      </c>
      <c r="C97" t="s">
        <v>19</v>
      </c>
      <c r="D97">
        <v>2024</v>
      </c>
      <c r="E97" t="s">
        <v>24</v>
      </c>
      <c r="F97" t="s">
        <v>13</v>
      </c>
      <c r="G97" t="s">
        <v>28</v>
      </c>
      <c r="H97">
        <v>8455.77</v>
      </c>
      <c r="I97">
        <v>9</v>
      </c>
      <c r="J97">
        <v>643.9</v>
      </c>
    </row>
    <row r="98" spans="1:10" x14ac:dyDescent="0.25">
      <c r="A98" t="s">
        <v>130</v>
      </c>
      <c r="B98">
        <v>45206</v>
      </c>
      <c r="C98" t="s">
        <v>42</v>
      </c>
      <c r="D98">
        <v>2023</v>
      </c>
      <c r="E98" t="s">
        <v>24</v>
      </c>
      <c r="F98" t="s">
        <v>13</v>
      </c>
      <c r="G98" t="s">
        <v>25</v>
      </c>
      <c r="H98">
        <v>3504.97</v>
      </c>
      <c r="I98">
        <v>7</v>
      </c>
      <c r="J98">
        <v>398.8</v>
      </c>
    </row>
    <row r="99" spans="1:10" x14ac:dyDescent="0.25">
      <c r="A99" t="s">
        <v>131</v>
      </c>
      <c r="B99">
        <v>45096</v>
      </c>
      <c r="C99" t="s">
        <v>84</v>
      </c>
      <c r="D99">
        <v>2023</v>
      </c>
      <c r="E99" t="s">
        <v>12</v>
      </c>
      <c r="F99" t="s">
        <v>13</v>
      </c>
      <c r="G99" t="s">
        <v>28</v>
      </c>
      <c r="H99">
        <v>8801.4</v>
      </c>
      <c r="I99">
        <v>8</v>
      </c>
      <c r="J99">
        <v>737.24</v>
      </c>
    </row>
    <row r="100" spans="1:10" x14ac:dyDescent="0.25">
      <c r="A100" t="s">
        <v>132</v>
      </c>
      <c r="B100">
        <v>45330</v>
      </c>
      <c r="C100" t="s">
        <v>32</v>
      </c>
      <c r="D100">
        <v>2024</v>
      </c>
      <c r="E100" t="s">
        <v>33</v>
      </c>
      <c r="F100" t="s">
        <v>21</v>
      </c>
      <c r="G100" t="s">
        <v>14</v>
      </c>
      <c r="H100">
        <v>5112.42</v>
      </c>
      <c r="I100">
        <v>10</v>
      </c>
      <c r="J100">
        <v>460.23</v>
      </c>
    </row>
    <row r="101" spans="1:10" x14ac:dyDescent="0.25">
      <c r="A101" t="s">
        <v>133</v>
      </c>
      <c r="B101">
        <v>45065</v>
      </c>
      <c r="C101" t="s">
        <v>56</v>
      </c>
      <c r="D101">
        <v>2023</v>
      </c>
      <c r="E101" t="s">
        <v>12</v>
      </c>
      <c r="F101" t="s">
        <v>13</v>
      </c>
      <c r="G101" t="s">
        <v>28</v>
      </c>
      <c r="H101">
        <v>1558.06</v>
      </c>
      <c r="I101">
        <v>8</v>
      </c>
      <c r="J101">
        <v>161.75</v>
      </c>
    </row>
    <row r="102" spans="1:10" x14ac:dyDescent="0.25">
      <c r="A102" t="s">
        <v>134</v>
      </c>
      <c r="B102">
        <v>45392</v>
      </c>
      <c r="C102" t="s">
        <v>23</v>
      </c>
      <c r="D102">
        <v>2024</v>
      </c>
      <c r="E102" t="s">
        <v>30</v>
      </c>
      <c r="F102" t="s">
        <v>21</v>
      </c>
      <c r="G102" t="s">
        <v>25</v>
      </c>
      <c r="H102">
        <v>2467.4299999999998</v>
      </c>
      <c r="I102">
        <v>6</v>
      </c>
      <c r="J102">
        <v>283.25</v>
      </c>
    </row>
    <row r="103" spans="1:10" x14ac:dyDescent="0.25">
      <c r="A103" t="s">
        <v>135</v>
      </c>
      <c r="B103">
        <v>45185</v>
      </c>
      <c r="C103" t="s">
        <v>40</v>
      </c>
      <c r="D103">
        <v>2023</v>
      </c>
      <c r="E103" t="s">
        <v>30</v>
      </c>
      <c r="F103" t="s">
        <v>21</v>
      </c>
      <c r="G103" t="s">
        <v>28</v>
      </c>
      <c r="H103">
        <v>1082.8499999999999</v>
      </c>
      <c r="I103">
        <v>2</v>
      </c>
      <c r="J103">
        <v>386.84</v>
      </c>
    </row>
    <row r="104" spans="1:10" x14ac:dyDescent="0.25">
      <c r="A104" t="s">
        <v>136</v>
      </c>
      <c r="B104">
        <v>45156</v>
      </c>
      <c r="C104" t="s">
        <v>16</v>
      </c>
      <c r="D104">
        <v>2023</v>
      </c>
      <c r="E104" t="s">
        <v>17</v>
      </c>
      <c r="F104" t="s">
        <v>13</v>
      </c>
      <c r="G104" t="s">
        <v>34</v>
      </c>
      <c r="H104">
        <v>1712.74</v>
      </c>
      <c r="I104">
        <v>2</v>
      </c>
      <c r="J104">
        <v>629.36</v>
      </c>
    </row>
    <row r="105" spans="1:10" x14ac:dyDescent="0.25">
      <c r="A105" t="s">
        <v>137</v>
      </c>
      <c r="B105">
        <v>45131</v>
      </c>
      <c r="C105" t="s">
        <v>19</v>
      </c>
      <c r="D105">
        <v>2023</v>
      </c>
      <c r="E105" t="s">
        <v>17</v>
      </c>
      <c r="F105" t="s">
        <v>13</v>
      </c>
      <c r="G105" t="s">
        <v>25</v>
      </c>
      <c r="H105">
        <v>603.26</v>
      </c>
      <c r="I105">
        <v>1</v>
      </c>
      <c r="J105">
        <v>504.64</v>
      </c>
    </row>
    <row r="106" spans="1:10" x14ac:dyDescent="0.25">
      <c r="A106" t="s">
        <v>138</v>
      </c>
      <c r="B106">
        <v>45504</v>
      </c>
      <c r="C106" t="s">
        <v>19</v>
      </c>
      <c r="D106">
        <v>2024</v>
      </c>
      <c r="E106" t="s">
        <v>24</v>
      </c>
      <c r="F106" t="s">
        <v>13</v>
      </c>
      <c r="G106" t="s">
        <v>14</v>
      </c>
      <c r="H106">
        <v>1840.93</v>
      </c>
      <c r="I106">
        <v>4</v>
      </c>
      <c r="J106">
        <v>382.73</v>
      </c>
    </row>
    <row r="107" spans="1:10" x14ac:dyDescent="0.25">
      <c r="A107" t="s">
        <v>139</v>
      </c>
      <c r="B107">
        <v>45547</v>
      </c>
      <c r="C107" t="s">
        <v>40</v>
      </c>
      <c r="D107">
        <v>2024</v>
      </c>
      <c r="E107" t="s">
        <v>30</v>
      </c>
      <c r="F107" t="s">
        <v>21</v>
      </c>
      <c r="G107" t="s">
        <v>25</v>
      </c>
      <c r="H107">
        <v>10706.26</v>
      </c>
      <c r="I107">
        <v>10</v>
      </c>
      <c r="J107">
        <v>771.71</v>
      </c>
    </row>
    <row r="108" spans="1:10" x14ac:dyDescent="0.25">
      <c r="A108" t="s">
        <v>140</v>
      </c>
      <c r="B108">
        <v>45037</v>
      </c>
      <c r="C108" t="s">
        <v>23</v>
      </c>
      <c r="D108">
        <v>2023</v>
      </c>
      <c r="E108" t="s">
        <v>20</v>
      </c>
      <c r="F108" t="s">
        <v>21</v>
      </c>
      <c r="G108" t="s">
        <v>34</v>
      </c>
      <c r="H108">
        <v>490.28</v>
      </c>
      <c r="I108">
        <v>10</v>
      </c>
      <c r="J108">
        <v>40.03</v>
      </c>
    </row>
    <row r="109" spans="1:10" x14ac:dyDescent="0.25">
      <c r="A109" t="s">
        <v>141</v>
      </c>
      <c r="B109">
        <v>45333</v>
      </c>
      <c r="C109" t="s">
        <v>32</v>
      </c>
      <c r="D109">
        <v>2024</v>
      </c>
      <c r="E109" t="s">
        <v>12</v>
      </c>
      <c r="F109" t="s">
        <v>13</v>
      </c>
      <c r="G109" t="s">
        <v>28</v>
      </c>
      <c r="H109">
        <v>436.44</v>
      </c>
      <c r="I109">
        <v>4</v>
      </c>
      <c r="J109">
        <v>79.28</v>
      </c>
    </row>
    <row r="110" spans="1:10" x14ac:dyDescent="0.25">
      <c r="A110" t="s">
        <v>142</v>
      </c>
      <c r="B110">
        <v>45031</v>
      </c>
      <c r="C110" t="s">
        <v>23</v>
      </c>
      <c r="D110">
        <v>2023</v>
      </c>
      <c r="E110" t="s">
        <v>12</v>
      </c>
      <c r="F110" t="s">
        <v>13</v>
      </c>
      <c r="G110" t="s">
        <v>25</v>
      </c>
      <c r="H110">
        <v>4578.2</v>
      </c>
      <c r="I110">
        <v>5</v>
      </c>
      <c r="J110">
        <v>683.23</v>
      </c>
    </row>
    <row r="111" spans="1:10" x14ac:dyDescent="0.25">
      <c r="A111" t="s">
        <v>143</v>
      </c>
      <c r="B111">
        <v>45282</v>
      </c>
      <c r="C111" t="s">
        <v>27</v>
      </c>
      <c r="D111">
        <v>2023</v>
      </c>
      <c r="E111" t="s">
        <v>17</v>
      </c>
      <c r="F111" t="s">
        <v>13</v>
      </c>
      <c r="G111" t="s">
        <v>14</v>
      </c>
      <c r="H111">
        <v>3978.32</v>
      </c>
      <c r="I111">
        <v>9</v>
      </c>
      <c r="J111">
        <v>354.13</v>
      </c>
    </row>
    <row r="112" spans="1:10" x14ac:dyDescent="0.25">
      <c r="A112" t="s">
        <v>144</v>
      </c>
      <c r="B112">
        <v>44939</v>
      </c>
      <c r="C112" t="s">
        <v>11</v>
      </c>
      <c r="D112">
        <v>2023</v>
      </c>
      <c r="E112" t="s">
        <v>33</v>
      </c>
      <c r="F112" t="s">
        <v>21</v>
      </c>
      <c r="G112" t="s">
        <v>34</v>
      </c>
      <c r="H112">
        <v>5288.39</v>
      </c>
      <c r="I112">
        <v>7</v>
      </c>
      <c r="J112">
        <v>661.42</v>
      </c>
    </row>
    <row r="113" spans="1:10" x14ac:dyDescent="0.25">
      <c r="A113" t="s">
        <v>145</v>
      </c>
      <c r="B113">
        <v>45651</v>
      </c>
      <c r="C113" t="s">
        <v>27</v>
      </c>
      <c r="D113">
        <v>2024</v>
      </c>
      <c r="E113" t="s">
        <v>30</v>
      </c>
      <c r="F113" t="s">
        <v>21</v>
      </c>
      <c r="G113" t="s">
        <v>28</v>
      </c>
      <c r="H113">
        <v>1503.66</v>
      </c>
      <c r="I113">
        <v>3</v>
      </c>
      <c r="J113">
        <v>359.68</v>
      </c>
    </row>
    <row r="114" spans="1:10" x14ac:dyDescent="0.25">
      <c r="A114" t="s">
        <v>146</v>
      </c>
      <c r="B114">
        <v>45557</v>
      </c>
      <c r="C114" t="s">
        <v>40</v>
      </c>
      <c r="D114">
        <v>2024</v>
      </c>
      <c r="E114" t="s">
        <v>12</v>
      </c>
      <c r="F114" t="s">
        <v>13</v>
      </c>
      <c r="G114" t="s">
        <v>34</v>
      </c>
      <c r="H114">
        <v>7224.44</v>
      </c>
      <c r="I114">
        <v>9</v>
      </c>
      <c r="J114">
        <v>624.22</v>
      </c>
    </row>
    <row r="115" spans="1:10" x14ac:dyDescent="0.25">
      <c r="A115" t="s">
        <v>147</v>
      </c>
      <c r="B115">
        <v>45257</v>
      </c>
      <c r="C115" t="s">
        <v>58</v>
      </c>
      <c r="D115">
        <v>2023</v>
      </c>
      <c r="E115" t="s">
        <v>12</v>
      </c>
      <c r="F115" t="s">
        <v>13</v>
      </c>
      <c r="G115" t="s">
        <v>34</v>
      </c>
      <c r="H115">
        <v>3031.69</v>
      </c>
      <c r="I115">
        <v>4</v>
      </c>
      <c r="J115">
        <v>667.97</v>
      </c>
    </row>
    <row r="116" spans="1:10" x14ac:dyDescent="0.25">
      <c r="A116" t="s">
        <v>148</v>
      </c>
      <c r="B116">
        <v>45402</v>
      </c>
      <c r="C116" t="s">
        <v>23</v>
      </c>
      <c r="D116">
        <v>2024</v>
      </c>
      <c r="E116" t="s">
        <v>24</v>
      </c>
      <c r="F116" t="s">
        <v>13</v>
      </c>
      <c r="G116" t="s">
        <v>25</v>
      </c>
      <c r="H116">
        <v>6208.67</v>
      </c>
      <c r="I116">
        <v>10</v>
      </c>
      <c r="J116">
        <v>496.06</v>
      </c>
    </row>
    <row r="117" spans="1:10" x14ac:dyDescent="0.25">
      <c r="A117" t="s">
        <v>149</v>
      </c>
      <c r="B117">
        <v>45259</v>
      </c>
      <c r="C117" t="s">
        <v>58</v>
      </c>
      <c r="D117">
        <v>2023</v>
      </c>
      <c r="E117" t="s">
        <v>17</v>
      </c>
      <c r="F117" t="s">
        <v>13</v>
      </c>
      <c r="G117" t="s">
        <v>28</v>
      </c>
      <c r="H117">
        <v>1491.4</v>
      </c>
      <c r="I117">
        <v>3</v>
      </c>
      <c r="J117">
        <v>400.29</v>
      </c>
    </row>
    <row r="118" spans="1:10" x14ac:dyDescent="0.25">
      <c r="A118" t="s">
        <v>150</v>
      </c>
      <c r="B118">
        <v>45213</v>
      </c>
      <c r="C118" t="s">
        <v>42</v>
      </c>
      <c r="D118">
        <v>2023</v>
      </c>
      <c r="E118" t="s">
        <v>30</v>
      </c>
      <c r="F118" t="s">
        <v>21</v>
      </c>
      <c r="G118" t="s">
        <v>34</v>
      </c>
      <c r="H118">
        <v>6862.61</v>
      </c>
      <c r="I118">
        <v>10</v>
      </c>
      <c r="J118">
        <v>566.91999999999996</v>
      </c>
    </row>
    <row r="119" spans="1:10" x14ac:dyDescent="0.25">
      <c r="A119" t="s">
        <v>151</v>
      </c>
      <c r="B119">
        <v>45014</v>
      </c>
      <c r="C119" t="s">
        <v>68</v>
      </c>
      <c r="D119">
        <v>2023</v>
      </c>
      <c r="E119" t="s">
        <v>17</v>
      </c>
      <c r="F119" t="s">
        <v>13</v>
      </c>
      <c r="G119" t="s">
        <v>25</v>
      </c>
      <c r="H119">
        <v>3014</v>
      </c>
      <c r="I119">
        <v>4</v>
      </c>
      <c r="J119">
        <v>581.66</v>
      </c>
    </row>
    <row r="120" spans="1:10" x14ac:dyDescent="0.25">
      <c r="A120" t="s">
        <v>152</v>
      </c>
      <c r="B120">
        <v>45588</v>
      </c>
      <c r="C120" t="s">
        <v>42</v>
      </c>
      <c r="D120">
        <v>2024</v>
      </c>
      <c r="E120" t="s">
        <v>20</v>
      </c>
      <c r="F120" t="s">
        <v>21</v>
      </c>
      <c r="G120" t="s">
        <v>28</v>
      </c>
      <c r="H120">
        <v>3272.7</v>
      </c>
      <c r="I120">
        <v>8</v>
      </c>
      <c r="J120">
        <v>369.58</v>
      </c>
    </row>
    <row r="121" spans="1:10" x14ac:dyDescent="0.25">
      <c r="A121" t="s">
        <v>153</v>
      </c>
      <c r="B121">
        <v>45341</v>
      </c>
      <c r="C121" t="s">
        <v>32</v>
      </c>
      <c r="D121">
        <v>2024</v>
      </c>
      <c r="E121" t="s">
        <v>30</v>
      </c>
      <c r="F121" t="s">
        <v>21</v>
      </c>
      <c r="G121" t="s">
        <v>25</v>
      </c>
      <c r="H121">
        <v>1379.74</v>
      </c>
      <c r="I121">
        <v>4</v>
      </c>
      <c r="J121">
        <v>258.83999999999997</v>
      </c>
    </row>
    <row r="122" spans="1:10" x14ac:dyDescent="0.25">
      <c r="A122" t="s">
        <v>154</v>
      </c>
      <c r="B122">
        <v>45362</v>
      </c>
      <c r="C122" t="s">
        <v>68</v>
      </c>
      <c r="D122">
        <v>2024</v>
      </c>
      <c r="E122" t="s">
        <v>24</v>
      </c>
      <c r="F122" t="s">
        <v>13</v>
      </c>
      <c r="G122" t="s">
        <v>34</v>
      </c>
      <c r="H122">
        <v>3455.87</v>
      </c>
      <c r="I122">
        <v>9</v>
      </c>
      <c r="J122">
        <v>278.02</v>
      </c>
    </row>
    <row r="123" spans="1:10" x14ac:dyDescent="0.25">
      <c r="A123" t="s">
        <v>155</v>
      </c>
      <c r="B123">
        <v>45184</v>
      </c>
      <c r="C123" t="s">
        <v>40</v>
      </c>
      <c r="D123">
        <v>2023</v>
      </c>
      <c r="E123" t="s">
        <v>30</v>
      </c>
      <c r="F123" t="s">
        <v>21</v>
      </c>
      <c r="G123" t="s">
        <v>34</v>
      </c>
      <c r="H123">
        <v>537.25</v>
      </c>
      <c r="I123">
        <v>4</v>
      </c>
      <c r="J123">
        <v>114.11</v>
      </c>
    </row>
    <row r="124" spans="1:10" x14ac:dyDescent="0.25">
      <c r="A124" t="s">
        <v>156</v>
      </c>
      <c r="B124">
        <v>45123</v>
      </c>
      <c r="C124" t="s">
        <v>19</v>
      </c>
      <c r="D124">
        <v>2023</v>
      </c>
      <c r="E124" t="s">
        <v>17</v>
      </c>
      <c r="F124" t="s">
        <v>13</v>
      </c>
      <c r="G124" t="s">
        <v>25</v>
      </c>
      <c r="H124">
        <v>2886.6</v>
      </c>
      <c r="I124">
        <v>4</v>
      </c>
      <c r="J124">
        <v>596.11</v>
      </c>
    </row>
    <row r="125" spans="1:10" x14ac:dyDescent="0.25">
      <c r="A125" t="s">
        <v>157</v>
      </c>
      <c r="B125">
        <v>45029</v>
      </c>
      <c r="C125" t="s">
        <v>23</v>
      </c>
      <c r="D125">
        <v>2023</v>
      </c>
      <c r="E125" t="s">
        <v>33</v>
      </c>
      <c r="F125" t="s">
        <v>21</v>
      </c>
      <c r="G125" t="s">
        <v>34</v>
      </c>
      <c r="H125">
        <v>1249.68</v>
      </c>
      <c r="I125">
        <v>4</v>
      </c>
      <c r="J125">
        <v>251.07</v>
      </c>
    </row>
    <row r="126" spans="1:10" x14ac:dyDescent="0.25">
      <c r="A126" t="s">
        <v>158</v>
      </c>
      <c r="B126">
        <v>45652</v>
      </c>
      <c r="C126" t="s">
        <v>27</v>
      </c>
      <c r="D126">
        <v>2024</v>
      </c>
      <c r="E126" t="s">
        <v>30</v>
      </c>
      <c r="F126" t="s">
        <v>21</v>
      </c>
      <c r="G126" t="s">
        <v>14</v>
      </c>
      <c r="H126">
        <v>1194.8800000000001</v>
      </c>
      <c r="I126">
        <v>9</v>
      </c>
      <c r="J126">
        <v>118.73</v>
      </c>
    </row>
    <row r="127" spans="1:10" x14ac:dyDescent="0.25">
      <c r="A127" t="s">
        <v>159</v>
      </c>
      <c r="B127">
        <v>45641</v>
      </c>
      <c r="C127" t="s">
        <v>27</v>
      </c>
      <c r="D127">
        <v>2024</v>
      </c>
      <c r="E127" t="s">
        <v>17</v>
      </c>
      <c r="F127" t="s">
        <v>13</v>
      </c>
      <c r="G127" t="s">
        <v>34</v>
      </c>
      <c r="H127">
        <v>2175.4</v>
      </c>
      <c r="I127">
        <v>3</v>
      </c>
      <c r="J127">
        <v>517.54</v>
      </c>
    </row>
    <row r="128" spans="1:10" x14ac:dyDescent="0.25">
      <c r="A128" t="s">
        <v>160</v>
      </c>
      <c r="B128">
        <v>45514</v>
      </c>
      <c r="C128" t="s">
        <v>16</v>
      </c>
      <c r="D128">
        <v>2024</v>
      </c>
      <c r="E128" t="s">
        <v>17</v>
      </c>
      <c r="F128" t="s">
        <v>13</v>
      </c>
      <c r="G128" t="s">
        <v>14</v>
      </c>
      <c r="H128">
        <v>2463.87</v>
      </c>
      <c r="I128">
        <v>5</v>
      </c>
      <c r="J128">
        <v>386.13</v>
      </c>
    </row>
    <row r="129" spans="1:10" x14ac:dyDescent="0.25">
      <c r="A129" t="s">
        <v>161</v>
      </c>
      <c r="B129">
        <v>45185</v>
      </c>
      <c r="C129" t="s">
        <v>40</v>
      </c>
      <c r="D129">
        <v>2023</v>
      </c>
      <c r="E129" t="s">
        <v>20</v>
      </c>
      <c r="F129" t="s">
        <v>21</v>
      </c>
      <c r="G129" t="s">
        <v>14</v>
      </c>
      <c r="H129">
        <v>981.9</v>
      </c>
      <c r="I129">
        <v>8</v>
      </c>
      <c r="J129">
        <v>108.99</v>
      </c>
    </row>
    <row r="130" spans="1:10" x14ac:dyDescent="0.25">
      <c r="A130" t="s">
        <v>162</v>
      </c>
      <c r="B130">
        <v>45517</v>
      </c>
      <c r="C130" t="s">
        <v>16</v>
      </c>
      <c r="D130">
        <v>2024</v>
      </c>
      <c r="E130" t="s">
        <v>24</v>
      </c>
      <c r="F130" t="s">
        <v>13</v>
      </c>
      <c r="G130" t="s">
        <v>14</v>
      </c>
      <c r="H130">
        <v>197.07</v>
      </c>
      <c r="I130">
        <v>1</v>
      </c>
      <c r="J130">
        <v>138.35</v>
      </c>
    </row>
    <row r="131" spans="1:10" x14ac:dyDescent="0.25">
      <c r="A131" t="s">
        <v>163</v>
      </c>
      <c r="B131">
        <v>45181</v>
      </c>
      <c r="C131" t="s">
        <v>40</v>
      </c>
      <c r="D131">
        <v>2023</v>
      </c>
      <c r="E131" t="s">
        <v>30</v>
      </c>
      <c r="F131" t="s">
        <v>21</v>
      </c>
      <c r="G131" t="s">
        <v>14</v>
      </c>
      <c r="H131">
        <v>1153.25</v>
      </c>
      <c r="I131">
        <v>2</v>
      </c>
      <c r="J131">
        <v>455.3</v>
      </c>
    </row>
    <row r="132" spans="1:10" x14ac:dyDescent="0.25">
      <c r="A132" t="s">
        <v>164</v>
      </c>
      <c r="B132">
        <v>45462</v>
      </c>
      <c r="C132" t="s">
        <v>84</v>
      </c>
      <c r="D132">
        <v>2024</v>
      </c>
      <c r="E132" t="s">
        <v>33</v>
      </c>
      <c r="F132" t="s">
        <v>21</v>
      </c>
      <c r="G132" t="s">
        <v>25</v>
      </c>
      <c r="H132">
        <v>3320.17</v>
      </c>
      <c r="I132">
        <v>7</v>
      </c>
      <c r="J132">
        <v>371.4</v>
      </c>
    </row>
    <row r="133" spans="1:10" x14ac:dyDescent="0.25">
      <c r="A133" t="s">
        <v>165</v>
      </c>
      <c r="B133">
        <v>45239</v>
      </c>
      <c r="C133" t="s">
        <v>58</v>
      </c>
      <c r="D133">
        <v>2023</v>
      </c>
      <c r="E133" t="s">
        <v>33</v>
      </c>
      <c r="F133" t="s">
        <v>21</v>
      </c>
      <c r="G133" t="s">
        <v>28</v>
      </c>
      <c r="H133">
        <v>6778.39</v>
      </c>
      <c r="I133">
        <v>10</v>
      </c>
      <c r="J133">
        <v>504.4</v>
      </c>
    </row>
    <row r="134" spans="1:10" x14ac:dyDescent="0.25">
      <c r="A134" t="s">
        <v>166</v>
      </c>
      <c r="B134">
        <v>45139</v>
      </c>
      <c r="C134" t="s">
        <v>16</v>
      </c>
      <c r="D134">
        <v>2023</v>
      </c>
      <c r="E134" t="s">
        <v>12</v>
      </c>
      <c r="F134" t="s">
        <v>13</v>
      </c>
      <c r="G134" t="s">
        <v>14</v>
      </c>
      <c r="H134">
        <v>1025.6600000000001</v>
      </c>
      <c r="I134">
        <v>4</v>
      </c>
      <c r="J134">
        <v>226.42</v>
      </c>
    </row>
    <row r="135" spans="1:10" x14ac:dyDescent="0.25">
      <c r="A135" t="s">
        <v>167</v>
      </c>
      <c r="B135">
        <v>45492</v>
      </c>
      <c r="C135" t="s">
        <v>19</v>
      </c>
      <c r="D135">
        <v>2024</v>
      </c>
      <c r="E135" t="s">
        <v>20</v>
      </c>
      <c r="F135" t="s">
        <v>21</v>
      </c>
      <c r="G135" t="s">
        <v>25</v>
      </c>
      <c r="H135">
        <v>359.06</v>
      </c>
      <c r="I135">
        <v>2</v>
      </c>
      <c r="J135">
        <v>142.1</v>
      </c>
    </row>
    <row r="136" spans="1:10" x14ac:dyDescent="0.25">
      <c r="A136" t="s">
        <v>168</v>
      </c>
      <c r="B136">
        <v>45225</v>
      </c>
      <c r="C136" t="s">
        <v>42</v>
      </c>
      <c r="D136">
        <v>2023</v>
      </c>
      <c r="E136" t="s">
        <v>12</v>
      </c>
      <c r="F136" t="s">
        <v>13</v>
      </c>
      <c r="G136" t="s">
        <v>28</v>
      </c>
      <c r="H136">
        <v>277.32</v>
      </c>
      <c r="I136">
        <v>1</v>
      </c>
      <c r="J136">
        <v>200.55</v>
      </c>
    </row>
    <row r="137" spans="1:10" x14ac:dyDescent="0.25">
      <c r="A137" t="s">
        <v>169</v>
      </c>
      <c r="B137">
        <v>44999</v>
      </c>
      <c r="C137" t="s">
        <v>68</v>
      </c>
      <c r="D137">
        <v>2023</v>
      </c>
      <c r="E137" t="s">
        <v>12</v>
      </c>
      <c r="F137" t="s">
        <v>13</v>
      </c>
      <c r="G137" t="s">
        <v>28</v>
      </c>
      <c r="H137">
        <v>4192.47</v>
      </c>
      <c r="I137">
        <v>4</v>
      </c>
      <c r="J137">
        <v>740.65</v>
      </c>
    </row>
    <row r="138" spans="1:10" x14ac:dyDescent="0.25">
      <c r="A138" t="s">
        <v>170</v>
      </c>
      <c r="B138">
        <v>45362</v>
      </c>
      <c r="C138" t="s">
        <v>68</v>
      </c>
      <c r="D138">
        <v>2024</v>
      </c>
      <c r="E138" t="s">
        <v>12</v>
      </c>
      <c r="F138" t="s">
        <v>13</v>
      </c>
      <c r="G138" t="s">
        <v>25</v>
      </c>
      <c r="H138">
        <v>1208.9100000000001</v>
      </c>
      <c r="I138">
        <v>2</v>
      </c>
      <c r="J138">
        <v>444.76</v>
      </c>
    </row>
    <row r="139" spans="1:10" x14ac:dyDescent="0.25">
      <c r="A139" t="s">
        <v>171</v>
      </c>
      <c r="B139">
        <v>45000</v>
      </c>
      <c r="C139" t="s">
        <v>68</v>
      </c>
      <c r="D139">
        <v>2023</v>
      </c>
      <c r="E139" t="s">
        <v>30</v>
      </c>
      <c r="F139" t="s">
        <v>21</v>
      </c>
      <c r="G139" t="s">
        <v>25</v>
      </c>
      <c r="H139">
        <v>182.75</v>
      </c>
      <c r="I139">
        <v>1</v>
      </c>
      <c r="J139">
        <v>149.41999999999999</v>
      </c>
    </row>
    <row r="140" spans="1:10" x14ac:dyDescent="0.25">
      <c r="A140" t="s">
        <v>172</v>
      </c>
      <c r="B140">
        <v>45376</v>
      </c>
      <c r="C140" t="s">
        <v>68</v>
      </c>
      <c r="D140">
        <v>2024</v>
      </c>
      <c r="E140" t="s">
        <v>12</v>
      </c>
      <c r="F140" t="s">
        <v>13</v>
      </c>
      <c r="G140" t="s">
        <v>34</v>
      </c>
      <c r="H140">
        <v>942.08</v>
      </c>
      <c r="I140">
        <v>2</v>
      </c>
      <c r="J140">
        <v>385.58</v>
      </c>
    </row>
    <row r="141" spans="1:10" x14ac:dyDescent="0.25">
      <c r="A141" t="s">
        <v>173</v>
      </c>
      <c r="B141">
        <v>45439</v>
      </c>
      <c r="C141" t="s">
        <v>56</v>
      </c>
      <c r="D141">
        <v>2024</v>
      </c>
      <c r="E141" t="s">
        <v>24</v>
      </c>
      <c r="F141" t="s">
        <v>13</v>
      </c>
      <c r="G141" t="s">
        <v>34</v>
      </c>
      <c r="H141">
        <v>4128.41</v>
      </c>
      <c r="I141">
        <v>9</v>
      </c>
      <c r="J141">
        <v>405.16</v>
      </c>
    </row>
    <row r="142" spans="1:10" x14ac:dyDescent="0.25">
      <c r="A142" t="s">
        <v>174</v>
      </c>
      <c r="B142">
        <v>45257</v>
      </c>
      <c r="C142" t="s">
        <v>58</v>
      </c>
      <c r="D142">
        <v>2023</v>
      </c>
      <c r="E142" t="s">
        <v>17</v>
      </c>
      <c r="F142" t="s">
        <v>13</v>
      </c>
      <c r="G142" t="s">
        <v>28</v>
      </c>
      <c r="H142">
        <v>2446.84</v>
      </c>
      <c r="I142">
        <v>10</v>
      </c>
      <c r="J142">
        <v>215.29</v>
      </c>
    </row>
    <row r="143" spans="1:10" x14ac:dyDescent="0.25">
      <c r="A143" t="s">
        <v>175</v>
      </c>
      <c r="B143">
        <v>45615</v>
      </c>
      <c r="C143" t="s">
        <v>58</v>
      </c>
      <c r="D143">
        <v>2024</v>
      </c>
      <c r="E143" t="s">
        <v>12</v>
      </c>
      <c r="F143" t="s">
        <v>13</v>
      </c>
      <c r="G143" t="s">
        <v>14</v>
      </c>
      <c r="H143">
        <v>3298.6</v>
      </c>
      <c r="I143">
        <v>5</v>
      </c>
      <c r="J143">
        <v>469.47</v>
      </c>
    </row>
    <row r="144" spans="1:10" x14ac:dyDescent="0.25">
      <c r="A144" t="s">
        <v>176</v>
      </c>
      <c r="B144">
        <v>45458</v>
      </c>
      <c r="C144" t="s">
        <v>84</v>
      </c>
      <c r="D144">
        <v>2024</v>
      </c>
      <c r="E144" t="s">
        <v>20</v>
      </c>
      <c r="F144" t="s">
        <v>21</v>
      </c>
      <c r="G144" t="s">
        <v>28</v>
      </c>
      <c r="H144">
        <v>6890.55</v>
      </c>
      <c r="I144">
        <v>8</v>
      </c>
      <c r="J144">
        <v>734.54</v>
      </c>
    </row>
    <row r="145" spans="1:10" x14ac:dyDescent="0.25">
      <c r="A145" t="s">
        <v>177</v>
      </c>
      <c r="B145">
        <v>45577</v>
      </c>
      <c r="C145" t="s">
        <v>42</v>
      </c>
      <c r="D145">
        <v>2024</v>
      </c>
      <c r="E145" t="s">
        <v>33</v>
      </c>
      <c r="F145" t="s">
        <v>21</v>
      </c>
      <c r="G145" t="s">
        <v>28</v>
      </c>
      <c r="H145">
        <v>7994.49</v>
      </c>
      <c r="I145">
        <v>8</v>
      </c>
      <c r="J145">
        <v>775.86</v>
      </c>
    </row>
    <row r="146" spans="1:10" x14ac:dyDescent="0.25">
      <c r="A146" t="s">
        <v>178</v>
      </c>
      <c r="B146">
        <v>45255</v>
      </c>
      <c r="C146" t="s">
        <v>58</v>
      </c>
      <c r="D146">
        <v>2023</v>
      </c>
      <c r="E146" t="s">
        <v>24</v>
      </c>
      <c r="F146" t="s">
        <v>13</v>
      </c>
      <c r="G146" t="s">
        <v>34</v>
      </c>
      <c r="H146">
        <v>1697.66</v>
      </c>
      <c r="I146">
        <v>2</v>
      </c>
      <c r="J146">
        <v>689.03</v>
      </c>
    </row>
    <row r="147" spans="1:10" x14ac:dyDescent="0.25">
      <c r="A147" t="s">
        <v>179</v>
      </c>
      <c r="B147">
        <v>45222</v>
      </c>
      <c r="C147" t="s">
        <v>42</v>
      </c>
      <c r="D147">
        <v>2023</v>
      </c>
      <c r="E147" t="s">
        <v>12</v>
      </c>
      <c r="F147" t="s">
        <v>13</v>
      </c>
      <c r="G147" t="s">
        <v>28</v>
      </c>
      <c r="H147">
        <v>6048.5</v>
      </c>
      <c r="I147">
        <v>7</v>
      </c>
      <c r="J147">
        <v>654.58000000000004</v>
      </c>
    </row>
    <row r="148" spans="1:10" x14ac:dyDescent="0.25">
      <c r="A148" t="s">
        <v>180</v>
      </c>
      <c r="B148">
        <v>45249</v>
      </c>
      <c r="C148" t="s">
        <v>58</v>
      </c>
      <c r="D148">
        <v>2023</v>
      </c>
      <c r="E148" t="s">
        <v>24</v>
      </c>
      <c r="F148" t="s">
        <v>13</v>
      </c>
      <c r="G148" t="s">
        <v>14</v>
      </c>
      <c r="H148">
        <v>2024.9</v>
      </c>
      <c r="I148">
        <v>5</v>
      </c>
      <c r="J148">
        <v>272.14999999999998</v>
      </c>
    </row>
    <row r="149" spans="1:10" x14ac:dyDescent="0.25">
      <c r="A149" t="s">
        <v>181</v>
      </c>
      <c r="B149">
        <v>45600</v>
      </c>
      <c r="C149" t="s">
        <v>58</v>
      </c>
      <c r="D149">
        <v>2024</v>
      </c>
      <c r="E149" t="s">
        <v>24</v>
      </c>
      <c r="F149" t="s">
        <v>13</v>
      </c>
      <c r="G149" t="s">
        <v>14</v>
      </c>
      <c r="H149">
        <v>3839.58</v>
      </c>
      <c r="I149">
        <v>9</v>
      </c>
      <c r="J149">
        <v>380.34</v>
      </c>
    </row>
    <row r="150" spans="1:10" x14ac:dyDescent="0.25">
      <c r="A150" t="s">
        <v>182</v>
      </c>
      <c r="B150">
        <v>45564</v>
      </c>
      <c r="C150" t="s">
        <v>40</v>
      </c>
      <c r="D150">
        <v>2024</v>
      </c>
      <c r="E150" t="s">
        <v>33</v>
      </c>
      <c r="F150" t="s">
        <v>21</v>
      </c>
      <c r="G150" t="s">
        <v>34</v>
      </c>
      <c r="H150">
        <v>5703.82</v>
      </c>
      <c r="I150">
        <v>8</v>
      </c>
      <c r="J150">
        <v>507.82</v>
      </c>
    </row>
    <row r="151" spans="1:10" x14ac:dyDescent="0.25">
      <c r="A151" t="s">
        <v>183</v>
      </c>
      <c r="B151">
        <v>45489</v>
      </c>
      <c r="C151" t="s">
        <v>19</v>
      </c>
      <c r="D151">
        <v>2024</v>
      </c>
      <c r="E151" t="s">
        <v>20</v>
      </c>
      <c r="F151" t="s">
        <v>21</v>
      </c>
      <c r="G151" t="s">
        <v>34</v>
      </c>
      <c r="H151">
        <v>2844.74</v>
      </c>
      <c r="I151">
        <v>3</v>
      </c>
      <c r="J151">
        <v>743.58</v>
      </c>
    </row>
    <row r="152" spans="1:10" x14ac:dyDescent="0.25">
      <c r="A152" t="s">
        <v>184</v>
      </c>
      <c r="B152">
        <v>45051</v>
      </c>
      <c r="C152" t="s">
        <v>56</v>
      </c>
      <c r="D152">
        <v>2023</v>
      </c>
      <c r="E152" t="s">
        <v>12</v>
      </c>
      <c r="F152" t="s">
        <v>13</v>
      </c>
      <c r="G152" t="s">
        <v>28</v>
      </c>
      <c r="H152">
        <v>1046.69</v>
      </c>
      <c r="I152">
        <v>1</v>
      </c>
      <c r="J152">
        <v>779.05</v>
      </c>
    </row>
    <row r="153" spans="1:10" x14ac:dyDescent="0.25">
      <c r="A153" t="s">
        <v>185</v>
      </c>
      <c r="B153">
        <v>45245</v>
      </c>
      <c r="C153" t="s">
        <v>58</v>
      </c>
      <c r="D153">
        <v>2023</v>
      </c>
      <c r="E153" t="s">
        <v>20</v>
      </c>
      <c r="F153" t="s">
        <v>21</v>
      </c>
      <c r="G153" t="s">
        <v>25</v>
      </c>
      <c r="H153">
        <v>348.68</v>
      </c>
      <c r="I153">
        <v>9</v>
      </c>
      <c r="J153">
        <v>30.67</v>
      </c>
    </row>
    <row r="154" spans="1:10" x14ac:dyDescent="0.25">
      <c r="A154" t="s">
        <v>186</v>
      </c>
      <c r="B154">
        <v>45399</v>
      </c>
      <c r="C154" t="s">
        <v>23</v>
      </c>
      <c r="D154">
        <v>2024</v>
      </c>
      <c r="E154" t="s">
        <v>20</v>
      </c>
      <c r="F154" t="s">
        <v>21</v>
      </c>
      <c r="G154" t="s">
        <v>14</v>
      </c>
      <c r="H154">
        <v>1220.1600000000001</v>
      </c>
      <c r="I154">
        <v>2</v>
      </c>
      <c r="J154">
        <v>525.21</v>
      </c>
    </row>
    <row r="155" spans="1:10" x14ac:dyDescent="0.25">
      <c r="A155" t="s">
        <v>187</v>
      </c>
      <c r="B155">
        <v>45448</v>
      </c>
      <c r="C155" t="s">
        <v>84</v>
      </c>
      <c r="D155">
        <v>2024</v>
      </c>
      <c r="E155" t="s">
        <v>12</v>
      </c>
      <c r="F155" t="s">
        <v>13</v>
      </c>
      <c r="G155" t="s">
        <v>34</v>
      </c>
      <c r="H155">
        <v>2224.48</v>
      </c>
      <c r="I155">
        <v>5</v>
      </c>
      <c r="J155">
        <v>344.08</v>
      </c>
    </row>
    <row r="156" spans="1:10" x14ac:dyDescent="0.25">
      <c r="A156" t="s">
        <v>188</v>
      </c>
      <c r="B156">
        <v>45394</v>
      </c>
      <c r="C156" t="s">
        <v>23</v>
      </c>
      <c r="D156">
        <v>2024</v>
      </c>
      <c r="E156" t="s">
        <v>24</v>
      </c>
      <c r="F156" t="s">
        <v>13</v>
      </c>
      <c r="G156" t="s">
        <v>25</v>
      </c>
      <c r="H156">
        <v>1406.06</v>
      </c>
      <c r="I156">
        <v>9</v>
      </c>
      <c r="J156">
        <v>132.82</v>
      </c>
    </row>
    <row r="157" spans="1:10" x14ac:dyDescent="0.25">
      <c r="A157" t="s">
        <v>189</v>
      </c>
      <c r="B157">
        <v>44998</v>
      </c>
      <c r="C157" t="s">
        <v>68</v>
      </c>
      <c r="D157">
        <v>2023</v>
      </c>
      <c r="E157" t="s">
        <v>33</v>
      </c>
      <c r="F157" t="s">
        <v>21</v>
      </c>
      <c r="G157" t="s">
        <v>25</v>
      </c>
      <c r="H157">
        <v>4488.8599999999997</v>
      </c>
      <c r="I157">
        <v>5</v>
      </c>
      <c r="J157">
        <v>622.69000000000005</v>
      </c>
    </row>
    <row r="158" spans="1:10" x14ac:dyDescent="0.25">
      <c r="A158" t="s">
        <v>190</v>
      </c>
      <c r="B158">
        <v>44929</v>
      </c>
      <c r="C158" t="s">
        <v>11</v>
      </c>
      <c r="D158">
        <v>2023</v>
      </c>
      <c r="E158" t="s">
        <v>30</v>
      </c>
      <c r="F158" t="s">
        <v>21</v>
      </c>
      <c r="G158" t="s">
        <v>34</v>
      </c>
      <c r="H158">
        <v>4206.82</v>
      </c>
      <c r="I158">
        <v>5</v>
      </c>
      <c r="J158">
        <v>586.32000000000005</v>
      </c>
    </row>
    <row r="159" spans="1:10" x14ac:dyDescent="0.25">
      <c r="A159" t="s">
        <v>191</v>
      </c>
      <c r="B159">
        <v>45079</v>
      </c>
      <c r="C159" t="s">
        <v>84</v>
      </c>
      <c r="D159">
        <v>2023</v>
      </c>
      <c r="E159" t="s">
        <v>33</v>
      </c>
      <c r="F159" t="s">
        <v>21</v>
      </c>
      <c r="G159" t="s">
        <v>28</v>
      </c>
      <c r="H159">
        <v>4358.83</v>
      </c>
      <c r="I159">
        <v>8</v>
      </c>
      <c r="J159">
        <v>440.09</v>
      </c>
    </row>
    <row r="160" spans="1:10" x14ac:dyDescent="0.25">
      <c r="A160" t="s">
        <v>192</v>
      </c>
      <c r="B160">
        <v>45393</v>
      </c>
      <c r="C160" t="s">
        <v>23</v>
      </c>
      <c r="D160">
        <v>2024</v>
      </c>
      <c r="E160" t="s">
        <v>33</v>
      </c>
      <c r="F160" t="s">
        <v>21</v>
      </c>
      <c r="G160" t="s">
        <v>28</v>
      </c>
      <c r="H160">
        <v>6252.39</v>
      </c>
      <c r="I160">
        <v>6</v>
      </c>
      <c r="J160">
        <v>698.29</v>
      </c>
    </row>
    <row r="161" spans="1:10" x14ac:dyDescent="0.25">
      <c r="A161" t="s">
        <v>193</v>
      </c>
      <c r="B161">
        <v>45166</v>
      </c>
      <c r="C161" t="s">
        <v>16</v>
      </c>
      <c r="D161">
        <v>2023</v>
      </c>
      <c r="E161" t="s">
        <v>20</v>
      </c>
      <c r="F161" t="s">
        <v>21</v>
      </c>
      <c r="G161" t="s">
        <v>28</v>
      </c>
      <c r="H161">
        <v>528.79</v>
      </c>
      <c r="I161">
        <v>7</v>
      </c>
      <c r="J161">
        <v>54.04</v>
      </c>
    </row>
    <row r="162" spans="1:10" x14ac:dyDescent="0.25">
      <c r="A162" t="s">
        <v>194</v>
      </c>
      <c r="B162">
        <v>45322</v>
      </c>
      <c r="C162" t="s">
        <v>11</v>
      </c>
      <c r="D162">
        <v>2024</v>
      </c>
      <c r="E162" t="s">
        <v>12</v>
      </c>
      <c r="F162" t="s">
        <v>13</v>
      </c>
      <c r="G162" t="s">
        <v>28</v>
      </c>
      <c r="H162">
        <v>1359.04</v>
      </c>
      <c r="I162">
        <v>3</v>
      </c>
      <c r="J162">
        <v>406.36</v>
      </c>
    </row>
    <row r="163" spans="1:10" x14ac:dyDescent="0.25">
      <c r="A163" t="s">
        <v>195</v>
      </c>
      <c r="B163">
        <v>45029</v>
      </c>
      <c r="C163" t="s">
        <v>23</v>
      </c>
      <c r="D163">
        <v>2023</v>
      </c>
      <c r="E163" t="s">
        <v>33</v>
      </c>
      <c r="F163" t="s">
        <v>21</v>
      </c>
      <c r="G163" t="s">
        <v>34</v>
      </c>
      <c r="H163">
        <v>1145.3399999999999</v>
      </c>
      <c r="I163">
        <v>8</v>
      </c>
      <c r="J163">
        <v>97.78</v>
      </c>
    </row>
    <row r="164" spans="1:10" x14ac:dyDescent="0.25">
      <c r="A164" t="s">
        <v>196</v>
      </c>
      <c r="B164">
        <v>45346</v>
      </c>
      <c r="C164" t="s">
        <v>32</v>
      </c>
      <c r="D164">
        <v>2024</v>
      </c>
      <c r="E164" t="s">
        <v>17</v>
      </c>
      <c r="F164" t="s">
        <v>13</v>
      </c>
      <c r="G164" t="s">
        <v>25</v>
      </c>
      <c r="H164">
        <v>332.12</v>
      </c>
      <c r="I164">
        <v>3</v>
      </c>
      <c r="J164">
        <v>78.37</v>
      </c>
    </row>
    <row r="165" spans="1:10" x14ac:dyDescent="0.25">
      <c r="A165" t="s">
        <v>197</v>
      </c>
      <c r="B165">
        <v>45565</v>
      </c>
      <c r="C165" t="s">
        <v>40</v>
      </c>
      <c r="D165">
        <v>2024</v>
      </c>
      <c r="E165" t="s">
        <v>30</v>
      </c>
      <c r="F165" t="s">
        <v>21</v>
      </c>
      <c r="G165" t="s">
        <v>34</v>
      </c>
      <c r="H165">
        <v>5313.45</v>
      </c>
      <c r="I165">
        <v>7</v>
      </c>
      <c r="J165">
        <v>526.87</v>
      </c>
    </row>
    <row r="166" spans="1:10" x14ac:dyDescent="0.25">
      <c r="A166" t="s">
        <v>198</v>
      </c>
      <c r="B166">
        <v>45251</v>
      </c>
      <c r="C166" t="s">
        <v>58</v>
      </c>
      <c r="D166">
        <v>2023</v>
      </c>
      <c r="E166" t="s">
        <v>12</v>
      </c>
      <c r="F166" t="s">
        <v>13</v>
      </c>
      <c r="G166" t="s">
        <v>28</v>
      </c>
      <c r="H166">
        <v>6244.51</v>
      </c>
      <c r="I166">
        <v>8</v>
      </c>
      <c r="J166">
        <v>700.46</v>
      </c>
    </row>
    <row r="167" spans="1:10" x14ac:dyDescent="0.25">
      <c r="A167" t="s">
        <v>199</v>
      </c>
      <c r="B167">
        <v>45573</v>
      </c>
      <c r="C167" t="s">
        <v>42</v>
      </c>
      <c r="D167">
        <v>2024</v>
      </c>
      <c r="E167" t="s">
        <v>17</v>
      </c>
      <c r="F167" t="s">
        <v>13</v>
      </c>
      <c r="G167" t="s">
        <v>25</v>
      </c>
      <c r="H167">
        <v>5580.77</v>
      </c>
      <c r="I167">
        <v>5</v>
      </c>
      <c r="J167">
        <v>797.99</v>
      </c>
    </row>
    <row r="168" spans="1:10" x14ac:dyDescent="0.25">
      <c r="A168" t="s">
        <v>200</v>
      </c>
      <c r="B168">
        <v>45575</v>
      </c>
      <c r="C168" t="s">
        <v>42</v>
      </c>
      <c r="D168">
        <v>2024</v>
      </c>
      <c r="E168" t="s">
        <v>24</v>
      </c>
      <c r="F168" t="s">
        <v>13</v>
      </c>
      <c r="G168" t="s">
        <v>14</v>
      </c>
      <c r="H168">
        <v>1008.6</v>
      </c>
      <c r="I168">
        <v>2</v>
      </c>
      <c r="J168">
        <v>366.07</v>
      </c>
    </row>
    <row r="169" spans="1:10" x14ac:dyDescent="0.25">
      <c r="A169" t="s">
        <v>201</v>
      </c>
      <c r="B169">
        <v>45259</v>
      </c>
      <c r="C169" t="s">
        <v>58</v>
      </c>
      <c r="D169">
        <v>2023</v>
      </c>
      <c r="E169" t="s">
        <v>17</v>
      </c>
      <c r="F169" t="s">
        <v>13</v>
      </c>
      <c r="G169" t="s">
        <v>14</v>
      </c>
      <c r="H169">
        <v>311.02</v>
      </c>
      <c r="I169">
        <v>1</v>
      </c>
      <c r="J169">
        <v>248.83</v>
      </c>
    </row>
    <row r="170" spans="1:10" x14ac:dyDescent="0.25">
      <c r="A170" t="s">
        <v>202</v>
      </c>
      <c r="B170">
        <v>45470</v>
      </c>
      <c r="C170" t="s">
        <v>84</v>
      </c>
      <c r="D170">
        <v>2024</v>
      </c>
      <c r="E170" t="s">
        <v>20</v>
      </c>
      <c r="F170" t="s">
        <v>21</v>
      </c>
      <c r="G170" t="s">
        <v>25</v>
      </c>
      <c r="H170">
        <v>4576.8500000000004</v>
      </c>
      <c r="I170">
        <v>7</v>
      </c>
      <c r="J170">
        <v>461.42</v>
      </c>
    </row>
    <row r="171" spans="1:10" x14ac:dyDescent="0.25">
      <c r="A171" t="s">
        <v>203</v>
      </c>
      <c r="B171">
        <v>45007</v>
      </c>
      <c r="C171" t="s">
        <v>68</v>
      </c>
      <c r="D171">
        <v>2023</v>
      </c>
      <c r="E171" t="s">
        <v>20</v>
      </c>
      <c r="F171" t="s">
        <v>21</v>
      </c>
      <c r="G171" t="s">
        <v>25</v>
      </c>
      <c r="H171">
        <v>9425.08</v>
      </c>
      <c r="I171">
        <v>10</v>
      </c>
      <c r="J171">
        <v>699.25</v>
      </c>
    </row>
    <row r="172" spans="1:10" x14ac:dyDescent="0.25">
      <c r="A172" t="s">
        <v>204</v>
      </c>
      <c r="B172">
        <v>45524</v>
      </c>
      <c r="C172" t="s">
        <v>16</v>
      </c>
      <c r="D172">
        <v>2024</v>
      </c>
      <c r="E172" t="s">
        <v>20</v>
      </c>
      <c r="F172" t="s">
        <v>21</v>
      </c>
      <c r="G172" t="s">
        <v>28</v>
      </c>
      <c r="H172">
        <v>817.61</v>
      </c>
      <c r="I172">
        <v>3</v>
      </c>
      <c r="J172">
        <v>201.11</v>
      </c>
    </row>
    <row r="173" spans="1:10" x14ac:dyDescent="0.25">
      <c r="A173" t="s">
        <v>205</v>
      </c>
      <c r="B173">
        <v>45609</v>
      </c>
      <c r="C173" t="s">
        <v>58</v>
      </c>
      <c r="D173">
        <v>2024</v>
      </c>
      <c r="E173" t="s">
        <v>24</v>
      </c>
      <c r="F173" t="s">
        <v>13</v>
      </c>
      <c r="G173" t="s">
        <v>34</v>
      </c>
      <c r="H173">
        <v>927.47</v>
      </c>
      <c r="I173">
        <v>1</v>
      </c>
      <c r="J173">
        <v>721.15</v>
      </c>
    </row>
    <row r="174" spans="1:10" x14ac:dyDescent="0.25">
      <c r="A174" t="s">
        <v>206</v>
      </c>
      <c r="B174">
        <v>45002</v>
      </c>
      <c r="C174" t="s">
        <v>68</v>
      </c>
      <c r="D174">
        <v>2023</v>
      </c>
      <c r="E174" t="s">
        <v>30</v>
      </c>
      <c r="F174" t="s">
        <v>21</v>
      </c>
      <c r="G174" t="s">
        <v>25</v>
      </c>
      <c r="H174">
        <v>9057.44</v>
      </c>
      <c r="I174">
        <v>8</v>
      </c>
      <c r="J174">
        <v>757.28</v>
      </c>
    </row>
    <row r="175" spans="1:10" x14ac:dyDescent="0.25">
      <c r="A175" t="s">
        <v>207</v>
      </c>
      <c r="B175">
        <v>45633</v>
      </c>
      <c r="C175" t="s">
        <v>27</v>
      </c>
      <c r="D175">
        <v>2024</v>
      </c>
      <c r="E175" t="s">
        <v>30</v>
      </c>
      <c r="F175" t="s">
        <v>21</v>
      </c>
      <c r="G175" t="s">
        <v>28</v>
      </c>
      <c r="H175">
        <v>2297.21</v>
      </c>
      <c r="I175">
        <v>5</v>
      </c>
      <c r="J175">
        <v>376.33</v>
      </c>
    </row>
    <row r="176" spans="1:10" x14ac:dyDescent="0.25">
      <c r="A176" t="s">
        <v>208</v>
      </c>
      <c r="B176">
        <v>45036</v>
      </c>
      <c r="C176" t="s">
        <v>23</v>
      </c>
      <c r="D176">
        <v>2023</v>
      </c>
      <c r="E176" t="s">
        <v>24</v>
      </c>
      <c r="F176" t="s">
        <v>13</v>
      </c>
      <c r="G176" t="s">
        <v>28</v>
      </c>
      <c r="H176">
        <v>1579.15</v>
      </c>
      <c r="I176">
        <v>4</v>
      </c>
      <c r="J176">
        <v>317.45999999999998</v>
      </c>
    </row>
    <row r="177" spans="1:10" x14ac:dyDescent="0.25">
      <c r="A177" t="s">
        <v>209</v>
      </c>
      <c r="B177">
        <v>44949</v>
      </c>
      <c r="C177" t="s">
        <v>11</v>
      </c>
      <c r="D177">
        <v>2023</v>
      </c>
      <c r="E177" t="s">
        <v>30</v>
      </c>
      <c r="F177" t="s">
        <v>21</v>
      </c>
      <c r="G177" t="s">
        <v>34</v>
      </c>
      <c r="H177">
        <v>2173.4299999999998</v>
      </c>
      <c r="I177">
        <v>7</v>
      </c>
      <c r="J177">
        <v>234.09</v>
      </c>
    </row>
    <row r="178" spans="1:10" x14ac:dyDescent="0.25">
      <c r="A178" t="s">
        <v>210</v>
      </c>
      <c r="B178">
        <v>45547</v>
      </c>
      <c r="C178" t="s">
        <v>40</v>
      </c>
      <c r="D178">
        <v>2024</v>
      </c>
      <c r="E178" t="s">
        <v>12</v>
      </c>
      <c r="F178" t="s">
        <v>13</v>
      </c>
      <c r="G178" t="s">
        <v>14</v>
      </c>
      <c r="H178">
        <v>7827.33</v>
      </c>
      <c r="I178">
        <v>8</v>
      </c>
      <c r="J178">
        <v>669.61</v>
      </c>
    </row>
    <row r="179" spans="1:10" x14ac:dyDescent="0.25">
      <c r="A179" t="s">
        <v>211</v>
      </c>
      <c r="B179">
        <v>45151</v>
      </c>
      <c r="C179" t="s">
        <v>16</v>
      </c>
      <c r="D179">
        <v>2023</v>
      </c>
      <c r="E179" t="s">
        <v>20</v>
      </c>
      <c r="F179" t="s">
        <v>21</v>
      </c>
      <c r="G179" t="s">
        <v>34</v>
      </c>
      <c r="H179">
        <v>2765.79</v>
      </c>
      <c r="I179">
        <v>4</v>
      </c>
      <c r="J179">
        <v>504.3</v>
      </c>
    </row>
    <row r="180" spans="1:10" x14ac:dyDescent="0.25">
      <c r="A180" t="s">
        <v>212</v>
      </c>
      <c r="B180">
        <v>45570</v>
      </c>
      <c r="C180" t="s">
        <v>42</v>
      </c>
      <c r="D180">
        <v>2024</v>
      </c>
      <c r="E180" t="s">
        <v>12</v>
      </c>
      <c r="F180" t="s">
        <v>13</v>
      </c>
      <c r="G180" t="s">
        <v>25</v>
      </c>
      <c r="H180">
        <v>1968.93</v>
      </c>
      <c r="I180">
        <v>2</v>
      </c>
      <c r="J180">
        <v>724.65</v>
      </c>
    </row>
    <row r="181" spans="1:10" x14ac:dyDescent="0.25">
      <c r="A181" t="s">
        <v>213</v>
      </c>
      <c r="B181">
        <v>44961</v>
      </c>
      <c r="C181" t="s">
        <v>32</v>
      </c>
      <c r="D181">
        <v>2023</v>
      </c>
      <c r="E181" t="s">
        <v>30</v>
      </c>
      <c r="F181" t="s">
        <v>21</v>
      </c>
      <c r="G181" t="s">
        <v>28</v>
      </c>
      <c r="H181">
        <v>3510.6</v>
      </c>
      <c r="I181">
        <v>10</v>
      </c>
      <c r="J181">
        <v>304.58999999999997</v>
      </c>
    </row>
    <row r="182" spans="1:10" x14ac:dyDescent="0.25">
      <c r="A182" t="s">
        <v>214</v>
      </c>
      <c r="B182">
        <v>45352</v>
      </c>
      <c r="C182" t="s">
        <v>68</v>
      </c>
      <c r="D182">
        <v>2024</v>
      </c>
      <c r="E182" t="s">
        <v>30</v>
      </c>
      <c r="F182" t="s">
        <v>21</v>
      </c>
      <c r="G182" t="s">
        <v>34</v>
      </c>
      <c r="H182">
        <v>749.54</v>
      </c>
      <c r="I182">
        <v>3</v>
      </c>
      <c r="J182">
        <v>176.62</v>
      </c>
    </row>
    <row r="183" spans="1:10" x14ac:dyDescent="0.25">
      <c r="A183" t="s">
        <v>215</v>
      </c>
      <c r="B183">
        <v>45095</v>
      </c>
      <c r="C183" t="s">
        <v>84</v>
      </c>
      <c r="D183">
        <v>2023</v>
      </c>
      <c r="E183" t="s">
        <v>30</v>
      </c>
      <c r="F183" t="s">
        <v>21</v>
      </c>
      <c r="G183" t="s">
        <v>34</v>
      </c>
      <c r="H183">
        <v>5415.38</v>
      </c>
      <c r="I183">
        <v>5</v>
      </c>
      <c r="J183">
        <v>732.96</v>
      </c>
    </row>
    <row r="184" spans="1:10" x14ac:dyDescent="0.25">
      <c r="A184" t="s">
        <v>216</v>
      </c>
      <c r="B184">
        <v>45044</v>
      </c>
      <c r="C184" t="s">
        <v>23</v>
      </c>
      <c r="D184">
        <v>2023</v>
      </c>
      <c r="E184" t="s">
        <v>30</v>
      </c>
      <c r="F184" t="s">
        <v>21</v>
      </c>
      <c r="G184" t="s">
        <v>34</v>
      </c>
      <c r="H184">
        <v>7132.63</v>
      </c>
      <c r="I184">
        <v>8</v>
      </c>
      <c r="J184">
        <v>771.06</v>
      </c>
    </row>
    <row r="185" spans="1:10" x14ac:dyDescent="0.25">
      <c r="A185" t="s">
        <v>217</v>
      </c>
      <c r="B185">
        <v>45497</v>
      </c>
      <c r="C185" t="s">
        <v>19</v>
      </c>
      <c r="D185">
        <v>2024</v>
      </c>
      <c r="E185" t="s">
        <v>20</v>
      </c>
      <c r="F185" t="s">
        <v>21</v>
      </c>
      <c r="G185" t="s">
        <v>28</v>
      </c>
      <c r="H185">
        <v>682.55</v>
      </c>
      <c r="I185">
        <v>6</v>
      </c>
      <c r="J185">
        <v>90.44</v>
      </c>
    </row>
    <row r="186" spans="1:10" x14ac:dyDescent="0.25">
      <c r="A186" t="s">
        <v>218</v>
      </c>
      <c r="B186">
        <v>45392</v>
      </c>
      <c r="C186" t="s">
        <v>23</v>
      </c>
      <c r="D186">
        <v>2024</v>
      </c>
      <c r="E186" t="s">
        <v>30</v>
      </c>
      <c r="F186" t="s">
        <v>21</v>
      </c>
      <c r="G186" t="s">
        <v>14</v>
      </c>
      <c r="H186">
        <v>4474.8599999999997</v>
      </c>
      <c r="I186">
        <v>6</v>
      </c>
      <c r="J186">
        <v>544.80999999999995</v>
      </c>
    </row>
    <row r="187" spans="1:10" x14ac:dyDescent="0.25">
      <c r="A187" t="s">
        <v>219</v>
      </c>
      <c r="B187">
        <v>45580</v>
      </c>
      <c r="C187" t="s">
        <v>42</v>
      </c>
      <c r="D187">
        <v>2024</v>
      </c>
      <c r="E187" t="s">
        <v>33</v>
      </c>
      <c r="F187" t="s">
        <v>21</v>
      </c>
      <c r="G187" t="s">
        <v>28</v>
      </c>
      <c r="H187">
        <v>748.41</v>
      </c>
      <c r="I187">
        <v>6</v>
      </c>
      <c r="J187">
        <v>104.51</v>
      </c>
    </row>
    <row r="188" spans="1:10" x14ac:dyDescent="0.25">
      <c r="A188" t="s">
        <v>220</v>
      </c>
      <c r="B188">
        <v>45551</v>
      </c>
      <c r="C188" t="s">
        <v>40</v>
      </c>
      <c r="D188">
        <v>2024</v>
      </c>
      <c r="E188" t="s">
        <v>17</v>
      </c>
      <c r="F188" t="s">
        <v>13</v>
      </c>
      <c r="G188" t="s">
        <v>34</v>
      </c>
      <c r="H188">
        <v>2844.66</v>
      </c>
      <c r="I188">
        <v>4</v>
      </c>
      <c r="J188">
        <v>525.16999999999996</v>
      </c>
    </row>
    <row r="189" spans="1:10" x14ac:dyDescent="0.25">
      <c r="A189" t="s">
        <v>221</v>
      </c>
      <c r="B189">
        <v>45591</v>
      </c>
      <c r="C189" t="s">
        <v>42</v>
      </c>
      <c r="D189">
        <v>2024</v>
      </c>
      <c r="E189" t="s">
        <v>24</v>
      </c>
      <c r="F189" t="s">
        <v>13</v>
      </c>
      <c r="G189" t="s">
        <v>34</v>
      </c>
      <c r="H189">
        <v>868.87</v>
      </c>
      <c r="I189">
        <v>7</v>
      </c>
      <c r="J189">
        <v>111.01</v>
      </c>
    </row>
    <row r="190" spans="1:10" x14ac:dyDescent="0.25">
      <c r="A190" t="s">
        <v>222</v>
      </c>
      <c r="B190">
        <v>45431</v>
      </c>
      <c r="C190" t="s">
        <v>56</v>
      </c>
      <c r="D190">
        <v>2024</v>
      </c>
      <c r="E190" t="s">
        <v>17</v>
      </c>
      <c r="F190" t="s">
        <v>13</v>
      </c>
      <c r="G190" t="s">
        <v>34</v>
      </c>
      <c r="H190">
        <v>278.79000000000002</v>
      </c>
      <c r="I190">
        <v>2</v>
      </c>
      <c r="J190">
        <v>95.81</v>
      </c>
    </row>
    <row r="191" spans="1:10" x14ac:dyDescent="0.25">
      <c r="A191" t="s">
        <v>223</v>
      </c>
      <c r="B191">
        <v>45391</v>
      </c>
      <c r="C191" t="s">
        <v>23</v>
      </c>
      <c r="D191">
        <v>2024</v>
      </c>
      <c r="E191" t="s">
        <v>20</v>
      </c>
      <c r="F191" t="s">
        <v>21</v>
      </c>
      <c r="G191" t="s">
        <v>28</v>
      </c>
      <c r="H191">
        <v>4552.09</v>
      </c>
      <c r="I191">
        <v>6</v>
      </c>
      <c r="J191">
        <v>542.98</v>
      </c>
    </row>
    <row r="192" spans="1:10" x14ac:dyDescent="0.25">
      <c r="A192" t="s">
        <v>224</v>
      </c>
      <c r="B192">
        <v>45528</v>
      </c>
      <c r="C192" t="s">
        <v>16</v>
      </c>
      <c r="D192">
        <v>2024</v>
      </c>
      <c r="E192" t="s">
        <v>33</v>
      </c>
      <c r="F192" t="s">
        <v>21</v>
      </c>
      <c r="G192" t="s">
        <v>28</v>
      </c>
      <c r="H192">
        <v>2903.53</v>
      </c>
      <c r="I192">
        <v>3</v>
      </c>
      <c r="J192">
        <v>710.62</v>
      </c>
    </row>
    <row r="193" spans="1:10" x14ac:dyDescent="0.25">
      <c r="A193" t="s">
        <v>225</v>
      </c>
      <c r="B193">
        <v>45213</v>
      </c>
      <c r="C193" t="s">
        <v>42</v>
      </c>
      <c r="D193">
        <v>2023</v>
      </c>
      <c r="E193" t="s">
        <v>24</v>
      </c>
      <c r="F193" t="s">
        <v>13</v>
      </c>
      <c r="G193" t="s">
        <v>28</v>
      </c>
      <c r="H193">
        <v>662.79</v>
      </c>
      <c r="I193">
        <v>1</v>
      </c>
      <c r="J193">
        <v>558.41999999999996</v>
      </c>
    </row>
    <row r="194" spans="1:10" x14ac:dyDescent="0.25">
      <c r="A194" t="s">
        <v>226</v>
      </c>
      <c r="B194">
        <v>45298</v>
      </c>
      <c r="C194" t="s">
        <v>11</v>
      </c>
      <c r="D194">
        <v>2024</v>
      </c>
      <c r="E194" t="s">
        <v>24</v>
      </c>
      <c r="F194" t="s">
        <v>13</v>
      </c>
      <c r="G194" t="s">
        <v>25</v>
      </c>
      <c r="H194">
        <v>1957.99</v>
      </c>
      <c r="I194">
        <v>2</v>
      </c>
      <c r="J194">
        <v>785.12</v>
      </c>
    </row>
    <row r="195" spans="1:10" x14ac:dyDescent="0.25">
      <c r="A195" t="s">
        <v>227</v>
      </c>
      <c r="B195">
        <v>44989</v>
      </c>
      <c r="C195" t="s">
        <v>68</v>
      </c>
      <c r="D195">
        <v>2023</v>
      </c>
      <c r="E195" t="s">
        <v>12</v>
      </c>
      <c r="F195" t="s">
        <v>13</v>
      </c>
      <c r="G195" t="s">
        <v>34</v>
      </c>
      <c r="H195">
        <v>2448.56</v>
      </c>
      <c r="I195">
        <v>7</v>
      </c>
      <c r="J195">
        <v>235.19</v>
      </c>
    </row>
    <row r="196" spans="1:10" x14ac:dyDescent="0.25">
      <c r="A196" t="s">
        <v>228</v>
      </c>
      <c r="B196">
        <v>45605</v>
      </c>
      <c r="C196" t="s">
        <v>58</v>
      </c>
      <c r="D196">
        <v>2024</v>
      </c>
      <c r="E196" t="s">
        <v>24</v>
      </c>
      <c r="F196" t="s">
        <v>13</v>
      </c>
      <c r="G196" t="s">
        <v>14</v>
      </c>
      <c r="H196">
        <v>2787.66</v>
      </c>
      <c r="I196">
        <v>4</v>
      </c>
      <c r="J196">
        <v>520.53</v>
      </c>
    </row>
    <row r="197" spans="1:10" x14ac:dyDescent="0.25">
      <c r="A197" t="s">
        <v>229</v>
      </c>
      <c r="B197">
        <v>45268</v>
      </c>
      <c r="C197" t="s">
        <v>27</v>
      </c>
      <c r="D197">
        <v>2023</v>
      </c>
      <c r="E197" t="s">
        <v>17</v>
      </c>
      <c r="F197" t="s">
        <v>13</v>
      </c>
      <c r="G197" t="s">
        <v>14</v>
      </c>
      <c r="H197">
        <v>4477.9799999999996</v>
      </c>
      <c r="I197">
        <v>4</v>
      </c>
      <c r="J197">
        <v>791.28</v>
      </c>
    </row>
    <row r="198" spans="1:10" x14ac:dyDescent="0.25">
      <c r="A198" t="s">
        <v>230</v>
      </c>
      <c r="B198">
        <v>45494</v>
      </c>
      <c r="C198" t="s">
        <v>19</v>
      </c>
      <c r="D198">
        <v>2024</v>
      </c>
      <c r="E198" t="s">
        <v>20</v>
      </c>
      <c r="F198" t="s">
        <v>21</v>
      </c>
      <c r="G198" t="s">
        <v>14</v>
      </c>
      <c r="H198">
        <v>2721.49</v>
      </c>
      <c r="I198">
        <v>4</v>
      </c>
      <c r="J198">
        <v>477.38</v>
      </c>
    </row>
    <row r="199" spans="1:10" x14ac:dyDescent="0.25">
      <c r="A199" t="s">
        <v>231</v>
      </c>
      <c r="B199">
        <v>45078</v>
      </c>
      <c r="C199" t="s">
        <v>84</v>
      </c>
      <c r="D199">
        <v>2023</v>
      </c>
      <c r="E199" t="s">
        <v>20</v>
      </c>
      <c r="F199" t="s">
        <v>21</v>
      </c>
      <c r="G199" t="s">
        <v>34</v>
      </c>
      <c r="H199">
        <v>320.57</v>
      </c>
      <c r="I199">
        <v>10</v>
      </c>
      <c r="J199">
        <v>22.21</v>
      </c>
    </row>
    <row r="200" spans="1:10" x14ac:dyDescent="0.25">
      <c r="A200" t="s">
        <v>232</v>
      </c>
      <c r="B200">
        <v>45480</v>
      </c>
      <c r="C200" t="s">
        <v>19</v>
      </c>
      <c r="D200">
        <v>2024</v>
      </c>
      <c r="E200" t="s">
        <v>20</v>
      </c>
      <c r="F200" t="s">
        <v>21</v>
      </c>
      <c r="G200" t="s">
        <v>25</v>
      </c>
      <c r="H200">
        <v>3676.95</v>
      </c>
      <c r="I200">
        <v>5</v>
      </c>
      <c r="J200">
        <v>642.84</v>
      </c>
    </row>
    <row r="201" spans="1:10" x14ac:dyDescent="0.25">
      <c r="A201" t="s">
        <v>233</v>
      </c>
      <c r="B201">
        <v>44942</v>
      </c>
      <c r="C201" t="s">
        <v>11</v>
      </c>
      <c r="D201">
        <v>2023</v>
      </c>
      <c r="E201" t="s">
        <v>17</v>
      </c>
      <c r="F201" t="s">
        <v>13</v>
      </c>
      <c r="G201" t="s">
        <v>25</v>
      </c>
      <c r="H201">
        <v>4562.1400000000003</v>
      </c>
      <c r="I201">
        <v>6</v>
      </c>
      <c r="J201">
        <v>636.19000000000005</v>
      </c>
    </row>
    <row r="202" spans="1:10" x14ac:dyDescent="0.25">
      <c r="A202" t="s">
        <v>234</v>
      </c>
      <c r="B202">
        <v>45105</v>
      </c>
      <c r="C202" t="s">
        <v>84</v>
      </c>
      <c r="D202">
        <v>2023</v>
      </c>
      <c r="E202" t="s">
        <v>30</v>
      </c>
      <c r="F202" t="s">
        <v>21</v>
      </c>
      <c r="G202" t="s">
        <v>14</v>
      </c>
      <c r="H202">
        <v>425.08</v>
      </c>
      <c r="I202">
        <v>5</v>
      </c>
      <c r="J202">
        <v>60.87</v>
      </c>
    </row>
    <row r="203" spans="1:10" x14ac:dyDescent="0.25">
      <c r="A203" t="s">
        <v>235</v>
      </c>
      <c r="B203">
        <v>44992</v>
      </c>
      <c r="C203" t="s">
        <v>68</v>
      </c>
      <c r="D203">
        <v>2023</v>
      </c>
      <c r="E203" t="s">
        <v>33</v>
      </c>
      <c r="F203" t="s">
        <v>21</v>
      </c>
      <c r="G203" t="s">
        <v>14</v>
      </c>
      <c r="H203">
        <v>3681.17</v>
      </c>
      <c r="I203">
        <v>8</v>
      </c>
      <c r="J203">
        <v>369.65</v>
      </c>
    </row>
    <row r="204" spans="1:10" x14ac:dyDescent="0.25">
      <c r="A204" t="s">
        <v>236</v>
      </c>
      <c r="B204">
        <v>45389</v>
      </c>
      <c r="C204" t="s">
        <v>23</v>
      </c>
      <c r="D204">
        <v>2024</v>
      </c>
      <c r="E204" t="s">
        <v>33</v>
      </c>
      <c r="F204" t="s">
        <v>21</v>
      </c>
      <c r="G204" t="s">
        <v>14</v>
      </c>
      <c r="H204">
        <v>2335.77</v>
      </c>
      <c r="I204">
        <v>9</v>
      </c>
      <c r="J204">
        <v>192.81</v>
      </c>
    </row>
    <row r="205" spans="1:10" x14ac:dyDescent="0.25">
      <c r="A205" t="s">
        <v>237</v>
      </c>
      <c r="B205">
        <v>45396</v>
      </c>
      <c r="C205" t="s">
        <v>23</v>
      </c>
      <c r="D205">
        <v>2024</v>
      </c>
      <c r="E205" t="s">
        <v>12</v>
      </c>
      <c r="F205" t="s">
        <v>13</v>
      </c>
      <c r="G205" t="s">
        <v>34</v>
      </c>
      <c r="H205">
        <v>87.11</v>
      </c>
      <c r="I205">
        <v>1</v>
      </c>
      <c r="J205">
        <v>67.44</v>
      </c>
    </row>
    <row r="206" spans="1:10" x14ac:dyDescent="0.25">
      <c r="A206" t="s">
        <v>238</v>
      </c>
      <c r="B206">
        <v>45629</v>
      </c>
      <c r="C206" t="s">
        <v>27</v>
      </c>
      <c r="D206">
        <v>2024</v>
      </c>
      <c r="E206" t="s">
        <v>24</v>
      </c>
      <c r="F206" t="s">
        <v>13</v>
      </c>
      <c r="G206" t="s">
        <v>28</v>
      </c>
      <c r="H206">
        <v>1178.1600000000001</v>
      </c>
      <c r="I206">
        <v>2</v>
      </c>
      <c r="J206">
        <v>402.41</v>
      </c>
    </row>
    <row r="207" spans="1:10" x14ac:dyDescent="0.25">
      <c r="A207" t="s">
        <v>239</v>
      </c>
      <c r="B207">
        <v>45256</v>
      </c>
      <c r="C207" t="s">
        <v>58</v>
      </c>
      <c r="D207">
        <v>2023</v>
      </c>
      <c r="E207" t="s">
        <v>17</v>
      </c>
      <c r="F207" t="s">
        <v>13</v>
      </c>
      <c r="G207" t="s">
        <v>14</v>
      </c>
      <c r="H207">
        <v>1561.2</v>
      </c>
      <c r="I207">
        <v>10</v>
      </c>
      <c r="J207">
        <v>135.69999999999999</v>
      </c>
    </row>
    <row r="208" spans="1:10" x14ac:dyDescent="0.25">
      <c r="A208" t="s">
        <v>240</v>
      </c>
      <c r="B208">
        <v>45317</v>
      </c>
      <c r="C208" t="s">
        <v>11</v>
      </c>
      <c r="D208">
        <v>2024</v>
      </c>
      <c r="E208" t="s">
        <v>33</v>
      </c>
      <c r="F208" t="s">
        <v>21</v>
      </c>
      <c r="G208" t="s">
        <v>34</v>
      </c>
      <c r="H208">
        <v>5559.47</v>
      </c>
      <c r="I208">
        <v>10</v>
      </c>
      <c r="J208">
        <v>433.83</v>
      </c>
    </row>
    <row r="209" spans="1:10" x14ac:dyDescent="0.25">
      <c r="A209" t="s">
        <v>241</v>
      </c>
      <c r="B209">
        <v>45028</v>
      </c>
      <c r="C209" t="s">
        <v>23</v>
      </c>
      <c r="D209">
        <v>2023</v>
      </c>
      <c r="E209" t="s">
        <v>33</v>
      </c>
      <c r="F209" t="s">
        <v>21</v>
      </c>
      <c r="G209" t="s">
        <v>28</v>
      </c>
      <c r="H209">
        <v>1864.19</v>
      </c>
      <c r="I209">
        <v>2</v>
      </c>
      <c r="J209">
        <v>685.18</v>
      </c>
    </row>
    <row r="210" spans="1:10" x14ac:dyDescent="0.25">
      <c r="A210" t="s">
        <v>242</v>
      </c>
      <c r="B210">
        <v>45367</v>
      </c>
      <c r="C210" t="s">
        <v>68</v>
      </c>
      <c r="D210">
        <v>2024</v>
      </c>
      <c r="E210" t="s">
        <v>33</v>
      </c>
      <c r="F210" t="s">
        <v>21</v>
      </c>
      <c r="G210" t="s">
        <v>25</v>
      </c>
      <c r="H210">
        <v>7215.62</v>
      </c>
      <c r="I210">
        <v>8</v>
      </c>
      <c r="J210">
        <v>712.71</v>
      </c>
    </row>
    <row r="211" spans="1:10" x14ac:dyDescent="0.25">
      <c r="A211" t="s">
        <v>243</v>
      </c>
      <c r="B211">
        <v>45352</v>
      </c>
      <c r="C211" t="s">
        <v>68</v>
      </c>
      <c r="D211">
        <v>2024</v>
      </c>
      <c r="E211" t="s">
        <v>24</v>
      </c>
      <c r="F211" t="s">
        <v>13</v>
      </c>
      <c r="G211" t="s">
        <v>28</v>
      </c>
      <c r="H211">
        <v>646.29</v>
      </c>
      <c r="I211">
        <v>2</v>
      </c>
      <c r="J211">
        <v>263.79000000000002</v>
      </c>
    </row>
    <row r="212" spans="1:10" x14ac:dyDescent="0.25">
      <c r="A212" t="s">
        <v>244</v>
      </c>
      <c r="B212">
        <v>45083</v>
      </c>
      <c r="C212" t="s">
        <v>84</v>
      </c>
      <c r="D212">
        <v>2023</v>
      </c>
      <c r="E212" t="s">
        <v>30</v>
      </c>
      <c r="F212" t="s">
        <v>21</v>
      </c>
      <c r="G212" t="s">
        <v>34</v>
      </c>
      <c r="H212">
        <v>829.37</v>
      </c>
      <c r="I212">
        <v>8</v>
      </c>
      <c r="J212">
        <v>72.36</v>
      </c>
    </row>
    <row r="213" spans="1:10" x14ac:dyDescent="0.25">
      <c r="A213" t="s">
        <v>245</v>
      </c>
      <c r="B213">
        <v>45025</v>
      </c>
      <c r="C213" t="s">
        <v>23</v>
      </c>
      <c r="D213">
        <v>2023</v>
      </c>
      <c r="E213" t="s">
        <v>17</v>
      </c>
      <c r="F213" t="s">
        <v>13</v>
      </c>
      <c r="G213" t="s">
        <v>28</v>
      </c>
      <c r="H213">
        <v>5183.17</v>
      </c>
      <c r="I213">
        <v>6</v>
      </c>
      <c r="J213">
        <v>653.17999999999995</v>
      </c>
    </row>
    <row r="214" spans="1:10" x14ac:dyDescent="0.25">
      <c r="A214" t="s">
        <v>246</v>
      </c>
      <c r="B214">
        <v>45613</v>
      </c>
      <c r="C214" t="s">
        <v>58</v>
      </c>
      <c r="D214">
        <v>2024</v>
      </c>
      <c r="E214" t="s">
        <v>33</v>
      </c>
      <c r="F214" t="s">
        <v>21</v>
      </c>
      <c r="G214" t="s">
        <v>34</v>
      </c>
      <c r="H214">
        <v>986.87</v>
      </c>
      <c r="I214">
        <v>2</v>
      </c>
      <c r="J214">
        <v>340.43</v>
      </c>
    </row>
    <row r="215" spans="1:10" x14ac:dyDescent="0.25">
      <c r="A215" t="s">
        <v>247</v>
      </c>
      <c r="B215">
        <v>45221</v>
      </c>
      <c r="C215" t="s">
        <v>42</v>
      </c>
      <c r="D215">
        <v>2023</v>
      </c>
      <c r="E215" t="s">
        <v>24</v>
      </c>
      <c r="F215" t="s">
        <v>13</v>
      </c>
      <c r="G215" t="s">
        <v>14</v>
      </c>
      <c r="H215">
        <v>3010.09</v>
      </c>
      <c r="I215">
        <v>10</v>
      </c>
      <c r="J215">
        <v>263.70999999999998</v>
      </c>
    </row>
    <row r="216" spans="1:10" x14ac:dyDescent="0.25">
      <c r="A216" t="s">
        <v>248</v>
      </c>
      <c r="B216">
        <v>45085</v>
      </c>
      <c r="C216" t="s">
        <v>84</v>
      </c>
      <c r="D216">
        <v>2023</v>
      </c>
      <c r="E216" t="s">
        <v>33</v>
      </c>
      <c r="F216" t="s">
        <v>21</v>
      </c>
      <c r="G216" t="s">
        <v>25</v>
      </c>
      <c r="H216">
        <v>1782.71</v>
      </c>
      <c r="I216">
        <v>8</v>
      </c>
      <c r="J216">
        <v>194.91</v>
      </c>
    </row>
    <row r="217" spans="1:10" x14ac:dyDescent="0.25">
      <c r="A217" t="s">
        <v>249</v>
      </c>
      <c r="B217">
        <v>45044</v>
      </c>
      <c r="C217" t="s">
        <v>23</v>
      </c>
      <c r="D217">
        <v>2023</v>
      </c>
      <c r="E217" t="s">
        <v>33</v>
      </c>
      <c r="F217" t="s">
        <v>21</v>
      </c>
      <c r="G217" t="s">
        <v>34</v>
      </c>
      <c r="H217">
        <v>3328.14</v>
      </c>
      <c r="I217">
        <v>5</v>
      </c>
      <c r="J217">
        <v>467.8</v>
      </c>
    </row>
    <row r="218" spans="1:10" x14ac:dyDescent="0.25">
      <c r="A218" t="s">
        <v>250</v>
      </c>
      <c r="B218">
        <v>45550</v>
      </c>
      <c r="C218" t="s">
        <v>40</v>
      </c>
      <c r="D218">
        <v>2024</v>
      </c>
      <c r="E218" t="s">
        <v>33</v>
      </c>
      <c r="F218" t="s">
        <v>21</v>
      </c>
      <c r="G218" t="s">
        <v>14</v>
      </c>
      <c r="H218">
        <v>257.45999999999998</v>
      </c>
      <c r="I218">
        <v>5</v>
      </c>
      <c r="J218">
        <v>42.58</v>
      </c>
    </row>
    <row r="219" spans="1:10" x14ac:dyDescent="0.25">
      <c r="A219" t="s">
        <v>251</v>
      </c>
      <c r="B219">
        <v>45286</v>
      </c>
      <c r="C219" t="s">
        <v>27</v>
      </c>
      <c r="D219">
        <v>2023</v>
      </c>
      <c r="E219" t="s">
        <v>30</v>
      </c>
      <c r="F219" t="s">
        <v>21</v>
      </c>
      <c r="G219" t="s">
        <v>34</v>
      </c>
      <c r="H219">
        <v>186.9</v>
      </c>
      <c r="I219">
        <v>1</v>
      </c>
      <c r="J219">
        <v>161.5</v>
      </c>
    </row>
    <row r="220" spans="1:10" x14ac:dyDescent="0.25">
      <c r="A220" t="s">
        <v>252</v>
      </c>
      <c r="B220">
        <v>44998</v>
      </c>
      <c r="C220" t="s">
        <v>68</v>
      </c>
      <c r="D220">
        <v>2023</v>
      </c>
      <c r="E220" t="s">
        <v>12</v>
      </c>
      <c r="F220" t="s">
        <v>13</v>
      </c>
      <c r="G220" t="s">
        <v>28</v>
      </c>
      <c r="H220">
        <v>2670.59</v>
      </c>
      <c r="I220">
        <v>3</v>
      </c>
      <c r="J220">
        <v>597.96</v>
      </c>
    </row>
    <row r="221" spans="1:10" x14ac:dyDescent="0.25">
      <c r="A221" t="s">
        <v>253</v>
      </c>
      <c r="B221">
        <v>45312</v>
      </c>
      <c r="C221" t="s">
        <v>11</v>
      </c>
      <c r="D221">
        <v>2024</v>
      </c>
      <c r="E221" t="s">
        <v>17</v>
      </c>
      <c r="F221" t="s">
        <v>13</v>
      </c>
      <c r="G221" t="s">
        <v>25</v>
      </c>
      <c r="H221">
        <v>3043.34</v>
      </c>
      <c r="I221">
        <v>7</v>
      </c>
      <c r="J221">
        <v>373.84</v>
      </c>
    </row>
    <row r="222" spans="1:10" x14ac:dyDescent="0.25">
      <c r="A222" t="s">
        <v>254</v>
      </c>
      <c r="B222">
        <v>45508</v>
      </c>
      <c r="C222" t="s">
        <v>16</v>
      </c>
      <c r="D222">
        <v>2024</v>
      </c>
      <c r="E222" t="s">
        <v>30</v>
      </c>
      <c r="F222" t="s">
        <v>21</v>
      </c>
      <c r="G222" t="s">
        <v>34</v>
      </c>
      <c r="H222">
        <v>967.12</v>
      </c>
      <c r="I222">
        <v>10</v>
      </c>
      <c r="J222">
        <v>86.27</v>
      </c>
    </row>
    <row r="223" spans="1:10" x14ac:dyDescent="0.25">
      <c r="A223" t="s">
        <v>255</v>
      </c>
      <c r="B223">
        <v>45617</v>
      </c>
      <c r="C223" t="s">
        <v>58</v>
      </c>
      <c r="D223">
        <v>2024</v>
      </c>
      <c r="E223" t="s">
        <v>20</v>
      </c>
      <c r="F223" t="s">
        <v>21</v>
      </c>
      <c r="G223" t="s">
        <v>14</v>
      </c>
      <c r="H223">
        <v>633.91</v>
      </c>
      <c r="I223">
        <v>2</v>
      </c>
      <c r="J223">
        <v>232.24</v>
      </c>
    </row>
    <row r="224" spans="1:10" x14ac:dyDescent="0.25">
      <c r="A224" t="s">
        <v>256</v>
      </c>
      <c r="B224">
        <v>45351</v>
      </c>
      <c r="C224" t="s">
        <v>32</v>
      </c>
      <c r="D224">
        <v>2024</v>
      </c>
      <c r="E224" t="s">
        <v>24</v>
      </c>
      <c r="F224" t="s">
        <v>13</v>
      </c>
      <c r="G224" t="s">
        <v>28</v>
      </c>
      <c r="H224">
        <v>1227.56</v>
      </c>
      <c r="I224">
        <v>5</v>
      </c>
      <c r="J224">
        <v>188.14</v>
      </c>
    </row>
    <row r="225" spans="1:10" x14ac:dyDescent="0.25">
      <c r="A225" t="s">
        <v>257</v>
      </c>
      <c r="B225">
        <v>45040</v>
      </c>
      <c r="C225" t="s">
        <v>23</v>
      </c>
      <c r="D225">
        <v>2023</v>
      </c>
      <c r="E225" t="s">
        <v>30</v>
      </c>
      <c r="F225" t="s">
        <v>21</v>
      </c>
      <c r="G225" t="s">
        <v>28</v>
      </c>
      <c r="H225">
        <v>3670.83</v>
      </c>
      <c r="I225">
        <v>5</v>
      </c>
      <c r="J225">
        <v>549.01</v>
      </c>
    </row>
    <row r="226" spans="1:10" x14ac:dyDescent="0.25">
      <c r="A226" t="s">
        <v>258</v>
      </c>
      <c r="B226">
        <v>44973</v>
      </c>
      <c r="C226" t="s">
        <v>32</v>
      </c>
      <c r="D226">
        <v>2023</v>
      </c>
      <c r="E226" t="s">
        <v>33</v>
      </c>
      <c r="F226" t="s">
        <v>21</v>
      </c>
      <c r="G226" t="s">
        <v>34</v>
      </c>
      <c r="H226">
        <v>1759.39</v>
      </c>
      <c r="I226">
        <v>4</v>
      </c>
      <c r="J226">
        <v>328.31</v>
      </c>
    </row>
    <row r="227" spans="1:10" x14ac:dyDescent="0.25">
      <c r="A227" t="s">
        <v>259</v>
      </c>
      <c r="B227">
        <v>45235</v>
      </c>
      <c r="C227" t="s">
        <v>58</v>
      </c>
      <c r="D227">
        <v>2023</v>
      </c>
      <c r="E227" t="s">
        <v>17</v>
      </c>
      <c r="F227" t="s">
        <v>13</v>
      </c>
      <c r="G227" t="s">
        <v>25</v>
      </c>
      <c r="H227">
        <v>3477.78</v>
      </c>
      <c r="I227">
        <v>4</v>
      </c>
      <c r="J227">
        <v>618.53</v>
      </c>
    </row>
    <row r="228" spans="1:10" x14ac:dyDescent="0.25">
      <c r="A228" t="s">
        <v>260</v>
      </c>
      <c r="B228">
        <v>45049</v>
      </c>
      <c r="C228" t="s">
        <v>56</v>
      </c>
      <c r="D228">
        <v>2023</v>
      </c>
      <c r="E228" t="s">
        <v>30</v>
      </c>
      <c r="F228" t="s">
        <v>21</v>
      </c>
      <c r="G228" t="s">
        <v>34</v>
      </c>
      <c r="H228">
        <v>519.03</v>
      </c>
      <c r="I228">
        <v>1</v>
      </c>
      <c r="J228">
        <v>407.96</v>
      </c>
    </row>
    <row r="229" spans="1:10" x14ac:dyDescent="0.25">
      <c r="A229" t="s">
        <v>261</v>
      </c>
      <c r="B229">
        <v>45472</v>
      </c>
      <c r="C229" t="s">
        <v>84</v>
      </c>
      <c r="D229">
        <v>2024</v>
      </c>
      <c r="E229" t="s">
        <v>20</v>
      </c>
      <c r="F229" t="s">
        <v>21</v>
      </c>
      <c r="G229" t="s">
        <v>28</v>
      </c>
      <c r="H229">
        <v>2351.83</v>
      </c>
      <c r="I229">
        <v>4</v>
      </c>
      <c r="J229">
        <v>410.2</v>
      </c>
    </row>
    <row r="230" spans="1:10" x14ac:dyDescent="0.25">
      <c r="A230" t="s">
        <v>262</v>
      </c>
      <c r="B230">
        <v>45333</v>
      </c>
      <c r="C230" t="s">
        <v>32</v>
      </c>
      <c r="D230">
        <v>2024</v>
      </c>
      <c r="E230" t="s">
        <v>30</v>
      </c>
      <c r="F230" t="s">
        <v>21</v>
      </c>
      <c r="G230" t="s">
        <v>14</v>
      </c>
      <c r="H230">
        <v>462.53</v>
      </c>
      <c r="I230">
        <v>1</v>
      </c>
      <c r="J230">
        <v>360.25</v>
      </c>
    </row>
    <row r="231" spans="1:10" x14ac:dyDescent="0.25">
      <c r="A231" t="s">
        <v>263</v>
      </c>
      <c r="B231">
        <v>45516</v>
      </c>
      <c r="C231" t="s">
        <v>16</v>
      </c>
      <c r="D231">
        <v>2024</v>
      </c>
      <c r="E231" t="s">
        <v>17</v>
      </c>
      <c r="F231" t="s">
        <v>13</v>
      </c>
      <c r="G231" t="s">
        <v>34</v>
      </c>
      <c r="H231">
        <v>4526.0600000000004</v>
      </c>
      <c r="I231">
        <v>7</v>
      </c>
      <c r="J231">
        <v>467.25</v>
      </c>
    </row>
    <row r="232" spans="1:10" x14ac:dyDescent="0.25">
      <c r="A232" t="s">
        <v>264</v>
      </c>
      <c r="B232">
        <v>45044</v>
      </c>
      <c r="C232" t="s">
        <v>23</v>
      </c>
      <c r="D232">
        <v>2023</v>
      </c>
      <c r="E232" t="s">
        <v>24</v>
      </c>
      <c r="F232" t="s">
        <v>13</v>
      </c>
      <c r="G232" t="s">
        <v>34</v>
      </c>
      <c r="H232">
        <v>312.26</v>
      </c>
      <c r="I232">
        <v>7</v>
      </c>
      <c r="J232">
        <v>36.270000000000003</v>
      </c>
    </row>
    <row r="233" spans="1:10" x14ac:dyDescent="0.25">
      <c r="A233" t="s">
        <v>265</v>
      </c>
      <c r="B233">
        <v>45633</v>
      </c>
      <c r="C233" t="s">
        <v>27</v>
      </c>
      <c r="D233">
        <v>2024</v>
      </c>
      <c r="E233" t="s">
        <v>33</v>
      </c>
      <c r="F233" t="s">
        <v>21</v>
      </c>
      <c r="G233" t="s">
        <v>28</v>
      </c>
      <c r="H233">
        <v>765.54</v>
      </c>
      <c r="I233">
        <v>6</v>
      </c>
      <c r="J233">
        <v>88.74</v>
      </c>
    </row>
    <row r="234" spans="1:10" x14ac:dyDescent="0.25">
      <c r="A234" t="s">
        <v>266</v>
      </c>
      <c r="B234">
        <v>45530</v>
      </c>
      <c r="C234" t="s">
        <v>16</v>
      </c>
      <c r="D234">
        <v>2024</v>
      </c>
      <c r="E234" t="s">
        <v>20</v>
      </c>
      <c r="F234" t="s">
        <v>21</v>
      </c>
      <c r="G234" t="s">
        <v>28</v>
      </c>
      <c r="H234">
        <v>3775.96</v>
      </c>
      <c r="I234">
        <v>7</v>
      </c>
      <c r="J234">
        <v>428.69</v>
      </c>
    </row>
    <row r="235" spans="1:10" x14ac:dyDescent="0.25">
      <c r="A235" t="s">
        <v>267</v>
      </c>
      <c r="B235">
        <v>45153</v>
      </c>
      <c r="C235" t="s">
        <v>16</v>
      </c>
      <c r="D235">
        <v>2023</v>
      </c>
      <c r="E235" t="s">
        <v>30</v>
      </c>
      <c r="F235" t="s">
        <v>21</v>
      </c>
      <c r="G235" t="s">
        <v>34</v>
      </c>
      <c r="H235">
        <v>4257.95</v>
      </c>
      <c r="I235">
        <v>6</v>
      </c>
      <c r="J235">
        <v>627.71</v>
      </c>
    </row>
    <row r="236" spans="1:10" x14ac:dyDescent="0.25">
      <c r="A236" t="s">
        <v>268</v>
      </c>
      <c r="B236">
        <v>45470</v>
      </c>
      <c r="C236" t="s">
        <v>84</v>
      </c>
      <c r="D236">
        <v>2024</v>
      </c>
      <c r="E236" t="s">
        <v>12</v>
      </c>
      <c r="F236" t="s">
        <v>13</v>
      </c>
      <c r="G236" t="s">
        <v>14</v>
      </c>
      <c r="H236">
        <v>2173.79</v>
      </c>
      <c r="I236">
        <v>9</v>
      </c>
      <c r="J236">
        <v>171.24</v>
      </c>
    </row>
    <row r="237" spans="1:10" x14ac:dyDescent="0.25">
      <c r="A237" t="s">
        <v>269</v>
      </c>
      <c r="B237">
        <v>45168</v>
      </c>
      <c r="C237" t="s">
        <v>16</v>
      </c>
      <c r="D237">
        <v>2023</v>
      </c>
      <c r="E237" t="s">
        <v>30</v>
      </c>
      <c r="F237" t="s">
        <v>21</v>
      </c>
      <c r="G237" t="s">
        <v>25</v>
      </c>
      <c r="H237">
        <v>316.49</v>
      </c>
      <c r="I237">
        <v>2</v>
      </c>
      <c r="J237">
        <v>134.22999999999999</v>
      </c>
    </row>
    <row r="238" spans="1:10" x14ac:dyDescent="0.25">
      <c r="A238" t="s">
        <v>270</v>
      </c>
      <c r="B238">
        <v>45598</v>
      </c>
      <c r="C238" t="s">
        <v>58</v>
      </c>
      <c r="D238">
        <v>2024</v>
      </c>
      <c r="E238" t="s">
        <v>33</v>
      </c>
      <c r="F238" t="s">
        <v>21</v>
      </c>
      <c r="G238" t="s">
        <v>25</v>
      </c>
      <c r="H238">
        <v>445.77</v>
      </c>
      <c r="I238">
        <v>2</v>
      </c>
      <c r="J238">
        <v>158.16999999999999</v>
      </c>
    </row>
    <row r="239" spans="1:10" x14ac:dyDescent="0.25">
      <c r="A239" t="s">
        <v>271</v>
      </c>
      <c r="B239">
        <v>45504</v>
      </c>
      <c r="C239" t="s">
        <v>19</v>
      </c>
      <c r="D239">
        <v>2024</v>
      </c>
      <c r="E239" t="s">
        <v>24</v>
      </c>
      <c r="F239" t="s">
        <v>13</v>
      </c>
      <c r="G239" t="s">
        <v>28</v>
      </c>
      <c r="H239">
        <v>5439.95</v>
      </c>
      <c r="I239">
        <v>10</v>
      </c>
      <c r="J239">
        <v>370.15</v>
      </c>
    </row>
    <row r="240" spans="1:10" x14ac:dyDescent="0.25">
      <c r="A240" t="s">
        <v>272</v>
      </c>
      <c r="B240">
        <v>45569</v>
      </c>
      <c r="C240" t="s">
        <v>42</v>
      </c>
      <c r="D240">
        <v>2024</v>
      </c>
      <c r="E240" t="s">
        <v>33</v>
      </c>
      <c r="F240" t="s">
        <v>21</v>
      </c>
      <c r="G240" t="s">
        <v>34</v>
      </c>
      <c r="H240">
        <v>931.73</v>
      </c>
      <c r="I240">
        <v>6</v>
      </c>
      <c r="J240">
        <v>137.75</v>
      </c>
    </row>
    <row r="241" spans="1:10" x14ac:dyDescent="0.25">
      <c r="A241" t="s">
        <v>273</v>
      </c>
      <c r="B241">
        <v>45208</v>
      </c>
      <c r="C241" t="s">
        <v>42</v>
      </c>
      <c r="D241">
        <v>2023</v>
      </c>
      <c r="E241" t="s">
        <v>24</v>
      </c>
      <c r="F241" t="s">
        <v>13</v>
      </c>
      <c r="G241" t="s">
        <v>34</v>
      </c>
      <c r="H241">
        <v>831.4</v>
      </c>
      <c r="I241">
        <v>10</v>
      </c>
      <c r="J241">
        <v>63.81</v>
      </c>
    </row>
    <row r="242" spans="1:10" x14ac:dyDescent="0.25">
      <c r="A242" t="s">
        <v>274</v>
      </c>
      <c r="B242">
        <v>45389</v>
      </c>
      <c r="C242" t="s">
        <v>23</v>
      </c>
      <c r="D242">
        <v>2024</v>
      </c>
      <c r="E242" t="s">
        <v>30</v>
      </c>
      <c r="F242" t="s">
        <v>21</v>
      </c>
      <c r="G242" t="s">
        <v>28</v>
      </c>
      <c r="H242">
        <v>92.22</v>
      </c>
      <c r="I242">
        <v>1</v>
      </c>
      <c r="J242">
        <v>64.37</v>
      </c>
    </row>
    <row r="243" spans="1:10" x14ac:dyDescent="0.25">
      <c r="A243" t="s">
        <v>275</v>
      </c>
      <c r="B243">
        <v>45556</v>
      </c>
      <c r="C243" t="s">
        <v>40</v>
      </c>
      <c r="D243">
        <v>2024</v>
      </c>
      <c r="E243" t="s">
        <v>17</v>
      </c>
      <c r="F243" t="s">
        <v>13</v>
      </c>
      <c r="G243" t="s">
        <v>14</v>
      </c>
      <c r="H243">
        <v>5339.66</v>
      </c>
      <c r="I243">
        <v>10</v>
      </c>
      <c r="J243">
        <v>415.51</v>
      </c>
    </row>
    <row r="244" spans="1:10" x14ac:dyDescent="0.25">
      <c r="A244" t="s">
        <v>276</v>
      </c>
      <c r="B244">
        <v>45387</v>
      </c>
      <c r="C244" t="s">
        <v>23</v>
      </c>
      <c r="D244">
        <v>2024</v>
      </c>
      <c r="E244" t="s">
        <v>33</v>
      </c>
      <c r="F244" t="s">
        <v>21</v>
      </c>
      <c r="G244" t="s">
        <v>14</v>
      </c>
      <c r="H244">
        <v>6492.35</v>
      </c>
      <c r="I244">
        <v>10</v>
      </c>
      <c r="J244">
        <v>528.42999999999995</v>
      </c>
    </row>
    <row r="245" spans="1:10" x14ac:dyDescent="0.25">
      <c r="A245" t="s">
        <v>277</v>
      </c>
      <c r="B245">
        <v>44990</v>
      </c>
      <c r="C245" t="s">
        <v>68</v>
      </c>
      <c r="D245">
        <v>2023</v>
      </c>
      <c r="E245" t="s">
        <v>24</v>
      </c>
      <c r="F245" t="s">
        <v>13</v>
      </c>
      <c r="G245" t="s">
        <v>25</v>
      </c>
      <c r="H245">
        <v>1176.24</v>
      </c>
      <c r="I245">
        <v>8</v>
      </c>
      <c r="J245">
        <v>100.73</v>
      </c>
    </row>
    <row r="246" spans="1:10" x14ac:dyDescent="0.25">
      <c r="A246" t="s">
        <v>278</v>
      </c>
      <c r="B246">
        <v>45443</v>
      </c>
      <c r="C246" t="s">
        <v>56</v>
      </c>
      <c r="D246">
        <v>2024</v>
      </c>
      <c r="E246" t="s">
        <v>30</v>
      </c>
      <c r="F246" t="s">
        <v>21</v>
      </c>
      <c r="G246" t="s">
        <v>14</v>
      </c>
      <c r="H246">
        <v>209.66</v>
      </c>
      <c r="I246">
        <v>3</v>
      </c>
      <c r="J246">
        <v>50.53</v>
      </c>
    </row>
    <row r="247" spans="1:10" x14ac:dyDescent="0.25">
      <c r="A247" t="s">
        <v>279</v>
      </c>
      <c r="B247">
        <v>45299</v>
      </c>
      <c r="C247" t="s">
        <v>11</v>
      </c>
      <c r="D247">
        <v>2024</v>
      </c>
      <c r="E247" t="s">
        <v>24</v>
      </c>
      <c r="F247" t="s">
        <v>13</v>
      </c>
      <c r="G247" t="s">
        <v>25</v>
      </c>
      <c r="H247">
        <v>5541.86</v>
      </c>
      <c r="I247">
        <v>6</v>
      </c>
      <c r="J247">
        <v>735.99</v>
      </c>
    </row>
    <row r="248" spans="1:10" x14ac:dyDescent="0.25">
      <c r="A248" t="s">
        <v>280</v>
      </c>
      <c r="B248">
        <v>45573</v>
      </c>
      <c r="C248" t="s">
        <v>42</v>
      </c>
      <c r="D248">
        <v>2024</v>
      </c>
      <c r="E248" t="s">
        <v>30</v>
      </c>
      <c r="F248" t="s">
        <v>21</v>
      </c>
      <c r="G248" t="s">
        <v>14</v>
      </c>
      <c r="H248">
        <v>487.5</v>
      </c>
      <c r="I248">
        <v>6</v>
      </c>
      <c r="J248">
        <v>71.41</v>
      </c>
    </row>
    <row r="249" spans="1:10" x14ac:dyDescent="0.25">
      <c r="A249" t="s">
        <v>281</v>
      </c>
      <c r="B249">
        <v>45217</v>
      </c>
      <c r="C249" t="s">
        <v>42</v>
      </c>
      <c r="D249">
        <v>2023</v>
      </c>
      <c r="E249" t="s">
        <v>12</v>
      </c>
      <c r="F249" t="s">
        <v>13</v>
      </c>
      <c r="G249" t="s">
        <v>28</v>
      </c>
      <c r="H249">
        <v>3982.34</v>
      </c>
      <c r="I249">
        <v>5</v>
      </c>
      <c r="J249">
        <v>584.51</v>
      </c>
    </row>
    <row r="250" spans="1:10" x14ac:dyDescent="0.25">
      <c r="A250" t="s">
        <v>282</v>
      </c>
      <c r="B250">
        <v>45268</v>
      </c>
      <c r="C250" t="s">
        <v>27</v>
      </c>
      <c r="D250">
        <v>2023</v>
      </c>
      <c r="E250" t="s">
        <v>33</v>
      </c>
      <c r="F250" t="s">
        <v>21</v>
      </c>
      <c r="G250" t="s">
        <v>25</v>
      </c>
      <c r="H250">
        <v>1097.68</v>
      </c>
      <c r="I250">
        <v>2</v>
      </c>
      <c r="J250">
        <v>474.54</v>
      </c>
    </row>
    <row r="251" spans="1:10" x14ac:dyDescent="0.25">
      <c r="A251" t="s">
        <v>283</v>
      </c>
      <c r="B251">
        <v>45598</v>
      </c>
      <c r="C251" t="s">
        <v>58</v>
      </c>
      <c r="D251">
        <v>2024</v>
      </c>
      <c r="E251" t="s">
        <v>30</v>
      </c>
      <c r="F251" t="s">
        <v>21</v>
      </c>
      <c r="G251" t="s">
        <v>34</v>
      </c>
      <c r="H251">
        <v>1167.79</v>
      </c>
      <c r="I251">
        <v>7</v>
      </c>
      <c r="J251">
        <v>120.58</v>
      </c>
    </row>
    <row r="252" spans="1:10" x14ac:dyDescent="0.25">
      <c r="A252" t="s">
        <v>284</v>
      </c>
      <c r="B252">
        <v>45499</v>
      </c>
      <c r="C252" t="s">
        <v>19</v>
      </c>
      <c r="D252">
        <v>2024</v>
      </c>
      <c r="E252" t="s">
        <v>17</v>
      </c>
      <c r="F252" t="s">
        <v>13</v>
      </c>
      <c r="G252" t="s">
        <v>34</v>
      </c>
      <c r="H252">
        <v>4498.8100000000004</v>
      </c>
      <c r="I252">
        <v>7</v>
      </c>
      <c r="J252">
        <v>521.91999999999996</v>
      </c>
    </row>
    <row r="253" spans="1:10" x14ac:dyDescent="0.25">
      <c r="A253" t="s">
        <v>285</v>
      </c>
      <c r="B253">
        <v>45588</v>
      </c>
      <c r="C253" t="s">
        <v>42</v>
      </c>
      <c r="D253">
        <v>2024</v>
      </c>
      <c r="E253" t="s">
        <v>20</v>
      </c>
      <c r="F253" t="s">
        <v>21</v>
      </c>
      <c r="G253" t="s">
        <v>14</v>
      </c>
      <c r="H253">
        <v>3229.24</v>
      </c>
      <c r="I253">
        <v>7</v>
      </c>
      <c r="J253">
        <v>416.62</v>
      </c>
    </row>
    <row r="254" spans="1:10" x14ac:dyDescent="0.25">
      <c r="A254" t="s">
        <v>286</v>
      </c>
      <c r="B254">
        <v>45146</v>
      </c>
      <c r="C254" t="s">
        <v>16</v>
      </c>
      <c r="D254">
        <v>2023</v>
      </c>
      <c r="E254" t="s">
        <v>30</v>
      </c>
      <c r="F254" t="s">
        <v>21</v>
      </c>
      <c r="G254" t="s">
        <v>25</v>
      </c>
      <c r="H254">
        <v>5896.59</v>
      </c>
      <c r="I254">
        <v>6</v>
      </c>
      <c r="J254">
        <v>759.18</v>
      </c>
    </row>
    <row r="255" spans="1:10" x14ac:dyDescent="0.25">
      <c r="A255" t="s">
        <v>287</v>
      </c>
      <c r="B255">
        <v>45085</v>
      </c>
      <c r="C255" t="s">
        <v>84</v>
      </c>
      <c r="D255">
        <v>2023</v>
      </c>
      <c r="E255" t="s">
        <v>20</v>
      </c>
      <c r="F255" t="s">
        <v>21</v>
      </c>
      <c r="G255" t="s">
        <v>25</v>
      </c>
      <c r="H255">
        <v>709.66</v>
      </c>
      <c r="I255">
        <v>2</v>
      </c>
      <c r="J255">
        <v>250.72</v>
      </c>
    </row>
    <row r="256" spans="1:10" x14ac:dyDescent="0.25">
      <c r="A256" t="s">
        <v>288</v>
      </c>
      <c r="B256">
        <v>45604</v>
      </c>
      <c r="C256" t="s">
        <v>58</v>
      </c>
      <c r="D256">
        <v>2024</v>
      </c>
      <c r="E256" t="s">
        <v>33</v>
      </c>
      <c r="F256" t="s">
        <v>21</v>
      </c>
      <c r="G256" t="s">
        <v>14</v>
      </c>
      <c r="H256">
        <v>5687.31</v>
      </c>
      <c r="I256">
        <v>6</v>
      </c>
      <c r="J256">
        <v>703.59</v>
      </c>
    </row>
    <row r="257" spans="1:10" x14ac:dyDescent="0.25">
      <c r="A257" t="s">
        <v>289</v>
      </c>
      <c r="B257">
        <v>45084</v>
      </c>
      <c r="C257" t="s">
        <v>84</v>
      </c>
      <c r="D257">
        <v>2023</v>
      </c>
      <c r="E257" t="s">
        <v>33</v>
      </c>
      <c r="F257" t="s">
        <v>21</v>
      </c>
      <c r="G257" t="s">
        <v>28</v>
      </c>
      <c r="H257">
        <v>665.41</v>
      </c>
      <c r="I257">
        <v>3</v>
      </c>
      <c r="J257">
        <v>161.06</v>
      </c>
    </row>
    <row r="258" spans="1:10" x14ac:dyDescent="0.25">
      <c r="A258" t="s">
        <v>290</v>
      </c>
      <c r="B258">
        <v>45375</v>
      </c>
      <c r="C258" t="s">
        <v>68</v>
      </c>
      <c r="D258">
        <v>2024</v>
      </c>
      <c r="E258" t="s">
        <v>33</v>
      </c>
      <c r="F258" t="s">
        <v>21</v>
      </c>
      <c r="G258" t="s">
        <v>25</v>
      </c>
      <c r="H258">
        <v>466.63</v>
      </c>
      <c r="I258">
        <v>1</v>
      </c>
      <c r="J258">
        <v>340.47</v>
      </c>
    </row>
    <row r="259" spans="1:10" x14ac:dyDescent="0.25">
      <c r="A259" t="s">
        <v>291</v>
      </c>
      <c r="B259">
        <v>45552</v>
      </c>
      <c r="C259" t="s">
        <v>40</v>
      </c>
      <c r="D259">
        <v>2024</v>
      </c>
      <c r="E259" t="s">
        <v>20</v>
      </c>
      <c r="F259" t="s">
        <v>21</v>
      </c>
      <c r="G259" t="s">
        <v>28</v>
      </c>
      <c r="H259">
        <v>4289.1099999999997</v>
      </c>
      <c r="I259">
        <v>5</v>
      </c>
      <c r="J259">
        <v>606.87</v>
      </c>
    </row>
    <row r="260" spans="1:10" x14ac:dyDescent="0.25">
      <c r="A260" t="s">
        <v>292</v>
      </c>
      <c r="B260">
        <v>45243</v>
      </c>
      <c r="C260" t="s">
        <v>58</v>
      </c>
      <c r="D260">
        <v>2023</v>
      </c>
      <c r="E260" t="s">
        <v>20</v>
      </c>
      <c r="F260" t="s">
        <v>21</v>
      </c>
      <c r="G260" t="s">
        <v>25</v>
      </c>
      <c r="H260">
        <v>6831.06</v>
      </c>
      <c r="I260">
        <v>8</v>
      </c>
      <c r="J260">
        <v>725.1</v>
      </c>
    </row>
    <row r="261" spans="1:10" x14ac:dyDescent="0.25">
      <c r="A261" t="s">
        <v>293</v>
      </c>
      <c r="B261">
        <v>45399</v>
      </c>
      <c r="C261" t="s">
        <v>23</v>
      </c>
      <c r="D261">
        <v>2024</v>
      </c>
      <c r="E261" t="s">
        <v>12</v>
      </c>
      <c r="F261" t="s">
        <v>13</v>
      </c>
      <c r="G261" t="s">
        <v>28</v>
      </c>
      <c r="H261">
        <v>4078.75</v>
      </c>
      <c r="I261">
        <v>5</v>
      </c>
      <c r="J261">
        <v>626.94000000000005</v>
      </c>
    </row>
    <row r="262" spans="1:10" x14ac:dyDescent="0.25">
      <c r="A262" t="s">
        <v>294</v>
      </c>
      <c r="B262">
        <v>45131</v>
      </c>
      <c r="C262" t="s">
        <v>19</v>
      </c>
      <c r="D262">
        <v>2023</v>
      </c>
      <c r="E262" t="s">
        <v>24</v>
      </c>
      <c r="F262" t="s">
        <v>13</v>
      </c>
      <c r="G262" t="s">
        <v>25</v>
      </c>
      <c r="H262">
        <v>1535.4</v>
      </c>
      <c r="I262">
        <v>10</v>
      </c>
      <c r="J262">
        <v>127.95</v>
      </c>
    </row>
    <row r="263" spans="1:10" x14ac:dyDescent="0.25">
      <c r="A263" t="s">
        <v>295</v>
      </c>
      <c r="B263">
        <v>45307</v>
      </c>
      <c r="C263" t="s">
        <v>11</v>
      </c>
      <c r="D263">
        <v>2024</v>
      </c>
      <c r="E263" t="s">
        <v>12</v>
      </c>
      <c r="F263" t="s">
        <v>13</v>
      </c>
      <c r="G263" t="s">
        <v>28</v>
      </c>
      <c r="H263">
        <v>9330.2099999999991</v>
      </c>
      <c r="I263">
        <v>9</v>
      </c>
      <c r="J263">
        <v>748.75</v>
      </c>
    </row>
    <row r="264" spans="1:10" x14ac:dyDescent="0.25">
      <c r="A264" t="s">
        <v>296</v>
      </c>
      <c r="B264">
        <v>45218</v>
      </c>
      <c r="C264" t="s">
        <v>42</v>
      </c>
      <c r="D264">
        <v>2023</v>
      </c>
      <c r="E264" t="s">
        <v>33</v>
      </c>
      <c r="F264" t="s">
        <v>21</v>
      </c>
      <c r="G264" t="s">
        <v>14</v>
      </c>
      <c r="H264">
        <v>1487.77</v>
      </c>
      <c r="I264">
        <v>2</v>
      </c>
      <c r="J264">
        <v>615.23</v>
      </c>
    </row>
    <row r="265" spans="1:10" x14ac:dyDescent="0.25">
      <c r="A265" t="s">
        <v>297</v>
      </c>
      <c r="B265">
        <v>45374</v>
      </c>
      <c r="C265" t="s">
        <v>68</v>
      </c>
      <c r="D265">
        <v>2024</v>
      </c>
      <c r="E265" t="s">
        <v>33</v>
      </c>
      <c r="F265" t="s">
        <v>21</v>
      </c>
      <c r="G265" t="s">
        <v>25</v>
      </c>
      <c r="H265">
        <v>1802.72</v>
      </c>
      <c r="I265">
        <v>2</v>
      </c>
      <c r="J265">
        <v>758.2</v>
      </c>
    </row>
    <row r="266" spans="1:10" x14ac:dyDescent="0.25">
      <c r="A266" t="s">
        <v>298</v>
      </c>
      <c r="B266">
        <v>44954</v>
      </c>
      <c r="C266" t="s">
        <v>11</v>
      </c>
      <c r="D266">
        <v>2023</v>
      </c>
      <c r="E266" t="s">
        <v>24</v>
      </c>
      <c r="F266" t="s">
        <v>13</v>
      </c>
      <c r="G266" t="s">
        <v>34</v>
      </c>
      <c r="H266">
        <v>560.36</v>
      </c>
      <c r="I266">
        <v>7</v>
      </c>
      <c r="J266">
        <v>61.54</v>
      </c>
    </row>
    <row r="267" spans="1:10" x14ac:dyDescent="0.25">
      <c r="A267" t="s">
        <v>299</v>
      </c>
      <c r="B267">
        <v>45010</v>
      </c>
      <c r="C267" t="s">
        <v>68</v>
      </c>
      <c r="D267">
        <v>2023</v>
      </c>
      <c r="E267" t="s">
        <v>20</v>
      </c>
      <c r="F267" t="s">
        <v>21</v>
      </c>
      <c r="G267" t="s">
        <v>28</v>
      </c>
      <c r="H267">
        <v>1437.18</v>
      </c>
      <c r="I267">
        <v>6</v>
      </c>
      <c r="J267">
        <v>195.14</v>
      </c>
    </row>
    <row r="268" spans="1:10" x14ac:dyDescent="0.25">
      <c r="A268" t="s">
        <v>300</v>
      </c>
      <c r="B268">
        <v>45076</v>
      </c>
      <c r="C268" t="s">
        <v>56</v>
      </c>
      <c r="D268">
        <v>2023</v>
      </c>
      <c r="E268" t="s">
        <v>17</v>
      </c>
      <c r="F268" t="s">
        <v>13</v>
      </c>
      <c r="G268" t="s">
        <v>34</v>
      </c>
      <c r="H268">
        <v>219.52</v>
      </c>
      <c r="I268">
        <v>3</v>
      </c>
      <c r="J268">
        <v>49.88</v>
      </c>
    </row>
    <row r="269" spans="1:10" x14ac:dyDescent="0.25">
      <c r="A269" t="s">
        <v>301</v>
      </c>
      <c r="B269">
        <v>45649</v>
      </c>
      <c r="C269" t="s">
        <v>27</v>
      </c>
      <c r="D269">
        <v>2024</v>
      </c>
      <c r="E269" t="s">
        <v>24</v>
      </c>
      <c r="F269" t="s">
        <v>13</v>
      </c>
      <c r="G269" t="s">
        <v>25</v>
      </c>
      <c r="H269">
        <v>3261.42</v>
      </c>
      <c r="I269">
        <v>8</v>
      </c>
      <c r="J269">
        <v>369.91</v>
      </c>
    </row>
    <row r="270" spans="1:10" x14ac:dyDescent="0.25">
      <c r="A270" t="s">
        <v>302</v>
      </c>
      <c r="B270">
        <v>45189</v>
      </c>
      <c r="C270" t="s">
        <v>40</v>
      </c>
      <c r="D270">
        <v>2023</v>
      </c>
      <c r="E270" t="s">
        <v>17</v>
      </c>
      <c r="F270" t="s">
        <v>13</v>
      </c>
      <c r="G270" t="s">
        <v>14</v>
      </c>
      <c r="H270">
        <v>3543.02</v>
      </c>
      <c r="I270">
        <v>4</v>
      </c>
      <c r="J270">
        <v>671.27</v>
      </c>
    </row>
    <row r="271" spans="1:10" x14ac:dyDescent="0.25">
      <c r="A271" t="s">
        <v>303</v>
      </c>
      <c r="B271">
        <v>45040</v>
      </c>
      <c r="C271" t="s">
        <v>23</v>
      </c>
      <c r="D271">
        <v>2023</v>
      </c>
      <c r="E271" t="s">
        <v>12</v>
      </c>
      <c r="F271" t="s">
        <v>13</v>
      </c>
      <c r="G271" t="s">
        <v>28</v>
      </c>
      <c r="H271">
        <v>1179.53</v>
      </c>
      <c r="I271">
        <v>5</v>
      </c>
      <c r="J271">
        <v>205.36</v>
      </c>
    </row>
    <row r="272" spans="1:10" x14ac:dyDescent="0.25">
      <c r="A272" t="s">
        <v>304</v>
      </c>
      <c r="B272">
        <v>45581</v>
      </c>
      <c r="C272" t="s">
        <v>42</v>
      </c>
      <c r="D272">
        <v>2024</v>
      </c>
      <c r="E272" t="s">
        <v>20</v>
      </c>
      <c r="F272" t="s">
        <v>21</v>
      </c>
      <c r="G272" t="s">
        <v>28</v>
      </c>
      <c r="H272">
        <v>4309.0200000000004</v>
      </c>
      <c r="I272">
        <v>10</v>
      </c>
      <c r="J272">
        <v>376.55</v>
      </c>
    </row>
    <row r="273" spans="1:10" x14ac:dyDescent="0.25">
      <c r="A273" t="s">
        <v>305</v>
      </c>
      <c r="B273">
        <v>45574</v>
      </c>
      <c r="C273" t="s">
        <v>42</v>
      </c>
      <c r="D273">
        <v>2024</v>
      </c>
      <c r="E273" t="s">
        <v>24</v>
      </c>
      <c r="F273" t="s">
        <v>13</v>
      </c>
      <c r="G273" t="s">
        <v>14</v>
      </c>
      <c r="H273">
        <v>5850.55</v>
      </c>
      <c r="I273">
        <v>9</v>
      </c>
      <c r="J273">
        <v>468.54</v>
      </c>
    </row>
    <row r="274" spans="1:10" x14ac:dyDescent="0.25">
      <c r="A274" t="s">
        <v>306</v>
      </c>
      <c r="B274">
        <v>44928</v>
      </c>
      <c r="C274" t="s">
        <v>11</v>
      </c>
      <c r="D274">
        <v>2023</v>
      </c>
      <c r="E274" t="s">
        <v>30</v>
      </c>
      <c r="F274" t="s">
        <v>21</v>
      </c>
      <c r="G274" t="s">
        <v>28</v>
      </c>
      <c r="H274">
        <v>3921.04</v>
      </c>
      <c r="I274">
        <v>10</v>
      </c>
      <c r="J274">
        <v>295.2</v>
      </c>
    </row>
    <row r="275" spans="1:10" x14ac:dyDescent="0.25">
      <c r="A275" t="s">
        <v>307</v>
      </c>
      <c r="B275">
        <v>45463</v>
      </c>
      <c r="C275" t="s">
        <v>84</v>
      </c>
      <c r="D275">
        <v>2024</v>
      </c>
      <c r="E275" t="s">
        <v>20</v>
      </c>
      <c r="F275" t="s">
        <v>21</v>
      </c>
      <c r="G275" t="s">
        <v>14</v>
      </c>
      <c r="H275">
        <v>572.30999999999995</v>
      </c>
      <c r="I275">
        <v>6</v>
      </c>
      <c r="J275">
        <v>72.790000000000006</v>
      </c>
    </row>
    <row r="276" spans="1:10" x14ac:dyDescent="0.25">
      <c r="A276" t="s">
        <v>308</v>
      </c>
      <c r="B276">
        <v>45326</v>
      </c>
      <c r="C276" t="s">
        <v>32</v>
      </c>
      <c r="D276">
        <v>2024</v>
      </c>
      <c r="E276" t="s">
        <v>33</v>
      </c>
      <c r="F276" t="s">
        <v>21</v>
      </c>
      <c r="G276" t="s">
        <v>14</v>
      </c>
      <c r="H276">
        <v>541.65</v>
      </c>
      <c r="I276">
        <v>8</v>
      </c>
      <c r="J276">
        <v>53.96</v>
      </c>
    </row>
    <row r="277" spans="1:10" x14ac:dyDescent="0.25">
      <c r="A277" t="s">
        <v>309</v>
      </c>
      <c r="B277">
        <v>44943</v>
      </c>
      <c r="C277" t="s">
        <v>11</v>
      </c>
      <c r="D277">
        <v>2023</v>
      </c>
      <c r="E277" t="s">
        <v>30</v>
      </c>
      <c r="F277" t="s">
        <v>21</v>
      </c>
      <c r="G277" t="s">
        <v>34</v>
      </c>
      <c r="H277">
        <v>4716.8500000000004</v>
      </c>
      <c r="I277">
        <v>6</v>
      </c>
      <c r="J277">
        <v>635.04999999999995</v>
      </c>
    </row>
    <row r="278" spans="1:10" x14ac:dyDescent="0.25">
      <c r="A278" t="s">
        <v>310</v>
      </c>
      <c r="B278">
        <v>45522</v>
      </c>
      <c r="C278" t="s">
        <v>16</v>
      </c>
      <c r="D278">
        <v>2024</v>
      </c>
      <c r="E278" t="s">
        <v>12</v>
      </c>
      <c r="F278" t="s">
        <v>13</v>
      </c>
      <c r="G278" t="s">
        <v>14</v>
      </c>
      <c r="H278">
        <v>923.69</v>
      </c>
      <c r="I278">
        <v>6</v>
      </c>
      <c r="J278">
        <v>124.06</v>
      </c>
    </row>
    <row r="279" spans="1:10" x14ac:dyDescent="0.25">
      <c r="A279" t="s">
        <v>311</v>
      </c>
      <c r="B279">
        <v>45628</v>
      </c>
      <c r="C279" t="s">
        <v>27</v>
      </c>
      <c r="D279">
        <v>2024</v>
      </c>
      <c r="E279" t="s">
        <v>30</v>
      </c>
      <c r="F279" t="s">
        <v>21</v>
      </c>
      <c r="G279" t="s">
        <v>25</v>
      </c>
      <c r="H279">
        <v>8110.48</v>
      </c>
      <c r="I279">
        <v>8</v>
      </c>
      <c r="J279">
        <v>785.04</v>
      </c>
    </row>
    <row r="280" spans="1:10" x14ac:dyDescent="0.25">
      <c r="A280" t="s">
        <v>312</v>
      </c>
      <c r="B280">
        <v>44991</v>
      </c>
      <c r="C280" t="s">
        <v>68</v>
      </c>
      <c r="D280">
        <v>2023</v>
      </c>
      <c r="E280" t="s">
        <v>20</v>
      </c>
      <c r="F280" t="s">
        <v>21</v>
      </c>
      <c r="G280" t="s">
        <v>25</v>
      </c>
      <c r="H280">
        <v>461.39</v>
      </c>
      <c r="I280">
        <v>8</v>
      </c>
      <c r="J280">
        <v>48.85</v>
      </c>
    </row>
    <row r="281" spans="1:10" x14ac:dyDescent="0.25">
      <c r="A281" t="s">
        <v>313</v>
      </c>
      <c r="B281">
        <v>45250</v>
      </c>
      <c r="C281" t="s">
        <v>58</v>
      </c>
      <c r="D281">
        <v>2023</v>
      </c>
      <c r="E281" t="s">
        <v>20</v>
      </c>
      <c r="F281" t="s">
        <v>21</v>
      </c>
      <c r="G281" t="s">
        <v>14</v>
      </c>
      <c r="H281">
        <v>3155.82</v>
      </c>
      <c r="I281">
        <v>5</v>
      </c>
      <c r="J281">
        <v>422</v>
      </c>
    </row>
    <row r="282" spans="1:10" x14ac:dyDescent="0.25">
      <c r="A282" t="s">
        <v>314</v>
      </c>
      <c r="B282">
        <v>45186</v>
      </c>
      <c r="C282" t="s">
        <v>40</v>
      </c>
      <c r="D282">
        <v>2023</v>
      </c>
      <c r="E282" t="s">
        <v>33</v>
      </c>
      <c r="F282" t="s">
        <v>21</v>
      </c>
      <c r="G282" t="s">
        <v>28</v>
      </c>
      <c r="H282">
        <v>714.77</v>
      </c>
      <c r="I282">
        <v>1</v>
      </c>
      <c r="J282">
        <v>607.57000000000005</v>
      </c>
    </row>
    <row r="283" spans="1:10" x14ac:dyDescent="0.25">
      <c r="A283" t="s">
        <v>315</v>
      </c>
      <c r="B283">
        <v>45598</v>
      </c>
      <c r="C283" t="s">
        <v>58</v>
      </c>
      <c r="D283">
        <v>2024</v>
      </c>
      <c r="E283" t="s">
        <v>30</v>
      </c>
      <c r="F283" t="s">
        <v>21</v>
      </c>
      <c r="G283" t="s">
        <v>14</v>
      </c>
      <c r="H283">
        <v>1985.73</v>
      </c>
      <c r="I283">
        <v>6</v>
      </c>
      <c r="J283">
        <v>233.11</v>
      </c>
    </row>
    <row r="284" spans="1:10" x14ac:dyDescent="0.25">
      <c r="A284" t="s">
        <v>316</v>
      </c>
      <c r="B284">
        <v>45377</v>
      </c>
      <c r="C284" t="s">
        <v>68</v>
      </c>
      <c r="D284">
        <v>2024</v>
      </c>
      <c r="E284" t="s">
        <v>24</v>
      </c>
      <c r="F284" t="s">
        <v>13</v>
      </c>
      <c r="G284" t="s">
        <v>28</v>
      </c>
      <c r="H284">
        <v>2339.06</v>
      </c>
      <c r="I284">
        <v>7</v>
      </c>
      <c r="J284">
        <v>284.45</v>
      </c>
    </row>
    <row r="285" spans="1:10" x14ac:dyDescent="0.25">
      <c r="A285" t="s">
        <v>317</v>
      </c>
      <c r="B285">
        <v>45303</v>
      </c>
      <c r="C285" t="s">
        <v>11</v>
      </c>
      <c r="D285">
        <v>2024</v>
      </c>
      <c r="E285" t="s">
        <v>12</v>
      </c>
      <c r="F285" t="s">
        <v>13</v>
      </c>
      <c r="G285" t="s">
        <v>28</v>
      </c>
      <c r="H285">
        <v>2325.42</v>
      </c>
      <c r="I285">
        <v>9</v>
      </c>
      <c r="J285">
        <v>228.04</v>
      </c>
    </row>
    <row r="286" spans="1:10" x14ac:dyDescent="0.25">
      <c r="A286" t="s">
        <v>318</v>
      </c>
      <c r="B286">
        <v>45367</v>
      </c>
      <c r="C286" t="s">
        <v>68</v>
      </c>
      <c r="D286">
        <v>2024</v>
      </c>
      <c r="E286" t="s">
        <v>24</v>
      </c>
      <c r="F286" t="s">
        <v>13</v>
      </c>
      <c r="G286" t="s">
        <v>14</v>
      </c>
      <c r="H286">
        <v>9332.68</v>
      </c>
      <c r="I286">
        <v>10</v>
      </c>
      <c r="J286">
        <v>796.18</v>
      </c>
    </row>
    <row r="287" spans="1:10" x14ac:dyDescent="0.25">
      <c r="A287" t="s">
        <v>319</v>
      </c>
      <c r="B287">
        <v>45032</v>
      </c>
      <c r="C287" t="s">
        <v>23</v>
      </c>
      <c r="D287">
        <v>2023</v>
      </c>
      <c r="E287" t="s">
        <v>30</v>
      </c>
      <c r="F287" t="s">
        <v>21</v>
      </c>
      <c r="G287" t="s">
        <v>34</v>
      </c>
      <c r="H287">
        <v>671.94</v>
      </c>
      <c r="I287">
        <v>2</v>
      </c>
      <c r="J287">
        <v>275.77999999999997</v>
      </c>
    </row>
    <row r="288" spans="1:10" x14ac:dyDescent="0.25">
      <c r="A288" t="s">
        <v>320</v>
      </c>
      <c r="B288">
        <v>45097</v>
      </c>
      <c r="C288" t="s">
        <v>84</v>
      </c>
      <c r="D288">
        <v>2023</v>
      </c>
      <c r="E288" t="s">
        <v>24</v>
      </c>
      <c r="F288" t="s">
        <v>13</v>
      </c>
      <c r="G288" t="s">
        <v>28</v>
      </c>
      <c r="H288">
        <v>2628.92</v>
      </c>
      <c r="I288">
        <v>8</v>
      </c>
      <c r="J288">
        <v>294.20999999999998</v>
      </c>
    </row>
    <row r="289" spans="1:10" x14ac:dyDescent="0.25">
      <c r="A289" t="s">
        <v>321</v>
      </c>
      <c r="B289">
        <v>45208</v>
      </c>
      <c r="C289" t="s">
        <v>42</v>
      </c>
      <c r="D289">
        <v>2023</v>
      </c>
      <c r="E289" t="s">
        <v>30</v>
      </c>
      <c r="F289" t="s">
        <v>21</v>
      </c>
      <c r="G289" t="s">
        <v>28</v>
      </c>
      <c r="H289">
        <v>106.41</v>
      </c>
      <c r="I289">
        <v>1</v>
      </c>
      <c r="J289">
        <v>78.53</v>
      </c>
    </row>
    <row r="290" spans="1:10" x14ac:dyDescent="0.25">
      <c r="A290" t="s">
        <v>322</v>
      </c>
      <c r="B290">
        <v>44958</v>
      </c>
      <c r="C290" t="s">
        <v>32</v>
      </c>
      <c r="D290">
        <v>2023</v>
      </c>
      <c r="E290" t="s">
        <v>30</v>
      </c>
      <c r="F290" t="s">
        <v>21</v>
      </c>
      <c r="G290" t="s">
        <v>25</v>
      </c>
      <c r="H290">
        <v>2805.38</v>
      </c>
      <c r="I290">
        <v>3</v>
      </c>
      <c r="J290">
        <v>681.96</v>
      </c>
    </row>
    <row r="291" spans="1:10" x14ac:dyDescent="0.25">
      <c r="A291" t="s">
        <v>323</v>
      </c>
      <c r="B291">
        <v>45056</v>
      </c>
      <c r="C291" t="s">
        <v>56</v>
      </c>
      <c r="D291">
        <v>2023</v>
      </c>
      <c r="E291" t="s">
        <v>24</v>
      </c>
      <c r="F291" t="s">
        <v>13</v>
      </c>
      <c r="G291" t="s">
        <v>14</v>
      </c>
      <c r="H291">
        <v>554.30999999999995</v>
      </c>
      <c r="I291">
        <v>2</v>
      </c>
      <c r="J291">
        <v>204.08</v>
      </c>
    </row>
    <row r="292" spans="1:10" x14ac:dyDescent="0.25">
      <c r="A292" t="s">
        <v>324</v>
      </c>
      <c r="B292">
        <v>45507</v>
      </c>
      <c r="C292" t="s">
        <v>16</v>
      </c>
      <c r="D292">
        <v>2024</v>
      </c>
      <c r="E292" t="s">
        <v>30</v>
      </c>
      <c r="F292" t="s">
        <v>21</v>
      </c>
      <c r="G292" t="s">
        <v>28</v>
      </c>
      <c r="H292">
        <v>674.8</v>
      </c>
      <c r="I292">
        <v>1</v>
      </c>
      <c r="J292">
        <v>491.97</v>
      </c>
    </row>
    <row r="293" spans="1:10" x14ac:dyDescent="0.25">
      <c r="A293" t="s">
        <v>325</v>
      </c>
      <c r="B293">
        <v>45381</v>
      </c>
      <c r="C293" t="s">
        <v>68</v>
      </c>
      <c r="D293">
        <v>2024</v>
      </c>
      <c r="E293" t="s">
        <v>30</v>
      </c>
      <c r="F293" t="s">
        <v>21</v>
      </c>
      <c r="G293" t="s">
        <v>34</v>
      </c>
      <c r="H293">
        <v>1226.94</v>
      </c>
      <c r="I293">
        <v>2</v>
      </c>
      <c r="J293">
        <v>467.66</v>
      </c>
    </row>
    <row r="294" spans="1:10" x14ac:dyDescent="0.25">
      <c r="A294" t="s">
        <v>326</v>
      </c>
      <c r="B294">
        <v>45592</v>
      </c>
      <c r="C294" t="s">
        <v>42</v>
      </c>
      <c r="D294">
        <v>2024</v>
      </c>
      <c r="E294" t="s">
        <v>24</v>
      </c>
      <c r="F294" t="s">
        <v>13</v>
      </c>
      <c r="G294" t="s">
        <v>34</v>
      </c>
      <c r="H294">
        <v>1229.56</v>
      </c>
      <c r="I294">
        <v>5</v>
      </c>
      <c r="J294">
        <v>214.7</v>
      </c>
    </row>
    <row r="295" spans="1:10" x14ac:dyDescent="0.25">
      <c r="A295" t="s">
        <v>327</v>
      </c>
      <c r="B295">
        <v>45438</v>
      </c>
      <c r="C295" t="s">
        <v>56</v>
      </c>
      <c r="D295">
        <v>2024</v>
      </c>
      <c r="E295" t="s">
        <v>12</v>
      </c>
      <c r="F295" t="s">
        <v>13</v>
      </c>
      <c r="G295" t="s">
        <v>25</v>
      </c>
      <c r="H295">
        <v>3837.1</v>
      </c>
      <c r="I295">
        <v>9</v>
      </c>
      <c r="J295">
        <v>321.85000000000002</v>
      </c>
    </row>
    <row r="296" spans="1:10" x14ac:dyDescent="0.25">
      <c r="A296" t="s">
        <v>328</v>
      </c>
      <c r="B296">
        <v>45647</v>
      </c>
      <c r="C296" t="s">
        <v>27</v>
      </c>
      <c r="D296">
        <v>2024</v>
      </c>
      <c r="E296" t="s">
        <v>30</v>
      </c>
      <c r="F296" t="s">
        <v>21</v>
      </c>
      <c r="G296" t="s">
        <v>34</v>
      </c>
      <c r="H296">
        <v>2015.62</v>
      </c>
      <c r="I296">
        <v>8</v>
      </c>
      <c r="J296">
        <v>187.36</v>
      </c>
    </row>
    <row r="297" spans="1:10" x14ac:dyDescent="0.25">
      <c r="A297" t="s">
        <v>329</v>
      </c>
      <c r="B297">
        <v>45131</v>
      </c>
      <c r="C297" t="s">
        <v>19</v>
      </c>
      <c r="D297">
        <v>2023</v>
      </c>
      <c r="E297" t="s">
        <v>12</v>
      </c>
      <c r="F297" t="s">
        <v>13</v>
      </c>
      <c r="G297" t="s">
        <v>28</v>
      </c>
      <c r="H297">
        <v>284.37</v>
      </c>
      <c r="I297">
        <v>2</v>
      </c>
      <c r="J297">
        <v>125.87</v>
      </c>
    </row>
    <row r="298" spans="1:10" x14ac:dyDescent="0.25">
      <c r="A298" t="s">
        <v>330</v>
      </c>
      <c r="B298">
        <v>45016</v>
      </c>
      <c r="C298" t="s">
        <v>68</v>
      </c>
      <c r="D298">
        <v>2023</v>
      </c>
      <c r="E298" t="s">
        <v>20</v>
      </c>
      <c r="F298" t="s">
        <v>21</v>
      </c>
      <c r="G298" t="s">
        <v>28</v>
      </c>
      <c r="H298">
        <v>4491.2</v>
      </c>
      <c r="I298">
        <v>6</v>
      </c>
      <c r="J298">
        <v>540.91999999999996</v>
      </c>
    </row>
    <row r="299" spans="1:10" x14ac:dyDescent="0.25">
      <c r="A299" t="s">
        <v>331</v>
      </c>
      <c r="B299">
        <v>45234</v>
      </c>
      <c r="C299" t="s">
        <v>58</v>
      </c>
      <c r="D299">
        <v>2023</v>
      </c>
      <c r="E299" t="s">
        <v>33</v>
      </c>
      <c r="F299" t="s">
        <v>21</v>
      </c>
      <c r="G299" t="s">
        <v>34</v>
      </c>
      <c r="H299">
        <v>2538.2800000000002</v>
      </c>
      <c r="I299">
        <v>3</v>
      </c>
      <c r="J299">
        <v>575.21</v>
      </c>
    </row>
    <row r="300" spans="1:10" x14ac:dyDescent="0.25">
      <c r="A300" t="s">
        <v>332</v>
      </c>
      <c r="B300">
        <v>45297</v>
      </c>
      <c r="C300" t="s">
        <v>11</v>
      </c>
      <c r="D300">
        <v>2024</v>
      </c>
      <c r="E300" t="s">
        <v>12</v>
      </c>
      <c r="F300" t="s">
        <v>13</v>
      </c>
      <c r="G300" t="s">
        <v>25</v>
      </c>
      <c r="H300">
        <v>2620.85</v>
      </c>
      <c r="I300">
        <v>9</v>
      </c>
      <c r="J300">
        <v>194.91</v>
      </c>
    </row>
    <row r="301" spans="1:10" x14ac:dyDescent="0.25">
      <c r="A301" t="s">
        <v>333</v>
      </c>
      <c r="B301">
        <v>45432</v>
      </c>
      <c r="C301" t="s">
        <v>56</v>
      </c>
      <c r="D301">
        <v>2024</v>
      </c>
      <c r="E301" t="s">
        <v>20</v>
      </c>
      <c r="F301" t="s">
        <v>21</v>
      </c>
      <c r="G301" t="s">
        <v>25</v>
      </c>
      <c r="H301">
        <v>400.67</v>
      </c>
      <c r="I301">
        <v>1</v>
      </c>
      <c r="J301">
        <v>301.5</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CAC88-FED7-425B-BDFF-D71D66762E5A}">
  <dimension ref="A1:S32"/>
  <sheetViews>
    <sheetView topLeftCell="A16" zoomScale="70" zoomScaleNormal="70" workbookViewId="0">
      <selection activeCell="J35" sqref="J35"/>
    </sheetView>
  </sheetViews>
  <sheetFormatPr defaultRowHeight="15" x14ac:dyDescent="0.25"/>
  <cols>
    <col min="1" max="1" width="20" bestFit="1" customWidth="1"/>
    <col min="2" max="2" width="21.7109375" bestFit="1" customWidth="1"/>
    <col min="3" max="3" width="14.42578125" bestFit="1" customWidth="1"/>
    <col min="4" max="4" width="15" bestFit="1" customWidth="1"/>
    <col min="5" max="5" width="16" bestFit="1" customWidth="1"/>
    <col min="6" max="6" width="17.85546875" bestFit="1" customWidth="1"/>
    <col min="7" max="7" width="21.7109375" bestFit="1" customWidth="1"/>
    <col min="8" max="8" width="11.42578125" bestFit="1" customWidth="1"/>
    <col min="9" max="9" width="15" bestFit="1" customWidth="1"/>
    <col min="10" max="10" width="13.140625" bestFit="1" customWidth="1"/>
    <col min="11" max="11" width="17.85546875" bestFit="1" customWidth="1"/>
    <col min="12" max="12" width="21.7109375" bestFit="1" customWidth="1"/>
    <col min="13" max="13" width="11.42578125" bestFit="1" customWidth="1"/>
    <col min="14" max="14" width="15" bestFit="1" customWidth="1"/>
    <col min="15" max="15" width="20" bestFit="1" customWidth="1"/>
    <col min="16" max="16" width="21.7109375" bestFit="1" customWidth="1"/>
    <col min="17" max="17" width="7.42578125" bestFit="1" customWidth="1"/>
    <col min="18" max="18" width="15" bestFit="1" customWidth="1"/>
    <col min="19" max="23" width="13.140625" bestFit="1" customWidth="1"/>
    <col min="24" max="24" width="10.28515625" bestFit="1" customWidth="1"/>
    <col min="25" max="29" width="13.140625" bestFit="1" customWidth="1"/>
    <col min="30" max="30" width="11.7109375" bestFit="1" customWidth="1"/>
    <col min="31" max="35" width="13.140625" bestFit="1" customWidth="1"/>
    <col min="36" max="36" width="11.7109375" bestFit="1" customWidth="1"/>
    <col min="37" max="47" width="13.140625" bestFit="1" customWidth="1"/>
    <col min="48" max="48" width="15" bestFit="1" customWidth="1"/>
  </cols>
  <sheetData>
    <row r="1" spans="1:19" x14ac:dyDescent="0.25">
      <c r="A1" s="2" t="s">
        <v>334</v>
      </c>
      <c r="B1" s="8" t="s">
        <v>336</v>
      </c>
      <c r="C1" t="s">
        <v>338</v>
      </c>
      <c r="D1" t="s">
        <v>337</v>
      </c>
      <c r="E1" t="s">
        <v>340</v>
      </c>
    </row>
    <row r="2" spans="1:19" x14ac:dyDescent="0.25">
      <c r="A2" s="3">
        <v>2023</v>
      </c>
      <c r="B2" s="8">
        <v>57541.749999999985</v>
      </c>
      <c r="C2" s="5">
        <v>724</v>
      </c>
      <c r="D2" s="8">
        <v>365643.99000000028</v>
      </c>
      <c r="E2" s="8">
        <v>308102.24000000028</v>
      </c>
      <c r="F2" s="8"/>
      <c r="M2" t="s">
        <v>357</v>
      </c>
    </row>
    <row r="3" spans="1:19" x14ac:dyDescent="0.25">
      <c r="A3" s="3">
        <v>2024</v>
      </c>
      <c r="B3" s="8">
        <v>63978.150000000031</v>
      </c>
      <c r="C3" s="5">
        <v>899</v>
      </c>
      <c r="D3" s="8">
        <v>475604.68999999954</v>
      </c>
      <c r="E3" s="8">
        <v>411626.53999999951</v>
      </c>
      <c r="F3" s="8"/>
      <c r="M3" s="2" t="s">
        <v>336</v>
      </c>
      <c r="N3" s="2" t="s">
        <v>349</v>
      </c>
    </row>
    <row r="4" spans="1:19" x14ac:dyDescent="0.25">
      <c r="A4" s="3" t="s">
        <v>335</v>
      </c>
      <c r="B4" s="8">
        <v>121519.90000000002</v>
      </c>
      <c r="C4" s="5">
        <v>1623</v>
      </c>
      <c r="D4" s="8">
        <v>841248.67999999982</v>
      </c>
      <c r="E4" s="8">
        <v>719728.78000000084</v>
      </c>
      <c r="F4" s="8"/>
      <c r="G4" s="1" t="s">
        <v>339</v>
      </c>
      <c r="H4" s="1"/>
      <c r="I4" s="1"/>
      <c r="J4" s="1"/>
      <c r="M4" s="2" t="s">
        <v>334</v>
      </c>
      <c r="N4">
        <v>2023</v>
      </c>
      <c r="O4">
        <v>2024</v>
      </c>
      <c r="P4" t="s">
        <v>335</v>
      </c>
    </row>
    <row r="5" spans="1:19" x14ac:dyDescent="0.25">
      <c r="G5" t="s">
        <v>341</v>
      </c>
      <c r="H5" t="s">
        <v>345</v>
      </c>
      <c r="I5" t="s">
        <v>346</v>
      </c>
      <c r="J5" t="s">
        <v>347</v>
      </c>
      <c r="K5" t="s">
        <v>348</v>
      </c>
      <c r="M5" s="3" t="s">
        <v>351</v>
      </c>
      <c r="N5" s="8">
        <v>14858.35</v>
      </c>
      <c r="O5" s="8">
        <v>14980.41</v>
      </c>
      <c r="P5" s="8">
        <v>29838.760000000002</v>
      </c>
    </row>
    <row r="6" spans="1:19" x14ac:dyDescent="0.25">
      <c r="A6">
        <v>3</v>
      </c>
      <c r="G6" t="s">
        <v>342</v>
      </c>
      <c r="H6" s="9">
        <f>GETPIVOTDATA("Sum of Cost",$A$1)</f>
        <v>121519.90000000002</v>
      </c>
      <c r="I6" s="9">
        <f>GETPIVOTDATA("Sum of Cost",$A$1,"Year",2024)</f>
        <v>63978.150000000031</v>
      </c>
      <c r="J6" s="9">
        <f>GETPIVOTDATA("Sum of Cost",$A$1,"Year",2023)</f>
        <v>57541.749999999985</v>
      </c>
      <c r="K6" s="7">
        <f>(I6-J6)/J6</f>
        <v>0.11185617399540415</v>
      </c>
      <c r="L6" t="str">
        <f>IF(K6&gt;0, "▲", "▼")&amp;TEXT(ABS(K6), "0%")&amp; " Vs LY"</f>
        <v>▲11% Vs LY</v>
      </c>
      <c r="M6" s="3" t="s">
        <v>352</v>
      </c>
      <c r="N6" s="8">
        <v>11681.549999999996</v>
      </c>
      <c r="O6" s="8">
        <v>12698.280000000002</v>
      </c>
      <c r="P6" s="8">
        <v>24379.829999999998</v>
      </c>
    </row>
    <row r="7" spans="1:19" x14ac:dyDescent="0.25">
      <c r="G7" t="s">
        <v>343</v>
      </c>
      <c r="H7" s="6">
        <f>GETPIVOTDATA("Sum of Quantity",$A$1)</f>
        <v>1623</v>
      </c>
      <c r="I7" s="6">
        <f>GETPIVOTDATA("Sum of Quantity",$A$1,"Year",2024)</f>
        <v>899</v>
      </c>
      <c r="J7" s="6">
        <f>GETPIVOTDATA("Sum of Quantity",$A$1,"Year",2023)</f>
        <v>724</v>
      </c>
      <c r="K7" s="7">
        <f t="shared" ref="K7:K9" si="0">(I7-J7)/J7</f>
        <v>0.24171270718232044</v>
      </c>
      <c r="L7" t="str">
        <f t="shared" ref="L7:L9" si="1">IF(K7&gt;0, "▲", "▼")&amp;TEXT(ABS(K7), "0%")&amp; " Vs LY"</f>
        <v>▲24% Vs LY</v>
      </c>
      <c r="M7" s="3" t="s">
        <v>353</v>
      </c>
      <c r="N7" s="8">
        <v>15455.970000000003</v>
      </c>
      <c r="O7" s="8">
        <v>19318.900000000001</v>
      </c>
      <c r="P7" s="8">
        <v>34774.870000000003</v>
      </c>
    </row>
    <row r="8" spans="1:19" x14ac:dyDescent="0.25">
      <c r="G8" t="s">
        <v>344</v>
      </c>
      <c r="H8" s="9">
        <f>GETPIVOTDATA("Sum of Sales",$A$1)</f>
        <v>841248.67999999982</v>
      </c>
      <c r="I8" s="9">
        <f>GETPIVOTDATA("Sum of Sales",$A$1,"Year",2024)</f>
        <v>475604.68999999954</v>
      </c>
      <c r="J8" s="9">
        <f>GETPIVOTDATA("Sum of Sales",$A$1,"Year",2023)</f>
        <v>365643.99000000028</v>
      </c>
      <c r="K8" s="7">
        <f t="shared" si="0"/>
        <v>0.30073159413887585</v>
      </c>
      <c r="L8" t="str">
        <f t="shared" si="1"/>
        <v>▲30% Vs LY</v>
      </c>
      <c r="M8" s="3" t="s">
        <v>354</v>
      </c>
      <c r="N8" s="8">
        <v>15545.880000000001</v>
      </c>
      <c r="O8" s="8">
        <v>16980.560000000001</v>
      </c>
      <c r="P8" s="8">
        <v>32526.440000000002</v>
      </c>
    </row>
    <row r="9" spans="1:19" x14ac:dyDescent="0.25">
      <c r="G9" t="s">
        <v>341</v>
      </c>
      <c r="H9" s="9">
        <f>GETPIVOTDATA("Sum of profit",$A$1)</f>
        <v>719728.78000000084</v>
      </c>
      <c r="I9" s="9">
        <f>GETPIVOTDATA("Sum of profit",$A$1,"Year",2024)</f>
        <v>411626.53999999951</v>
      </c>
      <c r="J9" s="9">
        <f>GETPIVOTDATA("Sum of profit",$A$1,"Year",2023)</f>
        <v>308102.24000000028</v>
      </c>
      <c r="K9" s="7">
        <f t="shared" si="0"/>
        <v>0.33600632049932233</v>
      </c>
      <c r="L9" t="str">
        <f t="shared" si="1"/>
        <v>▲34% Vs LY</v>
      </c>
      <c r="M9" s="3" t="s">
        <v>335</v>
      </c>
      <c r="N9" s="8">
        <v>57541.75</v>
      </c>
      <c r="O9" s="8">
        <v>63978.150000000009</v>
      </c>
      <c r="P9" s="8">
        <v>121519.9</v>
      </c>
    </row>
    <row r="10" spans="1:19" x14ac:dyDescent="0.25">
      <c r="A10" t="s">
        <v>355</v>
      </c>
      <c r="F10" t="s">
        <v>361</v>
      </c>
    </row>
    <row r="11" spans="1:19" x14ac:dyDescent="0.25">
      <c r="A11" s="2" t="s">
        <v>337</v>
      </c>
      <c r="B11" s="2" t="s">
        <v>349</v>
      </c>
      <c r="F11" s="2" t="s">
        <v>337</v>
      </c>
      <c r="G11" s="2" t="s">
        <v>349</v>
      </c>
      <c r="K11" t="s">
        <v>358</v>
      </c>
    </row>
    <row r="12" spans="1:19" x14ac:dyDescent="0.25">
      <c r="A12" s="2" t="s">
        <v>334</v>
      </c>
      <c r="B12">
        <v>2023</v>
      </c>
      <c r="C12">
        <v>2024</v>
      </c>
      <c r="D12" t="s">
        <v>335</v>
      </c>
      <c r="F12" s="2" t="s">
        <v>334</v>
      </c>
      <c r="G12">
        <v>2023</v>
      </c>
      <c r="H12">
        <v>2024</v>
      </c>
      <c r="I12" t="s">
        <v>335</v>
      </c>
      <c r="K12" s="2" t="s">
        <v>337</v>
      </c>
      <c r="L12" s="2" t="s">
        <v>349</v>
      </c>
      <c r="O12" t="s">
        <v>356</v>
      </c>
    </row>
    <row r="13" spans="1:19" x14ac:dyDescent="0.25">
      <c r="A13" s="3" t="s">
        <v>11</v>
      </c>
      <c r="B13" s="8">
        <v>29902.450000000004</v>
      </c>
      <c r="C13" s="8">
        <v>35755.53</v>
      </c>
      <c r="D13" s="8">
        <v>65657.98000000001</v>
      </c>
      <c r="F13" s="3" t="s">
        <v>33</v>
      </c>
      <c r="G13" s="8">
        <v>83732.830000000016</v>
      </c>
      <c r="H13" s="8">
        <v>81620.740000000005</v>
      </c>
      <c r="I13" s="8">
        <v>165353.57</v>
      </c>
      <c r="K13" s="2" t="s">
        <v>334</v>
      </c>
      <c r="L13">
        <v>2023</v>
      </c>
      <c r="M13">
        <v>2024</v>
      </c>
      <c r="N13" t="s">
        <v>335</v>
      </c>
      <c r="O13" s="2" t="s">
        <v>338</v>
      </c>
      <c r="P13" s="2" t="s">
        <v>349</v>
      </c>
    </row>
    <row r="14" spans="1:19" x14ac:dyDescent="0.25">
      <c r="A14" s="3" t="s">
        <v>32</v>
      </c>
      <c r="B14" s="8">
        <v>27457.3</v>
      </c>
      <c r="C14" s="8">
        <v>38638.26</v>
      </c>
      <c r="D14" s="8">
        <v>66095.56</v>
      </c>
      <c r="F14" s="3" t="s">
        <v>30</v>
      </c>
      <c r="G14" s="8">
        <v>87038.010000000009</v>
      </c>
      <c r="H14" s="8">
        <v>55919.660000000018</v>
      </c>
      <c r="I14" s="8">
        <v>142957.67000000004</v>
      </c>
      <c r="K14" s="3" t="s">
        <v>351</v>
      </c>
      <c r="L14" s="8">
        <v>109932.46999999999</v>
      </c>
      <c r="M14" s="8">
        <v>110028.64000000001</v>
      </c>
      <c r="N14" s="8">
        <v>219961.11</v>
      </c>
      <c r="O14" s="2" t="s">
        <v>334</v>
      </c>
      <c r="P14">
        <v>2023</v>
      </c>
      <c r="Q14">
        <v>2024</v>
      </c>
      <c r="R14" t="s">
        <v>335</v>
      </c>
    </row>
    <row r="15" spans="1:19" x14ac:dyDescent="0.25">
      <c r="A15" s="3" t="s">
        <v>68</v>
      </c>
      <c r="B15" s="8">
        <v>52572.72</v>
      </c>
      <c r="C15" s="8">
        <v>35634.850000000006</v>
      </c>
      <c r="D15" s="8">
        <v>88207.57</v>
      </c>
      <c r="F15" s="3" t="s">
        <v>17</v>
      </c>
      <c r="G15" s="8">
        <v>63549.779999999984</v>
      </c>
      <c r="H15" s="8">
        <v>64330.260000000024</v>
      </c>
      <c r="I15" s="8">
        <v>127880.04000000001</v>
      </c>
      <c r="K15" s="3" t="s">
        <v>352</v>
      </c>
      <c r="L15" s="8">
        <v>70357.790000000008</v>
      </c>
      <c r="M15" s="8">
        <v>103062.17000000001</v>
      </c>
      <c r="N15" s="8">
        <v>173419.96000000002</v>
      </c>
      <c r="O15" s="3" t="s">
        <v>351</v>
      </c>
      <c r="P15" s="5">
        <v>202</v>
      </c>
      <c r="Q15" s="5">
        <v>216</v>
      </c>
      <c r="R15" s="5">
        <v>418</v>
      </c>
      <c r="S15" s="5"/>
    </row>
    <row r="16" spans="1:19" x14ac:dyDescent="0.25">
      <c r="A16" s="3" t="s">
        <v>23</v>
      </c>
      <c r="B16" s="8">
        <v>36742.660000000003</v>
      </c>
      <c r="C16" s="8">
        <v>58242.11</v>
      </c>
      <c r="D16" s="8">
        <v>94984.77</v>
      </c>
      <c r="F16" s="3" t="s">
        <v>24</v>
      </c>
      <c r="G16" s="8">
        <v>37447.310000000005</v>
      </c>
      <c r="H16" s="8">
        <v>109494.29000000001</v>
      </c>
      <c r="I16" s="8">
        <v>146941.6</v>
      </c>
      <c r="K16" s="3" t="s">
        <v>353</v>
      </c>
      <c r="L16" s="8">
        <v>82404.929999999993</v>
      </c>
      <c r="M16" s="8">
        <v>141176.32000000001</v>
      </c>
      <c r="N16" s="8">
        <v>223581.25</v>
      </c>
      <c r="O16" s="3" t="s">
        <v>352</v>
      </c>
      <c r="P16" s="5">
        <v>174</v>
      </c>
      <c r="Q16" s="5">
        <v>189</v>
      </c>
      <c r="R16" s="5">
        <v>363</v>
      </c>
      <c r="S16" s="5"/>
    </row>
    <row r="17" spans="1:19" x14ac:dyDescent="0.25">
      <c r="A17" s="3" t="s">
        <v>56</v>
      </c>
      <c r="B17" s="8">
        <v>7677.8000000000011</v>
      </c>
      <c r="C17" s="8">
        <v>11831.57</v>
      </c>
      <c r="D17" s="8">
        <v>19509.370000000003</v>
      </c>
      <c r="F17" s="3" t="s">
        <v>20</v>
      </c>
      <c r="G17" s="8">
        <v>42008.6</v>
      </c>
      <c r="H17" s="8">
        <v>105919.48000000004</v>
      </c>
      <c r="I17" s="8">
        <v>147928.08000000005</v>
      </c>
      <c r="K17" s="3" t="s">
        <v>354</v>
      </c>
      <c r="L17" s="8">
        <v>102948.79999999997</v>
      </c>
      <c r="M17" s="8">
        <v>121337.56</v>
      </c>
      <c r="N17" s="8">
        <v>224286.36</v>
      </c>
      <c r="O17" s="3" t="s">
        <v>353</v>
      </c>
      <c r="P17" s="5">
        <v>146</v>
      </c>
      <c r="Q17" s="5">
        <v>252</v>
      </c>
      <c r="R17" s="5">
        <v>398</v>
      </c>
      <c r="S17" s="5"/>
    </row>
    <row r="18" spans="1:19" x14ac:dyDescent="0.25">
      <c r="A18" s="3" t="s">
        <v>84</v>
      </c>
      <c r="B18" s="8">
        <v>25937.33</v>
      </c>
      <c r="C18" s="8">
        <v>32988.49</v>
      </c>
      <c r="D18" s="8">
        <v>58925.82</v>
      </c>
      <c r="F18" s="3" t="s">
        <v>12</v>
      </c>
      <c r="G18" s="8">
        <v>51867.46</v>
      </c>
      <c r="H18" s="8">
        <v>58320.259999999995</v>
      </c>
      <c r="I18" s="8">
        <v>110187.72</v>
      </c>
      <c r="K18" s="3" t="s">
        <v>335</v>
      </c>
      <c r="L18" s="8">
        <v>365643.99</v>
      </c>
      <c r="M18" s="8">
        <v>475604.69</v>
      </c>
      <c r="N18" s="8">
        <v>841248.68</v>
      </c>
      <c r="O18" s="3" t="s">
        <v>354</v>
      </c>
      <c r="P18" s="5">
        <v>202</v>
      </c>
      <c r="Q18" s="5">
        <v>242</v>
      </c>
      <c r="R18" s="5">
        <v>444</v>
      </c>
      <c r="S18" s="5"/>
    </row>
    <row r="19" spans="1:19" x14ac:dyDescent="0.25">
      <c r="A19" s="3" t="s">
        <v>19</v>
      </c>
      <c r="B19" s="8">
        <v>7336.46</v>
      </c>
      <c r="C19" s="8">
        <v>53865.369999999988</v>
      </c>
      <c r="D19" s="8">
        <v>61201.829999999987</v>
      </c>
      <c r="F19" s="3" t="s">
        <v>335</v>
      </c>
      <c r="G19" s="8">
        <v>365643.99</v>
      </c>
      <c r="H19" s="8">
        <v>475604.69000000012</v>
      </c>
      <c r="I19" s="8">
        <v>841248.68</v>
      </c>
      <c r="O19" s="3" t="s">
        <v>335</v>
      </c>
      <c r="P19" s="5">
        <v>724</v>
      </c>
      <c r="Q19" s="5">
        <v>899</v>
      </c>
      <c r="R19" s="5">
        <v>1623</v>
      </c>
      <c r="S19" s="5"/>
    </row>
    <row r="20" spans="1:19" x14ac:dyDescent="0.25">
      <c r="A20" s="3" t="s">
        <v>16</v>
      </c>
      <c r="B20" s="8">
        <v>44929.069999999992</v>
      </c>
      <c r="C20" s="8">
        <v>28180.969999999998</v>
      </c>
      <c r="D20" s="8">
        <v>73110.039999999994</v>
      </c>
      <c r="K20" t="s">
        <v>359</v>
      </c>
      <c r="P20" s="5"/>
      <c r="Q20" s="5"/>
      <c r="R20" s="5"/>
      <c r="S20" s="5"/>
    </row>
    <row r="21" spans="1:19" x14ac:dyDescent="0.25">
      <c r="A21" s="3" t="s">
        <v>40</v>
      </c>
      <c r="B21" s="8">
        <v>30139.4</v>
      </c>
      <c r="C21" s="8">
        <v>59129.979999999996</v>
      </c>
      <c r="D21" s="8">
        <v>89269.38</v>
      </c>
      <c r="F21" t="s">
        <v>360</v>
      </c>
      <c r="K21" s="2" t="s">
        <v>340</v>
      </c>
      <c r="L21" s="2" t="s">
        <v>349</v>
      </c>
    </row>
    <row r="22" spans="1:19" x14ac:dyDescent="0.25">
      <c r="A22" s="3" t="s">
        <v>42</v>
      </c>
      <c r="B22" s="8">
        <v>40537.450000000004</v>
      </c>
      <c r="C22" s="8">
        <v>50680.210000000006</v>
      </c>
      <c r="D22" s="8">
        <v>91217.66</v>
      </c>
      <c r="F22" s="2" t="s">
        <v>337</v>
      </c>
      <c r="G22" s="2" t="s">
        <v>349</v>
      </c>
      <c r="K22" s="2" t="s">
        <v>334</v>
      </c>
      <c r="L22">
        <v>2023</v>
      </c>
      <c r="M22">
        <v>2024</v>
      </c>
      <c r="N22" t="s">
        <v>335</v>
      </c>
    </row>
    <row r="23" spans="1:19" x14ac:dyDescent="0.25">
      <c r="A23" s="3" t="s">
        <v>58</v>
      </c>
      <c r="B23" s="8">
        <v>41939.229999999996</v>
      </c>
      <c r="C23" s="8">
        <v>48022.19</v>
      </c>
      <c r="D23" s="8">
        <v>89961.42</v>
      </c>
      <c r="F23" s="2" t="s">
        <v>334</v>
      </c>
      <c r="G23">
        <v>2023</v>
      </c>
      <c r="H23">
        <v>2024</v>
      </c>
      <c r="I23" t="s">
        <v>335</v>
      </c>
      <c r="K23" s="3" t="s">
        <v>351</v>
      </c>
      <c r="L23" s="8">
        <v>95074.119999999981</v>
      </c>
      <c r="M23" s="8">
        <v>95048.23000000001</v>
      </c>
      <c r="N23" s="8">
        <v>190122.34999999998</v>
      </c>
    </row>
    <row r="24" spans="1:19" x14ac:dyDescent="0.25">
      <c r="A24" s="3" t="s">
        <v>27</v>
      </c>
      <c r="B24" s="8">
        <v>20472.120000000003</v>
      </c>
      <c r="C24" s="8">
        <v>22635.16</v>
      </c>
      <c r="D24" s="8">
        <v>43107.28</v>
      </c>
      <c r="F24" s="3" t="s">
        <v>14</v>
      </c>
      <c r="G24" s="8">
        <v>61994.55999999999</v>
      </c>
      <c r="H24" s="8">
        <v>121472.34000000003</v>
      </c>
      <c r="I24" s="8">
        <v>183466.90000000002</v>
      </c>
      <c r="K24" s="3" t="s">
        <v>352</v>
      </c>
      <c r="L24" s="8">
        <v>58676.240000000013</v>
      </c>
      <c r="M24" s="8">
        <v>90363.890000000014</v>
      </c>
      <c r="N24" s="8">
        <v>149040.13</v>
      </c>
    </row>
    <row r="25" spans="1:19" x14ac:dyDescent="0.25">
      <c r="A25" s="3" t="s">
        <v>335</v>
      </c>
      <c r="B25" s="8">
        <v>365643.99</v>
      </c>
      <c r="C25" s="8">
        <v>475604.68999999994</v>
      </c>
      <c r="D25" s="8">
        <v>841248.68000000017</v>
      </c>
      <c r="F25" s="3" t="s">
        <v>34</v>
      </c>
      <c r="G25" s="8">
        <v>88852.969999999987</v>
      </c>
      <c r="H25" s="8">
        <v>93410.199999999968</v>
      </c>
      <c r="I25" s="8">
        <v>182263.16999999995</v>
      </c>
      <c r="K25" s="3" t="s">
        <v>353</v>
      </c>
      <c r="L25" s="8">
        <v>66948.959999999992</v>
      </c>
      <c r="M25" s="8">
        <v>121857.42000000001</v>
      </c>
      <c r="N25" s="8">
        <v>188806.37999999995</v>
      </c>
    </row>
    <row r="26" spans="1:19" x14ac:dyDescent="0.25">
      <c r="F26" s="3" t="s">
        <v>28</v>
      </c>
      <c r="G26" s="8">
        <v>123927.84999999996</v>
      </c>
      <c r="H26" s="8">
        <v>145397.91999999998</v>
      </c>
      <c r="I26" s="8">
        <v>269325.76999999996</v>
      </c>
      <c r="K26" s="3" t="s">
        <v>354</v>
      </c>
      <c r="L26" s="8">
        <v>87402.919999999969</v>
      </c>
      <c r="M26" s="8">
        <v>104357</v>
      </c>
      <c r="N26" s="8">
        <v>191759.91999999995</v>
      </c>
    </row>
    <row r="27" spans="1:19" x14ac:dyDescent="0.25">
      <c r="F27" s="3" t="s">
        <v>25</v>
      </c>
      <c r="G27" s="8">
        <v>90868.61</v>
      </c>
      <c r="H27" s="8">
        <v>115324.23000000001</v>
      </c>
      <c r="I27" s="8">
        <v>206192.84000000003</v>
      </c>
      <c r="K27" s="3" t="s">
        <v>335</v>
      </c>
      <c r="L27" s="8">
        <v>308102.24000000011</v>
      </c>
      <c r="M27" s="8">
        <v>411626.53999999975</v>
      </c>
      <c r="N27" s="8">
        <v>719728.7799999998</v>
      </c>
    </row>
    <row r="28" spans="1:19" x14ac:dyDescent="0.25">
      <c r="A28" s="2" t="s">
        <v>338</v>
      </c>
      <c r="B28" s="2" t="s">
        <v>349</v>
      </c>
      <c r="F28" s="3" t="s">
        <v>335</v>
      </c>
      <c r="G28" s="8">
        <v>365643.98999999993</v>
      </c>
      <c r="H28" s="8">
        <v>475604.68999999994</v>
      </c>
      <c r="I28" s="8">
        <v>841248.67999999993</v>
      </c>
    </row>
    <row r="29" spans="1:19" x14ac:dyDescent="0.25">
      <c r="A29" s="2" t="s">
        <v>334</v>
      </c>
      <c r="B29" t="s">
        <v>21</v>
      </c>
      <c r="C29" t="s">
        <v>13</v>
      </c>
      <c r="D29" t="s">
        <v>335</v>
      </c>
    </row>
    <row r="30" spans="1:19" x14ac:dyDescent="0.25">
      <c r="A30" s="3">
        <v>2023</v>
      </c>
      <c r="B30" s="4">
        <v>420</v>
      </c>
      <c r="C30" s="4">
        <v>304</v>
      </c>
      <c r="D30" s="4">
        <v>724</v>
      </c>
    </row>
    <row r="31" spans="1:19" x14ac:dyDescent="0.25">
      <c r="A31" s="3">
        <v>2024</v>
      </c>
      <c r="B31" s="4">
        <v>477</v>
      </c>
      <c r="C31" s="4">
        <v>422</v>
      </c>
      <c r="D31" s="4">
        <v>899</v>
      </c>
    </row>
    <row r="32" spans="1:19" x14ac:dyDescent="0.25">
      <c r="A32" s="3" t="s">
        <v>335</v>
      </c>
      <c r="B32" s="4">
        <v>897</v>
      </c>
      <c r="C32" s="4">
        <v>726</v>
      </c>
      <c r="D32" s="4">
        <v>1623</v>
      </c>
    </row>
  </sheetData>
  <mergeCells count="1">
    <mergeCell ref="G4:J4"/>
  </mergeCells>
  <pageMargins left="0.7" right="0.7" top="0.75" bottom="0.75" header="0.3" footer="0.3"/>
  <pageSetup orientation="portrait" r:id="rId10"/>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3FACE-D1FB-4CBD-8098-425B0BED7B6A}">
  <dimension ref="AH13:AI21"/>
  <sheetViews>
    <sheetView showGridLines="0" tabSelected="1" topLeftCell="A6" zoomScale="40" zoomScaleNormal="40" workbookViewId="0">
      <selection activeCell="AL47" sqref="AL47:AL48"/>
    </sheetView>
  </sheetViews>
  <sheetFormatPr defaultRowHeight="15" x14ac:dyDescent="0.25"/>
  <sheetData>
    <row r="13" spans="35:35" x14ac:dyDescent="0.25">
      <c r="AI13" t="s">
        <v>350</v>
      </c>
    </row>
    <row r="21" spans="34:34" x14ac:dyDescent="0.25">
      <c r="AH21" t="s">
        <v>350</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U F A A B Q S w M E F A A C A A g A Q j r Z W h X J o e u m A A A A 9 w A A A B I A H A B D b 2 5 m a W c v U G F j a 2 F n Z S 5 4 b W w g o h g A K K A U A A A A A A A A A A A A A A A A A A A A A A A A A A A A h Y 8 x D o I w G I W v Q r r T l p o Q I T 9 l c H A R Y 2 J i X J t a o R G K o c V y N w e P 5 B X E K O r m + L 7 3 D e / d r z f I h 6 Y O L q q z u j U Z i j B F g T K y P W h T Z q h 3 x 3 C O c g 4 b I U + i V M E o G 5 s O 9 p C h y r l z S o j 3 H v s Z b r u S M E o j s i 9 W W 1 m p R q C P r P / L o T b W C S M V 4 r B 7 j e E M J z G O k j h m m A K Z K B T a f A 0 2 D n 6 2 P x A W f e 3 6 T n F l w v U S y B S B v E / w B 1 B L A w Q U A A I A C A B C O t 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j r Z W o j r P 2 k d A g A A T w U A A B M A H A B G b 3 J t d W x h c y 9 T Z W N 0 a W 9 u M S 5 t I K I Y A C i g F A A A A A A A A A A A A A A A A A A A A A A A A A A A A I V T U a v a M B R + F / w P I X u p E A q y s Y d d f J C q T M b u N u v l M l Q k t m d a b p q M J G W K + N / v S V t v M i 1 b X 9 K c k 5 z v + 8 7 5 Y i C z h Z I k b d b h Q 7 / X 7 5 k D 1 5 C T 9 A B g h 2 R E B N h + j + C X q k p n g J H p M Q M R P y v 9 s l P q J Z o V A u J E S Q v S m o g m n 9 Z P B r R Z P 0 6 f y V M 6 X a w n 6 o 8 U i u d m P d M A u S q 3 Y 8 n F y R a Z 2 Z I J t 9 y A j Y / C H O m A E V k J w Y j V F Q x Y i 1 s z 2 d Y L o j c 0 z q u 5 h X J E m y R l X w q Z t z u 6 u a x c 1 U 1 7 / x 3 9 r l W p L I r 6 D D x H a h T L L P k O a b e Z N h 6 F U I y s 2 u x Y i D T j g m s z c r w 2 g 7 f C y Y H L P d Z d n n 6 D L 7 r U X J p f S p e J E l U p X d J E H S z Y + U y / a f y d T y h K x m P E w t F e G D l T F A D X Y I 7 / d R A r 5 F V m 7 w 4 n e G C v 9 O k u s Y A 9 z v U u n H I B 5 h q V V b k D X c d / V F z a w r o 6 c 2 k / f o g d 9 Q Z B G X t z 4 e L b M J c 4 c K f s K 7 r g Q B 5 5 G X R j n O d N H 6 K b f j F C g / O M A M 8 O z g 4 Q 1 2 E X j d w g X c O 9 A I 8 6 P V r N M w c 7 K 7 S x B I v X + 3 C + N 6 N w Y + g i i x L P H W S W i B e n l m s b b R l 5 H 9 L o l P 8 T u O 4 W / g + u 2 I b 6 X t g A F / D a / S w 8 5 g I k E s 1 J q 8 u j N o k O u Q 3 I r c 5 m R 0 M 5 C 1 D O l N 3 F 6 5 S v f k u D h Y 6 + m r j F 8 E I D I 4 f e 9 X Z 9 c 2 h o y c a E l + 7 X N / z v 8 7 u X 5 Z r R G j u p t A a Z n b z j r w z + z l w G / V 4 h u w k 8 v A J Q S w E C L Q A U A A I A C A B C O t l a F c m h 6 6 Y A A A D 3 A A A A E g A A A A A A A A A A A A A A A A A A A A A A Q 2 9 u Z m l n L 1 B h Y 2 t h Z 2 U u e G 1 s U E s B A i 0 A F A A C A A g A Q j r Z W g / K 6 a u k A A A A 6 Q A A A B M A A A A A A A A A A A A A A A A A 8 g A A A F t D b 2 5 0 Z W 5 0 X 1 R 5 c G V z X S 5 4 b W x Q S w E C L Q A U A A I A C A B C O t l a i O s / a R 0 C A A B P B Q A A E w A A A A A A A A A A A A A A A A D j A Q A A R m 9 y b X V s Y X M v U 2 V j d G l v b j E u b V B L B Q Y A A A A A A w A D A M I A A A B N 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Q E Q A A A A A A A O 4 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h l Z X Q x I i A v P j x F b n R y e S B U e X B l P S J G a W x s Z W R D b 2 1 w b G V 0 Z V J l c 3 V s d F R v V 2 9 y a 3 N o Z W V 0 I i B W Y W x 1 Z T 0 i b D E i I C 8 + P E V u d H J 5 I F R 5 c G U 9 I k F k Z G V k V G 9 E Y X R h T W 9 k Z W w i I F Z h b H V l P S J s M C I g L z 4 8 R W 5 0 c n k g V H l w Z T 0 i R m l s b E N v d W 5 0 I i B W Y W x 1 Z T 0 i b D M w M C I g L z 4 8 R W 5 0 c n k g V H l w Z T 0 i R m l s b E V y c m 9 y Q 2 9 k Z S I g V m F s d W U 9 I n N V b m t u b 3 d u I i A v P j x F b n R y e S B U e X B l P S J G a W x s R X J y b 3 J D b 3 V u d C I g V m F s d W U 9 I m w w I i A v P j x F b n R y e S B U e X B l P S J G a W x s T G F z d F V w Z G F 0 Z W Q i I F Z h b H V l P S J k M j A y N S 0 w N i 0 y N V Q x N D o x O D o w N S 4 2 N j U 2 N z Q y W i I g L z 4 8 R W 5 0 c n k g V H l w Z T 0 i R m l s b E N v b H V t b l R 5 c G V z I i B W Y W x 1 Z T 0 i c 0 J n a 0 d B d 1 l H Q m h F R E V R P T 0 i I C 8 + P E V u d H J 5 I F R 5 c G U 9 I k Z p b G x D b 2 x 1 b W 5 O Y W 1 l c y I g V m F s d W U 9 I n N b J n F 1 b 3 Q 7 T 3 J k Z X J J R C Z x d W 9 0 O y w m c X V v d D t E Y X R l J n F 1 b 3 Q 7 L C Z x d W 9 0 O 0 1 v b n R o J n F 1 b 3 Q 7 L C Z x d W 9 0 O 1 l l Y X I m c X V v d D s s J n F 1 b 3 Q 7 U H J v Z H V j d C Z x d W 9 0 O y w m c X V v d D t D Y X R l Z 2 9 y e S Z x d W 9 0 O y w m c X V v d D t S Z W d p b 2 4 m c X V v d D s s J n F 1 b 3 Q 7 U 2 F s Z X M m c X V v d D s s J n F 1 b 3 Q 7 U X V h b n R p d H k m c X V v d D s s J n F 1 b 3 Q 7 Q 2 9 z d 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T a G V l d D E v Q 2 h h b m d l Z C B U e X B l L n t P c m R l c k l E L D B 9 J n F 1 b 3 Q 7 L C Z x d W 9 0 O 1 N l Y 3 R p b 2 4 x L 1 N o Z W V 0 M S 9 D a G F u Z 2 V k I F R 5 c G U u e 0 R h d G U s M X 0 m c X V v d D s s J n F 1 b 3 Q 7 U 2 V j d G l v b j E v U 2 h l Z X Q x L 0 V 4 d H J h Y 3 R l Z C B G a X J z d C B D a G F y Y W N 0 Z X J z L n t N b 2 5 0 a C B O Y W 1 l L D h 9 J n F 1 b 3 Q 7 L C Z x d W 9 0 O 1 N l Y 3 R p b 2 4 x L 1 N o Z W V 0 M S 9 J b n N l c n R l Z C B Z Z W F y L n t Z Z W F y L D l 9 J n F 1 b 3 Q 7 L C Z x d W 9 0 O 1 N l Y 3 R p b 2 4 x L 1 N o Z W V 0 M S 9 D a G F u Z 2 V k I F R 5 c G U u e 1 B y b 2 R 1 Y 3 Q s M n 0 m c X V v d D s s J n F 1 b 3 Q 7 U 2 V j d G l v b j E v U 2 h l Z X Q x L 0 N o Y W 5 n Z W Q g V H l w Z S 5 7 Q 2 F 0 Z W d v c n k s M 3 0 m c X V v d D s s J n F 1 b 3 Q 7 U 2 V j d G l v b j E v U 2 h l Z X Q x L 0 N o Y W 5 n Z W Q g V H l w Z S 5 7 U m V n a W 9 u L D R 9 J n F 1 b 3 Q 7 L C Z x d W 9 0 O 1 N l Y 3 R p b 2 4 x L 1 N o Z W V 0 M S 9 D a G F u Z 2 V k I F R 5 c G U x L n t T Y W x l c y w 3 f S Z x d W 9 0 O y w m c X V v d D t T Z W N 0 a W 9 u M S 9 T a G V l d D E v Q 2 h h b m d l Z C B U e X B l L n t R d W F u d G l 0 e S w 2 f S Z x d W 9 0 O y w m c X V v d D t T Z W N 0 a W 9 u M S 9 T a G V l d D E v Q 2 h h b m d l Z C B U e X B l M S 5 7 Q 2 9 z d C w 5 f S Z x d W 9 0 O 1 0 s J n F 1 b 3 Q 7 Q 2 9 s d W 1 u Q 2 9 1 b n Q m c X V v d D s 6 M T A s J n F 1 b 3 Q 7 S 2 V 5 Q 2 9 s d W 1 u T m F t Z X M m c X V v d D s 6 W 1 0 s J n F 1 b 3 Q 7 Q 2 9 s d W 1 u S W R l b n R p d G l l c y Z x d W 9 0 O z p b J n F 1 b 3 Q 7 U 2 V j d G l v b j E v U 2 h l Z X Q x L 0 N o Y W 5 n Z W Q g V H l w Z S 5 7 T 3 J k Z X J J R C w w f S Z x d W 9 0 O y w m c X V v d D t T Z W N 0 a W 9 u M S 9 T a G V l d D E v Q 2 h h b m d l Z C B U e X B l L n t E Y X R l L D F 9 J n F 1 b 3 Q 7 L C Z x d W 9 0 O 1 N l Y 3 R p b 2 4 x L 1 N o Z W V 0 M S 9 F e H R y Y W N 0 Z W Q g R m l y c 3 Q g Q 2 h h c m F j d G V y c y 5 7 T W 9 u d G g g T m F t Z S w 4 f S Z x d W 9 0 O y w m c X V v d D t T Z W N 0 a W 9 u M S 9 T a G V l d D E v S W 5 z Z X J 0 Z W Q g W W V h c i 5 7 W W V h c i w 5 f S Z x d W 9 0 O y w m c X V v d D t T Z W N 0 a W 9 u M S 9 T a G V l d D E v Q 2 h h b m d l Z C B U e X B l L n t Q c m 9 k d W N 0 L D J 9 J n F 1 b 3 Q 7 L C Z x d W 9 0 O 1 N l Y 3 R p b 2 4 x L 1 N o Z W V 0 M S 9 D a G F u Z 2 V k I F R 5 c G U u e 0 N h d G V n b 3 J 5 L D N 9 J n F 1 b 3 Q 7 L C Z x d W 9 0 O 1 N l Y 3 R p b 2 4 x L 1 N o Z W V 0 M S 9 D a G F u Z 2 V k I F R 5 c G U u e 1 J l Z 2 l v b i w 0 f S Z x d W 9 0 O y w m c X V v d D t T Z W N 0 a W 9 u M S 9 T a G V l d D E v Q 2 h h b m d l Z C B U e X B l M S 5 7 U 2 F s Z X M s N 3 0 m c X V v d D s s J n F 1 b 3 Q 7 U 2 V j d G l v b j E v U 2 h l Z X Q x L 0 N o Y W 5 n Z W Q g V H l w Z S 5 7 U X V h b n R p d H k s N n 0 m c X V v d D s s J n F 1 b 3 Q 7 U 2 V j d G l v b j E v U 2 h l Z X Q x L 0 N o Y W 5 n Z W Q g V H l w Z T E u e 0 N v c 3 Q s O X 0 m c X V v d D t d L C Z x d W 9 0 O 1 J l b G F 0 a W 9 u c 2 h p c E l u Z m 8 m c X V v d D s 6 W 1 1 9 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w v S X R l b V B h d G g + P C 9 J d G V t T G 9 j Y X R p b 2 4 + P F N 0 Y W J s Z U V u d H J p Z X M g L z 4 8 L 0 l 0 Z W 0 + P E l 0 Z W 0 + P E l 0 Z W 1 M b 2 N h d G l v b j 4 8 S X R l b V R 5 c G U + R m 9 y b X V s Y T w v S X R l b V R 5 c G U + P E l 0 Z W 1 Q Y X R o P l N l Y 3 R p b 2 4 x L 1 N o Z W V 0 M S 9 J b n N l c n R l Z C U y M E 1 v b n R o J T I w T m F t Z T w v S X R l b V B h d G g + P C 9 J d G V t T G 9 j Y X R p b 2 4 + P F N 0 Y W J s Z U V u d H J p Z X M g L z 4 8 L 0 l 0 Z W 0 + P E l 0 Z W 0 + P E l 0 Z W 1 M b 2 N h d G l v b j 4 8 S X R l b V R 5 c G U + R m 9 y b X V s Y T w v S X R l b V R 5 c G U + P E l 0 Z W 1 Q Y X R o P l N l Y 3 R p b 2 4 x L 1 N o Z W V 0 M S 9 F e H R y Y W N 0 Z W Q l M j B G a X J z d C U y M E N o Y X J h Y 3 R l c n M 8 L 0 l 0 Z W 1 Q Y X R o P j w v S X R l b U x v Y 2 F 0 a W 9 u P j x T d G F i b G V F b n R y a W V z I C 8 + P C 9 J d G V t P j x J d G V t P j x J d G V t T G 9 j Y X R p b 2 4 + P E l 0 Z W 1 U e X B l P k Z v c m 1 1 b G E 8 L 0 l 0 Z W 1 U e X B l P j x J d G V t U G F 0 a D 5 T Z W N 0 a W 9 u M S 9 T a G V l d D E v S W 5 z Z X J 0 Z W Q l M j B Z Z W F y P C 9 J d G V t U G F 0 a D 4 8 L 0 l 0 Z W 1 M b 2 N h d G l v b j 4 8 U 3 R h Y m x l R W 5 0 c m l l c y A v P j w v S X R l b T 4 8 S X R l b T 4 8 S X R l b U x v Y 2 F 0 a W 9 u P j x J d G V t V H l w Z T 5 G b 3 J t d W x h P C 9 J d G V t V H l w Z T 4 8 S X R l b V B h d G g + U 2 V j d G l v b j E v U 2 h l Z X Q x L 1 J l b m F t Z W Q l M j B D b 2 x 1 b W 5 z P C 9 J d G V t U G F 0 a D 4 8 L 0 l 0 Z W 1 M b 2 N h d G l v b j 4 8 U 3 R h Y m x l R W 5 0 c m l l c y A v P j w v S X R l b T 4 8 S X R l b T 4 8 S X R l b U x v Y 2 F 0 a W 9 u P j x J d G V t V H l w Z T 5 G b 3 J t d W x h P C 9 J d G V t V H l w Z T 4 8 S X R l b V B h d G g + U 2 V j d G l v b j E v U 2 h l Z X Q x L 1 J l b 3 J k Z X J l Z C U y M E N v b H V t b n M 8 L 0 l 0 Z W 1 Q Y X R o P j w v S X R l b U x v Y 2 F 0 a W 9 u P j x T d G F i b G V F b n R y a W V z I C 8 + P C 9 J d G V t P j x J d G V t P j x J d G V t T G 9 j Y X R p b 2 4 + P E l 0 Z W 1 U e X B l P k Z v c m 1 1 b G E 8 L 0 l 0 Z W 1 U e X B l P j x J d G V t U G F 0 a D 5 T Z W N 0 a W 9 u M S 9 T a G V l d D E v Q 2 h h b m d l Z C U y M F R 5 c G U x P C 9 J d G V t U G F 0 a D 4 8 L 0 l 0 Z W 1 M b 2 N h d G l v b j 4 8 U 3 R h Y m x l R W 5 0 c m l l c y A v P j w v S X R l b T 4 8 L 0 l 0 Z W 1 z P j w v T G 9 j Y W x Q Y W N r Y W d l T W V 0 Y W R h d G F G a W x l P h Y A A A B Q S w U G A A A A A A A A A A A A A A A A A A A A A A A A J g E A A A E A A A D Q j J 3 f A R X R E Y x 6 A M B P w p f r A Q A A A H Z C B A 7 5 B A 5 L l C j V Z b K y V S 4 A A A A A A g A A A A A A E G Y A A A A B A A A g A A A A 6 / h 3 o W u J z j G g 1 8 U 2 k 7 x F m O C 1 v 5 / Q 5 i o 4 E n / 0 V N y b Z L w A A A A A D o A A A A A C A A A g A A A A r U V 5 n k Q 9 T F R 6 Q 8 8 l + G q B R d N E k W J E F I M n s F q 8 c 9 L K W F p Q A A A A G 9 X x / 7 b n 5 K N s Z X C K j G f W d p e w W O K / 4 Q n W A H + N U f c 7 P d Z V d j M d 0 / O m 4 7 D q R t d 4 u P Z f U L 3 8 8 u z Z D 2 j 8 K D c a a C y t J V h H S B 4 / C G m T / 0 U 0 9 j S k U S t A A A A A 9 l R y R O e A + a o R J E 9 J A X I 1 8 y / b L C q 1 r c L U 0 c 6 V y u F Q h 7 I p n c O j E j R 9 H C w g W f 4 F U + 7 P w t Q 6 B c U N U 3 3 Z A V 6 K w x n G 1 A = = < / D a t a M a s h u p > 
</file>

<file path=customXml/itemProps1.xml><?xml version="1.0" encoding="utf-8"?>
<ds:datastoreItem xmlns:ds="http://schemas.openxmlformats.org/officeDocument/2006/customXml" ds:itemID="{AD75A55F-A20B-48C4-BEAE-0278A95765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documents</vt:lpstr>
      <vt:lpstr>calculatons</vt:lpstr>
      <vt:lpstr>dashboard</vt:lpstr>
      <vt:lpstr>costtotal</vt:lpstr>
      <vt:lpstr>costyoy</vt:lpstr>
      <vt:lpstr>profittotal</vt:lpstr>
      <vt:lpstr>profityoy</vt:lpstr>
      <vt:lpstr>quantitytotal</vt:lpstr>
      <vt:lpstr>quantityyoy</vt:lpstr>
      <vt:lpstr>salestotal</vt:lpstr>
      <vt:lpstr>salesyoy</vt:lpstr>
      <vt:lpstr>yoy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oluwafemi</dc:creator>
  <cp:lastModifiedBy>michael oluwafemi</cp:lastModifiedBy>
  <dcterms:created xsi:type="dcterms:W3CDTF">2025-06-25T13:35:34Z</dcterms:created>
  <dcterms:modified xsi:type="dcterms:W3CDTF">2025-06-27T07:45:51Z</dcterms:modified>
</cp:coreProperties>
</file>