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7875"/>
  </bookViews>
  <sheets>
    <sheet name="1.3" sheetId="1" r:id="rId1"/>
    <sheet name="1.3 NAS 17" sheetId="4" r:id="rId2"/>
    <sheet name="Difference" sheetId="5" r:id="rId3"/>
    <sheet name="Sheet2" sheetId="2" r:id="rId4"/>
    <sheet name="Sheet3" sheetId="3" r:id="rId5"/>
  </sheets>
  <externalReferences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C9" i="1"/>
  <c r="H19" i="1"/>
  <c r="H18" i="1"/>
  <c r="H17" i="1"/>
  <c r="H16" i="1"/>
  <c r="H15" i="1"/>
  <c r="H14" i="1"/>
  <c r="H13" i="1" l="1"/>
  <c r="H12" i="1"/>
  <c r="H10" i="1"/>
  <c r="H11" i="1" s="1"/>
  <c r="H9" i="1"/>
  <c r="D18" i="1"/>
  <c r="E18" i="1"/>
  <c r="F18" i="1"/>
  <c r="F18" i="5" s="1"/>
  <c r="G18" i="1"/>
  <c r="G18" i="5" s="1"/>
  <c r="C18" i="1"/>
  <c r="C18" i="5" s="1"/>
  <c r="E16" i="1"/>
  <c r="E16" i="5" s="1"/>
  <c r="F16" i="1"/>
  <c r="G16" i="1"/>
  <c r="G16" i="5" s="1"/>
  <c r="D16" i="1"/>
  <c r="D16" i="5" s="1"/>
  <c r="C16" i="1"/>
  <c r="C16" i="5" s="1"/>
  <c r="D13" i="1"/>
  <c r="D13" i="5" s="1"/>
  <c r="E13" i="1"/>
  <c r="F13" i="1"/>
  <c r="G13" i="1"/>
  <c r="C13" i="1"/>
  <c r="C13" i="5" s="1"/>
  <c r="E13" i="5"/>
  <c r="C12" i="1"/>
  <c r="C12" i="5" s="1"/>
  <c r="G15" i="1"/>
  <c r="F15" i="1"/>
  <c r="F15" i="5" s="1"/>
  <c r="E15" i="1"/>
  <c r="E15" i="5" s="1"/>
  <c r="D15" i="1"/>
  <c r="D15" i="5" s="1"/>
  <c r="C15" i="1"/>
  <c r="C15" i="5" s="1"/>
  <c r="G14" i="1"/>
  <c r="G14" i="5" s="1"/>
  <c r="F14" i="1"/>
  <c r="F14" i="5" s="1"/>
  <c r="E14" i="1"/>
  <c r="D14" i="1"/>
  <c r="D14" i="5" s="1"/>
  <c r="C14" i="1"/>
  <c r="C14" i="5" s="1"/>
  <c r="G12" i="1"/>
  <c r="F12" i="1"/>
  <c r="F12" i="5" s="1"/>
  <c r="E12" i="1"/>
  <c r="E12" i="5" s="1"/>
  <c r="D12" i="1"/>
  <c r="D12" i="5" s="1"/>
  <c r="G10" i="1"/>
  <c r="G10" i="5" s="1"/>
  <c r="F10" i="1"/>
  <c r="E10" i="1"/>
  <c r="E10" i="5" s="1"/>
  <c r="D10" i="1"/>
  <c r="D10" i="5" s="1"/>
  <c r="C10" i="1"/>
  <c r="C10" i="5" s="1"/>
  <c r="G9" i="1"/>
  <c r="F9" i="1"/>
  <c r="F9" i="5" s="1"/>
  <c r="E9" i="1"/>
  <c r="E9" i="5" s="1"/>
  <c r="D9" i="1"/>
  <c r="D9" i="5" s="1"/>
  <c r="C9" i="5"/>
  <c r="F10" i="5"/>
  <c r="G12" i="5"/>
  <c r="F13" i="5"/>
  <c r="G13" i="5"/>
  <c r="E14" i="5"/>
  <c r="G15" i="5"/>
  <c r="F16" i="5"/>
  <c r="D18" i="5"/>
  <c r="E18" i="5"/>
  <c r="G9" i="5"/>
  <c r="E21" i="4" l="1"/>
  <c r="F21" i="4"/>
  <c r="G21" i="4"/>
  <c r="D21" i="4"/>
  <c r="C21" i="4"/>
  <c r="G11" i="1" l="1"/>
  <c r="G11" i="5" s="1"/>
  <c r="F11" i="1"/>
  <c r="F11" i="5" s="1"/>
  <c r="E11" i="1"/>
  <c r="E11" i="5" s="1"/>
  <c r="D11" i="1"/>
  <c r="D11" i="5" s="1"/>
  <c r="D17" i="1" l="1"/>
  <c r="E17" i="1"/>
  <c r="F17" i="1"/>
  <c r="G17" i="1"/>
  <c r="C11" i="1"/>
  <c r="G19" i="1" l="1"/>
  <c r="G17" i="5"/>
  <c r="F19" i="1"/>
  <c r="F17" i="5"/>
  <c r="E19" i="1"/>
  <c r="E17" i="5"/>
  <c r="D19" i="1"/>
  <c r="D17" i="5"/>
  <c r="C17" i="1"/>
  <c r="C11" i="5"/>
  <c r="E19" i="5" l="1"/>
  <c r="E21" i="5" s="1"/>
  <c r="G19" i="5"/>
  <c r="G21" i="5" s="1"/>
  <c r="F19" i="5"/>
  <c r="F21" i="5" s="1"/>
  <c r="D19" i="5"/>
  <c r="D21" i="5" s="1"/>
  <c r="C19" i="1"/>
  <c r="C17" i="5"/>
  <c r="C19" i="5" l="1"/>
  <c r="C21" i="5" s="1"/>
</calcChain>
</file>

<file path=xl/sharedStrings.xml><?xml version="1.0" encoding="utf-8"?>
<sst xmlns="http://schemas.openxmlformats.org/spreadsheetml/2006/main" count="174" uniqueCount="45">
  <si>
    <t>विवरण 1.3: राष्ट्रीय आय एवं अन्य समाहारों के संबंध</t>
  </si>
  <si>
    <t>Statement 1.3: Relationship of National Income and Other Aggregates</t>
  </si>
  <si>
    <t>(` करोड़)</t>
  </si>
  <si>
    <t>(` crore)</t>
  </si>
  <si>
    <t>S.No.</t>
  </si>
  <si>
    <t>Item Desription</t>
  </si>
  <si>
    <t>2011-12</t>
  </si>
  <si>
    <t>2012-13</t>
  </si>
  <si>
    <t>2013-14</t>
  </si>
  <si>
    <t>2014-15</t>
  </si>
  <si>
    <t>1.       </t>
  </si>
  <si>
    <t>निवल राष्ट्रीय आय</t>
  </si>
  <si>
    <t>Net National Income</t>
  </si>
  <si>
    <t>2.       </t>
  </si>
  <si>
    <t>शेष विश्‍व से अन्य पूंजीतर हस्तांतरण (निवल)</t>
  </si>
  <si>
    <t>Other current transfers from RoW (net)</t>
  </si>
  <si>
    <t>3.       </t>
  </si>
  <si>
    <t>निवल राष्‍ट्रीय प्रयोज्‍य आय (नि.रा.प्र.आ.) (1+2)</t>
  </si>
  <si>
    <t>Net National Disposable Income (1+2)</t>
  </si>
  <si>
    <t>4.       </t>
  </si>
  <si>
    <t>सामान्य सरकार की निवल प्रयोज्य आय</t>
  </si>
  <si>
    <t>Net Disposable Income of General Government</t>
  </si>
  <si>
    <t>5.       </t>
  </si>
  <si>
    <t>आय, धन आदि पर चालू कर</t>
  </si>
  <si>
    <t xml:space="preserve">Current taxes on income, wealth, etc. </t>
  </si>
  <si>
    <t>6.       </t>
  </si>
  <si>
    <t>सार्वजनिक निगमों की निवल बचत</t>
  </si>
  <si>
    <t>Net Saving of Public Corporations</t>
  </si>
  <si>
    <t>7.       </t>
  </si>
  <si>
    <t>निजी निगमों की निवल बचत</t>
  </si>
  <si>
    <t>Net Saving of Private Corporations</t>
  </si>
  <si>
    <t>8.       </t>
  </si>
  <si>
    <t>आय, धन आदि पर निगमों द्वारा प्रदत्त चालू कर</t>
  </si>
  <si>
    <t>Current taxes on income and wealth, paid by corporations</t>
  </si>
  <si>
    <t>9.       </t>
  </si>
  <si>
    <t>वैयक्तिक आय (3-4+5-6-7-8)</t>
  </si>
  <si>
    <t>Personal Income (3-4+5-6-7-8)</t>
  </si>
  <si>
    <t>10.   </t>
  </si>
  <si>
    <t>आय, धन आदि पर परिवारों द्वारा प्रदत्त चालू कर</t>
  </si>
  <si>
    <t>Current taxes on income and wealth, paid by households</t>
  </si>
  <si>
    <t>11.   </t>
  </si>
  <si>
    <t>परिवार क्षेत्र की प्रयोज्य आय (9-10)</t>
  </si>
  <si>
    <t>Household Disposable Income (9-10)</t>
  </si>
  <si>
    <t>2015-16</t>
  </si>
  <si>
    <t>(प्रचलित मूल्‍यों पर at current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</si>
</sst>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" fontId="0" fillId="0" borderId="0" xfId="0" applyNumberFormat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" fontId="0" fillId="0" borderId="0" xfId="0" applyNumberFormat="1"/>
    <xf numFmtId="0" fontId="0" fillId="0" borderId="0" xfId="0" quotePrefix="1" applyAlignment="1">
      <alignment vertical="top"/>
    </xf>
    <xf numFmtId="1" fontId="2" fillId="0" borderId="0" xfId="0" applyNumberFormat="1" applyFont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CS%20Sept17\NAD13\nas2017WPIupdated\Pnt_2017WPIup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S%20&amp;%20Press%20Note/PressNote_2018/Pnt_2018WPIupda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A%200308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S2"/>
      <sheetName val="S3"/>
      <sheetName val="S4"/>
      <sheetName val="S5"/>
      <sheetName val="S6"/>
      <sheetName val="S7"/>
      <sheetName val="S8"/>
      <sheetName val="S9"/>
      <sheetName val="annex"/>
      <sheetName val="S11-to-remove"/>
      <sheetName val="A"/>
      <sheetName val="checks"/>
      <sheetName val="Discrepancy"/>
      <sheetName val="pr sec tert"/>
      <sheetName val="comparison with old se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8">
          <cell r="C8">
            <v>123769</v>
          </cell>
        </row>
        <row r="40">
          <cell r="C40">
            <v>7034761.1519140992</v>
          </cell>
          <cell r="D40">
            <v>7981005.0988675999</v>
          </cell>
          <cell r="E40">
            <v>9010155.3007910084</v>
          </cell>
          <cell r="F40">
            <v>9840130.756465828</v>
          </cell>
          <cell r="G40">
            <v>10726491.17693717</v>
          </cell>
        </row>
        <row r="44">
          <cell r="C44">
            <v>326425.21028234105</v>
          </cell>
          <cell r="D44">
            <v>388007.04993891483</v>
          </cell>
          <cell r="E44">
            <v>435516.48254531308</v>
          </cell>
          <cell r="F44">
            <v>479215.61783975462</v>
          </cell>
          <cell r="G44">
            <v>505329.92840215284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S2"/>
      <sheetName val="S3"/>
      <sheetName val="S4"/>
      <sheetName val="S5"/>
      <sheetName val="S6"/>
      <sheetName val="S7"/>
      <sheetName val="S8"/>
      <sheetName val="S9"/>
      <sheetName val="annex"/>
      <sheetName val="pr sec tert"/>
      <sheetName val="For_Press_Note_NAD-4"/>
      <sheetName val="A"/>
      <sheetName val="From PFCE UNIT"/>
      <sheetName val="GCF_Ind_NAD_4-16"/>
      <sheetName val="Savings_Press_Note"/>
      <sheetName val="checks"/>
      <sheetName val="Discrepancy"/>
      <sheetName val="comparison with old series"/>
      <sheetName val="S11-to-remove"/>
    </sheetNames>
    <sheetDataSet>
      <sheetData sheetId="0">
        <row r="33">
          <cell r="C33">
            <v>7742329.77056175</v>
          </cell>
          <cell r="D33">
            <v>8766345.3359877393</v>
          </cell>
          <cell r="E33">
            <v>9897662.8668260947</v>
          </cell>
          <cell r="F33">
            <v>10978237.952168822</v>
          </cell>
          <cell r="G33">
            <v>12154033.981342299</v>
          </cell>
          <cell r="H33">
            <v>13492656.979683837</v>
          </cell>
        </row>
        <row r="34">
          <cell r="C34">
            <v>304902</v>
          </cell>
          <cell r="D34">
            <v>350081</v>
          </cell>
          <cell r="E34">
            <v>395918</v>
          </cell>
          <cell r="F34">
            <v>405154</v>
          </cell>
          <cell r="G34">
            <v>413082.77689704997</v>
          </cell>
          <cell r="H34">
            <v>379438.09071572096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C8">
            <v>123769</v>
          </cell>
          <cell r="D8">
            <v>123981</v>
          </cell>
          <cell r="E8">
            <v>126250</v>
          </cell>
          <cell r="F8">
            <v>129108.26305299999</v>
          </cell>
          <cell r="G8">
            <v>144230.95363599999</v>
          </cell>
          <cell r="H8">
            <v>156767.213636</v>
          </cell>
        </row>
        <row r="10">
          <cell r="C10">
            <v>131280.26816031052</v>
          </cell>
          <cell r="D10">
            <v>145175.37379221382</v>
          </cell>
          <cell r="E10">
            <v>159333.8118113736</v>
          </cell>
          <cell r="F10">
            <v>173472.2597590923</v>
          </cell>
          <cell r="G10">
            <v>186128.34789650745</v>
          </cell>
          <cell r="H10">
            <v>198747.94877154354</v>
          </cell>
        </row>
        <row r="14">
          <cell r="C14">
            <v>723365</v>
          </cell>
          <cell r="D14">
            <v>868212</v>
          </cell>
          <cell r="E14">
            <v>1077286</v>
          </cell>
          <cell r="F14">
            <v>1287944.3233414837</v>
          </cell>
          <cell r="G14">
            <v>1568841.9562648213</v>
          </cell>
          <cell r="H14">
            <v>1715973.3378257658</v>
          </cell>
        </row>
        <row r="16">
          <cell r="C16">
            <v>354019.09194987023</v>
          </cell>
          <cell r="D16">
            <v>412201.66836275347</v>
          </cell>
          <cell r="E16">
            <v>475067.49054696952</v>
          </cell>
          <cell r="F16">
            <v>557547.07082171575</v>
          </cell>
          <cell r="G16">
            <v>626245.51188870054</v>
          </cell>
          <cell r="H16">
            <v>699612.1980083792</v>
          </cell>
        </row>
        <row r="20">
          <cell r="C20">
            <v>168930.58</v>
          </cell>
          <cell r="D20">
            <v>174833.18</v>
          </cell>
          <cell r="E20">
            <v>163183.81</v>
          </cell>
          <cell r="F20">
            <v>169907.90037601665</v>
          </cell>
          <cell r="G20">
            <v>177191.48997937178</v>
          </cell>
          <cell r="H20">
            <v>202986.8483135663</v>
          </cell>
        </row>
        <row r="22">
          <cell r="C22">
            <v>3207.0849593001785</v>
          </cell>
          <cell r="D22">
            <v>3614.4380321917156</v>
          </cell>
          <cell r="E22">
            <v>4086.8362687037925</v>
          </cell>
          <cell r="F22">
            <v>4544.8907769751868</v>
          </cell>
          <cell r="G22">
            <v>4832.1606418509227</v>
          </cell>
          <cell r="H22">
            <v>5079.994728863514</v>
          </cell>
        </row>
        <row r="26">
          <cell r="C26">
            <v>103439.97945870979</v>
          </cell>
          <cell r="D26">
            <v>125792.76156803907</v>
          </cell>
          <cell r="E26">
            <v>129900.65356661062</v>
          </cell>
          <cell r="F26">
            <v>169119.56427147437</v>
          </cell>
          <cell r="G26">
            <v>113546.207814733</v>
          </cell>
          <cell r="H26">
            <v>130494.24896052442</v>
          </cell>
        </row>
        <row r="28">
          <cell r="C28">
            <v>3620.4138205107402</v>
          </cell>
          <cell r="D28">
            <v>4875.557456174316</v>
          </cell>
          <cell r="E28">
            <v>6122.4991823606215</v>
          </cell>
          <cell r="F28">
            <v>7571.6864393053493</v>
          </cell>
          <cell r="G28">
            <v>9948.8727523122034</v>
          </cell>
          <cell r="H28">
            <v>12275.102291898545</v>
          </cell>
        </row>
        <row r="32">
          <cell r="C32">
            <v>810141</v>
          </cell>
          <cell r="D32">
            <v>903507.06371728727</v>
          </cell>
          <cell r="E32">
            <v>982780.03950319532</v>
          </cell>
          <cell r="F32">
            <v>1126534.4591865034</v>
          </cell>
          <cell r="G32">
            <v>1277982.781426911</v>
          </cell>
          <cell r="H32">
            <v>1550526.3341666355</v>
          </cell>
        </row>
        <row r="36">
          <cell r="C36">
            <v>98622.871638726298</v>
          </cell>
          <cell r="D36">
            <v>107030.68058293776</v>
          </cell>
          <cell r="E36">
            <v>115847.81668000018</v>
          </cell>
          <cell r="F36">
            <v>124107.30517850613</v>
          </cell>
          <cell r="G36">
            <v>128834.522259619</v>
          </cell>
          <cell r="H36">
            <v>136715.1606275407</v>
          </cell>
        </row>
        <row r="40">
          <cell r="C40">
            <v>7034761.1519140992</v>
          </cell>
          <cell r="D40">
            <v>7981005.0988675999</v>
          </cell>
          <cell r="E40">
            <v>9010155.3007910084</v>
          </cell>
          <cell r="F40">
            <v>9843068.9082072601</v>
          </cell>
          <cell r="G40">
            <v>10735547.174803704</v>
          </cell>
          <cell r="H40">
            <v>11700073.802774055</v>
          </cell>
        </row>
        <row r="44">
          <cell r="C44">
            <v>326425.21028234105</v>
          </cell>
          <cell r="D44">
            <v>388007.04993891483</v>
          </cell>
          <cell r="E44">
            <v>435516.48254531308</v>
          </cell>
          <cell r="F44">
            <v>475048.25329132035</v>
          </cell>
          <cell r="G44">
            <v>494234.39024719974</v>
          </cell>
          <cell r="H44">
            <v>532296.31084876263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  <sheetName val="NF"/>
      <sheetName val="F"/>
      <sheetName val="GG"/>
      <sheetName val="HH"/>
    </sheetNames>
    <sheetDataSet>
      <sheetData sheetId="0" refreshError="1"/>
      <sheetData sheetId="1">
        <row r="65">
          <cell r="D65">
            <v>321706.51545472862</v>
          </cell>
          <cell r="E65">
            <v>346243.86538672395</v>
          </cell>
          <cell r="F65">
            <v>342932.6735790025</v>
          </cell>
          <cell r="G65">
            <v>383328.6558980227</v>
          </cell>
          <cell r="H65">
            <v>370848.2139529062</v>
          </cell>
          <cell r="I65">
            <v>428551.62219126686</v>
          </cell>
        </row>
      </sheetData>
      <sheetData sheetId="2">
        <row r="65">
          <cell r="D65">
            <v>34772.845999999998</v>
          </cell>
          <cell r="E65">
            <v>42658.9</v>
          </cell>
          <cell r="F65">
            <v>46662.510900000001</v>
          </cell>
          <cell r="G65">
            <v>56103.563852519001</v>
          </cell>
          <cell r="H65">
            <v>93148.988295156378</v>
          </cell>
          <cell r="I65">
            <v>95568.644017933082</v>
          </cell>
        </row>
      </sheetData>
      <sheetData sheetId="3">
        <row r="62">
          <cell r="D62">
            <v>509546.40264900005</v>
          </cell>
          <cell r="E62">
            <v>578692.57075284002</v>
          </cell>
          <cell r="F62">
            <v>640772.06047731964</v>
          </cell>
          <cell r="G62">
            <v>699755.07154883351</v>
          </cell>
          <cell r="H62">
            <v>748586.59915541124</v>
          </cell>
          <cell r="I62">
            <v>855365.60601999401</v>
          </cell>
        </row>
      </sheetData>
      <sheetData sheetId="4">
        <row r="65">
          <cell r="D65">
            <v>153067.04119427144</v>
          </cell>
          <cell r="E65">
            <v>189789.80536611608</v>
          </cell>
          <cell r="F65">
            <v>251176.87599831715</v>
          </cell>
          <cell r="G65">
            <v>260322.85179829181</v>
          </cell>
          <cell r="H65">
            <v>284589.39690734865</v>
          </cell>
          <cell r="I65">
            <v>331245.3398107941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zoomScale="80" zoomScaleNormal="80" workbookViewId="0">
      <selection activeCell="N12" sqref="N12"/>
    </sheetView>
  </sheetViews>
  <sheetFormatPr defaultRowHeight="15" x14ac:dyDescent="0.25"/>
  <cols>
    <col min="2" max="2" width="22.140625" style="1" customWidth="1"/>
    <col min="3" max="4" width="9.5703125" bestFit="1" customWidth="1"/>
    <col min="5" max="7" width="10.5703125" bestFit="1" customWidth="1"/>
    <col min="8" max="8" width="10.5703125" customWidth="1"/>
    <col min="10" max="10" width="22.140625" style="1" customWidth="1"/>
  </cols>
  <sheetData>
    <row r="2" spans="1:11" x14ac:dyDescent="0.25">
      <c r="B2" s="2" t="s">
        <v>0</v>
      </c>
    </row>
    <row r="3" spans="1:11" x14ac:dyDescent="0.25">
      <c r="B3" s="2" t="s">
        <v>1</v>
      </c>
    </row>
    <row r="4" spans="1:11" x14ac:dyDescent="0.25">
      <c r="A4" s="4" t="s">
        <v>2</v>
      </c>
      <c r="J4" s="5" t="s">
        <v>3</v>
      </c>
    </row>
    <row r="5" spans="1:11" x14ac:dyDescent="0.25">
      <c r="A5" s="4"/>
      <c r="C5" t="s">
        <v>44</v>
      </c>
      <c r="G5" s="4"/>
      <c r="H5" s="4"/>
    </row>
    <row r="6" spans="1:11" ht="15.75" thickBot="1" x14ac:dyDescent="0.3">
      <c r="A6" s="6"/>
      <c r="B6" s="7"/>
      <c r="C6" s="6"/>
      <c r="D6" s="6"/>
      <c r="E6" s="6"/>
      <c r="F6" s="6"/>
      <c r="G6" s="6"/>
      <c r="H6" s="6"/>
      <c r="I6" s="6"/>
      <c r="J6" s="7"/>
    </row>
    <row r="7" spans="1:11" s="3" customFormat="1" ht="15.75" thickBot="1" x14ac:dyDescent="0.3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43</v>
      </c>
      <c r="H7" s="10"/>
      <c r="I7" s="8" t="s">
        <v>4</v>
      </c>
      <c r="J7" s="9" t="s">
        <v>5</v>
      </c>
    </row>
    <row r="8" spans="1:11" s="11" customFormat="1" ht="15.75" thickBot="1" x14ac:dyDescent="0.3">
      <c r="A8" s="12">
        <v>1</v>
      </c>
      <c r="B8" s="13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/>
      <c r="I8" s="12">
        <v>1</v>
      </c>
      <c r="J8" s="13">
        <v>2</v>
      </c>
    </row>
    <row r="9" spans="1:11" s="14" customFormat="1" x14ac:dyDescent="0.25">
      <c r="A9" s="15" t="s">
        <v>10</v>
      </c>
      <c r="B9" s="16" t="s">
        <v>11</v>
      </c>
      <c r="C9" s="23">
        <f>[2]S1!$C$33</f>
        <v>7742329.77056175</v>
      </c>
      <c r="D9" s="23">
        <f>[2]S1!D33</f>
        <v>8766345.3359877393</v>
      </c>
      <c r="E9" s="23">
        <f>[2]S1!E33</f>
        <v>9897662.8668260947</v>
      </c>
      <c r="F9" s="23">
        <f>[2]S1!F33</f>
        <v>10978237.952168822</v>
      </c>
      <c r="G9" s="23">
        <f>[2]S1!G33</f>
        <v>12154033.981342299</v>
      </c>
      <c r="H9" s="23">
        <f>[2]S1!H33</f>
        <v>13492656.979683837</v>
      </c>
      <c r="I9" s="15" t="s">
        <v>10</v>
      </c>
      <c r="J9" s="16" t="s">
        <v>12</v>
      </c>
      <c r="K9" s="22"/>
    </row>
    <row r="10" spans="1:11" s="14" customFormat="1" ht="45" x14ac:dyDescent="0.25">
      <c r="A10" s="15" t="s">
        <v>13</v>
      </c>
      <c r="B10" s="16" t="s">
        <v>14</v>
      </c>
      <c r="C10" s="23">
        <f>[2]S1!C34</f>
        <v>304902</v>
      </c>
      <c r="D10" s="23">
        <f>[2]S1!D34</f>
        <v>350081</v>
      </c>
      <c r="E10" s="23">
        <f>[2]S1!E34</f>
        <v>395918</v>
      </c>
      <c r="F10" s="23">
        <f>[2]S1!F34</f>
        <v>405154</v>
      </c>
      <c r="G10" s="23">
        <f>[2]S1!G34</f>
        <v>413082.77689704997</v>
      </c>
      <c r="H10" s="23">
        <f>[2]S1!H34</f>
        <v>379438.09071572096</v>
      </c>
      <c r="I10" s="15" t="s">
        <v>13</v>
      </c>
      <c r="J10" s="16" t="s">
        <v>15</v>
      </c>
    </row>
    <row r="11" spans="1:11" s="14" customFormat="1" ht="45" x14ac:dyDescent="0.25">
      <c r="A11" s="15" t="s">
        <v>16</v>
      </c>
      <c r="B11" s="16" t="s">
        <v>17</v>
      </c>
      <c r="C11" s="23">
        <f>C9+C10</f>
        <v>8047231.77056175</v>
      </c>
      <c r="D11" s="23">
        <f t="shared" ref="D11:H11" si="0">D9+D10</f>
        <v>9116426.3359877393</v>
      </c>
      <c r="E11" s="23">
        <f t="shared" si="0"/>
        <v>10293580.866826095</v>
      </c>
      <c r="F11" s="23">
        <f t="shared" si="0"/>
        <v>11383391.952168822</v>
      </c>
      <c r="G11" s="23">
        <f t="shared" si="0"/>
        <v>12567116.758239349</v>
      </c>
      <c r="H11" s="23">
        <f t="shared" si="0"/>
        <v>13872095.070399558</v>
      </c>
      <c r="I11" s="15" t="s">
        <v>16</v>
      </c>
      <c r="J11" s="16" t="s">
        <v>18</v>
      </c>
    </row>
    <row r="12" spans="1:11" s="14" customFormat="1" ht="45" x14ac:dyDescent="0.25">
      <c r="A12" s="15" t="s">
        <v>19</v>
      </c>
      <c r="B12" s="16" t="s">
        <v>20</v>
      </c>
      <c r="C12" s="23">
        <f>[2]S9!C32-[2]S9!C36</f>
        <v>711518.12836127367</v>
      </c>
      <c r="D12" s="23">
        <f>[2]S9!D32-[2]S9!D36</f>
        <v>796476.38313434948</v>
      </c>
      <c r="E12" s="23">
        <f>[2]S9!E32-[2]S9!E36</f>
        <v>866932.22282319516</v>
      </c>
      <c r="F12" s="23">
        <f>[2]S9!F32-[2]S9!F36</f>
        <v>1002427.1540079974</v>
      </c>
      <c r="G12" s="23">
        <f>[2]S9!G32-[2]S9!G36</f>
        <v>1149148.2591672919</v>
      </c>
      <c r="H12" s="23">
        <f>[2]S9!H32-[2]S9!H36</f>
        <v>1413811.1735390949</v>
      </c>
      <c r="I12" s="15" t="s">
        <v>19</v>
      </c>
      <c r="J12" s="16" t="s">
        <v>21</v>
      </c>
    </row>
    <row r="13" spans="1:11" s="14" customFormat="1" ht="30" x14ac:dyDescent="0.25">
      <c r="A13" s="15" t="s">
        <v>22</v>
      </c>
      <c r="B13" s="16" t="s">
        <v>23</v>
      </c>
      <c r="C13" s="23">
        <f>[3]GG!D$62</f>
        <v>509546.40264900005</v>
      </c>
      <c r="D13" s="23">
        <f>[3]GG!E$62</f>
        <v>578692.57075284002</v>
      </c>
      <c r="E13" s="23">
        <f>[3]GG!F$62</f>
        <v>640772.06047731964</v>
      </c>
      <c r="F13" s="23">
        <f>[3]GG!G$62</f>
        <v>699755.07154883351</v>
      </c>
      <c r="G13" s="23">
        <f>[3]GG!H$62</f>
        <v>748586.59915541124</v>
      </c>
      <c r="H13" s="23">
        <f>[3]GG!I$62</f>
        <v>855365.60601999401</v>
      </c>
      <c r="I13" s="25" t="s">
        <v>22</v>
      </c>
      <c r="J13" s="16" t="s">
        <v>24</v>
      </c>
    </row>
    <row r="14" spans="1:11" s="14" customFormat="1" ht="30" x14ac:dyDescent="0.25">
      <c r="A14" s="15" t="s">
        <v>25</v>
      </c>
      <c r="B14" s="16" t="s">
        <v>26</v>
      </c>
      <c r="C14" s="23">
        <f>[2]S9!C8-[2]S9!C10+[2]S9!C20-[2]S9!C22</f>
        <v>158212.22688038929</v>
      </c>
      <c r="D14" s="23">
        <f>[2]S9!D8-[2]S9!D10+[2]S9!D20-[2]S9!D22</f>
        <v>150024.36817559446</v>
      </c>
      <c r="E14" s="23">
        <f>[2]S9!E8-[2]S9!E10+[2]S9!E20-[2]S9!E22</f>
        <v>126013.16191992261</v>
      </c>
      <c r="F14" s="23">
        <f>[2]S9!F8-[2]S9!F10+[2]S9!F20-[2]S9!F22</f>
        <v>120999.01289294916</v>
      </c>
      <c r="G14" s="23">
        <f>[2]S9!G8-[2]S9!G10+[2]S9!G20-[2]S9!G22</f>
        <v>130461.9350770134</v>
      </c>
      <c r="H14" s="23">
        <f>[2]S9!H8-[2]S9!H10+[2]S9!H20-[2]S9!H22</f>
        <v>155926.11844915926</v>
      </c>
      <c r="I14" s="15" t="s">
        <v>25</v>
      </c>
      <c r="J14" s="16" t="s">
        <v>27</v>
      </c>
    </row>
    <row r="15" spans="1:11" s="14" customFormat="1" ht="30" x14ac:dyDescent="0.25">
      <c r="A15" s="15" t="s">
        <v>28</v>
      </c>
      <c r="B15" s="16" t="s">
        <v>29</v>
      </c>
      <c r="C15" s="23">
        <f>[2]S9!C14-[2]S9!C16+[2]S9!C26-[2]S9!C28</f>
        <v>469165.47368832881</v>
      </c>
      <c r="D15" s="23">
        <f>[2]S9!D14-[2]S9!D16+[2]S9!D26-[2]S9!D28</f>
        <v>576927.53574911132</v>
      </c>
      <c r="E15" s="23">
        <f>[2]S9!E14-[2]S9!E16+[2]S9!E26-[2]S9!E28</f>
        <v>725996.66383728059</v>
      </c>
      <c r="F15" s="23">
        <f>[2]S9!F14-[2]S9!F16+[2]S9!F26-[2]S9!F28</f>
        <v>891945.13035193703</v>
      </c>
      <c r="G15" s="23">
        <f>[2]S9!G14-[2]S9!G16+[2]S9!G26-[2]S9!G28</f>
        <v>1046193.7794385416</v>
      </c>
      <c r="H15" s="23">
        <f>[2]S9!H14-[2]S9!H16+[2]S9!H26-[2]S9!H28</f>
        <v>1134580.2864860124</v>
      </c>
      <c r="I15" s="15" t="s">
        <v>28</v>
      </c>
      <c r="J15" s="16" t="s">
        <v>30</v>
      </c>
    </row>
    <row r="16" spans="1:11" s="14" customFormat="1" ht="45" x14ac:dyDescent="0.25">
      <c r="A16" s="15" t="s">
        <v>31</v>
      </c>
      <c r="B16" s="16" t="s">
        <v>32</v>
      </c>
      <c r="C16" s="23">
        <f>[3]NF!D$65+[3]F!D$65</f>
        <v>356479.36145472864</v>
      </c>
      <c r="D16" s="23">
        <f>[3]NF!E$65+[3]F!E$65</f>
        <v>388902.76538672397</v>
      </c>
      <c r="E16" s="23">
        <f>[3]NF!F$65+[3]F!F$65</f>
        <v>389595.18447900249</v>
      </c>
      <c r="F16" s="23">
        <f>[3]NF!G$65+[3]F!G$65</f>
        <v>439432.21975054173</v>
      </c>
      <c r="G16" s="23">
        <f>[3]NF!H$65+[3]F!H$65</f>
        <v>463997.20224806259</v>
      </c>
      <c r="H16" s="23">
        <f>[3]NF!I$65+[3]F!I$65</f>
        <v>524120.26620919991</v>
      </c>
      <c r="I16" s="15" t="s">
        <v>31</v>
      </c>
      <c r="J16" s="16" t="s">
        <v>33</v>
      </c>
    </row>
    <row r="17" spans="1:10" s="14" customFormat="1" ht="30" x14ac:dyDescent="0.25">
      <c r="A17" s="15" t="s">
        <v>34</v>
      </c>
      <c r="B17" s="16" t="s">
        <v>35</v>
      </c>
      <c r="C17" s="23">
        <f>C11-C12+C13-C14-C15-C16</f>
        <v>6861402.9828260299</v>
      </c>
      <c r="D17" s="23">
        <f t="shared" ref="D17:H17" si="1">D11-D12+D13-D14-D15-D16</f>
        <v>7782787.8542948002</v>
      </c>
      <c r="E17" s="23">
        <f t="shared" si="1"/>
        <v>8825815.6942440141</v>
      </c>
      <c r="F17" s="23">
        <f t="shared" si="1"/>
        <v>9628343.5067142323</v>
      </c>
      <c r="G17" s="23">
        <f t="shared" si="1"/>
        <v>10525902.181463851</v>
      </c>
      <c r="H17" s="23">
        <f t="shared" si="1"/>
        <v>11499022.831736086</v>
      </c>
      <c r="I17" s="15" t="s">
        <v>34</v>
      </c>
      <c r="J17" s="16" t="s">
        <v>36</v>
      </c>
    </row>
    <row r="18" spans="1:10" s="14" customFormat="1" ht="45" x14ac:dyDescent="0.25">
      <c r="A18" s="15" t="s">
        <v>37</v>
      </c>
      <c r="B18" s="16" t="s">
        <v>38</v>
      </c>
      <c r="C18" s="23">
        <f>[3]HH!D$65</f>
        <v>153067.04119427144</v>
      </c>
      <c r="D18" s="23">
        <f>[3]HH!E$65</f>
        <v>189789.80536611608</v>
      </c>
      <c r="E18" s="23">
        <f>[3]HH!F$65</f>
        <v>251176.87599831715</v>
      </c>
      <c r="F18" s="23">
        <f>[3]HH!G$65</f>
        <v>260322.85179829181</v>
      </c>
      <c r="G18" s="23">
        <f>[3]HH!H$65</f>
        <v>284589.39690734865</v>
      </c>
      <c r="H18" s="23">
        <f>[3]HH!I$65</f>
        <v>331245.3398107941</v>
      </c>
      <c r="I18" s="15" t="s">
        <v>37</v>
      </c>
      <c r="J18" s="16" t="s">
        <v>39</v>
      </c>
    </row>
    <row r="19" spans="1:10" s="14" customFormat="1" ht="30.75" thickBot="1" x14ac:dyDescent="0.3">
      <c r="A19" s="17" t="s">
        <v>40</v>
      </c>
      <c r="B19" s="18" t="s">
        <v>41</v>
      </c>
      <c r="C19" s="24">
        <f>C17-C18</f>
        <v>6708335.9416317586</v>
      </c>
      <c r="D19" s="24">
        <f t="shared" ref="D19:H19" si="2">D17-D18</f>
        <v>7592998.0489286846</v>
      </c>
      <c r="E19" s="24">
        <f t="shared" si="2"/>
        <v>8574638.8182456978</v>
      </c>
      <c r="F19" s="24">
        <f t="shared" si="2"/>
        <v>9368020.65491594</v>
      </c>
      <c r="G19" s="24">
        <f t="shared" si="2"/>
        <v>10241312.784556502</v>
      </c>
      <c r="H19" s="24">
        <f t="shared" si="2"/>
        <v>11167777.491925292</v>
      </c>
      <c r="I19" s="17" t="s">
        <v>40</v>
      </c>
      <c r="J19" s="18" t="s">
        <v>42</v>
      </c>
    </row>
    <row r="20" spans="1:10" x14ac:dyDescent="0.25">
      <c r="B20" s="15"/>
      <c r="G20" s="15"/>
      <c r="H20" s="15"/>
    </row>
    <row r="21" spans="1:10" x14ac:dyDescent="0.25">
      <c r="C21" s="21">
        <f>C19-[2]S9!C40+[2]S9!C44</f>
        <v>0</v>
      </c>
      <c r="D21" s="21">
        <f>D19-[2]S9!D40+[2]S9!D44</f>
        <v>-4.6566128730773926E-10</v>
      </c>
      <c r="E21" s="21">
        <f>E19-[2]S9!E40+[2]S9!E44</f>
        <v>2.4447217583656311E-9</v>
      </c>
      <c r="F21" s="21">
        <f>F19-[2]S9!F40+[2]S9!F44</f>
        <v>0</v>
      </c>
      <c r="G21" s="21">
        <f>G19-[2]S9!G40+[2]S9!G44</f>
        <v>-1.8044374883174896E-9</v>
      </c>
      <c r="H21" s="21">
        <f>H19-[2]S9!H40+[2]S9!H44</f>
        <v>0</v>
      </c>
    </row>
    <row r="23" spans="1:10" x14ac:dyDescent="0.25">
      <c r="C23" s="21"/>
      <c r="D23" s="21"/>
      <c r="E23" s="21"/>
      <c r="F23" s="21"/>
      <c r="G23" s="21"/>
      <c r="H23" s="21"/>
    </row>
    <row r="25" spans="1:10" x14ac:dyDescent="0.25">
      <c r="C25" s="21"/>
      <c r="D25" s="21"/>
      <c r="E25" s="21"/>
      <c r="F25" s="21"/>
      <c r="G25" s="21"/>
      <c r="H25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L11" sqref="L11"/>
    </sheetView>
  </sheetViews>
  <sheetFormatPr defaultRowHeight="15" x14ac:dyDescent="0.25"/>
  <cols>
    <col min="2" max="2" width="22.140625" style="1" customWidth="1"/>
    <col min="3" max="4" width="9.5703125" bestFit="1" customWidth="1"/>
    <col min="5" max="7" width="10.5703125" bestFit="1" customWidth="1"/>
    <col min="9" max="9" width="22.140625" style="1" customWidth="1"/>
  </cols>
  <sheetData>
    <row r="2" spans="1:9" x14ac:dyDescent="0.25">
      <c r="B2" s="2" t="s">
        <v>0</v>
      </c>
    </row>
    <row r="3" spans="1:9" x14ac:dyDescent="0.25">
      <c r="B3" s="2" t="s">
        <v>1</v>
      </c>
    </row>
    <row r="4" spans="1:9" x14ac:dyDescent="0.25">
      <c r="A4" s="4" t="s">
        <v>2</v>
      </c>
      <c r="I4" s="5" t="s">
        <v>3</v>
      </c>
    </row>
    <row r="5" spans="1:9" x14ac:dyDescent="0.25">
      <c r="A5" s="4"/>
      <c r="C5" t="s">
        <v>44</v>
      </c>
      <c r="G5" s="4"/>
    </row>
    <row r="6" spans="1:9" ht="15.75" thickBot="1" x14ac:dyDescent="0.3">
      <c r="A6" s="6"/>
      <c r="B6" s="7"/>
      <c r="C6" s="6"/>
      <c r="D6" s="6"/>
      <c r="E6" s="6"/>
      <c r="F6" s="6"/>
      <c r="G6" s="6"/>
      <c r="H6" s="6"/>
      <c r="I6" s="7"/>
    </row>
    <row r="7" spans="1:9" s="3" customFormat="1" ht="15.75" thickBot="1" x14ac:dyDescent="0.3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43</v>
      </c>
      <c r="H7" s="8" t="s">
        <v>4</v>
      </c>
      <c r="I7" s="9" t="s">
        <v>5</v>
      </c>
    </row>
    <row r="8" spans="1:9" s="11" customFormat="1" ht="15.75" thickBot="1" x14ac:dyDescent="0.3">
      <c r="A8" s="12">
        <v>1</v>
      </c>
      <c r="B8" s="13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1</v>
      </c>
      <c r="I8" s="13">
        <v>2</v>
      </c>
    </row>
    <row r="9" spans="1:9" s="14" customFormat="1" x14ac:dyDescent="0.25">
      <c r="A9" s="15" t="s">
        <v>10</v>
      </c>
      <c r="B9" s="16" t="s">
        <v>11</v>
      </c>
      <c r="C9" s="19">
        <v>7742329.77056175</v>
      </c>
      <c r="D9" s="19">
        <v>8766345.3359877393</v>
      </c>
      <c r="E9" s="19">
        <v>9897662.8668260947</v>
      </c>
      <c r="F9" s="19">
        <v>10953760.722689671</v>
      </c>
      <c r="G9" s="19">
        <v>12076882.238474809</v>
      </c>
      <c r="H9" s="15" t="s">
        <v>10</v>
      </c>
      <c r="I9" s="16" t="s">
        <v>12</v>
      </c>
    </row>
    <row r="10" spans="1:9" s="14" customFormat="1" ht="45" x14ac:dyDescent="0.25">
      <c r="A10" s="15" t="s">
        <v>13</v>
      </c>
      <c r="B10" s="16" t="s">
        <v>14</v>
      </c>
      <c r="C10" s="19">
        <v>304902</v>
      </c>
      <c r="D10" s="19">
        <v>350081</v>
      </c>
      <c r="E10" s="19">
        <v>395918</v>
      </c>
      <c r="F10" s="19">
        <v>405154</v>
      </c>
      <c r="G10" s="19">
        <v>413082.77689704997</v>
      </c>
      <c r="H10" s="15" t="s">
        <v>13</v>
      </c>
      <c r="I10" s="16" t="s">
        <v>15</v>
      </c>
    </row>
    <row r="11" spans="1:9" s="14" customFormat="1" ht="45" x14ac:dyDescent="0.25">
      <c r="A11" s="15" t="s">
        <v>16</v>
      </c>
      <c r="B11" s="16" t="s">
        <v>17</v>
      </c>
      <c r="C11" s="19">
        <v>8047231.77056175</v>
      </c>
      <c r="D11" s="19">
        <v>9116426.3359877393</v>
      </c>
      <c r="E11" s="19">
        <v>10293580.866826095</v>
      </c>
      <c r="F11" s="19">
        <v>11358914.722689671</v>
      </c>
      <c r="G11" s="19">
        <v>12489965.015371859</v>
      </c>
      <c r="H11" s="15" t="s">
        <v>16</v>
      </c>
      <c r="I11" s="16" t="s">
        <v>18</v>
      </c>
    </row>
    <row r="12" spans="1:9" s="14" customFormat="1" ht="45" x14ac:dyDescent="0.25">
      <c r="A12" s="15" t="s">
        <v>19</v>
      </c>
      <c r="B12" s="16" t="s">
        <v>20</v>
      </c>
      <c r="C12" s="19">
        <v>711518.12836127367</v>
      </c>
      <c r="D12" s="19">
        <v>796476.38313434948</v>
      </c>
      <c r="E12" s="19">
        <v>866932.22282319516</v>
      </c>
      <c r="F12" s="19">
        <v>986473.64831882808</v>
      </c>
      <c r="G12" s="19">
        <v>1146125.1164149372</v>
      </c>
      <c r="H12" s="15" t="s">
        <v>19</v>
      </c>
      <c r="I12" s="16" t="s">
        <v>21</v>
      </c>
    </row>
    <row r="13" spans="1:9" s="14" customFormat="1" ht="30" x14ac:dyDescent="0.25">
      <c r="A13" s="15" t="s">
        <v>22</v>
      </c>
      <c r="B13" s="16" t="s">
        <v>23</v>
      </c>
      <c r="C13" s="19">
        <v>509546</v>
      </c>
      <c r="D13" s="19">
        <v>578693</v>
      </c>
      <c r="E13" s="19">
        <v>640772</v>
      </c>
      <c r="F13" s="19">
        <v>697748</v>
      </c>
      <c r="G13" s="19">
        <v>771028</v>
      </c>
      <c r="H13" s="15" t="s">
        <v>22</v>
      </c>
      <c r="I13" s="16" t="s">
        <v>24</v>
      </c>
    </row>
    <row r="14" spans="1:9" s="14" customFormat="1" ht="30" x14ac:dyDescent="0.25">
      <c r="A14" s="15" t="s">
        <v>25</v>
      </c>
      <c r="B14" s="16" t="s">
        <v>26</v>
      </c>
      <c r="C14" s="19">
        <v>158212.22688038929</v>
      </c>
      <c r="D14" s="19">
        <v>150024.36817559446</v>
      </c>
      <c r="E14" s="19">
        <v>126013.16191992261</v>
      </c>
      <c r="F14" s="19">
        <v>120171.9038766329</v>
      </c>
      <c r="G14" s="19">
        <v>124382.87579366498</v>
      </c>
      <c r="H14" s="15" t="s">
        <v>25</v>
      </c>
      <c r="I14" s="16" t="s">
        <v>27</v>
      </c>
    </row>
    <row r="15" spans="1:9" s="14" customFormat="1" ht="30" x14ac:dyDescent="0.25">
      <c r="A15" s="15" t="s">
        <v>28</v>
      </c>
      <c r="B15" s="16" t="s">
        <v>29</v>
      </c>
      <c r="C15" s="19">
        <v>469165.47368832881</v>
      </c>
      <c r="D15" s="19">
        <v>576927.53574911132</v>
      </c>
      <c r="E15" s="19">
        <v>725996.66383728059</v>
      </c>
      <c r="F15" s="19">
        <v>891354.03186813695</v>
      </c>
      <c r="G15" s="19">
        <v>998295.77462823805</v>
      </c>
      <c r="H15" s="15" t="s">
        <v>28</v>
      </c>
      <c r="I15" s="16" t="s">
        <v>30</v>
      </c>
    </row>
    <row r="16" spans="1:9" s="14" customFormat="1" ht="45" x14ac:dyDescent="0.25">
      <c r="A16" s="15" t="s">
        <v>31</v>
      </c>
      <c r="B16" s="16" t="s">
        <v>32</v>
      </c>
      <c r="C16" s="19">
        <v>356479</v>
      </c>
      <c r="D16" s="19">
        <v>388903</v>
      </c>
      <c r="E16" s="19">
        <v>389596</v>
      </c>
      <c r="F16" s="19">
        <v>440012</v>
      </c>
      <c r="G16" s="19">
        <v>495059</v>
      </c>
      <c r="H16" s="15" t="s">
        <v>31</v>
      </c>
      <c r="I16" s="16" t="s">
        <v>33</v>
      </c>
    </row>
    <row r="17" spans="1:9" s="14" customFormat="1" ht="30" x14ac:dyDescent="0.25">
      <c r="A17" s="15" t="s">
        <v>34</v>
      </c>
      <c r="B17" s="16" t="s">
        <v>35</v>
      </c>
      <c r="C17" s="19">
        <v>6861402.9416317586</v>
      </c>
      <c r="D17" s="19">
        <v>7782788.0489286836</v>
      </c>
      <c r="E17" s="19">
        <v>8825814.8182456959</v>
      </c>
      <c r="F17" s="19">
        <v>9618651.1386260726</v>
      </c>
      <c r="G17" s="19">
        <v>10497130.248535017</v>
      </c>
      <c r="H17" s="15" t="s">
        <v>34</v>
      </c>
      <c r="I17" s="16" t="s">
        <v>36</v>
      </c>
    </row>
    <row r="18" spans="1:9" s="14" customFormat="1" ht="45" x14ac:dyDescent="0.25">
      <c r="A18" s="15" t="s">
        <v>37</v>
      </c>
      <c r="B18" s="16" t="s">
        <v>38</v>
      </c>
      <c r="C18" s="19">
        <v>153067</v>
      </c>
      <c r="D18" s="19">
        <v>189790</v>
      </c>
      <c r="E18" s="19">
        <v>251177</v>
      </c>
      <c r="F18" s="19">
        <v>257736</v>
      </c>
      <c r="G18" s="19">
        <v>275969</v>
      </c>
      <c r="H18" s="15" t="s">
        <v>37</v>
      </c>
      <c r="I18" s="16" t="s">
        <v>39</v>
      </c>
    </row>
    <row r="19" spans="1:9" s="14" customFormat="1" ht="30.75" thickBot="1" x14ac:dyDescent="0.3">
      <c r="A19" s="17" t="s">
        <v>40</v>
      </c>
      <c r="B19" s="18" t="s">
        <v>41</v>
      </c>
      <c r="C19" s="20">
        <v>6708335.9416317586</v>
      </c>
      <c r="D19" s="20">
        <v>7592998.0489286836</v>
      </c>
      <c r="E19" s="20">
        <v>8574637.8182456959</v>
      </c>
      <c r="F19" s="20">
        <v>9360915.1386260726</v>
      </c>
      <c r="G19" s="20">
        <v>10221161.248535017</v>
      </c>
      <c r="H19" s="17" t="s">
        <v>40</v>
      </c>
      <c r="I19" s="18" t="s">
        <v>42</v>
      </c>
    </row>
    <row r="20" spans="1:9" x14ac:dyDescent="0.25">
      <c r="B20" s="15"/>
      <c r="G20" s="15"/>
    </row>
    <row r="21" spans="1:9" x14ac:dyDescent="0.25">
      <c r="C21" s="21">
        <f>C19-[1]S9!C40+[1]S9!C44</f>
        <v>0</v>
      </c>
      <c r="D21" s="21">
        <f>D19-[1]S9!D40+[1]S9!D44</f>
        <v>-1.3969838619232178E-9</v>
      </c>
      <c r="E21" s="21">
        <f>E19-[1]S9!E40+[1]S9!E44</f>
        <v>-0.99999999941792339</v>
      </c>
      <c r="F21" s="21">
        <f>F19-[1]S9!F40+[1]S9!F44</f>
        <v>-8.7311491370201111E-10</v>
      </c>
      <c r="G21" s="21">
        <f>G19-[1]S9!G40+[1]S9!G44</f>
        <v>-9.3132257461547852E-10</v>
      </c>
    </row>
    <row r="23" spans="1:9" x14ac:dyDescent="0.25">
      <c r="C23" s="21"/>
      <c r="D23" s="21"/>
      <c r="E23" s="21"/>
      <c r="F23" s="21"/>
      <c r="G23" s="21"/>
    </row>
    <row r="25" spans="1:9" x14ac:dyDescent="0.25">
      <c r="C25" s="21"/>
      <c r="D25" s="21"/>
      <c r="E25" s="21"/>
      <c r="F25" s="21"/>
      <c r="G2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opLeftCell="A13" workbookViewId="0">
      <selection activeCell="F21" sqref="F21"/>
    </sheetView>
  </sheetViews>
  <sheetFormatPr defaultRowHeight="15" x14ac:dyDescent="0.25"/>
  <cols>
    <col min="2" max="2" width="22.140625" style="1" customWidth="1"/>
    <col min="3" max="4" width="9.5703125" bestFit="1" customWidth="1"/>
    <col min="5" max="7" width="10.5703125" bestFit="1" customWidth="1"/>
    <col min="9" max="9" width="22.140625" style="1" customWidth="1"/>
  </cols>
  <sheetData>
    <row r="2" spans="1:9" x14ac:dyDescent="0.25">
      <c r="B2" s="2" t="s">
        <v>0</v>
      </c>
    </row>
    <row r="3" spans="1:9" x14ac:dyDescent="0.25">
      <c r="B3" s="2" t="s">
        <v>1</v>
      </c>
    </row>
    <row r="4" spans="1:9" x14ac:dyDescent="0.25">
      <c r="A4" s="4" t="s">
        <v>2</v>
      </c>
      <c r="I4" s="5" t="s">
        <v>3</v>
      </c>
    </row>
    <row r="5" spans="1:9" x14ac:dyDescent="0.25">
      <c r="A5" s="4"/>
      <c r="C5" t="s">
        <v>44</v>
      </c>
      <c r="G5" s="4"/>
    </row>
    <row r="6" spans="1:9" ht="15.75" thickBot="1" x14ac:dyDescent="0.3">
      <c r="A6" s="6"/>
      <c r="B6" s="7"/>
      <c r="C6" s="6"/>
      <c r="D6" s="6"/>
      <c r="E6" s="6"/>
      <c r="F6" s="6"/>
      <c r="G6" s="6"/>
      <c r="H6" s="6"/>
      <c r="I6" s="7"/>
    </row>
    <row r="7" spans="1:9" s="3" customFormat="1" ht="15.75" thickBot="1" x14ac:dyDescent="0.3">
      <c r="A7" s="8" t="s">
        <v>4</v>
      </c>
      <c r="B7" s="9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43</v>
      </c>
      <c r="H7" s="8" t="s">
        <v>4</v>
      </c>
      <c r="I7" s="9" t="s">
        <v>5</v>
      </c>
    </row>
    <row r="8" spans="1:9" s="11" customFormat="1" ht="15.75" thickBot="1" x14ac:dyDescent="0.3">
      <c r="A8" s="12">
        <v>1</v>
      </c>
      <c r="B8" s="13">
        <v>2</v>
      </c>
      <c r="C8" s="12">
        <v>3</v>
      </c>
      <c r="D8" s="12">
        <v>4</v>
      </c>
      <c r="E8" s="12">
        <v>5</v>
      </c>
      <c r="F8" s="12">
        <v>6</v>
      </c>
      <c r="G8" s="12">
        <v>7</v>
      </c>
      <c r="H8" s="12">
        <v>1</v>
      </c>
      <c r="I8" s="13">
        <v>2</v>
      </c>
    </row>
    <row r="9" spans="1:9" s="14" customFormat="1" x14ac:dyDescent="0.25">
      <c r="A9" s="15" t="s">
        <v>10</v>
      </c>
      <c r="B9" s="16" t="s">
        <v>11</v>
      </c>
      <c r="C9" s="19">
        <f>'1.3'!C9-'1.3 NAS 17'!C9</f>
        <v>0</v>
      </c>
      <c r="D9" s="19">
        <f>'1.3'!D9-'1.3 NAS 17'!D9</f>
        <v>0</v>
      </c>
      <c r="E9" s="19">
        <f>'1.3'!E9-'1.3 NAS 17'!E9</f>
        <v>0</v>
      </c>
      <c r="F9" s="19">
        <f>'1.3'!F9-'1.3 NAS 17'!F9</f>
        <v>24477.229479150847</v>
      </c>
      <c r="G9" s="19">
        <f>'1.3'!G9-'1.3 NAS 17'!G9</f>
        <v>77151.742867490277</v>
      </c>
      <c r="H9" s="15" t="s">
        <v>10</v>
      </c>
      <c r="I9" s="16" t="s">
        <v>12</v>
      </c>
    </row>
    <row r="10" spans="1:9" s="14" customFormat="1" ht="45" x14ac:dyDescent="0.25">
      <c r="A10" s="15" t="s">
        <v>13</v>
      </c>
      <c r="B10" s="16" t="s">
        <v>14</v>
      </c>
      <c r="C10" s="19">
        <f>'1.3'!C10-'1.3 NAS 17'!C10</f>
        <v>0</v>
      </c>
      <c r="D10" s="19">
        <f>'1.3'!D10-'1.3 NAS 17'!D10</f>
        <v>0</v>
      </c>
      <c r="E10" s="19">
        <f>'1.3'!E10-'1.3 NAS 17'!E10</f>
        <v>0</v>
      </c>
      <c r="F10" s="19">
        <f>'1.3'!F10-'1.3 NAS 17'!F10</f>
        <v>0</v>
      </c>
      <c r="G10" s="19">
        <f>'1.3'!G10-'1.3 NAS 17'!G10</f>
        <v>0</v>
      </c>
      <c r="H10" s="15" t="s">
        <v>13</v>
      </c>
      <c r="I10" s="16" t="s">
        <v>15</v>
      </c>
    </row>
    <row r="11" spans="1:9" s="14" customFormat="1" ht="45" x14ac:dyDescent="0.25">
      <c r="A11" s="15" t="s">
        <v>16</v>
      </c>
      <c r="B11" s="16" t="s">
        <v>17</v>
      </c>
      <c r="C11" s="19">
        <f>'1.3'!C11-'1.3 NAS 17'!C11</f>
        <v>0</v>
      </c>
      <c r="D11" s="19">
        <f>'1.3'!D11-'1.3 NAS 17'!D11</f>
        <v>0</v>
      </c>
      <c r="E11" s="19">
        <f>'1.3'!E11-'1.3 NAS 17'!E11</f>
        <v>0</v>
      </c>
      <c r="F11" s="19">
        <f>'1.3'!F11-'1.3 NAS 17'!F11</f>
        <v>24477.229479150847</v>
      </c>
      <c r="G11" s="19">
        <f>'1.3'!G11-'1.3 NAS 17'!G11</f>
        <v>77151.742867490277</v>
      </c>
      <c r="H11" s="15" t="s">
        <v>16</v>
      </c>
      <c r="I11" s="16" t="s">
        <v>18</v>
      </c>
    </row>
    <row r="12" spans="1:9" s="14" customFormat="1" ht="45" x14ac:dyDescent="0.25">
      <c r="A12" s="15" t="s">
        <v>19</v>
      </c>
      <c r="B12" s="16" t="s">
        <v>20</v>
      </c>
      <c r="C12" s="19">
        <f>'1.3'!C12-'1.3 NAS 17'!C12</f>
        <v>0</v>
      </c>
      <c r="D12" s="19">
        <f>'1.3'!D12-'1.3 NAS 17'!D12</f>
        <v>0</v>
      </c>
      <c r="E12" s="19">
        <f>'1.3'!E12-'1.3 NAS 17'!E12</f>
        <v>0</v>
      </c>
      <c r="F12" s="19">
        <f>'1.3'!F12-'1.3 NAS 17'!F12</f>
        <v>15953.50568916928</v>
      </c>
      <c r="G12" s="19">
        <f>'1.3'!G12-'1.3 NAS 17'!G12</f>
        <v>3023.1427523547318</v>
      </c>
      <c r="H12" s="15" t="s">
        <v>19</v>
      </c>
      <c r="I12" s="16" t="s">
        <v>21</v>
      </c>
    </row>
    <row r="13" spans="1:9" s="14" customFormat="1" ht="30" x14ac:dyDescent="0.25">
      <c r="A13" s="15" t="s">
        <v>22</v>
      </c>
      <c r="B13" s="16" t="s">
        <v>23</v>
      </c>
      <c r="C13" s="19">
        <f>'1.3'!C13-'1.3 NAS 17'!C13</f>
        <v>0.40264900005422533</v>
      </c>
      <c r="D13" s="19">
        <f>'1.3'!D13-'1.3 NAS 17'!D13</f>
        <v>-0.42924715997651219</v>
      </c>
      <c r="E13" s="19">
        <f>'1.3'!E13-'1.3 NAS 17'!E13</f>
        <v>6.047731963917613E-2</v>
      </c>
      <c r="F13" s="19">
        <f>'1.3'!F13-'1.3 NAS 17'!F13</f>
        <v>2007.0715488335118</v>
      </c>
      <c r="G13" s="19">
        <f>'1.3'!G13-'1.3 NAS 17'!G13</f>
        <v>-22441.400844588759</v>
      </c>
      <c r="H13" s="15" t="s">
        <v>22</v>
      </c>
      <c r="I13" s="16" t="s">
        <v>24</v>
      </c>
    </row>
    <row r="14" spans="1:9" s="14" customFormat="1" ht="30" x14ac:dyDescent="0.25">
      <c r="A14" s="15" t="s">
        <v>25</v>
      </c>
      <c r="B14" s="16" t="s">
        <v>26</v>
      </c>
      <c r="C14" s="19">
        <f>'1.3'!C14-'1.3 NAS 17'!C14</f>
        <v>0</v>
      </c>
      <c r="D14" s="19">
        <f>'1.3'!D14-'1.3 NAS 17'!D14</f>
        <v>0</v>
      </c>
      <c r="E14" s="19">
        <f>'1.3'!E14-'1.3 NAS 17'!E14</f>
        <v>0</v>
      </c>
      <c r="F14" s="19">
        <f>'1.3'!F14-'1.3 NAS 17'!F14</f>
        <v>827.10901631625893</v>
      </c>
      <c r="G14" s="19">
        <f>'1.3'!G14-'1.3 NAS 17'!G14</f>
        <v>6079.0592833484261</v>
      </c>
      <c r="H14" s="15" t="s">
        <v>25</v>
      </c>
      <c r="I14" s="16" t="s">
        <v>27</v>
      </c>
    </row>
    <row r="15" spans="1:9" s="14" customFormat="1" ht="30" x14ac:dyDescent="0.25">
      <c r="A15" s="15" t="s">
        <v>28</v>
      </c>
      <c r="B15" s="16" t="s">
        <v>29</v>
      </c>
      <c r="C15" s="19">
        <f>'1.3'!C15-'1.3 NAS 17'!C15</f>
        <v>0</v>
      </c>
      <c r="D15" s="19">
        <f>'1.3'!D15-'1.3 NAS 17'!D15</f>
        <v>0</v>
      </c>
      <c r="E15" s="19">
        <f>'1.3'!E15-'1.3 NAS 17'!E15</f>
        <v>0</v>
      </c>
      <c r="F15" s="19">
        <f>'1.3'!F15-'1.3 NAS 17'!F15</f>
        <v>591.09848380007315</v>
      </c>
      <c r="G15" s="19">
        <f>'1.3'!G15-'1.3 NAS 17'!G15</f>
        <v>47898.004810303566</v>
      </c>
      <c r="H15" s="15" t="s">
        <v>28</v>
      </c>
      <c r="I15" s="16" t="s">
        <v>30</v>
      </c>
    </row>
    <row r="16" spans="1:9" s="14" customFormat="1" ht="45" x14ac:dyDescent="0.25">
      <c r="A16" s="15" t="s">
        <v>31</v>
      </c>
      <c r="B16" s="16" t="s">
        <v>32</v>
      </c>
      <c r="C16" s="19">
        <f>'1.3'!C16-'1.3 NAS 17'!C16</f>
        <v>0.36145472864154726</v>
      </c>
      <c r="D16" s="19">
        <f>'1.3'!D16-'1.3 NAS 17'!D16</f>
        <v>-0.23461327602853999</v>
      </c>
      <c r="E16" s="19">
        <f>'1.3'!E16-'1.3 NAS 17'!E16</f>
        <v>-0.81552099750842899</v>
      </c>
      <c r="F16" s="19">
        <f>'1.3'!F16-'1.3 NAS 17'!F16</f>
        <v>-579.78024945827201</v>
      </c>
      <c r="G16" s="19">
        <f>'1.3'!G16-'1.3 NAS 17'!G16</f>
        <v>-31061.797751937411</v>
      </c>
      <c r="H16" s="15" t="s">
        <v>31</v>
      </c>
      <c r="I16" s="16" t="s">
        <v>33</v>
      </c>
    </row>
    <row r="17" spans="1:9" s="14" customFormat="1" ht="30" x14ac:dyDescent="0.25">
      <c r="A17" s="15" t="s">
        <v>34</v>
      </c>
      <c r="B17" s="16" t="s">
        <v>35</v>
      </c>
      <c r="C17" s="19">
        <f>'1.3'!C17-'1.3 NAS 17'!C17</f>
        <v>4.1194271296262741E-2</v>
      </c>
      <c r="D17" s="19">
        <f>'1.3'!D17-'1.3 NAS 17'!D17</f>
        <v>-0.19463388342410326</v>
      </c>
      <c r="E17" s="19">
        <f>'1.3'!E17-'1.3 NAS 17'!E17</f>
        <v>0.87599831819534302</v>
      </c>
      <c r="F17" s="19">
        <f>'1.3'!F17-'1.3 NAS 17'!F17</f>
        <v>9692.3680881597102</v>
      </c>
      <c r="G17" s="19">
        <f>'1.3'!G17-'1.3 NAS 17'!G17</f>
        <v>28771.93292883411</v>
      </c>
      <c r="H17" s="15" t="s">
        <v>34</v>
      </c>
      <c r="I17" s="16" t="s">
        <v>36</v>
      </c>
    </row>
    <row r="18" spans="1:9" s="14" customFormat="1" ht="45" x14ac:dyDescent="0.25">
      <c r="A18" s="15" t="s">
        <v>37</v>
      </c>
      <c r="B18" s="16" t="s">
        <v>38</v>
      </c>
      <c r="C18" s="19">
        <f>'1.3'!C18-'1.3 NAS 17'!C18</f>
        <v>4.1194271441781893E-2</v>
      </c>
      <c r="D18" s="19">
        <f>'1.3'!D18-'1.3 NAS 17'!D18</f>
        <v>-0.19463388391886838</v>
      </c>
      <c r="E18" s="19">
        <f>'1.3'!E18-'1.3 NAS 17'!E18</f>
        <v>-0.12400168285239488</v>
      </c>
      <c r="F18" s="19">
        <f>'1.3'!F18-'1.3 NAS 17'!F18</f>
        <v>2586.8517982918129</v>
      </c>
      <c r="G18" s="19">
        <f>'1.3'!G18-'1.3 NAS 17'!G18</f>
        <v>8620.3969073486514</v>
      </c>
      <c r="H18" s="15" t="s">
        <v>37</v>
      </c>
      <c r="I18" s="16" t="s">
        <v>39</v>
      </c>
    </row>
    <row r="19" spans="1:9" s="14" customFormat="1" ht="30.75" thickBot="1" x14ac:dyDescent="0.3">
      <c r="A19" s="17" t="s">
        <v>40</v>
      </c>
      <c r="B19" s="18" t="s">
        <v>41</v>
      </c>
      <c r="C19" s="19">
        <f>'1.3'!C19-'1.3 NAS 17'!C19</f>
        <v>0</v>
      </c>
      <c r="D19" s="19">
        <f>'1.3'!D19-'1.3 NAS 17'!D19</f>
        <v>0</v>
      </c>
      <c r="E19" s="19">
        <f>'1.3'!E19-'1.3 NAS 17'!E19</f>
        <v>1.0000000018626451</v>
      </c>
      <c r="F19" s="19">
        <f>'1.3'!F19-'1.3 NAS 17'!F19</f>
        <v>7105.5162898674607</v>
      </c>
      <c r="G19" s="19">
        <f>'1.3'!G19-'1.3 NAS 17'!G19</f>
        <v>20151.536021485925</v>
      </c>
      <c r="H19" s="17" t="s">
        <v>40</v>
      </c>
      <c r="I19" s="18" t="s">
        <v>42</v>
      </c>
    </row>
    <row r="20" spans="1:9" x14ac:dyDescent="0.25">
      <c r="B20" s="15"/>
      <c r="G20" s="15"/>
    </row>
    <row r="21" spans="1:9" x14ac:dyDescent="0.25">
      <c r="C21" s="21">
        <f>C19-[1]S9!C40+[1]S9!C44</f>
        <v>-6708335.9416317586</v>
      </c>
      <c r="D21" s="21">
        <f>D19-[1]S9!D40+[1]S9!D44</f>
        <v>-7592998.0489286855</v>
      </c>
      <c r="E21" s="21">
        <f>E19-[1]S9!E40+[1]S9!E44</f>
        <v>-8574637.818245694</v>
      </c>
      <c r="F21" s="21">
        <f>F19-[1]S9!F40+[1]S9!F44</f>
        <v>-9353809.6223362051</v>
      </c>
      <c r="G21" s="21">
        <f>G19-[1]S9!G40+[1]S9!G44</f>
        <v>-10201009.712513532</v>
      </c>
    </row>
    <row r="23" spans="1:9" x14ac:dyDescent="0.25">
      <c r="C23" s="21"/>
      <c r="D23" s="21"/>
      <c r="E23" s="21"/>
      <c r="F23" s="21"/>
      <c r="G23" s="21"/>
    </row>
    <row r="25" spans="1:9" x14ac:dyDescent="0.25">
      <c r="C25" s="21"/>
      <c r="D25" s="21"/>
      <c r="E25" s="21"/>
      <c r="F25" s="21"/>
      <c r="G25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1.3</vt:lpstr>
      <vt:lpstr>1.3 NAS 17</vt:lpstr>
      <vt:lpstr>Difference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2016-06-28T06:16:07Z</dcterms:created>
  <dcterms:modified xsi:type="dcterms:W3CDTF">2018-08-07T16:18:33Z</dcterms:modified>
</cp:coreProperties>
</file>