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3015\Documents\GitHub\workout\Tableau Project\"/>
    </mc:Choice>
  </mc:AlternateContent>
  <xr:revisionPtr revIDLastSave="0" documentId="8_{3FA6D9EC-589F-48E0-9455-7085D4BCD17F}" xr6:coauthVersionLast="47" xr6:coauthVersionMax="47" xr10:uidLastSave="{00000000-0000-0000-0000-000000000000}"/>
  <bookViews>
    <workbookView xWindow="270" yWindow="1065" windowWidth="27285" windowHeight="12945" xr2:uid="{061F43C5-D360-44CE-8AEB-7F24D8B5D0A2}"/>
  </bookViews>
  <sheets>
    <sheet name="trend % engaged aggregate" sheetId="1" r:id="rId1"/>
    <sheet name="% engaged" sheetId="2" r:id="rId2"/>
    <sheet name="% engaged app" sheetId="3" r:id="rId3"/>
    <sheet name="% engaged desktop" sheetId="4" r:id="rId4"/>
    <sheet name="% engaged mSite" sheetId="5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5" l="1"/>
  <c r="P35" i="5"/>
  <c r="O35" i="5"/>
  <c r="N35" i="5"/>
  <c r="M35" i="5"/>
  <c r="L35" i="5"/>
  <c r="K35" i="5"/>
  <c r="J35" i="5"/>
  <c r="I35" i="5"/>
  <c r="H35" i="5"/>
  <c r="J39" i="2" s="1"/>
  <c r="L50" i="2" s="1"/>
  <c r="G35" i="5"/>
  <c r="I39" i="2" s="1"/>
  <c r="K50" i="2" s="1"/>
  <c r="F35" i="5"/>
  <c r="H39" i="2" s="1"/>
  <c r="J50" i="2" s="1"/>
  <c r="E35" i="5"/>
  <c r="D35" i="5"/>
  <c r="T30" i="5"/>
  <c r="S30" i="5"/>
  <c r="R30" i="5"/>
  <c r="Q30" i="5"/>
  <c r="P30" i="5"/>
  <c r="O30" i="5"/>
  <c r="N30" i="5"/>
  <c r="M30" i="5"/>
  <c r="O34" i="2" s="1"/>
  <c r="Q45" i="2" s="1"/>
  <c r="L30" i="5"/>
  <c r="N34" i="2" s="1"/>
  <c r="P45" i="2" s="1"/>
  <c r="K30" i="5"/>
  <c r="M34" i="2" s="1"/>
  <c r="O45" i="2" s="1"/>
  <c r="AI45" i="2" s="1"/>
  <c r="J30" i="5"/>
  <c r="I30" i="5"/>
  <c r="H30" i="5"/>
  <c r="G30" i="5"/>
  <c r="F30" i="5"/>
  <c r="E30" i="5"/>
  <c r="D30" i="5"/>
  <c r="Q35" i="4"/>
  <c r="P35" i="4"/>
  <c r="O35" i="4"/>
  <c r="Q38" i="2" s="1"/>
  <c r="S49" i="2" s="1"/>
  <c r="N35" i="4"/>
  <c r="P38" i="2" s="1"/>
  <c r="R49" i="2" s="1"/>
  <c r="M35" i="4"/>
  <c r="O38" i="2" s="1"/>
  <c r="L35" i="4"/>
  <c r="K35" i="4"/>
  <c r="J35" i="4"/>
  <c r="I35" i="4"/>
  <c r="H35" i="4"/>
  <c r="G35" i="4"/>
  <c r="F35" i="4"/>
  <c r="E35" i="4"/>
  <c r="D35" i="4"/>
  <c r="Q30" i="4"/>
  <c r="P30" i="4"/>
  <c r="O30" i="4"/>
  <c r="Q33" i="2" s="1"/>
  <c r="N30" i="4"/>
  <c r="M30" i="4"/>
  <c r="L30" i="4"/>
  <c r="K30" i="4"/>
  <c r="J30" i="4"/>
  <c r="I30" i="4"/>
  <c r="H30" i="4"/>
  <c r="G30" i="4"/>
  <c r="F30" i="4"/>
  <c r="E30" i="4"/>
  <c r="D30" i="4"/>
  <c r="F33" i="2" s="1"/>
  <c r="Q35" i="3"/>
  <c r="P35" i="3"/>
  <c r="O35" i="3"/>
  <c r="N35" i="3"/>
  <c r="M35" i="3"/>
  <c r="L35" i="3"/>
  <c r="K35" i="3"/>
  <c r="J35" i="3"/>
  <c r="I35" i="3"/>
  <c r="H35" i="3"/>
  <c r="G35" i="3"/>
  <c r="I37" i="2" s="1"/>
  <c r="K48" i="2" s="1"/>
  <c r="F35" i="3"/>
  <c r="H37" i="2" s="1"/>
  <c r="J48" i="2" s="1"/>
  <c r="E35" i="3"/>
  <c r="G37" i="2" s="1"/>
  <c r="I48" i="2" s="1"/>
  <c r="D35" i="3"/>
  <c r="Q30" i="3"/>
  <c r="P30" i="3"/>
  <c r="O30" i="3"/>
  <c r="N30" i="3"/>
  <c r="M30" i="3"/>
  <c r="L30" i="3"/>
  <c r="K30" i="3"/>
  <c r="J30" i="3"/>
  <c r="I30" i="3"/>
  <c r="K32" i="2" s="1"/>
  <c r="M43" i="2" s="1"/>
  <c r="H30" i="3"/>
  <c r="J32" i="2" s="1"/>
  <c r="L43" i="2" s="1"/>
  <c r="G30" i="3"/>
  <c r="I32" i="2" s="1"/>
  <c r="K43" i="2" s="1"/>
  <c r="F30" i="3"/>
  <c r="E30" i="3"/>
  <c r="D30" i="3"/>
  <c r="AC59" i="2"/>
  <c r="AB59" i="2"/>
  <c r="AA59" i="2"/>
  <c r="Z59" i="2"/>
  <c r="Y59" i="2"/>
  <c r="X59" i="2"/>
  <c r="W59" i="2"/>
  <c r="V59" i="2"/>
  <c r="U59" i="2"/>
  <c r="T59" i="2"/>
  <c r="S59" i="2"/>
  <c r="R59" i="2"/>
  <c r="AC53" i="2"/>
  <c r="AB53" i="2"/>
  <c r="AA53" i="2"/>
  <c r="Z53" i="2"/>
  <c r="Y53" i="2"/>
  <c r="X53" i="2"/>
  <c r="W53" i="2"/>
  <c r="V53" i="2"/>
  <c r="U53" i="2"/>
  <c r="T53" i="2"/>
  <c r="S53" i="2"/>
  <c r="R53" i="2"/>
  <c r="AJ50" i="2"/>
  <c r="AF50" i="2"/>
  <c r="Q50" i="2"/>
  <c r="AJ49" i="2"/>
  <c r="AF49" i="2"/>
  <c r="AA49" i="2"/>
  <c r="AH49" i="2" s="1"/>
  <c r="Z49" i="2"/>
  <c r="Y49" i="2"/>
  <c r="N49" i="2"/>
  <c r="M49" i="2"/>
  <c r="AJ48" i="2"/>
  <c r="AF48" i="2"/>
  <c r="AJ47" i="2"/>
  <c r="AF47" i="2"/>
  <c r="AB47" i="2"/>
  <c r="AD47" i="2" s="1"/>
  <c r="AA47" i="2"/>
  <c r="AH47" i="2" s="1"/>
  <c r="O47" i="2"/>
  <c r="AI47" i="2" s="1"/>
  <c r="N47" i="2"/>
  <c r="M47" i="2"/>
  <c r="AJ45" i="2"/>
  <c r="AF45" i="2"/>
  <c r="W45" i="2"/>
  <c r="V45" i="2"/>
  <c r="U45" i="2"/>
  <c r="K45" i="2"/>
  <c r="J45" i="2"/>
  <c r="I45" i="2"/>
  <c r="AJ44" i="2"/>
  <c r="AF44" i="2"/>
  <c r="AJ43" i="2"/>
  <c r="AF43" i="2"/>
  <c r="AA43" i="2"/>
  <c r="AH43" i="2" s="1"/>
  <c r="Z43" i="2"/>
  <c r="W43" i="2"/>
  <c r="AJ42" i="2"/>
  <c r="AF42" i="2"/>
  <c r="AE39" i="2"/>
  <c r="AB39" i="2"/>
  <c r="AD39" i="2" s="1"/>
  <c r="AA39" i="2"/>
  <c r="Z39" i="2"/>
  <c r="AB50" i="2" s="1"/>
  <c r="Y39" i="2"/>
  <c r="X39" i="2"/>
  <c r="W39" i="2"/>
  <c r="Y50" i="2" s="1"/>
  <c r="V39" i="2"/>
  <c r="X50" i="2" s="1"/>
  <c r="U39" i="2"/>
  <c r="W50" i="2" s="1"/>
  <c r="T39" i="2"/>
  <c r="V50" i="2" s="1"/>
  <c r="S39" i="2"/>
  <c r="U50" i="2" s="1"/>
  <c r="R39" i="2"/>
  <c r="R50" i="2" s="1"/>
  <c r="Q39" i="2"/>
  <c r="P39" i="2"/>
  <c r="O39" i="2"/>
  <c r="N39" i="2"/>
  <c r="P50" i="2" s="1"/>
  <c r="M39" i="2"/>
  <c r="O50" i="2" s="1"/>
  <c r="AI50" i="2" s="1"/>
  <c r="L39" i="2"/>
  <c r="N50" i="2" s="1"/>
  <c r="K39" i="2"/>
  <c r="M50" i="2" s="1"/>
  <c r="G39" i="2"/>
  <c r="F39" i="2"/>
  <c r="G50" i="2" s="1"/>
  <c r="AB38" i="2"/>
  <c r="AA38" i="2"/>
  <c r="Z38" i="2"/>
  <c r="AB49" i="2" s="1"/>
  <c r="Y38" i="2"/>
  <c r="X38" i="2"/>
  <c r="W38" i="2"/>
  <c r="V38" i="2"/>
  <c r="X49" i="2" s="1"/>
  <c r="U38" i="2"/>
  <c r="W49" i="2" s="1"/>
  <c r="T38" i="2"/>
  <c r="V49" i="2" s="1"/>
  <c r="S38" i="2"/>
  <c r="U49" i="2" s="1"/>
  <c r="R38" i="2"/>
  <c r="T49" i="2" s="1"/>
  <c r="N38" i="2"/>
  <c r="P49" i="2" s="1"/>
  <c r="M38" i="2"/>
  <c r="L38" i="2"/>
  <c r="K38" i="2"/>
  <c r="J38" i="2"/>
  <c r="L49" i="2" s="1"/>
  <c r="I38" i="2"/>
  <c r="K49" i="2" s="1"/>
  <c r="H38" i="2"/>
  <c r="J49" i="2" s="1"/>
  <c r="G38" i="2"/>
  <c r="I49" i="2" s="1"/>
  <c r="F38" i="2"/>
  <c r="H49" i="2" s="1"/>
  <c r="AB37" i="2"/>
  <c r="AE37" i="2" s="1"/>
  <c r="AA37" i="2"/>
  <c r="Z37" i="2"/>
  <c r="AB48" i="2" s="1"/>
  <c r="W37" i="2"/>
  <c r="V37" i="2"/>
  <c r="U37" i="2"/>
  <c r="W48" i="2" s="1"/>
  <c r="T37" i="2"/>
  <c r="V48" i="2" s="1"/>
  <c r="S37" i="2"/>
  <c r="U48" i="2" s="1"/>
  <c r="R37" i="2"/>
  <c r="S48" i="2" s="1"/>
  <c r="Q37" i="2"/>
  <c r="P37" i="2"/>
  <c r="R48" i="2" s="1"/>
  <c r="O37" i="2"/>
  <c r="Q48" i="2" s="1"/>
  <c r="N37" i="2"/>
  <c r="P48" i="2" s="1"/>
  <c r="M37" i="2"/>
  <c r="O48" i="2" s="1"/>
  <c r="AI48" i="2" s="1"/>
  <c r="L37" i="2"/>
  <c r="N48" i="2" s="1"/>
  <c r="K37" i="2"/>
  <c r="M48" i="2" s="1"/>
  <c r="J37" i="2"/>
  <c r="L48" i="2" s="1"/>
  <c r="F37" i="2"/>
  <c r="F48" i="2" s="1"/>
  <c r="AB36" i="2"/>
  <c r="AE36" i="2" s="1"/>
  <c r="AA36" i="2"/>
  <c r="Z36" i="2"/>
  <c r="Z47" i="2" s="1"/>
  <c r="W36" i="2"/>
  <c r="V36" i="2"/>
  <c r="U36" i="2"/>
  <c r="W47" i="2" s="1"/>
  <c r="T36" i="2"/>
  <c r="V47" i="2" s="1"/>
  <c r="S36" i="2"/>
  <c r="U47" i="2" s="1"/>
  <c r="R36" i="2"/>
  <c r="W17" i="1" s="1"/>
  <c r="Q36" i="2"/>
  <c r="S47" i="2" s="1"/>
  <c r="P36" i="2"/>
  <c r="R47" i="2" s="1"/>
  <c r="O36" i="2"/>
  <c r="Q47" i="2" s="1"/>
  <c r="N36" i="2"/>
  <c r="P47" i="2" s="1"/>
  <c r="M36" i="2"/>
  <c r="L36" i="2"/>
  <c r="K36" i="2"/>
  <c r="J36" i="2"/>
  <c r="L47" i="2" s="1"/>
  <c r="I36" i="2"/>
  <c r="K47" i="2" s="1"/>
  <c r="H36" i="2"/>
  <c r="J47" i="2" s="1"/>
  <c r="G36" i="2"/>
  <c r="I47" i="2" s="1"/>
  <c r="F36" i="2"/>
  <c r="H47" i="2" s="1"/>
  <c r="AE34" i="2"/>
  <c r="AB34" i="2"/>
  <c r="AD34" i="2" s="1"/>
  <c r="AA34" i="2"/>
  <c r="Z34" i="2"/>
  <c r="AB45" i="2" s="1"/>
  <c r="Y34" i="2"/>
  <c r="X34" i="2"/>
  <c r="W34" i="2"/>
  <c r="Y45" i="2" s="1"/>
  <c r="V34" i="2"/>
  <c r="X45" i="2" s="1"/>
  <c r="U34" i="2"/>
  <c r="T34" i="2"/>
  <c r="S34" i="2"/>
  <c r="R34" i="2"/>
  <c r="T45" i="2" s="1"/>
  <c r="Q34" i="2"/>
  <c r="S45" i="2" s="1"/>
  <c r="P34" i="2"/>
  <c r="R45" i="2" s="1"/>
  <c r="L34" i="2"/>
  <c r="K34" i="2"/>
  <c r="J34" i="2"/>
  <c r="L45" i="2" s="1"/>
  <c r="I34" i="2"/>
  <c r="H34" i="2"/>
  <c r="G34" i="2"/>
  <c r="F34" i="2"/>
  <c r="H45" i="2" s="1"/>
  <c r="AB33" i="2"/>
  <c r="AE33" i="2" s="1"/>
  <c r="AA33" i="2"/>
  <c r="Z33" i="2"/>
  <c r="AB44" i="2" s="1"/>
  <c r="Y33" i="2"/>
  <c r="X33" i="2"/>
  <c r="W33" i="2"/>
  <c r="Y44" i="2" s="1"/>
  <c r="V33" i="2"/>
  <c r="X44" i="2" s="1"/>
  <c r="U33" i="2"/>
  <c r="W44" i="2" s="1"/>
  <c r="T33" i="2"/>
  <c r="V44" i="2" s="1"/>
  <c r="S33" i="2"/>
  <c r="U44" i="2" s="1"/>
  <c r="R33" i="2"/>
  <c r="T44" i="2" s="1"/>
  <c r="P33" i="2"/>
  <c r="O33" i="2"/>
  <c r="N33" i="2"/>
  <c r="P44" i="2" s="1"/>
  <c r="M33" i="2"/>
  <c r="O44" i="2" s="1"/>
  <c r="L33" i="2"/>
  <c r="N44" i="2" s="1"/>
  <c r="K33" i="2"/>
  <c r="M44" i="2" s="1"/>
  <c r="J33" i="2"/>
  <c r="L44" i="2" s="1"/>
  <c r="I33" i="2"/>
  <c r="K44" i="2" s="1"/>
  <c r="H33" i="2"/>
  <c r="J44" i="2" s="1"/>
  <c r="G33" i="2"/>
  <c r="I44" i="2" s="1"/>
  <c r="AB32" i="2"/>
  <c r="AE32" i="2" s="1"/>
  <c r="AA32" i="2"/>
  <c r="Z32" i="2"/>
  <c r="AB43" i="2" s="1"/>
  <c r="W32" i="2"/>
  <c r="V32" i="2"/>
  <c r="U32" i="2"/>
  <c r="T32" i="2"/>
  <c r="V43" i="2" s="1"/>
  <c r="S32" i="2"/>
  <c r="U43" i="2" s="1"/>
  <c r="R32" i="2"/>
  <c r="T43" i="2" s="1"/>
  <c r="Q32" i="2"/>
  <c r="S43" i="2" s="1"/>
  <c r="P32" i="2"/>
  <c r="R43" i="2" s="1"/>
  <c r="O32" i="2"/>
  <c r="Q43" i="2" s="1"/>
  <c r="N32" i="2"/>
  <c r="P43" i="2" s="1"/>
  <c r="M32" i="2"/>
  <c r="O43" i="2" s="1"/>
  <c r="L32" i="2"/>
  <c r="N43" i="2" s="1"/>
  <c r="H32" i="2"/>
  <c r="G32" i="2"/>
  <c r="F32" i="2"/>
  <c r="H43" i="2" s="1"/>
  <c r="AB31" i="2"/>
  <c r="AE31" i="2" s="1"/>
  <c r="AA31" i="2"/>
  <c r="Z31" i="2"/>
  <c r="AB42" i="2" s="1"/>
  <c r="W31" i="2"/>
  <c r="V31" i="2"/>
  <c r="U31" i="2"/>
  <c r="W42" i="2" s="1"/>
  <c r="T31" i="2"/>
  <c r="V42" i="2" s="1"/>
  <c r="S31" i="2"/>
  <c r="U42" i="2" s="1"/>
  <c r="R31" i="2"/>
  <c r="T42" i="2" s="1"/>
  <c r="Q31" i="2"/>
  <c r="R42" i="2" s="1"/>
  <c r="P31" i="2"/>
  <c r="O31" i="2"/>
  <c r="N31" i="2"/>
  <c r="P42" i="2" s="1"/>
  <c r="M31" i="2"/>
  <c r="O42" i="2" s="1"/>
  <c r="L31" i="2"/>
  <c r="N42" i="2" s="1"/>
  <c r="K31" i="2"/>
  <c r="M42" i="2" s="1"/>
  <c r="J31" i="2"/>
  <c r="L42" i="2" s="1"/>
  <c r="I31" i="2"/>
  <c r="K42" i="2" s="1"/>
  <c r="H31" i="2"/>
  <c r="J42" i="2" s="1"/>
  <c r="G31" i="2"/>
  <c r="I42" i="2" s="1"/>
  <c r="F31" i="2"/>
  <c r="G42" i="2" s="1"/>
  <c r="AF36" i="1"/>
  <c r="R31" i="1"/>
  <c r="Q31" i="1"/>
  <c r="P31" i="1"/>
  <c r="AC27" i="1"/>
  <c r="Z27" i="1"/>
  <c r="W27" i="1"/>
  <c r="S27" i="1"/>
  <c r="V27" i="1" s="1"/>
  <c r="R27" i="1"/>
  <c r="U27" i="1" s="1"/>
  <c r="Q27" i="1"/>
  <c r="T27" i="1" s="1"/>
  <c r="P27" i="1"/>
  <c r="N27" i="1"/>
  <c r="AJ27" i="1" s="1"/>
  <c r="J27" i="1"/>
  <c r="M27" i="1" s="1"/>
  <c r="I27" i="1"/>
  <c r="AB27" i="1" s="1"/>
  <c r="H27" i="1"/>
  <c r="AA27" i="1" s="1"/>
  <c r="G27" i="1"/>
  <c r="Y27" i="1" s="1"/>
  <c r="AJ26" i="1"/>
  <c r="Z26" i="1"/>
  <c r="AG26" i="1" s="1"/>
  <c r="Y26" i="1"/>
  <c r="W26" i="1"/>
  <c r="X26" i="1" s="1"/>
  <c r="S26" i="1"/>
  <c r="V26" i="1" s="1"/>
  <c r="R26" i="1"/>
  <c r="U26" i="1" s="1"/>
  <c r="Q26" i="1"/>
  <c r="T26" i="1" s="1"/>
  <c r="P26" i="1"/>
  <c r="N26" i="1"/>
  <c r="M26" i="1"/>
  <c r="L26" i="1"/>
  <c r="K26" i="1"/>
  <c r="J26" i="1"/>
  <c r="AC26" i="1" s="1"/>
  <c r="AF26" i="1" s="1"/>
  <c r="I26" i="1"/>
  <c r="AB26" i="1" s="1"/>
  <c r="AE26" i="1" s="1"/>
  <c r="H26" i="1"/>
  <c r="AA26" i="1" s="1"/>
  <c r="AD26" i="1" s="1"/>
  <c r="G26" i="1"/>
  <c r="AC25" i="1"/>
  <c r="Z25" i="1"/>
  <c r="W25" i="1"/>
  <c r="X27" i="1" s="1"/>
  <c r="S25" i="1"/>
  <c r="V25" i="1" s="1"/>
  <c r="R25" i="1"/>
  <c r="U25" i="1" s="1"/>
  <c r="Q25" i="1"/>
  <c r="T25" i="1" s="1"/>
  <c r="P25" i="1"/>
  <c r="O25" i="1"/>
  <c r="N25" i="1"/>
  <c r="O27" i="1" s="1"/>
  <c r="J25" i="1"/>
  <c r="M25" i="1" s="1"/>
  <c r="I25" i="1"/>
  <c r="AB25" i="1" s="1"/>
  <c r="H25" i="1"/>
  <c r="AA25" i="1" s="1"/>
  <c r="G25" i="1"/>
  <c r="Y25" i="1" s="1"/>
  <c r="AB24" i="1"/>
  <c r="U24" i="1"/>
  <c r="S24" i="1"/>
  <c r="V24" i="1" s="1"/>
  <c r="R24" i="1"/>
  <c r="Q24" i="1"/>
  <c r="P24" i="1"/>
  <c r="L24" i="1"/>
  <c r="J24" i="1"/>
  <c r="AC24" i="1" s="1"/>
  <c r="I24" i="1"/>
  <c r="G24" i="1"/>
  <c r="Y24" i="1" s="1"/>
  <c r="AE24" i="1" s="1"/>
  <c r="S23" i="1"/>
  <c r="AC23" i="1" s="1"/>
  <c r="R23" i="1"/>
  <c r="U23" i="1" s="1"/>
  <c r="Q23" i="1"/>
  <c r="P23" i="1"/>
  <c r="M23" i="1"/>
  <c r="J23" i="1"/>
  <c r="I23" i="1"/>
  <c r="L23" i="1" s="1"/>
  <c r="G23" i="1"/>
  <c r="Y23" i="1" s="1"/>
  <c r="Z22" i="1"/>
  <c r="W22" i="1"/>
  <c r="U22" i="1"/>
  <c r="T22" i="1"/>
  <c r="S22" i="1"/>
  <c r="V22" i="1" s="1"/>
  <c r="R22" i="1"/>
  <c r="Q22" i="1"/>
  <c r="P22" i="1"/>
  <c r="N22" i="1"/>
  <c r="AJ22" i="1" s="1"/>
  <c r="J22" i="1"/>
  <c r="AC22" i="1" s="1"/>
  <c r="I22" i="1"/>
  <c r="AB22" i="1" s="1"/>
  <c r="H22" i="1"/>
  <c r="AA22" i="1" s="1"/>
  <c r="G22" i="1"/>
  <c r="Y22" i="1" s="1"/>
  <c r="AG22" i="1" s="1"/>
  <c r="AA21" i="1"/>
  <c r="AD21" i="1" s="1"/>
  <c r="Z21" i="1"/>
  <c r="AG21" i="1" s="1"/>
  <c r="Y21" i="1"/>
  <c r="W21" i="1"/>
  <c r="T21" i="1"/>
  <c r="S21" i="1"/>
  <c r="V21" i="1" s="1"/>
  <c r="R21" i="1"/>
  <c r="U21" i="1" s="1"/>
  <c r="Q21" i="1"/>
  <c r="P21" i="1"/>
  <c r="N21" i="1"/>
  <c r="AJ21" i="1" s="1"/>
  <c r="M21" i="1"/>
  <c r="L21" i="1"/>
  <c r="J21" i="1"/>
  <c r="AC21" i="1" s="1"/>
  <c r="AF21" i="1" s="1"/>
  <c r="I21" i="1"/>
  <c r="AB21" i="1" s="1"/>
  <c r="AE21" i="1" s="1"/>
  <c r="H21" i="1"/>
  <c r="K21" i="1" s="1"/>
  <c r="G21" i="1"/>
  <c r="Z20" i="1"/>
  <c r="W20" i="1"/>
  <c r="X22" i="1" s="1"/>
  <c r="U20" i="1"/>
  <c r="T20" i="1"/>
  <c r="S20" i="1"/>
  <c r="V20" i="1" s="1"/>
  <c r="R20" i="1"/>
  <c r="Q20" i="1"/>
  <c r="P20" i="1"/>
  <c r="N20" i="1"/>
  <c r="O22" i="1" s="1"/>
  <c r="J20" i="1"/>
  <c r="AC20" i="1" s="1"/>
  <c r="I20" i="1"/>
  <c r="AB20" i="1" s="1"/>
  <c r="H20" i="1"/>
  <c r="AA20" i="1" s="1"/>
  <c r="G20" i="1"/>
  <c r="Y20" i="1" s="1"/>
  <c r="AG20" i="1" s="1"/>
  <c r="AA19" i="1"/>
  <c r="AD19" i="1" s="1"/>
  <c r="Z19" i="1"/>
  <c r="AG19" i="1" s="1"/>
  <c r="Y19" i="1"/>
  <c r="W19" i="1"/>
  <c r="X21" i="1" s="1"/>
  <c r="S19" i="1"/>
  <c r="R19" i="1"/>
  <c r="U19" i="1" s="1"/>
  <c r="Q19" i="1"/>
  <c r="T19" i="1" s="1"/>
  <c r="P19" i="1"/>
  <c r="V19" i="1" s="1"/>
  <c r="N19" i="1"/>
  <c r="AJ19" i="1" s="1"/>
  <c r="M19" i="1"/>
  <c r="L19" i="1"/>
  <c r="J19" i="1"/>
  <c r="AC19" i="1" s="1"/>
  <c r="AF19" i="1" s="1"/>
  <c r="I19" i="1"/>
  <c r="AB19" i="1" s="1"/>
  <c r="AE19" i="1" s="1"/>
  <c r="H19" i="1"/>
  <c r="K19" i="1" s="1"/>
  <c r="G19" i="1"/>
  <c r="Z18" i="1"/>
  <c r="W18" i="1"/>
  <c r="X20" i="1" s="1"/>
  <c r="V18" i="1"/>
  <c r="U18" i="1"/>
  <c r="T18" i="1"/>
  <c r="S18" i="1"/>
  <c r="R18" i="1"/>
  <c r="Q18" i="1"/>
  <c r="P18" i="1"/>
  <c r="N18" i="1"/>
  <c r="O20" i="1" s="1"/>
  <c r="J18" i="1"/>
  <c r="AC18" i="1" s="1"/>
  <c r="I18" i="1"/>
  <c r="AB18" i="1" s="1"/>
  <c r="H18" i="1"/>
  <c r="AA18" i="1" s="1"/>
  <c r="G18" i="1"/>
  <c r="Y18" i="1" s="1"/>
  <c r="AG18" i="1" s="1"/>
  <c r="AH20" i="1" s="1"/>
  <c r="AB17" i="1"/>
  <c r="AE17" i="1" s="1"/>
  <c r="AA17" i="1"/>
  <c r="AD17" i="1" s="1"/>
  <c r="Z17" i="1"/>
  <c r="S17" i="1"/>
  <c r="V17" i="1" s="1"/>
  <c r="R17" i="1"/>
  <c r="U17" i="1" s="1"/>
  <c r="Q17" i="1"/>
  <c r="T17" i="1" s="1"/>
  <c r="P17" i="1"/>
  <c r="N17" i="1"/>
  <c r="O17" i="1" s="1"/>
  <c r="J17" i="1"/>
  <c r="J31" i="1" s="1"/>
  <c r="I17" i="1"/>
  <c r="I31" i="1" s="1"/>
  <c r="H17" i="1"/>
  <c r="H31" i="1" s="1"/>
  <c r="G17" i="1"/>
  <c r="Y17" i="1" s="1"/>
  <c r="Z16" i="1"/>
  <c r="X16" i="1"/>
  <c r="U16" i="1"/>
  <c r="T16" i="1"/>
  <c r="S16" i="1"/>
  <c r="V16" i="1" s="1"/>
  <c r="R16" i="1"/>
  <c r="Q16" i="1"/>
  <c r="P16" i="1"/>
  <c r="N16" i="1"/>
  <c r="O16" i="1" s="1"/>
  <c r="J16" i="1"/>
  <c r="AC16" i="1" s="1"/>
  <c r="I16" i="1"/>
  <c r="AB16" i="1" s="1"/>
  <c r="H16" i="1"/>
  <c r="AA16" i="1" s="1"/>
  <c r="G16" i="1"/>
  <c r="M16" i="1" s="1"/>
  <c r="AA15" i="1"/>
  <c r="AD15" i="1" s="1"/>
  <c r="Z15" i="1"/>
  <c r="AG15" i="1" s="1"/>
  <c r="Y15" i="1"/>
  <c r="X15" i="1"/>
  <c r="S15" i="1"/>
  <c r="V15" i="1" s="1"/>
  <c r="R15" i="1"/>
  <c r="U15" i="1" s="1"/>
  <c r="Q15" i="1"/>
  <c r="T15" i="1" s="1"/>
  <c r="P15" i="1"/>
  <c r="O15" i="1"/>
  <c r="M15" i="1"/>
  <c r="L15" i="1"/>
  <c r="K15" i="1"/>
  <c r="J15" i="1"/>
  <c r="AC15" i="1" s="1"/>
  <c r="AF15" i="1" s="1"/>
  <c r="I15" i="1"/>
  <c r="AB15" i="1" s="1"/>
  <c r="AE15" i="1" s="1"/>
  <c r="H15" i="1"/>
  <c r="G15" i="1"/>
  <c r="AJ15" i="1" s="1"/>
  <c r="AC14" i="1"/>
  <c r="Z14" i="1"/>
  <c r="AG14" i="1" s="1"/>
  <c r="X14" i="1"/>
  <c r="S14" i="1"/>
  <c r="R14" i="1"/>
  <c r="U14" i="1" s="1"/>
  <c r="Q14" i="1"/>
  <c r="T14" i="1" s="1"/>
  <c r="P14" i="1"/>
  <c r="V14" i="1" s="1"/>
  <c r="O14" i="1"/>
  <c r="J14" i="1"/>
  <c r="M14" i="1" s="1"/>
  <c r="I14" i="1"/>
  <c r="AB14" i="1" s="1"/>
  <c r="H14" i="1"/>
  <c r="AA14" i="1" s="1"/>
  <c r="G14" i="1"/>
  <c r="Y14" i="1" s="1"/>
  <c r="AJ13" i="1"/>
  <c r="Z13" i="1"/>
  <c r="X13" i="1"/>
  <c r="V13" i="1"/>
  <c r="U13" i="1"/>
  <c r="T13" i="1"/>
  <c r="P13" i="1"/>
  <c r="O13" i="1"/>
  <c r="J13" i="1"/>
  <c r="M13" i="1" s="1"/>
  <c r="I13" i="1"/>
  <c r="L13" i="1" s="1"/>
  <c r="H13" i="1"/>
  <c r="K13" i="1" s="1"/>
  <c r="G13" i="1"/>
  <c r="Y13" i="1" s="1"/>
  <c r="AG13" i="1" s="1"/>
  <c r="AC12" i="1"/>
  <c r="AB12" i="1"/>
  <c r="AA12" i="1"/>
  <c r="X12" i="1"/>
  <c r="P12" i="1"/>
  <c r="U12" i="1" s="1"/>
  <c r="O12" i="1"/>
  <c r="G12" i="1"/>
  <c r="M12" i="1" s="1"/>
  <c r="AC11" i="1"/>
  <c r="AB11" i="1"/>
  <c r="AA11" i="1"/>
  <c r="X11" i="1"/>
  <c r="V11" i="1"/>
  <c r="U11" i="1"/>
  <c r="T11" i="1"/>
  <c r="O11" i="1"/>
  <c r="M11" i="1"/>
  <c r="L11" i="1"/>
  <c r="K11" i="1"/>
  <c r="G11" i="1"/>
  <c r="Y11" i="1" s="1"/>
  <c r="AJ10" i="1"/>
  <c r="AC10" i="1"/>
  <c r="AF10" i="1" s="1"/>
  <c r="AB10" i="1"/>
  <c r="AE10" i="1" s="1"/>
  <c r="AA10" i="1"/>
  <c r="AD10" i="1" s="1"/>
  <c r="Y10" i="1"/>
  <c r="AG10" i="1" s="1"/>
  <c r="X10" i="1"/>
  <c r="V10" i="1"/>
  <c r="U10" i="1"/>
  <c r="T10" i="1"/>
  <c r="O10" i="1"/>
  <c r="M10" i="1"/>
  <c r="L10" i="1"/>
  <c r="K10" i="1"/>
  <c r="AJ9" i="1"/>
  <c r="AG9" i="1"/>
  <c r="AD9" i="1"/>
  <c r="AC9" i="1"/>
  <c r="AF9" i="1" s="1"/>
  <c r="AB9" i="1"/>
  <c r="AE9" i="1" s="1"/>
  <c r="AA9" i="1"/>
  <c r="Y9" i="1"/>
  <c r="X9" i="1"/>
  <c r="V9" i="1"/>
  <c r="U9" i="1"/>
  <c r="T9" i="1"/>
  <c r="O9" i="1"/>
  <c r="M9" i="1"/>
  <c r="L9" i="1"/>
  <c r="K9" i="1"/>
  <c r="AJ8" i="1"/>
  <c r="AD8" i="1"/>
  <c r="AC8" i="1"/>
  <c r="AF8" i="1" s="1"/>
  <c r="AB8" i="1"/>
  <c r="AE8" i="1" s="1"/>
  <c r="AA8" i="1"/>
  <c r="Y8" i="1"/>
  <c r="AG8" i="1" s="1"/>
  <c r="X8" i="1"/>
  <c r="V8" i="1"/>
  <c r="U8" i="1"/>
  <c r="T8" i="1"/>
  <c r="O8" i="1"/>
  <c r="M8" i="1"/>
  <c r="L8" i="1"/>
  <c r="K8" i="1"/>
  <c r="AJ7" i="1"/>
  <c r="AG7" i="1"/>
  <c r="AF7" i="1"/>
  <c r="AD7" i="1"/>
  <c r="AC7" i="1"/>
  <c r="AB7" i="1"/>
  <c r="AE7" i="1" s="1"/>
  <c r="AA7" i="1"/>
  <c r="Y7" i="1"/>
  <c r="X7" i="1"/>
  <c r="V7" i="1"/>
  <c r="U7" i="1"/>
  <c r="T7" i="1"/>
  <c r="O7" i="1"/>
  <c r="M7" i="1"/>
  <c r="L7" i="1"/>
  <c r="K7" i="1"/>
  <c r="AJ6" i="1"/>
  <c r="AF6" i="1"/>
  <c r="AE6" i="1"/>
  <c r="AD6" i="1"/>
  <c r="AC6" i="1"/>
  <c r="AB6" i="1"/>
  <c r="AA6" i="1"/>
  <c r="Y6" i="1"/>
  <c r="AG6" i="1" s="1"/>
  <c r="X6" i="1"/>
  <c r="V6" i="1"/>
  <c r="U6" i="1"/>
  <c r="T6" i="1"/>
  <c r="O6" i="1"/>
  <c r="M6" i="1"/>
  <c r="L6" i="1"/>
  <c r="K6" i="1"/>
  <c r="AJ5" i="1"/>
  <c r="AC5" i="1"/>
  <c r="AF5" i="1" s="1"/>
  <c r="AB5" i="1"/>
  <c r="AA5" i="1"/>
  <c r="Y5" i="1"/>
  <c r="AG5" i="1" s="1"/>
  <c r="X5" i="1"/>
  <c r="V5" i="1"/>
  <c r="U5" i="1"/>
  <c r="T5" i="1"/>
  <c r="O5" i="1"/>
  <c r="M5" i="1"/>
  <c r="L5" i="1"/>
  <c r="K5" i="1"/>
  <c r="AD4" i="1"/>
  <c r="AC4" i="1"/>
  <c r="AF4" i="1" s="1"/>
  <c r="AB4" i="1"/>
  <c r="AE4" i="1" s="1"/>
  <c r="AA4" i="1"/>
  <c r="Y4" i="1"/>
  <c r="AG4" i="1" s="1"/>
  <c r="V4" i="1"/>
  <c r="U4" i="1"/>
  <c r="T4" i="1"/>
  <c r="M4" i="1"/>
  <c r="L4" i="1"/>
  <c r="K4" i="1"/>
  <c r="AF3" i="1"/>
  <c r="AE3" i="1"/>
  <c r="AD3" i="1"/>
  <c r="AC3" i="1"/>
  <c r="AB3" i="1"/>
  <c r="AA3" i="1"/>
  <c r="Y3" i="1"/>
  <c r="AG3" i="1" s="1"/>
  <c r="AH5" i="1" s="1"/>
  <c r="V3" i="1"/>
  <c r="U3" i="1"/>
  <c r="T3" i="1"/>
  <c r="M3" i="1"/>
  <c r="L3" i="1"/>
  <c r="K3" i="1"/>
  <c r="I43" i="2" l="1"/>
  <c r="AE44" i="2"/>
  <c r="AG44" i="2"/>
  <c r="I50" i="2"/>
  <c r="AE22" i="1"/>
  <c r="AF22" i="1"/>
  <c r="J43" i="2"/>
  <c r="AK49" i="2"/>
  <c r="AL49" i="2"/>
  <c r="AI44" i="2"/>
  <c r="AG48" i="2"/>
  <c r="AE48" i="2"/>
  <c r="AL43" i="2"/>
  <c r="AE18" i="1"/>
  <c r="AG43" i="2"/>
  <c r="AE43" i="2"/>
  <c r="AD43" i="2"/>
  <c r="V35" i="1"/>
  <c r="AO18" i="1"/>
  <c r="AD18" i="1"/>
  <c r="AF18" i="1"/>
  <c r="AH21" i="1"/>
  <c r="W35" i="1" s="1"/>
  <c r="AI43" i="2"/>
  <c r="AK43" i="2" s="1"/>
  <c r="AG50" i="2"/>
  <c r="AE50" i="2"/>
  <c r="AL47" i="2"/>
  <c r="AK47" i="2"/>
  <c r="AD22" i="1"/>
  <c r="AD16" i="1"/>
  <c r="AH6" i="1"/>
  <c r="H35" i="1" s="1"/>
  <c r="AD12" i="1"/>
  <c r="AG25" i="1"/>
  <c r="Q49" i="2"/>
  <c r="O49" i="2"/>
  <c r="AI49" i="2" s="1"/>
  <c r="AH22" i="1"/>
  <c r="AF25" i="1"/>
  <c r="AD27" i="1"/>
  <c r="AH10" i="1"/>
  <c r="AH9" i="1"/>
  <c r="K35" i="1" s="1"/>
  <c r="AH8" i="1"/>
  <c r="AF14" i="1"/>
  <c r="AD20" i="1"/>
  <c r="AF23" i="1"/>
  <c r="AD25" i="1"/>
  <c r="G44" i="2"/>
  <c r="F44" i="2"/>
  <c r="H44" i="2"/>
  <c r="AE27" i="1"/>
  <c r="G35" i="1"/>
  <c r="AE20" i="1"/>
  <c r="AE25" i="1"/>
  <c r="M45" i="2"/>
  <c r="AG45" i="2"/>
  <c r="AE45" i="2"/>
  <c r="AG49" i="2"/>
  <c r="AE49" i="2"/>
  <c r="AD49" i="2"/>
  <c r="Q44" i="2"/>
  <c r="R44" i="2"/>
  <c r="S44" i="2"/>
  <c r="AF11" i="1"/>
  <c r="AE11" i="1"/>
  <c r="AD11" i="1"/>
  <c r="AG11" i="1"/>
  <c r="AH15" i="1"/>
  <c r="Q35" i="1" s="1"/>
  <c r="AD14" i="1"/>
  <c r="AK21" i="1"/>
  <c r="AF20" i="1"/>
  <c r="AG27" i="1"/>
  <c r="AE42" i="2"/>
  <c r="AG42" i="2"/>
  <c r="N45" i="2"/>
  <c r="X19" i="1"/>
  <c r="X17" i="1"/>
  <c r="X18" i="1"/>
  <c r="AH7" i="1"/>
  <c r="I35" i="1" s="1"/>
  <c r="AO6" i="1"/>
  <c r="AH11" i="1"/>
  <c r="AE14" i="1"/>
  <c r="AG17" i="1"/>
  <c r="AH19" i="1" s="1"/>
  <c r="AF24" i="1"/>
  <c r="AF27" i="1"/>
  <c r="AI42" i="2"/>
  <c r="AE38" i="2"/>
  <c r="V12" i="1"/>
  <c r="AJ16" i="1"/>
  <c r="AC17" i="1"/>
  <c r="AF17" i="1" s="1"/>
  <c r="K18" i="1"/>
  <c r="AJ18" i="1"/>
  <c r="AK20" i="1" s="1"/>
  <c r="S31" i="1"/>
  <c r="H42" i="2"/>
  <c r="AE47" i="2"/>
  <c r="H50" i="2"/>
  <c r="T50" i="2"/>
  <c r="T12" i="1"/>
  <c r="T48" i="2"/>
  <c r="K16" i="1"/>
  <c r="L18" i="1"/>
  <c r="K20" i="1"/>
  <c r="AJ20" i="1"/>
  <c r="AK22" i="1" s="1"/>
  <c r="K22" i="1"/>
  <c r="V23" i="1"/>
  <c r="O26" i="1"/>
  <c r="H48" i="2"/>
  <c r="AJ12" i="1"/>
  <c r="O21" i="1"/>
  <c r="AJ11" i="1"/>
  <c r="Y12" i="1"/>
  <c r="AE12" i="1" s="1"/>
  <c r="L16" i="1"/>
  <c r="Y16" i="1"/>
  <c r="AG16" i="1" s="1"/>
  <c r="M18" i="1"/>
  <c r="L20" i="1"/>
  <c r="L22" i="1"/>
  <c r="Z45" i="2"/>
  <c r="F47" i="2"/>
  <c r="AG47" i="2"/>
  <c r="Z48" i="2"/>
  <c r="F49" i="2"/>
  <c r="AD5" i="1"/>
  <c r="AA13" i="1"/>
  <c r="AD13" i="1" s="1"/>
  <c r="AJ14" i="1"/>
  <c r="M20" i="1"/>
  <c r="M22" i="1"/>
  <c r="AB23" i="1"/>
  <c r="AE23" i="1" s="1"/>
  <c r="K25" i="1"/>
  <c r="AJ25" i="1"/>
  <c r="K27" i="1"/>
  <c r="AA45" i="2"/>
  <c r="AH45" i="2" s="1"/>
  <c r="G47" i="2"/>
  <c r="AA48" i="2"/>
  <c r="AH48" i="2" s="1"/>
  <c r="G49" i="2"/>
  <c r="Q42" i="2"/>
  <c r="F42" i="2"/>
  <c r="F50" i="2"/>
  <c r="O19" i="1"/>
  <c r="AE5" i="1"/>
  <c r="AB13" i="1"/>
  <c r="AE13" i="1" s="1"/>
  <c r="O18" i="1"/>
  <c r="L25" i="1"/>
  <c r="X25" i="1"/>
  <c r="L27" i="1"/>
  <c r="Z42" i="2"/>
  <c r="F43" i="2"/>
  <c r="T47" i="2"/>
  <c r="M24" i="1"/>
  <c r="S50" i="2"/>
  <c r="K12" i="1"/>
  <c r="AC13" i="1"/>
  <c r="AF13" i="1" s="1"/>
  <c r="K14" i="1"/>
  <c r="G31" i="1"/>
  <c r="AA42" i="2"/>
  <c r="AH42" i="2" s="1"/>
  <c r="G43" i="2"/>
  <c r="L12" i="1"/>
  <c r="L14" i="1"/>
  <c r="K17" i="1"/>
  <c r="AJ17" i="1"/>
  <c r="AD32" i="2"/>
  <c r="AD37" i="2"/>
  <c r="Z44" i="2"/>
  <c r="F45" i="2"/>
  <c r="Z50" i="2"/>
  <c r="G48" i="2"/>
  <c r="S42" i="2"/>
  <c r="L17" i="1"/>
  <c r="AD31" i="2"/>
  <c r="AD33" i="2"/>
  <c r="AD36" i="2"/>
  <c r="AD38" i="2"/>
  <c r="AA44" i="2"/>
  <c r="AH44" i="2" s="1"/>
  <c r="G45" i="2"/>
  <c r="AA50" i="2"/>
  <c r="AH50" i="2" s="1"/>
  <c r="M17" i="1"/>
  <c r="AD42" i="2" l="1"/>
  <c r="J35" i="1"/>
  <c r="AO14" i="1"/>
  <c r="V37" i="1"/>
  <c r="V38" i="1"/>
  <c r="AL45" i="2"/>
  <c r="AK45" i="2"/>
  <c r="AO10" i="1"/>
  <c r="U35" i="1"/>
  <c r="AL48" i="2"/>
  <c r="AK48" i="2"/>
  <c r="AL42" i="2"/>
  <c r="AK42" i="2"/>
  <c r="AH17" i="1"/>
  <c r="AO13" i="1"/>
  <c r="L35" i="1"/>
  <c r="AO7" i="1"/>
  <c r="AK27" i="1"/>
  <c r="AK25" i="1"/>
  <c r="AK26" i="1"/>
  <c r="M35" i="1"/>
  <c r="AD50" i="2"/>
  <c r="X35" i="1"/>
  <c r="AO11" i="1"/>
  <c r="AF16" i="1"/>
  <c r="AL50" i="2"/>
  <c r="AK50" i="2"/>
  <c r="AH18" i="1"/>
  <c r="T35" i="1" s="1"/>
  <c r="AK18" i="1"/>
  <c r="AH16" i="1"/>
  <c r="AD45" i="2"/>
  <c r="AD44" i="2"/>
  <c r="AL44" i="2"/>
  <c r="AK44" i="2"/>
  <c r="AE16" i="1"/>
  <c r="W37" i="1"/>
  <c r="W38" i="1"/>
  <c r="AD48" i="2"/>
  <c r="AK19" i="1"/>
  <c r="AF12" i="1"/>
  <c r="AG12" i="1"/>
  <c r="AH13" i="1" s="1"/>
  <c r="AH26" i="1"/>
  <c r="AB35" i="1" s="1"/>
  <c r="AA35" i="1"/>
  <c r="AH27" i="1"/>
  <c r="AC35" i="1" s="1"/>
  <c r="AH25" i="1"/>
  <c r="AO8" i="1" l="1"/>
  <c r="O35" i="1"/>
  <c r="X37" i="1"/>
  <c r="X38" i="1"/>
  <c r="AA37" i="1"/>
  <c r="AA38" i="1"/>
  <c r="U37" i="1"/>
  <c r="U38" i="1"/>
  <c r="AC38" i="1"/>
  <c r="AC37" i="1"/>
  <c r="AB37" i="1"/>
  <c r="AF35" i="1"/>
  <c r="R35" i="1"/>
  <c r="AO9" i="1"/>
  <c r="T37" i="1"/>
  <c r="T38" i="1"/>
  <c r="AH14" i="1"/>
  <c r="AH12" i="1"/>
  <c r="AO17" i="1"/>
  <c r="S35" i="1"/>
  <c r="S38" i="1" l="1"/>
  <c r="S37" i="1"/>
  <c r="AF37" i="1"/>
  <c r="AF38" i="1" s="1"/>
  <c r="N35" i="1"/>
  <c r="AO15" i="1"/>
  <c r="AO16" i="1"/>
  <c r="P35" i="1"/>
  <c r="AG35" i="1" l="1"/>
  <c r="AG38" i="1" s="1"/>
  <c r="AB38" i="1"/>
</calcChain>
</file>

<file path=xl/sharedStrings.xml><?xml version="1.0" encoding="utf-8"?>
<sst xmlns="http://schemas.openxmlformats.org/spreadsheetml/2006/main" count="740" uniqueCount="141">
  <si>
    <t>monthID</t>
  </si>
  <si>
    <t>flag</t>
  </si>
  <si>
    <t>Type</t>
  </si>
  <si>
    <t>Logins</t>
  </si>
  <si>
    <t>WLS</t>
  </si>
  <si>
    <t>IPBB</t>
  </si>
  <si>
    <t>Aggregate</t>
  </si>
  <si>
    <t>app</t>
  </si>
  <si>
    <t>Total Accts</t>
  </si>
  <si>
    <t>html</t>
  </si>
  <si>
    <t>mhtml</t>
  </si>
  <si>
    <t>%app</t>
  </si>
  <si>
    <t>%html</t>
  </si>
  <si>
    <t>%mhtml</t>
  </si>
  <si>
    <t>Overall</t>
  </si>
  <si>
    <t>Moving Avg</t>
  </si>
  <si>
    <t>% base engaged</t>
  </si>
  <si>
    <t>3MMA</t>
  </si>
  <si>
    <t>1Q21</t>
  </si>
  <si>
    <t xml:space="preserve">as of Mar 21 </t>
  </si>
  <si>
    <t>2Q21</t>
  </si>
  <si>
    <t xml:space="preserve">as of Jun 21 </t>
  </si>
  <si>
    <t>3Q21</t>
  </si>
  <si>
    <t>as of Sep 21</t>
  </si>
  <si>
    <t>4Q21</t>
  </si>
  <si>
    <t xml:space="preserve">as of Dec 21 </t>
  </si>
  <si>
    <t>1Q22</t>
  </si>
  <si>
    <t xml:space="preserve">as of Mar 22 </t>
  </si>
  <si>
    <t>2Q22</t>
  </si>
  <si>
    <t xml:space="preserve">as of Jun 22 </t>
  </si>
  <si>
    <t>Avg of 3 Months</t>
  </si>
  <si>
    <t>Overall %</t>
  </si>
  <si>
    <t xml:space="preserve">avg of Jan-Mar </t>
  </si>
  <si>
    <t>avg of Apr - Jun</t>
  </si>
  <si>
    <t>avg of Jul - Sep</t>
  </si>
  <si>
    <t>avg of Oct - Dec</t>
  </si>
  <si>
    <t>Growth</t>
  </si>
  <si>
    <t>4Q22</t>
  </si>
  <si>
    <t>POR</t>
  </si>
  <si>
    <t>v POR</t>
  </si>
  <si>
    <t>YoY</t>
  </si>
  <si>
    <t>Workbook: Overall IDM Dashboard (att.com)</t>
  </si>
  <si>
    <t>Accounts and registered users tab</t>
  </si>
  <si>
    <t>Effective_Date</t>
  </si>
  <si>
    <t>Service</t>
  </si>
  <si>
    <t>11/30/2022</t>
  </si>
  <si>
    <t>10/31/2022</t>
  </si>
  <si>
    <t>9/30/2022</t>
  </si>
  <si>
    <t>8/31/2022</t>
  </si>
  <si>
    <t>7/31/2022</t>
  </si>
  <si>
    <t>6/30/2022</t>
  </si>
  <si>
    <t>5/31/2022</t>
  </si>
  <si>
    <t>4/30/2022</t>
  </si>
  <si>
    <t>3/31/2022</t>
  </si>
  <si>
    <t>1/31/2022</t>
  </si>
  <si>
    <t>12/31/2021</t>
  </si>
  <si>
    <t>11/30/2021</t>
  </si>
  <si>
    <t>10/31/2021</t>
  </si>
  <si>
    <t>9/30/2021</t>
  </si>
  <si>
    <t>8/31/2021</t>
  </si>
  <si>
    <t>7/31/2021</t>
  </si>
  <si>
    <t>6/30/2021</t>
  </si>
  <si>
    <t>5/31/2021</t>
  </si>
  <si>
    <t>4/30/2021</t>
  </si>
  <si>
    <t>3/31/2021</t>
  </si>
  <si>
    <t>2/28/2021</t>
  </si>
  <si>
    <t>1/31/2021</t>
  </si>
  <si>
    <t>12/31/2020</t>
  </si>
  <si>
    <t>11/30/2020</t>
  </si>
  <si>
    <t>10/31/2020</t>
  </si>
  <si>
    <t>9/30/2020</t>
  </si>
  <si>
    <t>8/31/2020</t>
  </si>
  <si>
    <t>7/31/2020</t>
  </si>
  <si>
    <t>6/30/2020</t>
  </si>
  <si>
    <t>5/31/2020</t>
  </si>
  <si>
    <t>4/30/2020</t>
  </si>
  <si>
    <t>3/31/2020</t>
  </si>
  <si>
    <t>2/29/2020</t>
  </si>
  <si>
    <t>1/31/2020</t>
  </si>
  <si>
    <t>12/31/2019</t>
  </si>
  <si>
    <t>11/30/2019</t>
  </si>
  <si>
    <t>10/31/2019</t>
  </si>
  <si>
    <t>9/30/2019</t>
  </si>
  <si>
    <t>8/31/2019</t>
  </si>
  <si>
    <t>7/31/2019</t>
  </si>
  <si>
    <t>6/30/2019</t>
  </si>
  <si>
    <t>5/31/2019</t>
  </si>
  <si>
    <t>4/30/2019</t>
  </si>
  <si>
    <t>3/31/2019</t>
  </si>
  <si>
    <t>2/28/2019</t>
  </si>
  <si>
    <t>1/31/2019</t>
  </si>
  <si>
    <t>12/31/2018</t>
  </si>
  <si>
    <t>11/30/2018</t>
  </si>
  <si>
    <t>10/31/2018</t>
  </si>
  <si>
    <t>9/30/2018</t>
  </si>
  <si>
    <t>8/31/2018</t>
  </si>
  <si>
    <t>7/31/2018</t>
  </si>
  <si>
    <t>6/30/2018</t>
  </si>
  <si>
    <t>5/31/2018</t>
  </si>
  <si>
    <t>4/30/2018</t>
  </si>
  <si>
    <t>3/31/2018</t>
  </si>
  <si>
    <t>2/28/2018</t>
  </si>
  <si>
    <t>1/31/2018</t>
  </si>
  <si>
    <t>12/31/2017</t>
  </si>
  <si>
    <t>11/30/2017</t>
  </si>
  <si>
    <t>10/31/2017</t>
  </si>
  <si>
    <t>9/30/2017</t>
  </si>
  <si>
    <t>8/31/2017</t>
  </si>
  <si>
    <t>7/31/2017</t>
  </si>
  <si>
    <t>6/30/2017</t>
  </si>
  <si>
    <t>5/31/2017</t>
  </si>
  <si>
    <t>4/30/2017</t>
  </si>
  <si>
    <t>3/31/2017</t>
  </si>
  <si>
    <t>2/28/2017</t>
  </si>
  <si>
    <t>1/31/2017</t>
  </si>
  <si>
    <t>Wireless Postpaid (CON+SIG)</t>
  </si>
  <si>
    <t>Total Accounts</t>
  </si>
  <si>
    <t>Registered Accounts</t>
  </si>
  <si>
    <t>%Reg</t>
  </si>
  <si>
    <t>Accounts Logged In</t>
  </si>
  <si>
    <t>% Logged in</t>
  </si>
  <si>
    <t>IPTV</t>
  </si>
  <si>
    <t>Wireless Local Loop</t>
  </si>
  <si>
    <t>Legacy</t>
  </si>
  <si>
    <t>MoM</t>
  </si>
  <si>
    <t>Wireless Overall</t>
  </si>
  <si>
    <t>App</t>
  </si>
  <si>
    <t>Desktop</t>
  </si>
  <si>
    <t>mSite</t>
  </si>
  <si>
    <t>BB Overall</t>
  </si>
  <si>
    <t>Oct MoM</t>
  </si>
  <si>
    <t>QOQ</t>
  </si>
  <si>
    <t>3 mo moving average</t>
  </si>
  <si>
    <t>Nov Target</t>
  </si>
  <si>
    <t>Variance to target</t>
  </si>
  <si>
    <t>4Q 22 average</t>
  </si>
  <si>
    <t>4Q21 average</t>
  </si>
  <si>
    <t>4Q 22 target</t>
  </si>
  <si>
    <t>BB</t>
  </si>
  <si>
    <t>2/28/2022</t>
  </si>
  <si>
    <t>Wireless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</si>
</sst>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0;\-#,##0.00"/>
    <numFmt numFmtId="167" formatCode="#,##0;\-#,##0"/>
    <numFmt numFmtId="168" formatCode="#,##0.0;\-#,##0.0"/>
  </numFmts>
  <fonts count="1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rgb="FF666666"/>
      <name val="Arial"/>
      <family val="2"/>
    </font>
    <font>
      <sz val="10"/>
      <color rgb="FF333333"/>
      <name val="ATT Aleck Sans Medium"/>
      <family val="2"/>
    </font>
    <font>
      <b/>
      <sz val="10"/>
      <color rgb="FFFFC000"/>
      <name val="ATT Aleck Sans Medium"/>
      <family val="2"/>
    </font>
    <font>
      <u/>
      <sz val="11"/>
      <color theme="10"/>
      <name val="Calibri"/>
      <family val="2"/>
    </font>
    <font>
      <sz val="9"/>
      <name val="Calibri"/>
      <family val="2"/>
    </font>
    <font>
      <sz val="9"/>
      <color rgb="FF333333"/>
      <name val="Arial"/>
      <family val="2"/>
    </font>
    <font>
      <sz val="9"/>
      <color rgb="FF666666"/>
      <name val="Arial"/>
    </font>
    <font>
      <sz val="9"/>
      <color rgb="FF333333"/>
      <name val="Arial"/>
    </font>
    <font>
      <b/>
      <sz val="9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4" fillId="0" borderId="0"/>
    <xf numFmtId="0" fontId="8" fillId="0" borderId="0" applyNumberFormat="0" applyFill="0" applyBorder="0" applyAlignment="0" applyProtection="0"/>
  </cellStyleXfs>
  <cellXfs count="138">
    <xf numFmtId="0" fontId="0" fillId="0" borderId="0" xfId="0"/>
    <xf numFmtId="0" fontId="3" fillId="0" borderId="0" xfId="3" applyFont="1" applyAlignment="1">
      <alignment horizontal="center" vertical="center" wrapText="1"/>
    </xf>
    <xf numFmtId="0" fontId="2" fillId="0" borderId="0" xfId="3"/>
    <xf numFmtId="0" fontId="3" fillId="0" borderId="1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 wrapText="1"/>
    </xf>
    <xf numFmtId="0" fontId="3" fillId="0" borderId="7" xfId="3" applyFont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2" fillId="0" borderId="0" xfId="3" applyAlignment="1">
      <alignment vertical="center" wrapText="1"/>
    </xf>
    <xf numFmtId="0" fontId="3" fillId="0" borderId="8" xfId="3" applyFont="1" applyBorder="1" applyAlignment="1">
      <alignment horizontal="center" vertical="center" wrapText="1"/>
    </xf>
    <xf numFmtId="0" fontId="3" fillId="0" borderId="9" xfId="3" applyFont="1" applyBorder="1" applyAlignment="1">
      <alignment horizontal="center" vertical="center" wrapText="1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2" xfId="3" applyFont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2" fillId="0" borderId="2" xfId="3" applyBorder="1" applyAlignment="1">
      <alignment vertical="center" wrapText="1"/>
    </xf>
    <xf numFmtId="164" fontId="0" fillId="0" borderId="13" xfId="4" applyNumberFormat="1" applyFont="1" applyBorder="1" applyAlignment="1">
      <alignment vertical="center"/>
    </xf>
    <xf numFmtId="164" fontId="0" fillId="0" borderId="14" xfId="4" applyNumberFormat="1" applyFont="1" applyBorder="1"/>
    <xf numFmtId="164" fontId="0" fillId="0" borderId="15" xfId="4" applyNumberFormat="1" applyFont="1" applyBorder="1"/>
    <xf numFmtId="164" fontId="0" fillId="0" borderId="16" xfId="4" applyNumberFormat="1" applyFont="1" applyBorder="1"/>
    <xf numFmtId="165" fontId="0" fillId="0" borderId="14" xfId="5" applyNumberFormat="1" applyFont="1" applyBorder="1"/>
    <xf numFmtId="165" fontId="0" fillId="0" borderId="15" xfId="5" applyNumberFormat="1" applyFont="1" applyBorder="1"/>
    <xf numFmtId="165" fontId="0" fillId="0" borderId="17" xfId="5" applyNumberFormat="1" applyFont="1" applyBorder="1"/>
    <xf numFmtId="165" fontId="0" fillId="0" borderId="16" xfId="5" applyNumberFormat="1" applyFont="1" applyBorder="1"/>
    <xf numFmtId="164" fontId="0" fillId="0" borderId="18" xfId="4" applyNumberFormat="1" applyFont="1" applyBorder="1" applyAlignment="1">
      <alignment vertical="center"/>
    </xf>
    <xf numFmtId="164" fontId="0" fillId="0" borderId="17" xfId="4" applyNumberFormat="1" applyFont="1" applyBorder="1"/>
    <xf numFmtId="165" fontId="2" fillId="0" borderId="14" xfId="3" applyNumberFormat="1" applyBorder="1"/>
    <xf numFmtId="0" fontId="2" fillId="0" borderId="17" xfId="3" applyBorder="1"/>
    <xf numFmtId="164" fontId="2" fillId="0" borderId="13" xfId="3" applyNumberFormat="1" applyBorder="1"/>
    <xf numFmtId="164" fontId="2" fillId="0" borderId="19" xfId="3" applyNumberFormat="1" applyBorder="1"/>
    <xf numFmtId="164" fontId="2" fillId="0" borderId="20" xfId="3" applyNumberFormat="1" applyBorder="1"/>
    <xf numFmtId="164" fontId="2" fillId="0" borderId="21" xfId="3" applyNumberFormat="1" applyBorder="1"/>
    <xf numFmtId="165" fontId="0" fillId="0" borderId="19" xfId="5" applyNumberFormat="1" applyFont="1" applyBorder="1"/>
    <xf numFmtId="165" fontId="0" fillId="0" borderId="20" xfId="5" applyNumberFormat="1" applyFont="1" applyBorder="1"/>
    <xf numFmtId="165" fontId="0" fillId="0" borderId="21" xfId="5" applyNumberFormat="1" applyFont="1" applyBorder="1"/>
    <xf numFmtId="0" fontId="2" fillId="0" borderId="21" xfId="3" applyBorder="1"/>
    <xf numFmtId="0" fontId="2" fillId="0" borderId="22" xfId="3" applyBorder="1" applyAlignment="1">
      <alignment vertical="center" wrapText="1"/>
    </xf>
    <xf numFmtId="164" fontId="0" fillId="0" borderId="23" xfId="4" applyNumberFormat="1" applyFont="1" applyBorder="1" applyAlignment="1">
      <alignment vertical="center"/>
    </xf>
    <xf numFmtId="164" fontId="0" fillId="0" borderId="19" xfId="4" applyNumberFormat="1" applyFont="1" applyBorder="1"/>
    <xf numFmtId="164" fontId="0" fillId="0" borderId="20" xfId="4" applyNumberFormat="1" applyFont="1" applyBorder="1"/>
    <xf numFmtId="164" fontId="0" fillId="0" borderId="21" xfId="4" applyNumberFormat="1" applyFont="1" applyBorder="1"/>
    <xf numFmtId="165" fontId="0" fillId="0" borderId="24" xfId="5" applyNumberFormat="1" applyFont="1" applyBorder="1"/>
    <xf numFmtId="164" fontId="0" fillId="0" borderId="25" xfId="4" applyNumberFormat="1" applyFont="1" applyBorder="1" applyAlignment="1">
      <alignment vertical="center"/>
    </xf>
    <xf numFmtId="164" fontId="0" fillId="0" borderId="24" xfId="4" applyNumberFormat="1" applyFont="1" applyBorder="1"/>
    <xf numFmtId="165" fontId="2" fillId="0" borderId="19" xfId="3" applyNumberFormat="1" applyBorder="1"/>
    <xf numFmtId="0" fontId="2" fillId="0" borderId="24" xfId="3" applyBorder="1"/>
    <xf numFmtId="164" fontId="2" fillId="0" borderId="23" xfId="3" applyNumberFormat="1" applyBorder="1"/>
    <xf numFmtId="165" fontId="2" fillId="0" borderId="21" xfId="3" applyNumberFormat="1" applyBorder="1"/>
    <xf numFmtId="165" fontId="2" fillId="0" borderId="24" xfId="3" applyNumberFormat="1" applyBorder="1"/>
    <xf numFmtId="0" fontId="2" fillId="0" borderId="2" xfId="3" applyBorder="1"/>
    <xf numFmtId="0" fontId="2" fillId="0" borderId="3" xfId="3" applyBorder="1" applyAlignment="1">
      <alignment horizontal="center"/>
    </xf>
    <xf numFmtId="0" fontId="2" fillId="0" borderId="12" xfId="3" applyBorder="1" applyAlignment="1">
      <alignment horizontal="center"/>
    </xf>
    <xf numFmtId="0" fontId="2" fillId="0" borderId="22" xfId="3" applyBorder="1"/>
    <xf numFmtId="0" fontId="2" fillId="0" borderId="0" xfId="3" applyAlignment="1">
      <alignment horizontal="center"/>
    </xf>
    <xf numFmtId="165" fontId="2" fillId="0" borderId="26" xfId="3" applyNumberFormat="1" applyBorder="1" applyAlignment="1">
      <alignment horizontal="center"/>
    </xf>
    <xf numFmtId="165" fontId="2" fillId="4" borderId="21" xfId="3" applyNumberFormat="1" applyFill="1" applyBorder="1"/>
    <xf numFmtId="164" fontId="0" fillId="0" borderId="0" xfId="4" applyNumberFormat="1" applyFont="1" applyBorder="1"/>
    <xf numFmtId="0" fontId="2" fillId="0" borderId="10" xfId="3" applyBorder="1"/>
    <xf numFmtId="0" fontId="2" fillId="0" borderId="27" xfId="3" applyBorder="1" applyAlignment="1">
      <alignment horizontal="center"/>
    </xf>
    <xf numFmtId="165" fontId="2" fillId="0" borderId="11" xfId="3" applyNumberFormat="1" applyBorder="1" applyAlignment="1">
      <alignment horizontal="center"/>
    </xf>
    <xf numFmtId="0" fontId="2" fillId="0" borderId="3" xfId="3" applyBorder="1"/>
    <xf numFmtId="0" fontId="2" fillId="0" borderId="12" xfId="3" applyBorder="1"/>
    <xf numFmtId="164" fontId="2" fillId="0" borderId="23" xfId="6" applyNumberFormat="1" applyBorder="1"/>
    <xf numFmtId="165" fontId="2" fillId="0" borderId="26" xfId="3" applyNumberFormat="1" applyBorder="1"/>
    <xf numFmtId="0" fontId="2" fillId="0" borderId="10" xfId="3" applyBorder="1" applyAlignment="1">
      <alignment vertical="center" wrapText="1"/>
    </xf>
    <xf numFmtId="165" fontId="0" fillId="0" borderId="28" xfId="5" applyNumberFormat="1" applyFont="1" applyBorder="1"/>
    <xf numFmtId="165" fontId="0" fillId="0" borderId="29" xfId="5" applyNumberFormat="1" applyFont="1" applyBorder="1"/>
    <xf numFmtId="165" fontId="0" fillId="0" borderId="30" xfId="5" applyNumberFormat="1" applyFont="1" applyBorder="1"/>
    <xf numFmtId="165" fontId="2" fillId="0" borderId="31" xfId="3" applyNumberFormat="1" applyBorder="1"/>
    <xf numFmtId="165" fontId="2" fillId="0" borderId="28" xfId="3" applyNumberFormat="1" applyBorder="1"/>
    <xf numFmtId="165" fontId="2" fillId="0" borderId="30" xfId="3" applyNumberFormat="1" applyBorder="1"/>
    <xf numFmtId="164" fontId="2" fillId="0" borderId="28" xfId="3" applyNumberFormat="1" applyBorder="1"/>
    <xf numFmtId="164" fontId="2" fillId="0" borderId="29" xfId="3" applyNumberFormat="1" applyBorder="1"/>
    <xf numFmtId="164" fontId="2" fillId="0" borderId="31" xfId="3" applyNumberFormat="1" applyBorder="1"/>
    <xf numFmtId="165" fontId="0" fillId="0" borderId="31" xfId="5" applyNumberFormat="1" applyFont="1" applyBorder="1"/>
    <xf numFmtId="0" fontId="2" fillId="0" borderId="27" xfId="3" applyBorder="1"/>
    <xf numFmtId="165" fontId="2" fillId="0" borderId="11" xfId="3" applyNumberFormat="1" applyBorder="1"/>
    <xf numFmtId="164" fontId="2" fillId="0" borderId="32" xfId="6" applyNumberFormat="1" applyBorder="1"/>
    <xf numFmtId="165" fontId="2" fillId="4" borderId="31" xfId="3" applyNumberFormat="1" applyFill="1" applyBorder="1"/>
    <xf numFmtId="10" fontId="2" fillId="0" borderId="30" xfId="3" applyNumberFormat="1" applyBorder="1"/>
    <xf numFmtId="165" fontId="0" fillId="0" borderId="0" xfId="5" applyNumberFormat="1" applyFont="1" applyBorder="1"/>
    <xf numFmtId="165" fontId="2" fillId="0" borderId="0" xfId="3" applyNumberFormat="1"/>
    <xf numFmtId="164" fontId="2" fillId="0" borderId="0" xfId="3" applyNumberFormat="1"/>
    <xf numFmtId="164" fontId="0" fillId="0" borderId="0" xfId="4" applyNumberFormat="1" applyFont="1" applyFill="1" applyBorder="1"/>
    <xf numFmtId="165" fontId="0" fillId="0" borderId="0" xfId="5" applyNumberFormat="1" applyFont="1" applyFill="1" applyBorder="1"/>
    <xf numFmtId="164" fontId="0" fillId="0" borderId="0" xfId="4" applyNumberFormat="1" applyFont="1" applyFill="1" applyBorder="1" applyAlignment="1">
      <alignment vertical="center"/>
    </xf>
    <xf numFmtId="17" fontId="5" fillId="0" borderId="0" xfId="7" applyNumberFormat="1" applyFont="1" applyAlignment="1">
      <alignment horizontal="center"/>
    </xf>
    <xf numFmtId="165" fontId="6" fillId="0" borderId="20" xfId="0" applyNumberFormat="1" applyFont="1" applyBorder="1" applyAlignment="1">
      <alignment horizontal="center" vertical="center"/>
    </xf>
    <xf numFmtId="165" fontId="7" fillId="0" borderId="20" xfId="5" applyNumberFormat="1" applyFont="1" applyFill="1" applyBorder="1" applyAlignment="1">
      <alignment horizontal="center" vertical="center"/>
    </xf>
    <xf numFmtId="0" fontId="1" fillId="0" borderId="0" xfId="3" applyFont="1"/>
    <xf numFmtId="164" fontId="1" fillId="0" borderId="0" xfId="1" applyNumberFormat="1" applyFont="1" applyBorder="1"/>
    <xf numFmtId="0" fontId="8" fillId="0" borderId="0" xfId="8"/>
    <xf numFmtId="0" fontId="9" fillId="0" borderId="0" xfId="7" applyFont="1"/>
    <xf numFmtId="39" fontId="9" fillId="0" borderId="0" xfId="7" applyNumberFormat="1" applyFont="1"/>
    <xf numFmtId="10" fontId="9" fillId="0" borderId="0" xfId="2" applyNumberFormat="1" applyFont="1" applyBorder="1"/>
    <xf numFmtId="0" fontId="10" fillId="0" borderId="0" xfId="7" applyFont="1" applyAlignment="1">
      <alignment horizontal="left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7" applyNumberFormat="1" applyFont="1" applyAlignment="1">
      <alignment horizontal="center"/>
    </xf>
    <xf numFmtId="0" fontId="5" fillId="0" borderId="0" xfId="7" applyFont="1" applyAlignment="1">
      <alignment horizontal="center"/>
    </xf>
    <xf numFmtId="0" fontId="5" fillId="0" borderId="0" xfId="7" applyFont="1" applyAlignment="1">
      <alignment horizontal="left" vertical="top"/>
    </xf>
    <xf numFmtId="166" fontId="12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/>
    </xf>
    <xf numFmtId="166" fontId="10" fillId="0" borderId="0" xfId="7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0" fontId="10" fillId="0" borderId="0" xfId="0" applyNumberFormat="1" applyFont="1" applyAlignment="1">
      <alignment vertical="center"/>
    </xf>
    <xf numFmtId="10" fontId="10" fillId="0" borderId="0" xfId="7" applyNumberFormat="1" applyFont="1" applyAlignment="1">
      <alignment vertical="center"/>
    </xf>
    <xf numFmtId="0" fontId="5" fillId="4" borderId="0" xfId="7" applyFont="1" applyFill="1" applyAlignment="1">
      <alignment horizontal="left" vertical="top"/>
    </xf>
    <xf numFmtId="10" fontId="10" fillId="4" borderId="0" xfId="0" applyNumberFormat="1" applyFont="1" applyFill="1" applyAlignment="1">
      <alignment vertical="center"/>
    </xf>
    <xf numFmtId="10" fontId="9" fillId="0" borderId="0" xfId="7" applyNumberFormat="1" applyFont="1"/>
    <xf numFmtId="10" fontId="9" fillId="4" borderId="0" xfId="7" applyNumberFormat="1" applyFont="1" applyFill="1"/>
    <xf numFmtId="165" fontId="0" fillId="0" borderId="0" xfId="2" applyNumberFormat="1" applyFont="1"/>
    <xf numFmtId="0" fontId="9" fillId="5" borderId="0" xfId="7" applyFont="1" applyFill="1"/>
    <xf numFmtId="0" fontId="13" fillId="4" borderId="0" xfId="7" applyFont="1" applyFill="1"/>
    <xf numFmtId="0" fontId="9" fillId="4" borderId="0" xfId="7" applyFont="1" applyFill="1"/>
    <xf numFmtId="10" fontId="0" fillId="0" borderId="0" xfId="0" applyNumberFormat="1"/>
    <xf numFmtId="10" fontId="0" fillId="4" borderId="0" xfId="0" applyNumberFormat="1" applyFill="1"/>
    <xf numFmtId="10" fontId="0" fillId="0" borderId="0" xfId="2" applyNumberFormat="1" applyFont="1"/>
    <xf numFmtId="165" fontId="0" fillId="4" borderId="0" xfId="0" applyNumberFormat="1" applyFill="1"/>
    <xf numFmtId="10" fontId="0" fillId="4" borderId="0" xfId="2" applyNumberFormat="1" applyFont="1" applyFill="1"/>
    <xf numFmtId="165" fontId="0" fillId="0" borderId="0" xfId="0" applyNumberFormat="1"/>
    <xf numFmtId="0" fontId="14" fillId="4" borderId="0" xfId="0" applyFont="1" applyFill="1"/>
    <xf numFmtId="0" fontId="0" fillId="4" borderId="0" xfId="0" applyFill="1"/>
    <xf numFmtId="165" fontId="9" fillId="0" borderId="0" xfId="2" applyNumberFormat="1" applyFont="1" applyBorder="1"/>
    <xf numFmtId="0" fontId="4" fillId="0" borderId="0" xfId="7"/>
    <xf numFmtId="167" fontId="10" fillId="0" borderId="0" xfId="0" applyNumberFormat="1" applyFont="1" applyAlignment="1">
      <alignment vertical="center"/>
    </xf>
    <xf numFmtId="167" fontId="10" fillId="0" borderId="0" xfId="7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10" fillId="0" borderId="0" xfId="7" applyNumberFormat="1" applyFont="1" applyAlignment="1">
      <alignment vertical="center"/>
    </xf>
    <xf numFmtId="0" fontId="9" fillId="0" borderId="0" xfId="7" applyFont="1" applyAlignment="1">
      <alignment horizontal="center"/>
    </xf>
    <xf numFmtId="0" fontId="9" fillId="4" borderId="0" xfId="7" applyFont="1" applyFill="1" applyAlignment="1">
      <alignment horizontal="center"/>
    </xf>
    <xf numFmtId="0" fontId="10" fillId="0" borderId="0" xfId="7" applyFont="1" applyAlignment="1">
      <alignment horizontal="center" vertical="center"/>
    </xf>
    <xf numFmtId="0" fontId="5" fillId="0" borderId="0" xfId="7" applyFont="1" applyAlignment="1">
      <alignment horizontal="left" vertical="top"/>
    </xf>
  </cellXfs>
  <cellStyles count="9">
    <cellStyle name="Comma" xfId="1" builtinId="3"/>
    <cellStyle name="Comma 5" xfId="4" xr:uid="{255E1763-6608-49DE-8D86-1C20224F10CE}"/>
    <cellStyle name="Hyperlink" xfId="8" builtinId="8"/>
    <cellStyle name="Normal" xfId="0" builtinId="0"/>
    <cellStyle name="Normal 19" xfId="3" xr:uid="{1430C3B7-FD8A-4746-892D-38D3CEE33954}"/>
    <cellStyle name="Normal 19 2" xfId="6" xr:uid="{CC23F85F-31AF-432B-970E-F4C5CCA82B14}"/>
    <cellStyle name="Normal 2 2" xfId="7" xr:uid="{082565F6-A373-4435-948B-F21AC842DBE0}"/>
    <cellStyle name="Percent" xfId="2" builtinId="5"/>
    <cellStyle name="Percent 8" xfId="5" xr:uid="{F0505C33-9B83-4934-B8E5-3FCDF77C8A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Customer Base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WLS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296337402885685E-2"/>
                  <c:y val="-2.3334950243271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5C-4CB8-8F76-11792543940C}"/>
                </c:ext>
              </c:extLst>
            </c:dLbl>
            <c:dLbl>
              <c:idx val="6"/>
              <c:layout>
                <c:manualLayout>
                  <c:x val="-3.1076581576026639E-2"/>
                  <c:y val="4.2780742112664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5C-4CB8-8F76-11792543940C}"/>
                </c:ext>
              </c:extLst>
            </c:dLbl>
            <c:dLbl>
              <c:idx val="12"/>
              <c:layout>
                <c:manualLayout>
                  <c:x val="-6.6592674805771362E-3"/>
                  <c:y val="-2.3334950243271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5C-4CB8-8F76-117925439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'trend % engaged aggregate'!$F$5:$F$17</c:f>
              <c:numCache>
                <c:formatCode>General</c:formatCode>
                <c:ptCount val="1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  <c:pt idx="9">
                  <c:v>202110</c:v>
                </c:pt>
                <c:pt idx="10">
                  <c:v>202111</c:v>
                </c:pt>
                <c:pt idx="11">
                  <c:v>202112</c:v>
                </c:pt>
                <c:pt idx="12">
                  <c:v>202201</c:v>
                </c:pt>
              </c:numCache>
            </c:numRef>
          </c:cat>
          <c:val>
            <c:numRef>
              <c:f>'trend % engaged aggregate'!$O$5:$O$17</c:f>
              <c:numCache>
                <c:formatCode>0.0%</c:formatCode>
                <c:ptCount val="13"/>
                <c:pt idx="0">
                  <c:v>0.42606249656516182</c:v>
                </c:pt>
                <c:pt idx="1">
                  <c:v>0.42448966684449757</c:v>
                </c:pt>
                <c:pt idx="2">
                  <c:v>0.4346611508097909</c:v>
                </c:pt>
                <c:pt idx="3">
                  <c:v>0.42526560509597816</c:v>
                </c:pt>
                <c:pt idx="4">
                  <c:v>0.4242061971461375</c:v>
                </c:pt>
                <c:pt idx="5">
                  <c:v>0.41835023885474554</c:v>
                </c:pt>
                <c:pt idx="6">
                  <c:v>0.41620090327139919</c:v>
                </c:pt>
                <c:pt idx="7">
                  <c:v>0.42051190907329805</c:v>
                </c:pt>
                <c:pt idx="8">
                  <c:v>0.42916649357582731</c:v>
                </c:pt>
                <c:pt idx="9">
                  <c:v>0.43154157209247163</c:v>
                </c:pt>
                <c:pt idx="10">
                  <c:v>0.43535321793775089</c:v>
                </c:pt>
                <c:pt idx="11">
                  <c:v>0.43668447513508052</c:v>
                </c:pt>
                <c:pt idx="12">
                  <c:v>0.44745036987908088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C-4CB8-8F76-11792543940C}"/>
            </c:ext>
          </c:extLst>
        </c:ser>
        <c:ser>
          <c:idx val="2"/>
          <c:order val="1"/>
          <c:tx>
            <c:v>IPBB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076581576026656E-2"/>
                  <c:y val="-3.8891583738785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5C-4CB8-8F76-11792543940C}"/>
                </c:ext>
              </c:extLst>
            </c:dLbl>
            <c:dLbl>
              <c:idx val="12"/>
              <c:layout>
                <c:manualLayout>
                  <c:x val="-6.6592674805771362E-3"/>
                  <c:y val="3.88915837387856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5C-4CB8-8F76-117925439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'trend % engaged aggregate'!$F$5:$F$17</c:f>
              <c:numCache>
                <c:formatCode>General</c:formatCode>
                <c:ptCount val="1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  <c:pt idx="9">
                  <c:v>202110</c:v>
                </c:pt>
                <c:pt idx="10">
                  <c:v>202111</c:v>
                </c:pt>
                <c:pt idx="11">
                  <c:v>202112</c:v>
                </c:pt>
                <c:pt idx="12">
                  <c:v>202201</c:v>
                </c:pt>
              </c:numCache>
            </c:numRef>
          </c:cat>
          <c:val>
            <c:numRef>
              <c:f>'trend % engaged aggregate'!$X$5:$X$17</c:f>
              <c:numCache>
                <c:formatCode>0.0%</c:formatCode>
                <c:ptCount val="13"/>
                <c:pt idx="0">
                  <c:v>0.27366666666666667</c:v>
                </c:pt>
                <c:pt idx="1">
                  <c:v>0.28233333333333333</c:v>
                </c:pt>
                <c:pt idx="2">
                  <c:v>0.29733333333333328</c:v>
                </c:pt>
                <c:pt idx="3">
                  <c:v>0.29899999999999999</c:v>
                </c:pt>
                <c:pt idx="4">
                  <c:v>0.30499999999999999</c:v>
                </c:pt>
                <c:pt idx="5">
                  <c:v>0.312</c:v>
                </c:pt>
                <c:pt idx="6">
                  <c:v>0.32400000000000001</c:v>
                </c:pt>
                <c:pt idx="7">
                  <c:v>0.33966666666666673</c:v>
                </c:pt>
                <c:pt idx="8">
                  <c:v>0.35233333333333333</c:v>
                </c:pt>
                <c:pt idx="9">
                  <c:v>0.35266666666666668</c:v>
                </c:pt>
                <c:pt idx="10">
                  <c:v>0.35466666666666669</c:v>
                </c:pt>
                <c:pt idx="11">
                  <c:v>0.35266666666666663</c:v>
                </c:pt>
                <c:pt idx="12">
                  <c:v>0.35833761153488286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5C-4CB8-8F76-117925439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723288"/>
        <c:axId val="737721320"/>
      </c:lineChart>
      <c:catAx>
        <c:axId val="73772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21320"/>
        <c:crosses val="autoZero"/>
        <c:auto val="1"/>
        <c:lblAlgn val="ctr"/>
        <c:lblOffset val="100"/>
        <c:noMultiLvlLbl val="0"/>
      </c:catAx>
      <c:valAx>
        <c:axId val="737721320"/>
        <c:scaling>
          <c:orientation val="minMax"/>
          <c:min val="0.25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2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WLS - % Customer Base Online by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%App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8362087229274236E-2"/>
                  <c:y val="-3.915809479527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E8-43CA-8C82-9315CA0D2EA7}"/>
                </c:ext>
              </c:extLst>
            </c:dLbl>
            <c:dLbl>
              <c:idx val="8"/>
              <c:layout>
                <c:manualLayout>
                  <c:x val="-2.836208722927434E-2"/>
                  <c:y val="3.1326475836217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E8-43CA-8C82-9315CA0D2EA7}"/>
                </c:ext>
              </c:extLst>
            </c:dLbl>
            <c:dLbl>
              <c:idx val="14"/>
              <c:layout>
                <c:manualLayout>
                  <c:x val="-1.701725233756466E-2"/>
                  <c:y val="-3.915809479527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E8-43CA-8C82-9315CA0D2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'trend % engaged aggregate'!$F$3:$F$17</c:f>
              <c:numCache>
                <c:formatCode>General</c:formatCode>
                <c:ptCount val="15"/>
                <c:pt idx="0">
                  <c:v>202011</c:v>
                </c:pt>
                <c:pt idx="1">
                  <c:v>202012</c:v>
                </c:pt>
                <c:pt idx="2">
                  <c:v>202101</c:v>
                </c:pt>
                <c:pt idx="3">
                  <c:v>202102</c:v>
                </c:pt>
                <c:pt idx="4">
                  <c:v>202103</c:v>
                </c:pt>
                <c:pt idx="5">
                  <c:v>202104</c:v>
                </c:pt>
                <c:pt idx="6">
                  <c:v>202105</c:v>
                </c:pt>
                <c:pt idx="7">
                  <c:v>202106</c:v>
                </c:pt>
                <c:pt idx="8">
                  <c:v>202107</c:v>
                </c:pt>
                <c:pt idx="9">
                  <c:v>202108</c:v>
                </c:pt>
                <c:pt idx="10">
                  <c:v>202109</c:v>
                </c:pt>
                <c:pt idx="11">
                  <c:v>202110</c:v>
                </c:pt>
                <c:pt idx="12">
                  <c:v>202111</c:v>
                </c:pt>
                <c:pt idx="13">
                  <c:v>202112</c:v>
                </c:pt>
                <c:pt idx="14">
                  <c:v>202201</c:v>
                </c:pt>
              </c:numCache>
            </c:numRef>
          </c:cat>
          <c:val>
            <c:numRef>
              <c:f>'trend % engaged aggregate'!$K$3:$K$17</c:f>
              <c:numCache>
                <c:formatCode>0.0%</c:formatCode>
                <c:ptCount val="15"/>
                <c:pt idx="0">
                  <c:v>0.26189155314295465</c:v>
                </c:pt>
                <c:pt idx="1">
                  <c:v>0.23430271072297562</c:v>
                </c:pt>
                <c:pt idx="2">
                  <c:v>0.29638410213386523</c:v>
                </c:pt>
                <c:pt idx="3">
                  <c:v>0.28063294257363181</c:v>
                </c:pt>
                <c:pt idx="4">
                  <c:v>0.28637508359171415</c:v>
                </c:pt>
                <c:pt idx="5">
                  <c:v>0.28455042420752563</c:v>
                </c:pt>
                <c:pt idx="6">
                  <c:v>0.28269562202888177</c:v>
                </c:pt>
                <c:pt idx="7">
                  <c:v>0.28573961339770682</c:v>
                </c:pt>
                <c:pt idx="8">
                  <c:v>0.27383655279334201</c:v>
                </c:pt>
                <c:pt idx="9">
                  <c:v>0.29253286354421515</c:v>
                </c:pt>
                <c:pt idx="10">
                  <c:v>0.30122129945438159</c:v>
                </c:pt>
                <c:pt idx="11">
                  <c:v>0.27811573368259923</c:v>
                </c:pt>
                <c:pt idx="12">
                  <c:v>0.29048341482976031</c:v>
                </c:pt>
                <c:pt idx="13">
                  <c:v>0.30384445154719258</c:v>
                </c:pt>
                <c:pt idx="14">
                  <c:v>0.3116228538384776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8-43CA-8C82-9315CA0D2EA7}"/>
            </c:ext>
          </c:extLst>
        </c:ser>
        <c:ser>
          <c:idx val="1"/>
          <c:order val="1"/>
          <c:tx>
            <c:v>%Desktop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4580475598704306E-2"/>
                  <c:y val="-3.915809479527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E8-43CA-8C82-9315CA0D2EA7}"/>
                </c:ext>
              </c:extLst>
            </c:dLbl>
            <c:dLbl>
              <c:idx val="8"/>
              <c:layout>
                <c:manualLayout>
                  <c:x val="-2.836208722927434E-2"/>
                  <c:y val="-3.5242285315745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E8-43CA-8C82-9315CA0D2EA7}"/>
                </c:ext>
              </c:extLst>
            </c:dLbl>
            <c:dLbl>
              <c:idx val="14"/>
              <c:layout>
                <c:manualLayout>
                  <c:x val="-7.5632232611399257E-3"/>
                  <c:y val="-3.91580947952726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E8-43CA-8C82-9315CA0D2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'trend % engaged aggregate'!$F$3:$F$17</c:f>
              <c:numCache>
                <c:formatCode>General</c:formatCode>
                <c:ptCount val="15"/>
                <c:pt idx="0">
                  <c:v>202011</c:v>
                </c:pt>
                <c:pt idx="1">
                  <c:v>202012</c:v>
                </c:pt>
                <c:pt idx="2">
                  <c:v>202101</c:v>
                </c:pt>
                <c:pt idx="3">
                  <c:v>202102</c:v>
                </c:pt>
                <c:pt idx="4">
                  <c:v>202103</c:v>
                </c:pt>
                <c:pt idx="5">
                  <c:v>202104</c:v>
                </c:pt>
                <c:pt idx="6">
                  <c:v>202105</c:v>
                </c:pt>
                <c:pt idx="7">
                  <c:v>202106</c:v>
                </c:pt>
                <c:pt idx="8">
                  <c:v>202107</c:v>
                </c:pt>
                <c:pt idx="9">
                  <c:v>202108</c:v>
                </c:pt>
                <c:pt idx="10">
                  <c:v>202109</c:v>
                </c:pt>
                <c:pt idx="11">
                  <c:v>202110</c:v>
                </c:pt>
                <c:pt idx="12">
                  <c:v>202111</c:v>
                </c:pt>
                <c:pt idx="13">
                  <c:v>202112</c:v>
                </c:pt>
                <c:pt idx="14">
                  <c:v>202201</c:v>
                </c:pt>
              </c:numCache>
            </c:numRef>
          </c:cat>
          <c:val>
            <c:numRef>
              <c:f>'trend % engaged aggregate'!$L$3:$L$17</c:f>
              <c:numCache>
                <c:formatCode>0.0%</c:formatCode>
                <c:ptCount val="15"/>
                <c:pt idx="0">
                  <c:v>0.15849273842438788</c:v>
                </c:pt>
                <c:pt idx="1">
                  <c:v>0.16420869601461133</c:v>
                </c:pt>
                <c:pt idx="2">
                  <c:v>0.15982274111653483</c:v>
                </c:pt>
                <c:pt idx="3">
                  <c:v>0.14252014991103742</c:v>
                </c:pt>
                <c:pt idx="4">
                  <c:v>0.1505879513941947</c:v>
                </c:pt>
                <c:pt idx="5">
                  <c:v>0.13843235785921665</c:v>
                </c:pt>
                <c:pt idx="6">
                  <c:v>0.13912376372061502</c:v>
                </c:pt>
                <c:pt idx="7">
                  <c:v>0.13300827492638997</c:v>
                </c:pt>
                <c:pt idx="8">
                  <c:v>0.13776218318051098</c:v>
                </c:pt>
                <c:pt idx="9">
                  <c:v>0.14023636950194282</c:v>
                </c:pt>
                <c:pt idx="10">
                  <c:v>0.1463344156626539</c:v>
                </c:pt>
                <c:pt idx="11">
                  <c:v>0.12339158272095123</c:v>
                </c:pt>
                <c:pt idx="12">
                  <c:v>0.14368058719417845</c:v>
                </c:pt>
                <c:pt idx="13">
                  <c:v>0.14423060853774247</c:v>
                </c:pt>
                <c:pt idx="14">
                  <c:v>0.1428213478024872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E8-43CA-8C82-9315CA0D2EA7}"/>
            </c:ext>
          </c:extLst>
        </c:ser>
        <c:ser>
          <c:idx val="2"/>
          <c:order val="2"/>
          <c:tx>
            <c:v>%MobileWeb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2689669783419394E-2"/>
                  <c:y val="-3.91580947952726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E8-43CA-8C82-9315CA0D2EA7}"/>
                </c:ext>
              </c:extLst>
            </c:dLbl>
            <c:dLbl>
              <c:idx val="8"/>
              <c:layout>
                <c:manualLayout>
                  <c:x val="-2.0798863968134414E-2"/>
                  <c:y val="-2.3494856877163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E8-43CA-8C82-9315CA0D2EA7}"/>
                </c:ext>
              </c:extLst>
            </c:dLbl>
            <c:dLbl>
              <c:idx val="14"/>
              <c:layout>
                <c:manualLayout>
                  <c:x val="-1.5126446522279574E-2"/>
                  <c:y val="-3.5242285315745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E8-43CA-8C82-9315CA0D2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'trend % engaged aggregate'!$F$3:$F$17</c:f>
              <c:numCache>
                <c:formatCode>General</c:formatCode>
                <c:ptCount val="15"/>
                <c:pt idx="0">
                  <c:v>202011</c:v>
                </c:pt>
                <c:pt idx="1">
                  <c:v>202012</c:v>
                </c:pt>
                <c:pt idx="2">
                  <c:v>202101</c:v>
                </c:pt>
                <c:pt idx="3">
                  <c:v>202102</c:v>
                </c:pt>
                <c:pt idx="4">
                  <c:v>202103</c:v>
                </c:pt>
                <c:pt idx="5">
                  <c:v>202104</c:v>
                </c:pt>
                <c:pt idx="6">
                  <c:v>202105</c:v>
                </c:pt>
                <c:pt idx="7">
                  <c:v>202106</c:v>
                </c:pt>
                <c:pt idx="8">
                  <c:v>202107</c:v>
                </c:pt>
                <c:pt idx="9">
                  <c:v>202108</c:v>
                </c:pt>
                <c:pt idx="10">
                  <c:v>202109</c:v>
                </c:pt>
                <c:pt idx="11">
                  <c:v>202110</c:v>
                </c:pt>
                <c:pt idx="12">
                  <c:v>202111</c:v>
                </c:pt>
                <c:pt idx="13">
                  <c:v>202112</c:v>
                </c:pt>
                <c:pt idx="14">
                  <c:v>202201</c:v>
                </c:pt>
              </c:numCache>
            </c:numRef>
          </c:cat>
          <c:val>
            <c:numRef>
              <c:f>'trend % engaged aggregate'!$M$3:$M$17</c:f>
              <c:numCache>
                <c:formatCode>0.0%</c:formatCode>
                <c:ptCount val="15"/>
                <c:pt idx="0">
                  <c:v>0.11467119913245594</c:v>
                </c:pt>
                <c:pt idx="1">
                  <c:v>9.416661086516695E-2</c:v>
                </c:pt>
                <c:pt idx="2">
                  <c:v>8.4721004879203213E-2</c:v>
                </c:pt>
                <c:pt idx="3">
                  <c:v>7.3120996976954469E-2</c:v>
                </c:pt>
                <c:pt idx="4">
                  <c:v>8.4539051526132211E-2</c:v>
                </c:pt>
                <c:pt idx="5">
                  <c:v>6.5927724206479688E-2</c:v>
                </c:pt>
                <c:pt idx="6">
                  <c:v>6.1109091310759749E-2</c:v>
                </c:pt>
                <c:pt idx="7">
                  <c:v>6.3509281359294206E-2</c:v>
                </c:pt>
                <c:pt idx="8">
                  <c:v>6.7847569897097046E-2</c:v>
                </c:pt>
                <c:pt idx="9">
                  <c:v>7.2129639128538994E-2</c:v>
                </c:pt>
                <c:pt idx="10">
                  <c:v>7.9363173571487144E-2</c:v>
                </c:pt>
                <c:pt idx="11">
                  <c:v>7.0418339929707058E-2</c:v>
                </c:pt>
                <c:pt idx="12">
                  <c:v>8.066550633110714E-2</c:v>
                </c:pt>
                <c:pt idx="13">
                  <c:v>7.6388255088921012E-2</c:v>
                </c:pt>
                <c:pt idx="14">
                  <c:v>7.0557831326913956E-2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E8-43CA-8C82-9315CA0D2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92"/>
        <c:axId val="610093008"/>
      </c:lineChart>
      <c:catAx>
        <c:axId val="6100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93008"/>
        <c:crosses val="autoZero"/>
        <c:auto val="1"/>
        <c:lblAlgn val="ctr"/>
        <c:lblOffset val="100"/>
        <c:noMultiLvlLbl val="0"/>
      </c:catAx>
      <c:valAx>
        <c:axId val="61009300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9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IPBB - % Customer Base Online by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%App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8362087229274236E-2"/>
                  <c:y val="-4.31161128956991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C0-4FEE-8682-07EECDCCD895}"/>
                </c:ext>
              </c:extLst>
            </c:dLbl>
            <c:dLbl>
              <c:idx val="14"/>
              <c:layout>
                <c:manualLayout>
                  <c:x val="-1.134483489170968E-2"/>
                  <c:y val="-3.5276819641935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C0-4FEE-8682-07EECDCCD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'trend % engaged aggregate'!$F$3:$F$17</c:f>
              <c:numCache>
                <c:formatCode>General</c:formatCode>
                <c:ptCount val="15"/>
                <c:pt idx="0">
                  <c:v>202011</c:v>
                </c:pt>
                <c:pt idx="1">
                  <c:v>202012</c:v>
                </c:pt>
                <c:pt idx="2">
                  <c:v>202101</c:v>
                </c:pt>
                <c:pt idx="3">
                  <c:v>202102</c:v>
                </c:pt>
                <c:pt idx="4">
                  <c:v>202103</c:v>
                </c:pt>
                <c:pt idx="5">
                  <c:v>202104</c:v>
                </c:pt>
                <c:pt idx="6">
                  <c:v>202105</c:v>
                </c:pt>
                <c:pt idx="7">
                  <c:v>202106</c:v>
                </c:pt>
                <c:pt idx="8">
                  <c:v>202107</c:v>
                </c:pt>
                <c:pt idx="9">
                  <c:v>202108</c:v>
                </c:pt>
                <c:pt idx="10">
                  <c:v>202109</c:v>
                </c:pt>
                <c:pt idx="11">
                  <c:v>202110</c:v>
                </c:pt>
                <c:pt idx="12">
                  <c:v>202111</c:v>
                </c:pt>
                <c:pt idx="13">
                  <c:v>202112</c:v>
                </c:pt>
                <c:pt idx="14">
                  <c:v>202201</c:v>
                </c:pt>
              </c:numCache>
            </c:numRef>
          </c:cat>
          <c:val>
            <c:numRef>
              <c:f>'trend % engaged aggregate'!$T$3:$T$17</c:f>
              <c:numCache>
                <c:formatCode>0.0%</c:formatCode>
                <c:ptCount val="15"/>
                <c:pt idx="0">
                  <c:v>0.12555682615129418</c:v>
                </c:pt>
                <c:pt idx="1">
                  <c:v>0.11476875955407884</c:v>
                </c:pt>
                <c:pt idx="2">
                  <c:v>0.15425509114487379</c:v>
                </c:pt>
                <c:pt idx="3">
                  <c:v>0.15046873655198587</c:v>
                </c:pt>
                <c:pt idx="4">
                  <c:v>0.15623414051931586</c:v>
                </c:pt>
                <c:pt idx="5">
                  <c:v>0.16058321381911159</c:v>
                </c:pt>
                <c:pt idx="6">
                  <c:v>0.16400452040250102</c:v>
                </c:pt>
                <c:pt idx="7">
                  <c:v>0.16847051429325555</c:v>
                </c:pt>
                <c:pt idx="8">
                  <c:v>0.16996681640728281</c:v>
                </c:pt>
                <c:pt idx="9">
                  <c:v>0.18156087923842512</c:v>
                </c:pt>
                <c:pt idx="10">
                  <c:v>0.19021808286454778</c:v>
                </c:pt>
                <c:pt idx="11">
                  <c:v>0.17779959657440852</c:v>
                </c:pt>
                <c:pt idx="12">
                  <c:v>0.18810761779878613</c:v>
                </c:pt>
                <c:pt idx="13">
                  <c:v>0.19576347415924381</c:v>
                </c:pt>
                <c:pt idx="14">
                  <c:v>0.20040526354478921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0-4FEE-8682-07EECDCCD895}"/>
            </c:ext>
          </c:extLst>
        </c:ser>
        <c:ser>
          <c:idx val="1"/>
          <c:order val="1"/>
          <c:tx>
            <c:v>%Desktop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0798863968134448E-2"/>
                  <c:y val="-1.95982331344087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C0-4FEE-8682-07EECDCCD895}"/>
                </c:ext>
              </c:extLst>
            </c:dLbl>
            <c:dLbl>
              <c:idx val="14"/>
              <c:layout>
                <c:manualLayout>
                  <c:x val="-7.5632232611399257E-3"/>
                  <c:y val="-2.3517879761290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C0-4FEE-8682-07EECDCCD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'trend % engaged aggregate'!$F$3:$F$17</c:f>
              <c:numCache>
                <c:formatCode>General</c:formatCode>
                <c:ptCount val="15"/>
                <c:pt idx="0">
                  <c:v>202011</c:v>
                </c:pt>
                <c:pt idx="1">
                  <c:v>202012</c:v>
                </c:pt>
                <c:pt idx="2">
                  <c:v>202101</c:v>
                </c:pt>
                <c:pt idx="3">
                  <c:v>202102</c:v>
                </c:pt>
                <c:pt idx="4">
                  <c:v>202103</c:v>
                </c:pt>
                <c:pt idx="5">
                  <c:v>202104</c:v>
                </c:pt>
                <c:pt idx="6">
                  <c:v>202105</c:v>
                </c:pt>
                <c:pt idx="7">
                  <c:v>202106</c:v>
                </c:pt>
                <c:pt idx="8">
                  <c:v>202107</c:v>
                </c:pt>
                <c:pt idx="9">
                  <c:v>202108</c:v>
                </c:pt>
                <c:pt idx="10">
                  <c:v>202109</c:v>
                </c:pt>
                <c:pt idx="11">
                  <c:v>202110</c:v>
                </c:pt>
                <c:pt idx="12">
                  <c:v>202111</c:v>
                </c:pt>
                <c:pt idx="13">
                  <c:v>202112</c:v>
                </c:pt>
                <c:pt idx="14">
                  <c:v>202201</c:v>
                </c:pt>
              </c:numCache>
            </c:numRef>
          </c:cat>
          <c:val>
            <c:numRef>
              <c:f>'trend % engaged aggregate'!$U$3:$U$17</c:f>
              <c:numCache>
                <c:formatCode>0.0%</c:formatCode>
                <c:ptCount val="15"/>
                <c:pt idx="0">
                  <c:v>0.11408951968536857</c:v>
                </c:pt>
                <c:pt idx="1">
                  <c:v>0.12421658485420323</c:v>
                </c:pt>
                <c:pt idx="2">
                  <c:v>0.12596530126735839</c:v>
                </c:pt>
                <c:pt idx="3">
                  <c:v>0.11756857923154457</c:v>
                </c:pt>
                <c:pt idx="4">
                  <c:v>0.12918353710540442</c:v>
                </c:pt>
                <c:pt idx="5">
                  <c:v>0.12259675611838065</c:v>
                </c:pt>
                <c:pt idx="6">
                  <c:v>0.12294324826588637</c:v>
                </c:pt>
                <c:pt idx="7">
                  <c:v>0.11726065591520547</c:v>
                </c:pt>
                <c:pt idx="8">
                  <c:v>0.12345581355304808</c:v>
                </c:pt>
                <c:pt idx="9">
                  <c:v>0.12551002996163382</c:v>
                </c:pt>
                <c:pt idx="10">
                  <c:v>0.12898939411257096</c:v>
                </c:pt>
                <c:pt idx="11">
                  <c:v>8.6799753248070391E-2</c:v>
                </c:pt>
                <c:pt idx="12">
                  <c:v>0.1271939982756459</c:v>
                </c:pt>
                <c:pt idx="13">
                  <c:v>0.12930064260437546</c:v>
                </c:pt>
                <c:pt idx="14">
                  <c:v>0.1324697948200764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C0-4FEE-8682-07EECDCCD895}"/>
            </c:ext>
          </c:extLst>
        </c:ser>
        <c:ser>
          <c:idx val="2"/>
          <c:order val="2"/>
          <c:tx>
            <c:v>%MobileWeb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4580475598704306E-2"/>
                  <c:y val="-2.3517879761290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C0-4FEE-8682-07EECDCCD895}"/>
                </c:ext>
              </c:extLst>
            </c:dLbl>
            <c:dLbl>
              <c:idx val="14"/>
              <c:layout>
                <c:manualLayout>
                  <c:x val="-7.5632232611397869E-3"/>
                  <c:y val="-2.3517879761290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C0-4FEE-8682-07EECDCCD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'trend % engaged aggregate'!$F$3:$F$17</c:f>
              <c:numCache>
                <c:formatCode>General</c:formatCode>
                <c:ptCount val="15"/>
                <c:pt idx="0">
                  <c:v>202011</c:v>
                </c:pt>
                <c:pt idx="1">
                  <c:v>202012</c:v>
                </c:pt>
                <c:pt idx="2">
                  <c:v>202101</c:v>
                </c:pt>
                <c:pt idx="3">
                  <c:v>202102</c:v>
                </c:pt>
                <c:pt idx="4">
                  <c:v>202103</c:v>
                </c:pt>
                <c:pt idx="5">
                  <c:v>202104</c:v>
                </c:pt>
                <c:pt idx="6">
                  <c:v>202105</c:v>
                </c:pt>
                <c:pt idx="7">
                  <c:v>202106</c:v>
                </c:pt>
                <c:pt idx="8">
                  <c:v>202107</c:v>
                </c:pt>
                <c:pt idx="9">
                  <c:v>202108</c:v>
                </c:pt>
                <c:pt idx="10">
                  <c:v>202109</c:v>
                </c:pt>
                <c:pt idx="11">
                  <c:v>202110</c:v>
                </c:pt>
                <c:pt idx="12">
                  <c:v>202111</c:v>
                </c:pt>
                <c:pt idx="13">
                  <c:v>202112</c:v>
                </c:pt>
                <c:pt idx="14">
                  <c:v>202201</c:v>
                </c:pt>
              </c:numCache>
            </c:numRef>
          </c:cat>
          <c:val>
            <c:numRef>
              <c:f>'trend % engaged aggregate'!$V$3:$V$17</c:f>
              <c:numCache>
                <c:formatCode>0.0%</c:formatCode>
                <c:ptCount val="15"/>
                <c:pt idx="0">
                  <c:v>6.8610476958217356E-2</c:v>
                </c:pt>
                <c:pt idx="1">
                  <c:v>6.614677317116413E-2</c:v>
                </c:pt>
                <c:pt idx="2">
                  <c:v>6.4537158905844605E-2</c:v>
                </c:pt>
                <c:pt idx="3">
                  <c:v>5.824121455108057E-2</c:v>
                </c:pt>
                <c:pt idx="4">
                  <c:v>6.7871992076625406E-2</c:v>
                </c:pt>
                <c:pt idx="5">
                  <c:v>5.9595583449755303E-2</c:v>
                </c:pt>
                <c:pt idx="6">
                  <c:v>5.5565982934122161E-2</c:v>
                </c:pt>
                <c:pt idx="7">
                  <c:v>5.8977173590880373E-2</c:v>
                </c:pt>
                <c:pt idx="8">
                  <c:v>6.2808970218967433E-2</c:v>
                </c:pt>
                <c:pt idx="9">
                  <c:v>6.6144590806308134E-2</c:v>
                </c:pt>
                <c:pt idx="10">
                  <c:v>7.1053850977448887E-2</c:v>
                </c:pt>
                <c:pt idx="11">
                  <c:v>4.3578033843692028E-2</c:v>
                </c:pt>
                <c:pt idx="12">
                  <c:v>7.631944048791843E-2</c:v>
                </c:pt>
                <c:pt idx="13">
                  <c:v>7.4091880749912437E-2</c:v>
                </c:pt>
                <c:pt idx="14">
                  <c:v>7.3034604009459242E-2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C0-4FEE-8682-07EECDCC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92"/>
        <c:axId val="610093008"/>
      </c:lineChart>
      <c:catAx>
        <c:axId val="6100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93008"/>
        <c:crosses val="autoZero"/>
        <c:auto val="1"/>
        <c:lblAlgn val="ctr"/>
        <c:lblOffset val="100"/>
        <c:noMultiLvlLbl val="0"/>
      </c:catAx>
      <c:valAx>
        <c:axId val="61009300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9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Wireless % Base Engaged 3MMA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engaged'!$C$42</c:f>
              <c:strCache>
                <c:ptCount val="1"/>
                <c:pt idx="0">
                  <c:v>Wireless 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engaged'!$P$41:$AB$41</c:f>
              <c:numCache>
                <c:formatCode>mmm\-yy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'% engaged'!$P$42:$AB$42</c:f>
              <c:numCache>
                <c:formatCode>0.00%</c:formatCode>
                <c:ptCount val="13"/>
                <c:pt idx="0">
                  <c:v>0.43535321793775089</c:v>
                </c:pt>
                <c:pt idx="1">
                  <c:v>0.43668447513508052</c:v>
                </c:pt>
                <c:pt idx="2">
                  <c:v>0.44745036987908088</c:v>
                </c:pt>
                <c:pt idx="3">
                  <c:v>0.44894349269265965</c:v>
                </c:pt>
                <c:pt idx="4">
                  <c:v>0.45801394550346042</c:v>
                </c:pt>
                <c:pt idx="5">
                  <c:v>0.46253561662561449</c:v>
                </c:pt>
                <c:pt idx="6">
                  <c:v>0.46661190222024057</c:v>
                </c:pt>
                <c:pt idx="7">
                  <c:v>0.45476023202900645</c:v>
                </c:pt>
                <c:pt idx="10">
                  <c:v>0.48052154380379419</c:v>
                </c:pt>
                <c:pt idx="11">
                  <c:v>0.47152925641097504</c:v>
                </c:pt>
                <c:pt idx="12">
                  <c:v>0.46697316084908419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3-4CBD-B144-4183496A8216}"/>
            </c:ext>
          </c:extLst>
        </c:ser>
        <c:ser>
          <c:idx val="1"/>
          <c:order val="1"/>
          <c:tx>
            <c:strRef>
              <c:f>'% engaged'!$C$43</c:f>
              <c:strCache>
                <c:ptCount val="1"/>
                <c:pt idx="0">
                  <c:v>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engaged'!$P$41:$AB$41</c:f>
              <c:numCache>
                <c:formatCode>mmm\-yy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'% engaged'!$P$43:$AB$43</c:f>
              <c:numCache>
                <c:formatCode>0.00%</c:formatCode>
                <c:ptCount val="13"/>
                <c:pt idx="0">
                  <c:v>0.28994014932224704</c:v>
                </c:pt>
                <c:pt idx="1">
                  <c:v>0.29081453335318402</c:v>
                </c:pt>
                <c:pt idx="2">
                  <c:v>0.30198357340514348</c:v>
                </c:pt>
                <c:pt idx="3">
                  <c:v>0.30859326272867765</c:v>
                </c:pt>
                <c:pt idx="4">
                  <c:v>0.31669090575145997</c:v>
                </c:pt>
                <c:pt idx="5">
                  <c:v>0.32282609128026235</c:v>
                </c:pt>
                <c:pt idx="6">
                  <c:v>0.32776820339720708</c:v>
                </c:pt>
                <c:pt idx="7" formatCode="0.0%">
                  <c:v>0.31745017096646633</c:v>
                </c:pt>
                <c:pt idx="10">
                  <c:v>0.34951867084545013</c:v>
                </c:pt>
                <c:pt idx="11">
                  <c:v>0.34015692813475362</c:v>
                </c:pt>
                <c:pt idx="12" formatCode="0.0%">
                  <c:v>0.33900746945823707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3-4CBD-B144-4183496A8216}"/>
            </c:ext>
          </c:extLst>
        </c:ser>
        <c:ser>
          <c:idx val="2"/>
          <c:order val="2"/>
          <c:tx>
            <c:strRef>
              <c:f>'% engaged'!$C$44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'% engaged'!$P$41:$AB$41</c:f>
              <c:numCache>
                <c:formatCode>mmm\-yy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'% engaged'!$P$44:$AB$44</c:f>
              <c:numCache>
                <c:formatCode>0.00%</c:formatCode>
                <c:ptCount val="13"/>
                <c:pt idx="0">
                  <c:v>0.13780219519259451</c:v>
                </c:pt>
                <c:pt idx="1">
                  <c:v>0.13710092615095737</c:v>
                </c:pt>
                <c:pt idx="2">
                  <c:v>0.14357751451146938</c:v>
                </c:pt>
                <c:pt idx="3">
                  <c:v>0.14055313930657917</c:v>
                </c:pt>
                <c:pt idx="4">
                  <c:v>0.14104375345763412</c:v>
                </c:pt>
                <c:pt idx="5">
                  <c:v>0.13891503619551882</c:v>
                </c:pt>
                <c:pt idx="6">
                  <c:v>0.13807117317124706</c:v>
                </c:pt>
                <c:pt idx="7" formatCode="0.0%">
                  <c:v>0.13449635908137886</c:v>
                </c:pt>
                <c:pt idx="8" formatCode="0.0%">
                  <c:v>0.13356153202725515</c:v>
                </c:pt>
                <c:pt idx="9" formatCode="0.0%">
                  <c:v>0.13387799805816822</c:v>
                </c:pt>
                <c:pt idx="10">
                  <c:v>0.13627477070824587</c:v>
                </c:pt>
                <c:pt idx="11">
                  <c:v>0.13372781293413916</c:v>
                </c:pt>
                <c:pt idx="12" formatCode="0.0%">
                  <c:v>0.13015328153905067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3-4CBD-B144-4183496A8216}"/>
            </c:ext>
          </c:extLst>
        </c:ser>
        <c:ser>
          <c:idx val="3"/>
          <c:order val="3"/>
          <c:tx>
            <c:strRef>
              <c:f>'% engaged'!$C$45</c:f>
              <c:strCache>
                <c:ptCount val="1"/>
                <c:pt idx="0">
                  <c:v>mSite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'% engaged'!$P$41:$AB$41</c:f>
              <c:numCache>
                <c:formatCode>mmm\-yy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'% engaged'!$P$45:$AB$45</c:f>
              <c:numCache>
                <c:formatCode>0.00%</c:formatCode>
                <c:ptCount val="13"/>
                <c:pt idx="0">
                  <c:v>7.6815673277433785E-2</c:v>
                </c:pt>
                <c:pt idx="1">
                  <c:v>7.5824033783245079E-2</c:v>
                </c:pt>
                <c:pt idx="2">
                  <c:v>7.5870530915647369E-2</c:v>
                </c:pt>
                <c:pt idx="3">
                  <c:v>7.1059075997449803E-2</c:v>
                </c:pt>
                <c:pt idx="4">
                  <c:v>7.0421322199416769E-2</c:v>
                </c:pt>
                <c:pt idx="5">
                  <c:v>6.9867796476303798E-2</c:v>
                </c:pt>
                <c:pt idx="6">
                  <c:v>6.9881700068669908E-2</c:v>
                </c:pt>
                <c:pt idx="7" formatCode="0.0%">
                  <c:v>6.7480030188737147E-2</c:v>
                </c:pt>
                <c:pt idx="8" formatCode="0.0%">
                  <c:v>6.6945895250386508E-2</c:v>
                </c:pt>
                <c:pt idx="9" formatCode="0.0%">
                  <c:v>6.7964552027593536E-2</c:v>
                </c:pt>
                <c:pt idx="10">
                  <c:v>7.3574861670198111E-2</c:v>
                </c:pt>
                <c:pt idx="11">
                  <c:v>7.1682951575206294E-2</c:v>
                </c:pt>
                <c:pt idx="12" formatCode="0.0%">
                  <c:v>6.8569688147376753E-2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3-4CBD-B144-4183496A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62208"/>
        <c:axId val="1079359912"/>
      </c:lineChart>
      <c:dateAx>
        <c:axId val="1079362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59912"/>
        <c:crosses val="autoZero"/>
        <c:auto val="1"/>
        <c:lblOffset val="100"/>
        <c:baseTimeUnit val="months"/>
      </c:dateAx>
      <c:valAx>
        <c:axId val="10793599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Broadband % Base Engaged 3MMA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engaged'!$C$47</c:f>
              <c:strCache>
                <c:ptCount val="1"/>
                <c:pt idx="0">
                  <c:v>BB 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engaged'!$P$41:$AB$41</c:f>
              <c:numCache>
                <c:formatCode>mmm\-yy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'% engaged'!$P$47:$AB$47</c:f>
              <c:numCache>
                <c:formatCode>0.00%</c:formatCode>
                <c:ptCount val="13"/>
                <c:pt idx="0">
                  <c:v>0.35486438877002868</c:v>
                </c:pt>
                <c:pt idx="1">
                  <c:v>0.35278091621858776</c:v>
                </c:pt>
                <c:pt idx="2">
                  <c:v>0.3582889762169843</c:v>
                </c:pt>
                <c:pt idx="3">
                  <c:v>0.35541961793684518</c:v>
                </c:pt>
                <c:pt idx="4">
                  <c:v>0.36033465962327965</c:v>
                </c:pt>
                <c:pt idx="5">
                  <c:v>0.36031100761626561</c:v>
                </c:pt>
                <c:pt idx="6">
                  <c:v>0.36011316639183666</c:v>
                </c:pt>
                <c:pt idx="7">
                  <c:v>0.34597424233617319</c:v>
                </c:pt>
                <c:pt idx="10">
                  <c:v>0.3527154176536399</c:v>
                </c:pt>
                <c:pt idx="11">
                  <c:v>0.34620523724902003</c:v>
                </c:pt>
                <c:pt idx="12">
                  <c:v>0.34566403495001757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7C7-B604-08B322A846A5}"/>
            </c:ext>
          </c:extLst>
        </c:ser>
        <c:ser>
          <c:idx val="1"/>
          <c:order val="1"/>
          <c:tx>
            <c:strRef>
              <c:f>'% engaged'!$C$48</c:f>
              <c:strCache>
                <c:ptCount val="1"/>
                <c:pt idx="0">
                  <c:v>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engaged'!$P$41:$AB$41</c:f>
              <c:numCache>
                <c:formatCode>mmm\-yy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'% engaged'!$P$48:$AB$48</c:f>
              <c:numCache>
                <c:formatCode>0.00%</c:formatCode>
                <c:ptCount val="13"/>
                <c:pt idx="0">
                  <c:v>0.18593649465398362</c:v>
                </c:pt>
                <c:pt idx="1">
                  <c:v>0.18722356284414612</c:v>
                </c:pt>
                <c:pt idx="2">
                  <c:v>0.19475878516760639</c:v>
                </c:pt>
                <c:pt idx="3">
                  <c:v>0.1979145905454068</c:v>
                </c:pt>
                <c:pt idx="4">
                  <c:v>0.20293757281020552</c:v>
                </c:pt>
                <c:pt idx="5">
                  <c:v>0.20400461777728954</c:v>
                </c:pt>
                <c:pt idx="6">
                  <c:v>0.20425474781330946</c:v>
                </c:pt>
                <c:pt idx="7">
                  <c:v>0.19306290300490433</c:v>
                </c:pt>
                <c:pt idx="10">
                  <c:v>0.20719405093452251</c:v>
                </c:pt>
                <c:pt idx="11">
                  <c:v>0.2011929936573307</c:v>
                </c:pt>
                <c:pt idx="12">
                  <c:v>0.203201538565281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7C7-B604-08B322A846A5}"/>
            </c:ext>
          </c:extLst>
        </c:ser>
        <c:ser>
          <c:idx val="2"/>
          <c:order val="2"/>
          <c:tx>
            <c:strRef>
              <c:f>'% engaged'!$C$49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'% engaged'!$P$41:$AB$41</c:f>
              <c:numCache>
                <c:formatCode>mmm\-yy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'% engaged'!$P$49:$AB$49</c:f>
              <c:numCache>
                <c:formatCode>0.00%</c:formatCode>
                <c:ptCount val="13"/>
                <c:pt idx="0">
                  <c:v>0.11394383985884082</c:v>
                </c:pt>
                <c:pt idx="1">
                  <c:v>0.11443146470936393</c:v>
                </c:pt>
                <c:pt idx="2">
                  <c:v>0.12965481190003258</c:v>
                </c:pt>
                <c:pt idx="3">
                  <c:v>0.12957949113643982</c:v>
                </c:pt>
                <c:pt idx="4">
                  <c:v>0.13264492632705727</c:v>
                </c:pt>
                <c:pt idx="5">
                  <c:v>0.13144886657825552</c:v>
                </c:pt>
                <c:pt idx="6">
                  <c:v>0.13084649258997483</c:v>
                </c:pt>
                <c:pt idx="7">
                  <c:v>0.12656681684177931</c:v>
                </c:pt>
                <c:pt idx="8" formatCode="0.0%">
                  <c:v>0.1259580850180787</c:v>
                </c:pt>
                <c:pt idx="9" formatCode="0.0%">
                  <c:v>0.12679031405964347</c:v>
                </c:pt>
                <c:pt idx="10">
                  <c:v>0.12397675922206591</c:v>
                </c:pt>
                <c:pt idx="11">
                  <c:v>0.12207728501440579</c:v>
                </c:pt>
                <c:pt idx="12">
                  <c:v>0.11987048855957033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7C7-B604-08B322A846A5}"/>
            </c:ext>
          </c:extLst>
        </c:ser>
        <c:ser>
          <c:idx val="3"/>
          <c:order val="3"/>
          <c:tx>
            <c:strRef>
              <c:f>'% engaged'!$C$50</c:f>
              <c:strCache>
                <c:ptCount val="1"/>
                <c:pt idx="0">
                  <c:v>mSite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'% engaged'!$P$41:$AB$41</c:f>
              <c:numCache>
                <c:formatCode>mmm\-yy</c:formatCode>
                <c:ptCount val="13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</c:numCache>
            </c:numRef>
          </c:cat>
          <c:val>
            <c:numRef>
              <c:f>'% engaged'!$P$50:$AB$50</c:f>
              <c:numCache>
                <c:formatCode>0.00%</c:formatCode>
                <c:ptCount val="13"/>
                <c:pt idx="0">
                  <c:v>6.336677318626216E-2</c:v>
                </c:pt>
                <c:pt idx="1">
                  <c:v>6.4663118360507629E-2</c:v>
                </c:pt>
                <c:pt idx="2">
                  <c:v>7.4481975082430027E-2</c:v>
                </c:pt>
                <c:pt idx="3">
                  <c:v>7.2098367463017718E-2</c:v>
                </c:pt>
                <c:pt idx="4">
                  <c:v>7.36207526227384E-2</c:v>
                </c:pt>
                <c:pt idx="5">
                  <c:v>7.2969303525533838E-2</c:v>
                </c:pt>
                <c:pt idx="6">
                  <c:v>7.3181830960161107E-2</c:v>
                </c:pt>
                <c:pt idx="7">
                  <c:v>7.0164841931425845E-2</c:v>
                </c:pt>
                <c:pt idx="8" formatCode="0.0%">
                  <c:v>7.0074788072252439E-2</c:v>
                </c:pt>
                <c:pt idx="9" formatCode="0.0%">
                  <c:v>7.1187182136152993E-2</c:v>
                </c:pt>
                <c:pt idx="10">
                  <c:v>7.1555072376740331E-2</c:v>
                </c:pt>
                <c:pt idx="11">
                  <c:v>7.0360572457940807E-2</c:v>
                </c:pt>
                <c:pt idx="12">
                  <c:v>6.900819126379111E-2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7C7-B604-08B322A8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62208"/>
        <c:axId val="1079359912"/>
      </c:lineChart>
      <c:dateAx>
        <c:axId val="1079362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59912"/>
        <c:crosses val="autoZero"/>
        <c:auto val="1"/>
        <c:lblOffset val="100"/>
        <c:baseTimeUnit val="months"/>
      </c:dateAx>
      <c:valAx>
        <c:axId val="10793599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Wireless % Base Engaged Current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engaged'!$C$42</c:f>
              <c:strCache>
                <c:ptCount val="1"/>
                <c:pt idx="0">
                  <c:v>Wireless 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engaged'!$M$30:$Y$30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'% engaged'!$M$31:$Y$31</c:f>
              <c:numCache>
                <c:formatCode>0.00%</c:formatCode>
                <c:ptCount val="13"/>
                <c:pt idx="0">
                  <c:v>0.43038900078861797</c:v>
                </c:pt>
                <c:pt idx="1">
                  <c:v>0.4429262705123872</c:v>
                </c:pt>
                <c:pt idx="2">
                  <c:v>0.42130944497640971</c:v>
                </c:pt>
                <c:pt idx="3">
                  <c:v>0.44182393832445588</c:v>
                </c:pt>
                <c:pt idx="4">
                  <c:v>0.44692004210437608</c:v>
                </c:pt>
                <c:pt idx="5">
                  <c:v>0.45360712920841084</c:v>
                </c:pt>
                <c:pt idx="6">
                  <c:v>0.44630330676519203</c:v>
                </c:pt>
                <c:pt idx="7">
                  <c:v>0.47413140053677838</c:v>
                </c:pt>
                <c:pt idx="8">
                  <c:v>0.46717214257487294</c:v>
                </c:pt>
                <c:pt idx="9">
                  <c:v>0.45853216354907028</c:v>
                </c:pt>
                <c:pt idx="10">
                  <c:v>0.43857638996307613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6-47ED-930B-08983DF4709F}"/>
            </c:ext>
          </c:extLst>
        </c:ser>
        <c:ser>
          <c:idx val="1"/>
          <c:order val="1"/>
          <c:tx>
            <c:strRef>
              <c:f>'% engaged'!$C$43</c:f>
              <c:strCache>
                <c:ptCount val="1"/>
                <c:pt idx="0">
                  <c:v>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engaged'!$M$30:$Y$30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'% engaged'!$M$32:$Y$32</c:f>
              <c:numCache>
                <c:formatCode>0.00%</c:formatCode>
                <c:ptCount val="13"/>
                <c:pt idx="0">
                  <c:v>0.29253286354421515</c:v>
                </c:pt>
                <c:pt idx="1">
                  <c:v>0.30122129945438159</c:v>
                </c:pt>
                <c:pt idx="2">
                  <c:v>0.27811573368259923</c:v>
                </c:pt>
                <c:pt idx="3">
                  <c:v>0.29048341482976031</c:v>
                </c:pt>
                <c:pt idx="4">
                  <c:v>0.30384445154719258</c:v>
                </c:pt>
                <c:pt idx="5">
                  <c:v>0.3116228538384776</c:v>
                </c:pt>
                <c:pt idx="6">
                  <c:v>0.31031248280036278</c:v>
                </c:pt>
                <c:pt idx="7">
                  <c:v>0.32813738061553949</c:v>
                </c:pt>
                <c:pt idx="8">
                  <c:v>0.33002841042488484</c:v>
                </c:pt>
                <c:pt idx="9">
                  <c:v>0.32513881915119691</c:v>
                </c:pt>
                <c:pt idx="10">
                  <c:v>0.29718328332331723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6-47ED-930B-08983DF4709F}"/>
            </c:ext>
          </c:extLst>
        </c:ser>
        <c:ser>
          <c:idx val="2"/>
          <c:order val="2"/>
          <c:tx>
            <c:strRef>
              <c:f>'% engaged'!$C$44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'% engaged'!$M$30:$Y$30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'% engaged'!$M$33:$Y$33</c:f>
              <c:numCache>
                <c:formatCode>0.00%</c:formatCode>
                <c:ptCount val="13"/>
                <c:pt idx="0">
                  <c:v>0.14022578600687388</c:v>
                </c:pt>
                <c:pt idx="1">
                  <c:v>0.1463344156626539</c:v>
                </c:pt>
                <c:pt idx="2">
                  <c:v>0.12339158272095123</c:v>
                </c:pt>
                <c:pt idx="3">
                  <c:v>0.14368058719417845</c:v>
                </c:pt>
                <c:pt idx="4">
                  <c:v>0.14423060853774247</c:v>
                </c:pt>
                <c:pt idx="5">
                  <c:v>0.1428213478024872</c:v>
                </c:pt>
                <c:pt idx="6">
                  <c:v>0.13460746157950779</c:v>
                </c:pt>
                <c:pt idx="7">
                  <c:v>0.14570245099090742</c:v>
                </c:pt>
                <c:pt idx="8">
                  <c:v>0.13643519601614121</c:v>
                </c:pt>
                <c:pt idx="9">
                  <c:v>0.13207587250669253</c:v>
                </c:pt>
                <c:pt idx="10">
                  <c:v>0.13497800872130283</c:v>
                </c:pt>
                <c:pt idx="11">
                  <c:v>0.13363071485377007</c:v>
                </c:pt>
                <c:pt idx="12">
                  <c:v>0.1330252705994317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6-47ED-930B-08983DF4709F}"/>
            </c:ext>
          </c:extLst>
        </c:ser>
        <c:ser>
          <c:idx val="3"/>
          <c:order val="3"/>
          <c:tx>
            <c:strRef>
              <c:f>'% engaged'!$C$45</c:f>
              <c:strCache>
                <c:ptCount val="1"/>
                <c:pt idx="0">
                  <c:v>mSite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'% engaged'!$M$30:$Y$30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'% engaged'!$M$34:$Y$34</c:f>
              <c:numCache>
                <c:formatCode>0.00%</c:formatCode>
                <c:ptCount val="13"/>
                <c:pt idx="0">
                  <c:v>7.2138831168080952E-2</c:v>
                </c:pt>
                <c:pt idx="1">
                  <c:v>7.9363173571487144E-2</c:v>
                </c:pt>
                <c:pt idx="2">
                  <c:v>7.0418339929707058E-2</c:v>
                </c:pt>
                <c:pt idx="3">
                  <c:v>8.066550633110714E-2</c:v>
                </c:pt>
                <c:pt idx="4">
                  <c:v>7.6388255088921012E-2</c:v>
                </c:pt>
                <c:pt idx="5">
                  <c:v>7.0557831326913956E-2</c:v>
                </c:pt>
                <c:pt idx="6">
                  <c:v>6.6231141576514468E-2</c:v>
                </c:pt>
                <c:pt idx="7">
                  <c:v>7.4474993694821884E-2</c:v>
                </c:pt>
                <c:pt idx="8">
                  <c:v>6.8897254157575014E-2</c:v>
                </c:pt>
                <c:pt idx="9">
                  <c:v>6.6272852353612868E-2</c:v>
                </c:pt>
                <c:pt idx="10">
                  <c:v>6.726998405502356E-2</c:v>
                </c:pt>
                <c:pt idx="11">
                  <c:v>6.7294849342523083E-2</c:v>
                </c:pt>
                <c:pt idx="12">
                  <c:v>6.9328822685233937E-2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6-47ED-930B-08983DF4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62208"/>
        <c:axId val="1079359912"/>
      </c:lineChart>
      <c:dateAx>
        <c:axId val="1079362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59912"/>
        <c:crosses val="autoZero"/>
        <c:auto val="1"/>
        <c:lblOffset val="100"/>
        <c:baseTimeUnit val="months"/>
      </c:dateAx>
      <c:valAx>
        <c:axId val="10793599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Broadband % Base Engaged Current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engaged'!$C$47</c:f>
              <c:strCache>
                <c:ptCount val="1"/>
                <c:pt idx="0">
                  <c:v>BB Overall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engaged'!$M$35:$Y$35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'% engaged'!$M$36:$Y$36</c:f>
              <c:numCache>
                <c:formatCode>0.00%</c:formatCode>
                <c:ptCount val="13"/>
                <c:pt idx="0">
                  <c:v>0.3522480321191625</c:v>
                </c:pt>
                <c:pt idx="1">
                  <c:v>0.36579925969702393</c:v>
                </c:pt>
                <c:pt idx="2">
                  <c:v>0.3404886546094591</c:v>
                </c:pt>
                <c:pt idx="3">
                  <c:v>0.35830525200360297</c:v>
                </c:pt>
                <c:pt idx="4">
                  <c:v>0.35954884204270132</c:v>
                </c:pt>
                <c:pt idx="5">
                  <c:v>0.35701283460464867</c:v>
                </c:pt>
                <c:pt idx="6">
                  <c:v>0.34969717716318555</c:v>
                </c:pt>
                <c:pt idx="7">
                  <c:v>0.37429396710200474</c:v>
                </c:pt>
                <c:pt idx="8">
                  <c:v>0.35694187858360654</c:v>
                </c:pt>
                <c:pt idx="9">
                  <c:v>0.34910365348989869</c:v>
                </c:pt>
                <c:pt idx="10">
                  <c:v>0.33187719493501422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A-420A-95B8-C4D677264777}"/>
            </c:ext>
          </c:extLst>
        </c:ser>
        <c:ser>
          <c:idx val="1"/>
          <c:order val="1"/>
          <c:tx>
            <c:strRef>
              <c:f>'% engaged'!$C$48</c:f>
              <c:strCache>
                <c:ptCount val="1"/>
                <c:pt idx="0">
                  <c:v>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engaged'!$M$35:$Y$35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'% engaged'!$M$37:$Y$37</c:f>
              <c:numCache>
                <c:formatCode>0.00%</c:formatCode>
                <c:ptCount val="13"/>
                <c:pt idx="0">
                  <c:v>0.18315534024736993</c:v>
                </c:pt>
                <c:pt idx="1">
                  <c:v>0.19190226958875622</c:v>
                </c:pt>
                <c:pt idx="2">
                  <c:v>0.17779959657440852</c:v>
                </c:pt>
                <c:pt idx="3">
                  <c:v>0.18810761779878613</c:v>
                </c:pt>
                <c:pt idx="4">
                  <c:v>0.19576347415924381</c:v>
                </c:pt>
                <c:pt idx="5">
                  <c:v>0.20040526354478921</c:v>
                </c:pt>
                <c:pt idx="6">
                  <c:v>0.19757503393218737</c:v>
                </c:pt>
                <c:pt idx="7">
                  <c:v>0.21083242095363997</c:v>
                </c:pt>
                <c:pt idx="8">
                  <c:v>0.20360639844604139</c:v>
                </c:pt>
                <c:pt idx="9">
                  <c:v>0.19832542404024703</c:v>
                </c:pt>
                <c:pt idx="10">
                  <c:v>0.1772568865284245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A-420A-95B8-C4D677264777}"/>
            </c:ext>
          </c:extLst>
        </c:ser>
        <c:ser>
          <c:idx val="2"/>
          <c:order val="2"/>
          <c:tx>
            <c:strRef>
              <c:f>'% engaged'!$C$49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'% engaged'!$M$35:$Y$35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'% engaged'!$M$38:$Y$38</c:f>
              <c:numCache>
                <c:formatCode>0.00%</c:formatCode>
                <c:ptCount val="13"/>
                <c:pt idx="0">
                  <c:v>0.12439211719783229</c:v>
                </c:pt>
                <c:pt idx="1">
                  <c:v>0.12783776805280617</c:v>
                </c:pt>
                <c:pt idx="2">
                  <c:v>8.6799753248070391E-2</c:v>
                </c:pt>
                <c:pt idx="3">
                  <c:v>0.1271939982756459</c:v>
                </c:pt>
                <c:pt idx="4">
                  <c:v>0.12930064260437546</c:v>
                </c:pt>
                <c:pt idx="5">
                  <c:v>0.1324697948200764</c:v>
                </c:pt>
                <c:pt idx="6">
                  <c:v>0.12696803598486761</c:v>
                </c:pt>
                <c:pt idx="7">
                  <c:v>0.13849694817622779</c:v>
                </c:pt>
                <c:pt idx="8">
                  <c:v>0.12888161557367114</c:v>
                </c:pt>
                <c:pt idx="9">
                  <c:v>0.12516091402002552</c:v>
                </c:pt>
                <c:pt idx="10">
                  <c:v>0.1256579209316413</c:v>
                </c:pt>
                <c:pt idx="11">
                  <c:v>0.12705542010256929</c:v>
                </c:pt>
                <c:pt idx="12">
                  <c:v>0.12765760114471977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A-420A-95B8-C4D677264777}"/>
            </c:ext>
          </c:extLst>
        </c:ser>
        <c:ser>
          <c:idx val="3"/>
          <c:order val="3"/>
          <c:tx>
            <c:strRef>
              <c:f>'% engaged'!$C$50</c:f>
              <c:strCache>
                <c:ptCount val="1"/>
                <c:pt idx="0">
                  <c:v>mSite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'% engaged'!$M$35:$Y$35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'% engaged'!$M$39:$Y$39</c:f>
              <c:numCache>
                <c:formatCode>0.00%</c:formatCode>
                <c:ptCount val="13"/>
                <c:pt idx="0">
                  <c:v>6.5361986381737042E-2</c:v>
                </c:pt>
                <c:pt idx="1">
                  <c:v>7.0202845227176042E-2</c:v>
                </c:pt>
                <c:pt idx="2">
                  <c:v>4.3578033843692028E-2</c:v>
                </c:pt>
                <c:pt idx="3">
                  <c:v>7.631944048791843E-2</c:v>
                </c:pt>
                <c:pt idx="4">
                  <c:v>7.4091880749912437E-2</c:v>
                </c:pt>
                <c:pt idx="5">
                  <c:v>7.3034604009459242E-2</c:v>
                </c:pt>
                <c:pt idx="6">
                  <c:v>6.9168617629681489E-2</c:v>
                </c:pt>
                <c:pt idx="7">
                  <c:v>7.8659036229074469E-2</c:v>
                </c:pt>
                <c:pt idx="8">
                  <c:v>7.1080256717845583E-2</c:v>
                </c:pt>
                <c:pt idx="9">
                  <c:v>6.9806199933563254E-2</c:v>
                </c:pt>
                <c:pt idx="10">
                  <c:v>6.960806914286867E-2</c:v>
                </c:pt>
                <c:pt idx="11">
                  <c:v>7.0810095140325394E-2</c:v>
                </c:pt>
                <c:pt idx="12">
                  <c:v>7.314338212526493E-2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A-420A-95B8-C4D677264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62208"/>
        <c:axId val="1079359912"/>
      </c:lineChart>
      <c:dateAx>
        <c:axId val="1079362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59912"/>
        <c:crosses val="autoZero"/>
        <c:auto val="1"/>
        <c:lblOffset val="100"/>
        <c:baseTimeUnit val="months"/>
      </c:dateAx>
      <c:valAx>
        <c:axId val="10793599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485139</xdr:colOff>
      <xdr:row>40</xdr:row>
      <xdr:rowOff>127951</xdr:rowOff>
    </xdr:from>
    <xdr:to>
      <xdr:col>12</xdr:col>
      <xdr:colOff>628014</xdr:colOff>
      <xdr:row>59</xdr:row>
      <xdr:rowOff>139064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F6B2B-C275-449D-826B-A990E51FD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352741</xdr:colOff>
      <xdr:row>43</xdr:row>
      <xdr:rowOff>93661</xdr:rowOff>
    </xdr:from>
    <xdr:to>
      <xdr:col>33</xdr:col>
      <xdr:colOff>201929</xdr:colOff>
      <xdr:row>61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B7813-0A06-4234-A153-BD1D1F664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50</xdr:row>
      <xdr:rowOff>114300</xdr:rowOff>
    </xdr:from>
    <xdr:to>
      <xdr:col>22</xdr:col>
      <xdr:colOff>211138</xdr:colOff>
      <xdr:row>68</xdr:row>
      <xdr:rowOff>96838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8B5F2-F13A-472D-90A1-236CD5D56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632460</xdr:colOff>
      <xdr:row>56</xdr:row>
      <xdr:rowOff>80010</xdr:rowOff>
    </xdr:from>
    <xdr:to>
      <xdr:col>10</xdr:col>
      <xdr:colOff>678180</xdr:colOff>
      <xdr:row>74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CDD1C-4BD8-4AA2-9CA7-4D34E6E01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56</xdr:row>
      <xdr:rowOff>30480</xdr:rowOff>
    </xdr:from>
    <xdr:to>
      <xdr:col>17</xdr:col>
      <xdr:colOff>160020</xdr:colOff>
      <xdr:row>74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607FD-BFEF-400E-BF6E-A9729D48F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75</xdr:row>
      <xdr:rowOff>110066</xdr:rowOff>
    </xdr:from>
    <xdr:to>
      <xdr:col>11</xdr:col>
      <xdr:colOff>536786</xdr:colOff>
      <xdr:row>93</xdr:row>
      <xdr:rowOff>110066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B26A3-95F7-4985-893D-6C5720A4D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75</xdr:row>
      <xdr:rowOff>143933</xdr:rowOff>
    </xdr:from>
    <xdr:to>
      <xdr:col>18</xdr:col>
      <xdr:colOff>45720</xdr:colOff>
      <xdr:row>93</xdr:row>
      <xdr:rowOff>143933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A1FBE-EF8C-412B-9877-D5CD370EB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att.sharepoint.com/sites/CapReportCard/WebAnalyticsIntake/Shared%20Documents/Executive%20Service%20and%20Support%20Dashboards/YOY%20and%20Targets/NEW%20Targets-MAC1%20with%20PUB%20TA_target%20v%20actuals%20with%20marked%20up%20POCR%20Sept%202022.xlsx?E7578578" TargetMode="External"/><Relationship Id="rId1" Type="http://schemas.openxmlformats.org/officeDocument/2006/relationships/externalLinkPath" Target="file:///\\E7578578\NEW%20Targets-MAC1%20with%20PUB%20TA_target%20v%20actuals%20with%20marked%20up%20POCR%20Sept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t.sharepoint.com/personal/ss9210_att_com/Documents/Documents/Executive%20Dashboard/Targets-MAC1%20with%20PUB%20TA_target%20v%20actuals%20with%20marked%20up%20POCR%20Sept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t.sharepoint.com/sites/CapReportCard/WebAnalyticsIntake/Shared%20Documents/Executive%20Service%20and%20Support%20Dashboards/YOY%20and%20Targets/Targets-MAC5%20v2-18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SAT"/>
      <sheetName val="TA"/>
      <sheetName val="TA PUB only"/>
      <sheetName val="POCR rebaselined"/>
      <sheetName val="POCR original"/>
      <sheetName val="1stTimeLogin"/>
      <sheetName val="Syst  Login"/>
      <sheetName val="Nav Success"/>
      <sheetName val="Call Shed"/>
      <sheetName val="% Digital"/>
      <sheetName val="% Base Eng"/>
      <sheetName val="POBC"/>
      <sheetName val="DU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N11">
            <v>0.46365069630327393</v>
          </cell>
        </row>
        <row r="16">
          <cell r="N16">
            <v>0.31516079279216602</v>
          </cell>
        </row>
        <row r="20">
          <cell r="N20">
            <v>0.127</v>
          </cell>
        </row>
        <row r="24">
          <cell r="N24">
            <v>8.196705766441971E-2</v>
          </cell>
        </row>
        <row r="30">
          <cell r="N30">
            <v>0.40189318181818223</v>
          </cell>
        </row>
        <row r="35">
          <cell r="N35">
            <v>0.2207756061597928</v>
          </cell>
        </row>
        <row r="39">
          <cell r="N39">
            <v>0.12958462783054489</v>
          </cell>
        </row>
        <row r="43">
          <cell r="N43">
            <v>7.8508400362527805E-2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SAT"/>
      <sheetName val="TA"/>
      <sheetName val="TA PUB only"/>
      <sheetName val="POCR"/>
      <sheetName val="1stTimeLogin"/>
      <sheetName val="Syst  Login"/>
      <sheetName val="Nav Success"/>
      <sheetName val="Call Shed"/>
      <sheetName val="%Engagement"/>
      <sheetName val="%Base Eng"/>
      <sheetName val="POBC"/>
      <sheetName val="DUV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>
            <v>0.84467140037419963</v>
          </cell>
        </row>
      </sheetData>
      <sheetData sheetId="7"/>
      <sheetData sheetId="8">
        <row r="5">
          <cell r="I5">
            <v>3113593.2</v>
          </cell>
        </row>
      </sheetData>
      <sheetData sheetId="9"/>
      <sheetData sheetId="10">
        <row r="5">
          <cell r="D5">
            <v>0.41199999999999998</v>
          </cell>
        </row>
        <row r="11">
          <cell r="V11">
            <v>0.46365069630327421</v>
          </cell>
        </row>
        <row r="16">
          <cell r="V16">
            <v>0.31516079279216636</v>
          </cell>
        </row>
        <row r="20">
          <cell r="V20">
            <v>0.12466666666666666</v>
          </cell>
        </row>
        <row r="24">
          <cell r="V24">
            <v>8.196705766441971E-2</v>
          </cell>
        </row>
        <row r="30">
          <cell r="V30">
            <v>0.40189318181818229</v>
          </cell>
        </row>
        <row r="35">
          <cell r="V35">
            <v>0.22077560615979311</v>
          </cell>
        </row>
        <row r="39">
          <cell r="V39">
            <v>0.12958462783054489</v>
          </cell>
        </row>
        <row r="43">
          <cell r="V43">
            <v>7.8508400362527764E-2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SAT"/>
      <sheetName val="TA"/>
      <sheetName val="POCR"/>
      <sheetName val="1stTimeLogin"/>
      <sheetName val="Syst  Login"/>
      <sheetName val="Nav Success"/>
      <sheetName val="Call Shed"/>
      <sheetName val="%Engagement"/>
      <sheetName val="%Base Eng"/>
      <sheetName val="POBC"/>
      <sheetName val="Traffic"/>
    </sheetNames>
    <sheetDataSet>
      <sheetData sheetId="0"/>
      <sheetData sheetId="1"/>
      <sheetData sheetId="2"/>
      <sheetData sheetId="3">
        <row r="2">
          <cell r="D2">
            <v>9.1289556219858167E-2</v>
          </cell>
        </row>
      </sheetData>
      <sheetData sheetId="4"/>
      <sheetData sheetId="5"/>
      <sheetData sheetId="6"/>
      <sheetData sheetId="7"/>
      <sheetData sheetId="8"/>
      <sheetData sheetId="9">
        <row r="10">
          <cell r="D10">
            <v>0.44576871756801389</v>
          </cell>
          <cell r="E10">
            <v>0.43563439511985702</v>
          </cell>
          <cell r="F10">
            <v>0.43874731747357026</v>
          </cell>
          <cell r="G10">
            <v>0.44186023982728345</v>
          </cell>
          <cell r="H10">
            <v>0.44497316218099664</v>
          </cell>
          <cell r="I10">
            <v>0.44808608453470894</v>
          </cell>
          <cell r="J10">
            <v>0.45119900688842207</v>
          </cell>
          <cell r="K10">
            <v>0.45431192924213526</v>
          </cell>
          <cell r="L10">
            <v>0.45742485159584845</v>
          </cell>
          <cell r="M10">
            <v>0.46053777394956169</v>
          </cell>
          <cell r="N10">
            <v>0.46365069630327393</v>
          </cell>
          <cell r="O10">
            <v>0.46676361865698712</v>
          </cell>
        </row>
        <row r="25">
          <cell r="D25">
            <v>0.34599999999999997</v>
          </cell>
          <cell r="E25">
            <v>0.35269181818181866</v>
          </cell>
          <cell r="F25">
            <v>0.35815863636363643</v>
          </cell>
          <cell r="G25">
            <v>0.36362545454545414</v>
          </cell>
          <cell r="H25">
            <v>0.36909227272727285</v>
          </cell>
          <cell r="I25">
            <v>0.37455909090909062</v>
          </cell>
          <cell r="J25">
            <v>0.38002590909090933</v>
          </cell>
          <cell r="K25">
            <v>0.3854927272727271</v>
          </cell>
          <cell r="L25">
            <v>0.39095954545454481</v>
          </cell>
          <cell r="M25">
            <v>0.39642636363636352</v>
          </cell>
          <cell r="N25">
            <v>0.40189318181818223</v>
          </cell>
          <cell r="O25">
            <v>0.40736000000000094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ableau-azure.web.att.com/t/DE/views/OverallIDMDashboard/AccountsandRegisteredUsers?%3AshowAppBanner=false&amp;%3Adisplay_count=n&amp;%3AshowVizHome=n&amp;%3Aorigin=viz_share_link&amp;%3AisGuestRedirectFromVizportal=y&amp;%3Aembed=y" TargetMode="External"/><Relationship Id="rId1" Type="http://schemas.openxmlformats.org/officeDocument/2006/relationships/hyperlink" Target="http://de-tableau.web.att.com:8010/t/DE/views/OverallIDMDashboard/Notes?%3AshowAppBanner=false&amp;%3Adisplay_count=n&amp;%3AshowVizHome=n&amp;%3Aorigin=viz_share_link&amp;%3AisGuestRedirectFromVizportal=y&amp;%3Aembed=y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ableau-azure.web.att.com/t/DE/views/OverallIDMDashboard/AccountsandRegisteredUsers?%3AshowAppBanner=false&amp;%3Adisplay_count=n&amp;%3AshowVizHome=n&amp;%3Aorigin=viz_share_link&amp;%3AisGuestRedirectFromVizportal=y&amp;%3Aembed=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ableau-azure.web.att.com/t/DE/views/OverallIDMDashboard/AccountsandRegisteredUsers?%3AshowAppBanner=false&amp;%3Adisplay_count=n&amp;%3AshowVizHome=n&amp;%3Aorigin=viz_share_link&amp;%3AisGuestRedirectFromVizportal=y&amp;%3Aembed=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tableau-azure.web.att.com/t/DE/views/OverallIDMDashboard/AccountsandRegisteredUsers?%3AshowAppBanner=false&amp;%3Adisplay_count=n&amp;%3AshowVizHome=n&amp;%3Aorigin=viz_share_link&amp;%3AisGuestRedirectFromVizportal=y&amp;%3Aembe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D022-AAF8-4236-A1DC-27E8B9C74954}">
  <dimension ref="A1:AO91"/>
  <sheetViews>
    <sheetView tabSelected="1" workbookViewId="0">
      <pane xSplit="6" ySplit="2" topLeftCell="T18" activePane="bottomRight" state="frozen"/>
      <selection activeCell="AC38" sqref="AC38"/>
      <selection pane="topRight" activeCell="AC38" sqref="AC38"/>
      <selection pane="bottomLeft" activeCell="AC38" sqref="AC38"/>
      <selection pane="bottomRight" activeCell="AC38" sqref="AC38"/>
    </sheetView>
  </sheetViews>
  <sheetFormatPr defaultColWidth="8.85546875" defaultRowHeight="15"/>
  <cols>
    <col min="1" max="5" width="8.85546875" style="2"/>
    <col min="6" max="6" width="11.85546875" style="2" customWidth="1"/>
    <col min="7" max="7" width="11.5703125" style="2" bestFit="1" customWidth="1"/>
    <col min="8" max="10" width="10.5703125" style="2" bestFit="1" customWidth="1"/>
    <col min="11" max="15" width="10.5703125" style="2" customWidth="1"/>
    <col min="16" max="16" width="11.5703125" style="2" bestFit="1" customWidth="1"/>
    <col min="17" max="18" width="10.5703125" style="2" customWidth="1"/>
    <col min="19" max="22" width="10.5703125" style="2" bestFit="1" customWidth="1"/>
    <col min="23" max="24" width="8.85546875" style="2"/>
    <col min="25" max="25" width="11" style="2" bestFit="1" customWidth="1"/>
    <col min="26" max="26" width="11.5703125" style="2" bestFit="1" customWidth="1"/>
    <col min="27" max="34" width="10.85546875" style="2" customWidth="1"/>
    <col min="35" max="38" width="8.85546875" style="2"/>
    <col min="39" max="39" width="15.85546875" style="2" customWidth="1"/>
    <col min="40" max="40" width="18.5703125" style="2" customWidth="1"/>
    <col min="41" max="16384" width="8.85546875" style="2"/>
  </cols>
  <sheetData>
    <row r="1" spans="1:41" ht="15.75" thickBot="1">
      <c r="A1" s="1" t="s">
        <v>0</v>
      </c>
      <c r="B1" s="1" t="s">
        <v>1</v>
      </c>
      <c r="C1" s="1" t="s">
        <v>2</v>
      </c>
      <c r="D1" s="1" t="s">
        <v>3</v>
      </c>
      <c r="G1" s="3" t="s">
        <v>4</v>
      </c>
      <c r="H1" s="4" t="s">
        <v>4</v>
      </c>
      <c r="I1" s="5" t="s">
        <v>4</v>
      </c>
      <c r="J1" s="5" t="s">
        <v>4</v>
      </c>
      <c r="K1" s="4" t="s">
        <v>4</v>
      </c>
      <c r="L1" s="5" t="s">
        <v>4</v>
      </c>
      <c r="M1" s="5" t="s">
        <v>4</v>
      </c>
      <c r="N1" s="6" t="s">
        <v>4</v>
      </c>
      <c r="O1" s="7" t="s">
        <v>4</v>
      </c>
      <c r="P1" s="3" t="s">
        <v>5</v>
      </c>
      <c r="Q1" s="4" t="s">
        <v>5</v>
      </c>
      <c r="R1" s="5" t="s">
        <v>5</v>
      </c>
      <c r="S1" s="5" t="s">
        <v>5</v>
      </c>
      <c r="T1" s="4" t="s">
        <v>5</v>
      </c>
      <c r="U1" s="5" t="s">
        <v>5</v>
      </c>
      <c r="V1" s="5" t="s">
        <v>5</v>
      </c>
      <c r="W1" s="8" t="s">
        <v>5</v>
      </c>
      <c r="X1" s="9" t="s">
        <v>5</v>
      </c>
      <c r="Y1" s="10" t="s">
        <v>6</v>
      </c>
      <c r="Z1" s="10" t="s">
        <v>6</v>
      </c>
      <c r="AA1" s="10" t="s">
        <v>6</v>
      </c>
      <c r="AB1" s="10" t="s">
        <v>6</v>
      </c>
      <c r="AC1" s="10" t="s">
        <v>6</v>
      </c>
      <c r="AD1" s="10" t="s">
        <v>6</v>
      </c>
      <c r="AE1" s="10" t="s">
        <v>6</v>
      </c>
      <c r="AF1" s="10" t="s">
        <v>6</v>
      </c>
      <c r="AG1" s="10" t="s">
        <v>6</v>
      </c>
      <c r="AH1" s="10" t="s">
        <v>6</v>
      </c>
    </row>
    <row r="2" spans="1:41" ht="30.75" thickBot="1">
      <c r="A2" s="2">
        <v>202011</v>
      </c>
      <c r="B2" s="2" t="s">
        <v>7</v>
      </c>
      <c r="C2" s="11" t="s">
        <v>5</v>
      </c>
      <c r="D2" s="2">
        <v>1705806</v>
      </c>
      <c r="F2" s="1"/>
      <c r="G2" s="12" t="s">
        <v>8</v>
      </c>
      <c r="H2" s="6" t="s">
        <v>7</v>
      </c>
      <c r="I2" s="13" t="s">
        <v>9</v>
      </c>
      <c r="J2" s="13" t="s">
        <v>10</v>
      </c>
      <c r="K2" s="6" t="s">
        <v>11</v>
      </c>
      <c r="L2" s="13" t="s">
        <v>12</v>
      </c>
      <c r="M2" s="13" t="s">
        <v>13</v>
      </c>
      <c r="N2" s="14" t="s">
        <v>14</v>
      </c>
      <c r="O2" s="15" t="s">
        <v>15</v>
      </c>
      <c r="P2" s="7" t="s">
        <v>8</v>
      </c>
      <c r="Q2" s="6" t="s">
        <v>7</v>
      </c>
      <c r="R2" s="13" t="s">
        <v>9</v>
      </c>
      <c r="S2" s="13" t="s">
        <v>10</v>
      </c>
      <c r="T2" s="6" t="s">
        <v>11</v>
      </c>
      <c r="U2" s="13" t="s">
        <v>12</v>
      </c>
      <c r="V2" s="13" t="s">
        <v>13</v>
      </c>
      <c r="W2" s="8" t="s">
        <v>14</v>
      </c>
      <c r="X2" s="9" t="s">
        <v>15</v>
      </c>
      <c r="Y2" s="3" t="s">
        <v>8</v>
      </c>
      <c r="Z2" s="16" t="s">
        <v>14</v>
      </c>
      <c r="AA2" s="4" t="s">
        <v>7</v>
      </c>
      <c r="AB2" s="5" t="s">
        <v>9</v>
      </c>
      <c r="AC2" s="17" t="s">
        <v>10</v>
      </c>
      <c r="AD2" s="4" t="s">
        <v>11</v>
      </c>
      <c r="AE2" s="5" t="s">
        <v>12</v>
      </c>
      <c r="AF2" s="17" t="s">
        <v>13</v>
      </c>
      <c r="AG2" s="18" t="s">
        <v>14</v>
      </c>
      <c r="AH2" s="19" t="s">
        <v>15</v>
      </c>
    </row>
    <row r="3" spans="1:41">
      <c r="A3" s="2">
        <v>202011</v>
      </c>
      <c r="B3" s="2" t="s">
        <v>9</v>
      </c>
      <c r="C3" s="11" t="s">
        <v>5</v>
      </c>
      <c r="D3" s="2">
        <v>1550012</v>
      </c>
      <c r="F3" s="20">
        <v>202011</v>
      </c>
      <c r="G3" s="21">
        <v>23380945</v>
      </c>
      <c r="H3" s="22">
        <v>6123272</v>
      </c>
      <c r="I3" s="23">
        <v>3705710</v>
      </c>
      <c r="J3" s="24">
        <v>2681121</v>
      </c>
      <c r="K3" s="25">
        <f t="shared" ref="K3:M18" si="0">H3/$G3</f>
        <v>0.26189155314295465</v>
      </c>
      <c r="L3" s="26">
        <f t="shared" si="0"/>
        <v>0.15849273842438788</v>
      </c>
      <c r="M3" s="27">
        <f t="shared" si="0"/>
        <v>0.11467119913245594</v>
      </c>
      <c r="N3" s="25">
        <v>0.42535269639443574</v>
      </c>
      <c r="O3" s="28"/>
      <c r="P3" s="29">
        <v>13585928</v>
      </c>
      <c r="Q3" s="22">
        <v>1705806</v>
      </c>
      <c r="R3" s="23">
        <v>1550012</v>
      </c>
      <c r="S3" s="30">
        <v>932137</v>
      </c>
      <c r="T3" s="25">
        <f t="shared" ref="T3:V18" si="1">Q3/$P3</f>
        <v>0.12555682615129418</v>
      </c>
      <c r="U3" s="26">
        <f t="shared" si="1"/>
        <v>0.11408951968536857</v>
      </c>
      <c r="V3" s="27">
        <f t="shared" si="1"/>
        <v>6.8610476958217356E-2</v>
      </c>
      <c r="W3" s="31">
        <v>0.26100000000000001</v>
      </c>
      <c r="X3" s="32"/>
      <c r="Y3" s="33">
        <f>G3+P3</f>
        <v>36966873</v>
      </c>
      <c r="Z3" s="33">
        <v>13485968</v>
      </c>
      <c r="AA3" s="34">
        <f>H3+Q3</f>
        <v>7829078</v>
      </c>
      <c r="AB3" s="35">
        <f>I3+R3</f>
        <v>5255722</v>
      </c>
      <c r="AC3" s="36">
        <f>J3+S3</f>
        <v>3613258</v>
      </c>
      <c r="AD3" s="37">
        <f>AA3/Y3</f>
        <v>0.21178632014668916</v>
      </c>
      <c r="AE3" s="38">
        <f>AB3/Y3</f>
        <v>0.1421738322308192</v>
      </c>
      <c r="AF3" s="39">
        <f>AC3/Y3</f>
        <v>9.7743133426514056E-2</v>
      </c>
      <c r="AG3" s="37">
        <f>Z3/Y3</f>
        <v>0.36481224690008268</v>
      </c>
      <c r="AH3" s="40"/>
    </row>
    <row r="4" spans="1:41" ht="15.75" thickBot="1">
      <c r="A4" s="2">
        <v>202011</v>
      </c>
      <c r="B4" s="2" t="s">
        <v>10</v>
      </c>
      <c r="C4" s="11" t="s">
        <v>5</v>
      </c>
      <c r="D4" s="2">
        <v>932137</v>
      </c>
      <c r="F4" s="41">
        <v>202012</v>
      </c>
      <c r="G4" s="42">
        <v>23416336</v>
      </c>
      <c r="H4" s="43">
        <v>5486511</v>
      </c>
      <c r="I4" s="44">
        <v>3845166</v>
      </c>
      <c r="J4" s="45">
        <v>2205037</v>
      </c>
      <c r="K4" s="37">
        <f t="shared" si="0"/>
        <v>0.23430271072297562</v>
      </c>
      <c r="L4" s="38">
        <f t="shared" si="0"/>
        <v>0.16420869601461133</v>
      </c>
      <c r="M4" s="46">
        <f t="shared" si="0"/>
        <v>9.416661086516695E-2</v>
      </c>
      <c r="N4" s="37">
        <v>0.40401593998309554</v>
      </c>
      <c r="O4" s="39"/>
      <c r="P4" s="47">
        <v>13587783</v>
      </c>
      <c r="Q4" s="43">
        <v>1559453</v>
      </c>
      <c r="R4" s="44">
        <v>1687828</v>
      </c>
      <c r="S4" s="48">
        <v>898788</v>
      </c>
      <c r="T4" s="37">
        <f t="shared" si="1"/>
        <v>0.11476875955407884</v>
      </c>
      <c r="U4" s="38">
        <f t="shared" si="1"/>
        <v>0.12421658485420323</v>
      </c>
      <c r="V4" s="46">
        <f t="shared" si="1"/>
        <v>6.614677317116413E-2</v>
      </c>
      <c r="W4" s="49">
        <v>0.26200000000000001</v>
      </c>
      <c r="X4" s="50"/>
      <c r="Y4" s="51">
        <f t="shared" ref="Y4:Y15" si="2">G4+P4</f>
        <v>37004119</v>
      </c>
      <c r="Z4" s="51">
        <v>13011981</v>
      </c>
      <c r="AA4" s="34">
        <f t="shared" ref="AA4:AC19" si="3">H4+Q4</f>
        <v>7045964</v>
      </c>
      <c r="AB4" s="35">
        <f t="shared" si="3"/>
        <v>5532994</v>
      </c>
      <c r="AC4" s="36">
        <f t="shared" si="3"/>
        <v>3103825</v>
      </c>
      <c r="AD4" s="37">
        <f t="shared" ref="AD4:AD17" si="4">AA4/Y4</f>
        <v>0.19041026216567944</v>
      </c>
      <c r="AE4" s="38">
        <f t="shared" ref="AE4:AE27" si="5">AB4/Y4</f>
        <v>0.14952373274985956</v>
      </c>
      <c r="AF4" s="39">
        <f t="shared" ref="AF4:AF27" si="6">AC4/Y4</f>
        <v>8.3877824520021682E-2</v>
      </c>
      <c r="AG4" s="37">
        <f t="shared" ref="AG4:AG16" si="7">Z4/Y4</f>
        <v>0.35163601652021498</v>
      </c>
      <c r="AH4" s="40"/>
    </row>
    <row r="5" spans="1:41">
      <c r="A5" s="11">
        <v>202012</v>
      </c>
      <c r="B5" s="11" t="s">
        <v>7</v>
      </c>
      <c r="C5" s="11" t="s">
        <v>5</v>
      </c>
      <c r="D5" s="11">
        <v>1559453</v>
      </c>
      <c r="F5" s="41">
        <v>202101</v>
      </c>
      <c r="G5" s="42">
        <v>23451575</v>
      </c>
      <c r="H5" s="43">
        <v>6950674</v>
      </c>
      <c r="I5" s="44">
        <v>3748095</v>
      </c>
      <c r="J5" s="45">
        <v>1986841</v>
      </c>
      <c r="K5" s="37">
        <f t="shared" si="0"/>
        <v>0.29638410213386523</v>
      </c>
      <c r="L5" s="38">
        <f t="shared" si="0"/>
        <v>0.15982274111653483</v>
      </c>
      <c r="M5" s="46">
        <f t="shared" si="0"/>
        <v>8.4721004879203213E-2</v>
      </c>
      <c r="N5" s="37">
        <v>0.44881885331795413</v>
      </c>
      <c r="O5" s="52">
        <f>AVERAGE(N3:N5)</f>
        <v>0.42606249656516182</v>
      </c>
      <c r="P5" s="47">
        <v>13624244</v>
      </c>
      <c r="Q5" s="43">
        <v>2101609</v>
      </c>
      <c r="R5" s="44">
        <v>1716182</v>
      </c>
      <c r="S5" s="48">
        <v>879270</v>
      </c>
      <c r="T5" s="37">
        <f t="shared" si="1"/>
        <v>0.15425509114487379</v>
      </c>
      <c r="U5" s="38">
        <f t="shared" si="1"/>
        <v>0.12596530126735839</v>
      </c>
      <c r="V5" s="46">
        <f t="shared" si="1"/>
        <v>6.4537158905844605E-2</v>
      </c>
      <c r="W5" s="49">
        <v>0.29799999999999999</v>
      </c>
      <c r="X5" s="53">
        <f>AVERAGE(W3:W5)</f>
        <v>0.27366666666666667</v>
      </c>
      <c r="Y5" s="51">
        <f>G5+P5</f>
        <v>37075819</v>
      </c>
      <c r="Z5" s="51">
        <v>14583875</v>
      </c>
      <c r="AA5" s="34">
        <f t="shared" si="3"/>
        <v>9052283</v>
      </c>
      <c r="AB5" s="35">
        <f t="shared" si="3"/>
        <v>5464277</v>
      </c>
      <c r="AC5" s="36">
        <f t="shared" si="3"/>
        <v>2866111</v>
      </c>
      <c r="AD5" s="37">
        <f t="shared" si="4"/>
        <v>0.24415598209711833</v>
      </c>
      <c r="AE5" s="38">
        <f t="shared" si="5"/>
        <v>0.14738115427740112</v>
      </c>
      <c r="AF5" s="39">
        <f t="shared" si="6"/>
        <v>7.7304050923325526E-2</v>
      </c>
      <c r="AG5" s="37">
        <f>Z5/Y5</f>
        <v>0.3933527402321173</v>
      </c>
      <c r="AH5" s="52">
        <f>AVERAGE(AG3:AG5)</f>
        <v>0.36993366788413828</v>
      </c>
      <c r="AJ5" s="2">
        <f t="shared" ref="AJ5:AJ15" si="8">+N5*G5/(G5+P5)+W5*P5/(P5+G5)</f>
        <v>0.39339747860998026</v>
      </c>
      <c r="AM5" s="54" t="s">
        <v>16</v>
      </c>
      <c r="AN5" s="55" t="s">
        <v>17</v>
      </c>
      <c r="AO5" s="56" t="s">
        <v>14</v>
      </c>
    </row>
    <row r="6" spans="1:41">
      <c r="A6" s="11">
        <v>202012</v>
      </c>
      <c r="B6" s="11" t="s">
        <v>9</v>
      </c>
      <c r="C6" s="11" t="s">
        <v>5</v>
      </c>
      <c r="D6" s="11">
        <v>1687828</v>
      </c>
      <c r="F6" s="41">
        <v>202102</v>
      </c>
      <c r="G6" s="42">
        <v>23484595</v>
      </c>
      <c r="H6" s="43">
        <v>6590551</v>
      </c>
      <c r="I6" s="44">
        <v>3347028</v>
      </c>
      <c r="J6" s="45">
        <v>1717217</v>
      </c>
      <c r="K6" s="37">
        <f t="shared" si="0"/>
        <v>0.28063294257363181</v>
      </c>
      <c r="L6" s="38">
        <f t="shared" si="0"/>
        <v>0.14252014991103742</v>
      </c>
      <c r="M6" s="46">
        <f t="shared" si="0"/>
        <v>7.3120996976954469E-2</v>
      </c>
      <c r="N6" s="37">
        <v>0.42063420723244321</v>
      </c>
      <c r="O6" s="52">
        <f t="shared" ref="O6:O17" si="9">AVERAGE(N4:N6)</f>
        <v>0.42448966684449757</v>
      </c>
      <c r="P6" s="47">
        <v>13628871</v>
      </c>
      <c r="Q6" s="43">
        <v>2050719</v>
      </c>
      <c r="R6" s="44">
        <v>1602327</v>
      </c>
      <c r="S6" s="48">
        <v>793762</v>
      </c>
      <c r="T6" s="37">
        <f t="shared" si="1"/>
        <v>0.15046873655198587</v>
      </c>
      <c r="U6" s="38">
        <f t="shared" si="1"/>
        <v>0.11756857923154457</v>
      </c>
      <c r="V6" s="46">
        <f t="shared" si="1"/>
        <v>5.824121455108057E-2</v>
      </c>
      <c r="W6" s="49">
        <v>0.28699999999999998</v>
      </c>
      <c r="X6" s="53">
        <f t="shared" ref="X6:X22" si="10">AVERAGE(W4:W6)</f>
        <v>0.28233333333333333</v>
      </c>
      <c r="Y6" s="51">
        <f t="shared" si="2"/>
        <v>37113466</v>
      </c>
      <c r="Z6" s="51">
        <v>13791993</v>
      </c>
      <c r="AA6" s="34">
        <f t="shared" si="3"/>
        <v>8641270</v>
      </c>
      <c r="AB6" s="35">
        <f t="shared" si="3"/>
        <v>4949355</v>
      </c>
      <c r="AC6" s="36">
        <f t="shared" si="3"/>
        <v>2510979</v>
      </c>
      <c r="AD6" s="37">
        <f t="shared" si="4"/>
        <v>0.23283381832351632</v>
      </c>
      <c r="AE6" s="38">
        <f t="shared" si="5"/>
        <v>0.13335739108818345</v>
      </c>
      <c r="AF6" s="39">
        <f t="shared" si="6"/>
        <v>6.7656817609004771E-2</v>
      </c>
      <c r="AG6" s="37">
        <f t="shared" si="7"/>
        <v>0.37161694895324515</v>
      </c>
      <c r="AH6" s="52">
        <f t="shared" ref="AH6:AH22" si="11">AVERAGE(AG4:AG6)</f>
        <v>0.37220190190185914</v>
      </c>
      <c r="AJ6" s="2">
        <f t="shared" si="8"/>
        <v>0.37156082315243744</v>
      </c>
      <c r="AM6" s="57" t="s">
        <v>18</v>
      </c>
      <c r="AN6" s="58" t="s">
        <v>19</v>
      </c>
      <c r="AO6" s="59">
        <f>+AVERAGE(AG5:AG7)</f>
        <v>0.38416417713330286</v>
      </c>
    </row>
    <row r="7" spans="1:41">
      <c r="A7" s="11">
        <v>202012</v>
      </c>
      <c r="B7" s="11" t="s">
        <v>10</v>
      </c>
      <c r="C7" s="11" t="s">
        <v>5</v>
      </c>
      <c r="D7" s="11">
        <v>898788</v>
      </c>
      <c r="F7" s="41">
        <v>202103</v>
      </c>
      <c r="G7" s="42">
        <v>23545994</v>
      </c>
      <c r="H7" s="43">
        <v>6742986</v>
      </c>
      <c r="I7" s="44">
        <v>3545743</v>
      </c>
      <c r="J7" s="45">
        <v>1990556</v>
      </c>
      <c r="K7" s="37">
        <f t="shared" si="0"/>
        <v>0.28637508359171415</v>
      </c>
      <c r="L7" s="38">
        <f t="shared" si="0"/>
        <v>0.1505879513941947</v>
      </c>
      <c r="M7" s="46">
        <f t="shared" si="0"/>
        <v>8.4539051526132211E-2</v>
      </c>
      <c r="N7" s="37">
        <v>0.43453039187897524</v>
      </c>
      <c r="O7" s="52">
        <f t="shared" si="9"/>
        <v>0.4346611508097909</v>
      </c>
      <c r="P7" s="47">
        <v>13666904</v>
      </c>
      <c r="Q7" s="43">
        <v>2135237</v>
      </c>
      <c r="R7" s="44">
        <v>1765539</v>
      </c>
      <c r="S7" s="48">
        <v>927600</v>
      </c>
      <c r="T7" s="37">
        <f t="shared" si="1"/>
        <v>0.15623414051931586</v>
      </c>
      <c r="U7" s="38">
        <f t="shared" si="1"/>
        <v>0.12918353710540442</v>
      </c>
      <c r="V7" s="46">
        <f t="shared" si="1"/>
        <v>6.7871992076625406E-2</v>
      </c>
      <c r="W7" s="49">
        <v>0.307</v>
      </c>
      <c r="X7" s="53">
        <f t="shared" si="10"/>
        <v>0.29733333333333328</v>
      </c>
      <c r="Y7" s="51">
        <f t="shared" si="2"/>
        <v>37212898</v>
      </c>
      <c r="Z7" s="51">
        <v>14420848</v>
      </c>
      <c r="AA7" s="34">
        <f t="shared" si="3"/>
        <v>8878223</v>
      </c>
      <c r="AB7" s="35">
        <f t="shared" si="3"/>
        <v>5311282</v>
      </c>
      <c r="AC7" s="36">
        <f t="shared" si="3"/>
        <v>2918156</v>
      </c>
      <c r="AD7" s="37">
        <f t="shared" si="4"/>
        <v>0.23857918832336036</v>
      </c>
      <c r="AE7" s="38">
        <f t="shared" si="5"/>
        <v>0.14272691151331454</v>
      </c>
      <c r="AF7" s="39">
        <f t="shared" si="6"/>
        <v>7.8417864687668232E-2</v>
      </c>
      <c r="AG7" s="37">
        <f t="shared" si="7"/>
        <v>0.38752284221454614</v>
      </c>
      <c r="AH7" s="60">
        <f t="shared" si="11"/>
        <v>0.38416417713330286</v>
      </c>
      <c r="AJ7" s="2">
        <f t="shared" si="8"/>
        <v>0.38769325431198609</v>
      </c>
      <c r="AM7" s="57" t="s">
        <v>20</v>
      </c>
      <c r="AN7" s="58" t="s">
        <v>21</v>
      </c>
      <c r="AO7" s="59">
        <f>+AH10</f>
        <v>0.37941681695351465</v>
      </c>
    </row>
    <row r="8" spans="1:41">
      <c r="A8" s="11">
        <v>202101</v>
      </c>
      <c r="B8" s="11" t="s">
        <v>7</v>
      </c>
      <c r="C8" s="11" t="s">
        <v>5</v>
      </c>
      <c r="D8" s="11">
        <v>2101609</v>
      </c>
      <c r="F8" s="41">
        <v>202104</v>
      </c>
      <c r="G8" s="42">
        <v>23614739</v>
      </c>
      <c r="H8" s="43">
        <v>6719584</v>
      </c>
      <c r="I8" s="44">
        <v>3269044</v>
      </c>
      <c r="J8" s="45">
        <v>1556866</v>
      </c>
      <c r="K8" s="37">
        <f t="shared" si="0"/>
        <v>0.28455042420752563</v>
      </c>
      <c r="L8" s="38">
        <f t="shared" si="0"/>
        <v>0.13843235785921665</v>
      </c>
      <c r="M8" s="46">
        <f t="shared" si="0"/>
        <v>6.5927724206479688E-2</v>
      </c>
      <c r="N8" s="37">
        <v>0.42063221617651586</v>
      </c>
      <c r="O8" s="52">
        <f t="shared" si="9"/>
        <v>0.42526560509597816</v>
      </c>
      <c r="P8" s="47">
        <v>13690142</v>
      </c>
      <c r="Q8" s="43">
        <v>2198407</v>
      </c>
      <c r="R8" s="44">
        <v>1678367</v>
      </c>
      <c r="S8" s="48">
        <v>815872</v>
      </c>
      <c r="T8" s="37">
        <f t="shared" si="1"/>
        <v>0.16058321381911159</v>
      </c>
      <c r="U8" s="38">
        <f t="shared" si="1"/>
        <v>0.12259675611838065</v>
      </c>
      <c r="V8" s="46">
        <f t="shared" si="1"/>
        <v>5.9595583449755303E-2</v>
      </c>
      <c r="W8" s="49">
        <v>0.30299999999999999</v>
      </c>
      <c r="X8" s="53">
        <f t="shared" si="10"/>
        <v>0.29899999999999999</v>
      </c>
      <c r="Y8" s="51">
        <f t="shared" si="2"/>
        <v>37304881</v>
      </c>
      <c r="Z8" s="51">
        <v>14087972</v>
      </c>
      <c r="AA8" s="34">
        <f t="shared" si="3"/>
        <v>8917991</v>
      </c>
      <c r="AB8" s="35">
        <f t="shared" si="3"/>
        <v>4947411</v>
      </c>
      <c r="AC8" s="36">
        <f t="shared" si="3"/>
        <v>2372738</v>
      </c>
      <c r="AD8" s="37">
        <f t="shared" si="4"/>
        <v>0.23905694807068276</v>
      </c>
      <c r="AE8" s="38">
        <f t="shared" si="5"/>
        <v>0.13262101010320876</v>
      </c>
      <c r="AF8" s="39">
        <f t="shared" si="6"/>
        <v>6.360395573973282E-2</v>
      </c>
      <c r="AG8" s="37">
        <f t="shared" si="7"/>
        <v>0.37764420157244305</v>
      </c>
      <c r="AH8" s="52">
        <f t="shared" si="11"/>
        <v>0.37892799758007811</v>
      </c>
      <c r="AJ8" s="2">
        <f t="shared" si="8"/>
        <v>0.37746355566715251</v>
      </c>
      <c r="AM8" s="57" t="s">
        <v>22</v>
      </c>
      <c r="AN8" s="58" t="s">
        <v>23</v>
      </c>
      <c r="AO8" s="59">
        <f>+AH13</f>
        <v>0.4010052124230496</v>
      </c>
    </row>
    <row r="9" spans="1:41">
      <c r="A9" s="11">
        <v>202101</v>
      </c>
      <c r="B9" s="11" t="s">
        <v>9</v>
      </c>
      <c r="C9" s="11" t="s">
        <v>5</v>
      </c>
      <c r="D9" s="11">
        <v>1716182</v>
      </c>
      <c r="F9" s="41">
        <v>202105</v>
      </c>
      <c r="G9" s="42">
        <v>23673957</v>
      </c>
      <c r="H9" s="43">
        <v>6692524</v>
      </c>
      <c r="I9" s="44">
        <v>3293610</v>
      </c>
      <c r="J9" s="45">
        <v>1446694</v>
      </c>
      <c r="K9" s="37">
        <f t="shared" si="0"/>
        <v>0.28269562202888177</v>
      </c>
      <c r="L9" s="38">
        <f t="shared" si="0"/>
        <v>0.13912376372061502</v>
      </c>
      <c r="M9" s="46">
        <f t="shared" si="0"/>
        <v>6.1109091310759749E-2</v>
      </c>
      <c r="N9" s="37">
        <v>0.41745598338292156</v>
      </c>
      <c r="O9" s="52">
        <f t="shared" si="9"/>
        <v>0.4242061971461375</v>
      </c>
      <c r="P9" s="47">
        <v>13692586</v>
      </c>
      <c r="Q9" s="43">
        <v>2245646</v>
      </c>
      <c r="R9" s="44">
        <v>1683411</v>
      </c>
      <c r="S9" s="48">
        <v>760842</v>
      </c>
      <c r="T9" s="37">
        <f t="shared" si="1"/>
        <v>0.16400452040250102</v>
      </c>
      <c r="U9" s="38">
        <f t="shared" si="1"/>
        <v>0.12294324826588637</v>
      </c>
      <c r="V9" s="46">
        <f t="shared" si="1"/>
        <v>5.5565982934122161E-2</v>
      </c>
      <c r="W9" s="49">
        <v>0.30499999999999999</v>
      </c>
      <c r="X9" s="53">
        <f t="shared" si="10"/>
        <v>0.30499999999999999</v>
      </c>
      <c r="Y9" s="51">
        <f t="shared" si="2"/>
        <v>37366543</v>
      </c>
      <c r="Z9" s="51">
        <v>14059475</v>
      </c>
      <c r="AA9" s="34">
        <f t="shared" si="3"/>
        <v>8938170</v>
      </c>
      <c r="AB9" s="35">
        <f t="shared" si="3"/>
        <v>4977021</v>
      </c>
      <c r="AC9" s="36">
        <f t="shared" si="3"/>
        <v>2207536</v>
      </c>
      <c r="AD9" s="37">
        <f t="shared" si="4"/>
        <v>0.23920248656665938</v>
      </c>
      <c r="AE9" s="38">
        <f t="shared" si="5"/>
        <v>0.1331945799749257</v>
      </c>
      <c r="AF9" s="39">
        <f t="shared" si="6"/>
        <v>5.9077876163176238E-2</v>
      </c>
      <c r="AG9" s="37">
        <f t="shared" si="7"/>
        <v>0.37625838172934539</v>
      </c>
      <c r="AH9" s="52">
        <f t="shared" si="11"/>
        <v>0.38047514183877817</v>
      </c>
      <c r="AJ9" s="2">
        <f t="shared" si="8"/>
        <v>0.37624764297837243</v>
      </c>
      <c r="AM9" s="57" t="s">
        <v>24</v>
      </c>
      <c r="AN9" s="58" t="s">
        <v>25</v>
      </c>
      <c r="AO9" s="59">
        <f>+AH16</f>
        <v>0.40597731937137849</v>
      </c>
    </row>
    <row r="10" spans="1:41">
      <c r="A10" s="11">
        <v>202101</v>
      </c>
      <c r="B10" s="11" t="s">
        <v>10</v>
      </c>
      <c r="C10" s="11" t="s">
        <v>5</v>
      </c>
      <c r="D10" s="11">
        <v>879270</v>
      </c>
      <c r="F10" s="41">
        <v>202106</v>
      </c>
      <c r="G10" s="42">
        <v>23565406</v>
      </c>
      <c r="H10" s="43">
        <v>6733570</v>
      </c>
      <c r="I10" s="44">
        <v>3134394</v>
      </c>
      <c r="J10" s="45">
        <v>1496622</v>
      </c>
      <c r="K10" s="37">
        <f t="shared" si="0"/>
        <v>0.28573961339770682</v>
      </c>
      <c r="L10" s="38">
        <f t="shared" si="0"/>
        <v>0.13300827492638997</v>
      </c>
      <c r="M10" s="46">
        <f t="shared" si="0"/>
        <v>6.3509281359294206E-2</v>
      </c>
      <c r="N10" s="37">
        <v>0.4169625170047993</v>
      </c>
      <c r="O10" s="52">
        <f t="shared" si="9"/>
        <v>0.41835023885474554</v>
      </c>
      <c r="P10" s="47">
        <v>13715035</v>
      </c>
      <c r="Q10" s="43">
        <v>2310579</v>
      </c>
      <c r="R10" s="44">
        <v>1608234</v>
      </c>
      <c r="S10" s="48">
        <v>808874</v>
      </c>
      <c r="T10" s="37">
        <f t="shared" si="1"/>
        <v>0.16847051429325555</v>
      </c>
      <c r="U10" s="38">
        <f t="shared" si="1"/>
        <v>0.11726065591520547</v>
      </c>
      <c r="V10" s="46">
        <f t="shared" si="1"/>
        <v>5.8977173590880373E-2</v>
      </c>
      <c r="W10" s="49">
        <v>0.32800000000000001</v>
      </c>
      <c r="X10" s="53">
        <f t="shared" si="10"/>
        <v>0.312</v>
      </c>
      <c r="Y10" s="51">
        <f t="shared" si="2"/>
        <v>37280441</v>
      </c>
      <c r="Z10" s="51">
        <v>14328658</v>
      </c>
      <c r="AA10" s="34">
        <f t="shared" si="3"/>
        <v>9044149</v>
      </c>
      <c r="AB10" s="35">
        <f t="shared" si="3"/>
        <v>4742628</v>
      </c>
      <c r="AC10" s="36">
        <f t="shared" si="3"/>
        <v>2305496</v>
      </c>
      <c r="AD10" s="37">
        <f t="shared" si="4"/>
        <v>0.24259769351977353</v>
      </c>
      <c r="AE10" s="38">
        <f t="shared" si="5"/>
        <v>0.12721491143304878</v>
      </c>
      <c r="AF10" s="39">
        <f t="shared" si="6"/>
        <v>6.1841972309286793E-2</v>
      </c>
      <c r="AG10" s="37">
        <f t="shared" si="7"/>
        <v>0.38434786755875555</v>
      </c>
      <c r="AH10" s="60">
        <f t="shared" si="11"/>
        <v>0.37941681695351465</v>
      </c>
      <c r="AJ10" s="2">
        <f>+N10*G10/(G10+P10)+W10*P10/(P10+G10)</f>
        <v>0.38423425516881626</v>
      </c>
      <c r="AM10" s="57" t="s">
        <v>26</v>
      </c>
      <c r="AN10" s="58" t="s">
        <v>27</v>
      </c>
      <c r="AO10" s="59">
        <f>+AH19</f>
        <v>0.42237096202969754</v>
      </c>
    </row>
    <row r="11" spans="1:41" ht="15.75" thickBot="1">
      <c r="A11" s="11">
        <v>202102</v>
      </c>
      <c r="B11" s="11" t="s">
        <v>7</v>
      </c>
      <c r="C11" s="11" t="s">
        <v>5</v>
      </c>
      <c r="D11" s="11">
        <v>2050719</v>
      </c>
      <c r="F11" s="41">
        <v>202107</v>
      </c>
      <c r="G11" s="61">
        <f>+'% engaged'!S4</f>
        <v>23663751</v>
      </c>
      <c r="H11" s="43">
        <v>6480000</v>
      </c>
      <c r="I11" s="44">
        <v>3259970</v>
      </c>
      <c r="J11" s="45">
        <v>1605528</v>
      </c>
      <c r="K11" s="37">
        <f t="shared" si="0"/>
        <v>0.27383655279334201</v>
      </c>
      <c r="L11" s="38">
        <f t="shared" si="0"/>
        <v>0.13776218318051098</v>
      </c>
      <c r="M11" s="46">
        <f t="shared" si="0"/>
        <v>6.7847569897097046E-2</v>
      </c>
      <c r="N11" s="37">
        <v>0.41418420942647682</v>
      </c>
      <c r="O11" s="52">
        <f t="shared" si="9"/>
        <v>0.41620090327139919</v>
      </c>
      <c r="P11" s="47">
        <v>13729074</v>
      </c>
      <c r="Q11" s="43">
        <v>2333487</v>
      </c>
      <c r="R11" s="44">
        <v>1694934</v>
      </c>
      <c r="S11" s="48">
        <v>862309</v>
      </c>
      <c r="T11" s="37">
        <f t="shared" si="1"/>
        <v>0.16996681640728281</v>
      </c>
      <c r="U11" s="38">
        <f t="shared" si="1"/>
        <v>0.12345581355304808</v>
      </c>
      <c r="V11" s="46">
        <f t="shared" si="1"/>
        <v>6.2808970218967433E-2</v>
      </c>
      <c r="W11" s="49">
        <v>0.33900000000000002</v>
      </c>
      <c r="X11" s="53">
        <f t="shared" si="10"/>
        <v>0.32400000000000001</v>
      </c>
      <c r="Y11" s="51">
        <f t="shared" si="2"/>
        <v>37392825</v>
      </c>
      <c r="Z11" s="51">
        <v>14459153</v>
      </c>
      <c r="AA11" s="34">
        <f t="shared" si="3"/>
        <v>8813487</v>
      </c>
      <c r="AB11" s="35">
        <f t="shared" si="3"/>
        <v>4954904</v>
      </c>
      <c r="AC11" s="36">
        <f t="shared" si="3"/>
        <v>2467837</v>
      </c>
      <c r="AD11" s="37">
        <f t="shared" si="4"/>
        <v>0.23569995045841013</v>
      </c>
      <c r="AE11" s="38">
        <f t="shared" si="5"/>
        <v>0.13250948544272864</v>
      </c>
      <c r="AF11" s="39">
        <f t="shared" si="6"/>
        <v>6.599760782984436E-2</v>
      </c>
      <c r="AG11" s="37">
        <f t="shared" si="7"/>
        <v>0.38668255206714125</v>
      </c>
      <c r="AH11" s="52">
        <f t="shared" si="11"/>
        <v>0.3824296004517474</v>
      </c>
      <c r="AJ11" s="2">
        <f t="shared" si="8"/>
        <v>0.38657972715353817</v>
      </c>
      <c r="AM11" s="62" t="s">
        <v>28</v>
      </c>
      <c r="AN11" s="63" t="s">
        <v>29</v>
      </c>
      <c r="AO11" s="64">
        <f>+AH22</f>
        <v>0.41525819425669491</v>
      </c>
    </row>
    <row r="12" spans="1:41">
      <c r="A12" s="11">
        <v>202102</v>
      </c>
      <c r="B12" s="11" t="s">
        <v>9</v>
      </c>
      <c r="C12" s="11" t="s">
        <v>5</v>
      </c>
      <c r="D12" s="11">
        <v>1602327</v>
      </c>
      <c r="F12" s="41">
        <v>202108</v>
      </c>
      <c r="G12" s="61">
        <f>+'% engaged'!R4</f>
        <v>23716173</v>
      </c>
      <c r="H12" s="43">
        <v>6937760</v>
      </c>
      <c r="I12" s="44">
        <v>3325870</v>
      </c>
      <c r="J12" s="45">
        <v>1710639</v>
      </c>
      <c r="K12" s="37">
        <f t="shared" si="0"/>
        <v>0.29253286354421515</v>
      </c>
      <c r="L12" s="38">
        <f t="shared" si="0"/>
        <v>0.14023636950194282</v>
      </c>
      <c r="M12" s="46">
        <f t="shared" si="0"/>
        <v>7.2129639128538994E-2</v>
      </c>
      <c r="N12" s="37">
        <v>0.43038900078861797</v>
      </c>
      <c r="O12" s="52">
        <f t="shared" si="9"/>
        <v>0.42051190907329805</v>
      </c>
      <c r="P12" s="61">
        <f>+'% engaged'!R9</f>
        <v>13742575</v>
      </c>
      <c r="Q12" s="43">
        <v>2495114</v>
      </c>
      <c r="R12" s="44">
        <v>1724831</v>
      </c>
      <c r="S12" s="48">
        <v>908997</v>
      </c>
      <c r="T12" s="37">
        <f t="shared" si="1"/>
        <v>0.18156087923842512</v>
      </c>
      <c r="U12" s="38">
        <f t="shared" si="1"/>
        <v>0.12551002996163382</v>
      </c>
      <c r="V12" s="46">
        <f t="shared" si="1"/>
        <v>6.6144590806308134E-2</v>
      </c>
      <c r="W12" s="49">
        <v>0.35199999999999998</v>
      </c>
      <c r="X12" s="53">
        <f t="shared" si="10"/>
        <v>0.33966666666666673</v>
      </c>
      <c r="Y12" s="51">
        <f t="shared" si="2"/>
        <v>37458748</v>
      </c>
      <c r="Z12" s="51">
        <v>15047975</v>
      </c>
      <c r="AA12" s="34">
        <f t="shared" si="3"/>
        <v>9432874</v>
      </c>
      <c r="AB12" s="35">
        <f t="shared" si="3"/>
        <v>5050701</v>
      </c>
      <c r="AC12" s="36">
        <f t="shared" si="3"/>
        <v>2619636</v>
      </c>
      <c r="AD12" s="37">
        <f t="shared" si="4"/>
        <v>0.25182032245178082</v>
      </c>
      <c r="AE12" s="38">
        <f t="shared" si="5"/>
        <v>0.13483368424379799</v>
      </c>
      <c r="AF12" s="39">
        <f t="shared" si="6"/>
        <v>6.9933891009918425E-2</v>
      </c>
      <c r="AG12" s="37">
        <f t="shared" si="7"/>
        <v>0.40172124813141113</v>
      </c>
      <c r="AH12" s="52">
        <f t="shared" si="11"/>
        <v>0.39091722258576933</v>
      </c>
      <c r="AJ12" s="2">
        <f t="shared" si="8"/>
        <v>0.40163025203084735</v>
      </c>
      <c r="AM12" s="54"/>
      <c r="AN12" s="65" t="s">
        <v>30</v>
      </c>
      <c r="AO12" s="66" t="s">
        <v>31</v>
      </c>
    </row>
    <row r="13" spans="1:41">
      <c r="A13" s="11">
        <v>202102</v>
      </c>
      <c r="B13" s="11" t="s">
        <v>10</v>
      </c>
      <c r="C13" s="11" t="s">
        <v>5</v>
      </c>
      <c r="D13" s="11">
        <v>793762</v>
      </c>
      <c r="F13" s="41">
        <v>202109</v>
      </c>
      <c r="G13" s="61">
        <f>+'% engaged'!Q4</f>
        <v>23695499</v>
      </c>
      <c r="H13" s="61">
        <f>+'% engaged app'!Q6</f>
        <v>7137589</v>
      </c>
      <c r="I13" s="61">
        <f>+'% engaged desktop'!Q6</f>
        <v>3467467</v>
      </c>
      <c r="J13" s="61">
        <f>+'% engaged mSite'!Q6</f>
        <v>1880550</v>
      </c>
      <c r="K13" s="37">
        <f t="shared" si="0"/>
        <v>0.30122129945438159</v>
      </c>
      <c r="L13" s="38">
        <f t="shared" si="0"/>
        <v>0.1463344156626539</v>
      </c>
      <c r="M13" s="46">
        <f t="shared" si="0"/>
        <v>7.9363173571487144E-2</v>
      </c>
      <c r="N13" s="37">
        <v>0.4429262705123872</v>
      </c>
      <c r="O13" s="52">
        <f t="shared" si="9"/>
        <v>0.42916649357582731</v>
      </c>
      <c r="P13" s="61">
        <f>+'% engaged'!Q9</f>
        <v>13744913</v>
      </c>
      <c r="Q13" s="43">
        <v>2614531</v>
      </c>
      <c r="R13" s="44">
        <v>1772948</v>
      </c>
      <c r="S13" s="48">
        <v>976629</v>
      </c>
      <c r="T13" s="37">
        <f t="shared" si="1"/>
        <v>0.19021808286454778</v>
      </c>
      <c r="U13" s="38">
        <f t="shared" si="1"/>
        <v>0.12898939411257096</v>
      </c>
      <c r="V13" s="46">
        <f t="shared" si="1"/>
        <v>7.1053850977448887E-2</v>
      </c>
      <c r="W13" s="49">
        <v>0.36599999999999999</v>
      </c>
      <c r="X13" s="53">
        <f t="shared" si="10"/>
        <v>0.35233333333333333</v>
      </c>
      <c r="Y13" s="51">
        <f t="shared" si="2"/>
        <v>37440412</v>
      </c>
      <c r="Z13" s="67">
        <f>+'% engaged'!Q7+'% engaged'!Q12</f>
        <v>15523238</v>
      </c>
      <c r="AA13" s="34">
        <f t="shared" si="3"/>
        <v>9752120</v>
      </c>
      <c r="AB13" s="35">
        <f t="shared" si="3"/>
        <v>5240415</v>
      </c>
      <c r="AC13" s="36">
        <f t="shared" si="3"/>
        <v>2857179</v>
      </c>
      <c r="AD13" s="37">
        <f t="shared" si="4"/>
        <v>0.26047042431050171</v>
      </c>
      <c r="AE13" s="38">
        <f t="shared" si="5"/>
        <v>0.13996680912592521</v>
      </c>
      <c r="AF13" s="39">
        <f t="shared" si="6"/>
        <v>7.6312701900823093E-2</v>
      </c>
      <c r="AG13" s="37">
        <f t="shared" si="7"/>
        <v>0.41461183707059635</v>
      </c>
      <c r="AH13" s="60">
        <f t="shared" si="11"/>
        <v>0.4010052124230496</v>
      </c>
      <c r="AJ13" s="2">
        <f t="shared" si="8"/>
        <v>0.41468553171904199</v>
      </c>
      <c r="AM13" s="57" t="s">
        <v>18</v>
      </c>
      <c r="AN13" s="2" t="s">
        <v>32</v>
      </c>
      <c r="AO13" s="68">
        <f>AVERAGE(AH5:AH7)</f>
        <v>0.3754332489731001</v>
      </c>
    </row>
    <row r="14" spans="1:41">
      <c r="A14" s="11">
        <v>202103</v>
      </c>
      <c r="B14" s="11" t="s">
        <v>7</v>
      </c>
      <c r="C14" s="11" t="s">
        <v>5</v>
      </c>
      <c r="D14" s="11">
        <v>2135237</v>
      </c>
      <c r="F14" s="41">
        <v>202110</v>
      </c>
      <c r="G14" s="61">
        <f>+'% engaged'!P4</f>
        <v>23755729</v>
      </c>
      <c r="H14" s="61">
        <f>+'% engaged app'!P6</f>
        <v>6606842</v>
      </c>
      <c r="I14" s="61">
        <f>+'% engaged desktop'!P6</f>
        <v>2931257</v>
      </c>
      <c r="J14" s="61">
        <f>+'% engaged mSite'!P6</f>
        <v>1672839</v>
      </c>
      <c r="K14" s="37">
        <f t="shared" si="0"/>
        <v>0.27811573368259923</v>
      </c>
      <c r="L14" s="38">
        <f t="shared" si="0"/>
        <v>0.12339158272095123</v>
      </c>
      <c r="M14" s="46">
        <f t="shared" si="0"/>
        <v>7.0418339929707058E-2</v>
      </c>
      <c r="N14" s="37">
        <v>0.42130944497640971</v>
      </c>
      <c r="O14" s="52">
        <f t="shared" si="9"/>
        <v>0.43154157209247163</v>
      </c>
      <c r="P14" s="61">
        <f>+'% engaged'!P9</f>
        <v>13754705</v>
      </c>
      <c r="Q14" s="61">
        <f>+'% engaged app'!P11</f>
        <v>2445581</v>
      </c>
      <c r="R14" s="61">
        <f>+'% engaged desktop'!P11</f>
        <v>1193905</v>
      </c>
      <c r="S14" s="61">
        <f>+'% engaged mSite'!P11</f>
        <v>599403</v>
      </c>
      <c r="T14" s="37">
        <f t="shared" si="1"/>
        <v>0.17779959657440852</v>
      </c>
      <c r="U14" s="38">
        <f t="shared" si="1"/>
        <v>8.6799753248070391E-2</v>
      </c>
      <c r="V14" s="46">
        <f t="shared" si="1"/>
        <v>4.3578033843692028E-2</v>
      </c>
      <c r="W14" s="49">
        <v>0.34</v>
      </c>
      <c r="X14" s="53">
        <f t="shared" si="10"/>
        <v>0.35266666666666668</v>
      </c>
      <c r="Y14" s="51">
        <f t="shared" si="2"/>
        <v>37510434</v>
      </c>
      <c r="Z14" s="67">
        <f>+'% engaged'!P7+'% engaged'!P12</f>
        <v>14691834</v>
      </c>
      <c r="AA14" s="34">
        <f t="shared" si="3"/>
        <v>9052423</v>
      </c>
      <c r="AB14" s="35">
        <f t="shared" si="3"/>
        <v>4125162</v>
      </c>
      <c r="AC14" s="36">
        <f t="shared" si="3"/>
        <v>2272242</v>
      </c>
      <c r="AD14" s="37">
        <f t="shared" si="4"/>
        <v>0.24133079878521266</v>
      </c>
      <c r="AE14" s="38">
        <f t="shared" si="5"/>
        <v>0.10997372091189347</v>
      </c>
      <c r="AF14" s="39">
        <f t="shared" si="6"/>
        <v>6.0576265259954069E-2</v>
      </c>
      <c r="AG14" s="37">
        <f t="shared" si="7"/>
        <v>0.39167326083190612</v>
      </c>
      <c r="AH14" s="52">
        <f t="shared" si="11"/>
        <v>0.40266878201130457</v>
      </c>
      <c r="AJ14" s="2">
        <f t="shared" si="8"/>
        <v>0.39149407602162112</v>
      </c>
      <c r="AM14" s="57" t="s">
        <v>20</v>
      </c>
      <c r="AN14" s="2" t="s">
        <v>33</v>
      </c>
      <c r="AO14" s="68">
        <f>AVERAGE(AH8:AH10)</f>
        <v>0.37960665212412364</v>
      </c>
    </row>
    <row r="15" spans="1:41">
      <c r="A15" s="11">
        <v>202103</v>
      </c>
      <c r="B15" s="11" t="s">
        <v>9</v>
      </c>
      <c r="C15" s="11" t="s">
        <v>5</v>
      </c>
      <c r="D15" s="11">
        <v>1765539</v>
      </c>
      <c r="F15" s="41">
        <v>202111</v>
      </c>
      <c r="G15" s="61">
        <f>+'% engaged'!O4</f>
        <v>23814950</v>
      </c>
      <c r="H15" s="61">
        <f>+'% engaged app'!O6</f>
        <v>6917848</v>
      </c>
      <c r="I15" s="61">
        <f>+'% engaged desktop'!O6</f>
        <v>3421746</v>
      </c>
      <c r="J15" s="61">
        <f>+'% engaged mSite'!O6</f>
        <v>1921045</v>
      </c>
      <c r="K15" s="37">
        <f t="shared" si="0"/>
        <v>0.29048341482976031</v>
      </c>
      <c r="L15" s="38">
        <f t="shared" si="0"/>
        <v>0.14368058719417845</v>
      </c>
      <c r="M15" s="46">
        <f t="shared" si="0"/>
        <v>8.066550633110714E-2</v>
      </c>
      <c r="N15" s="37">
        <v>0.44182393832445588</v>
      </c>
      <c r="O15" s="52">
        <f t="shared" si="9"/>
        <v>0.43535321793775089</v>
      </c>
      <c r="P15" s="61">
        <f>+'% engaged'!O9</f>
        <v>13743117</v>
      </c>
      <c r="Q15" s="61">
        <f>+'% engaged app'!O11</f>
        <v>2585185</v>
      </c>
      <c r="R15" s="61">
        <f>+'% engaged desktop'!O11</f>
        <v>1748042</v>
      </c>
      <c r="S15" s="61">
        <f>+'% engaged mSite'!O11</f>
        <v>1048867</v>
      </c>
      <c r="T15" s="37">
        <f t="shared" si="1"/>
        <v>0.18810761779878613</v>
      </c>
      <c r="U15" s="38">
        <f t="shared" si="1"/>
        <v>0.1271939982756459</v>
      </c>
      <c r="V15" s="46">
        <f t="shared" si="1"/>
        <v>7.631944048791843E-2</v>
      </c>
      <c r="W15" s="49">
        <v>0.35799999999999998</v>
      </c>
      <c r="X15" s="53">
        <f t="shared" si="10"/>
        <v>0.35466666666666669</v>
      </c>
      <c r="Y15" s="51">
        <f t="shared" si="2"/>
        <v>37558067</v>
      </c>
      <c r="Z15" s="67">
        <f>+'% engaged'!O7+'% engaged'!O12</f>
        <v>15446246</v>
      </c>
      <c r="AA15" s="34">
        <f t="shared" si="3"/>
        <v>9503033</v>
      </c>
      <c r="AB15" s="35">
        <f t="shared" si="3"/>
        <v>5169788</v>
      </c>
      <c r="AC15" s="36">
        <f t="shared" si="3"/>
        <v>2969912</v>
      </c>
      <c r="AD15" s="37">
        <f t="shared" si="4"/>
        <v>0.25302241992379426</v>
      </c>
      <c r="AE15" s="38">
        <f t="shared" si="5"/>
        <v>0.13764787202706677</v>
      </c>
      <c r="AF15" s="39">
        <f t="shared" si="6"/>
        <v>7.9075209062276816E-2</v>
      </c>
      <c r="AG15" s="37">
        <f t="shared" si="7"/>
        <v>0.41126307165914583</v>
      </c>
      <c r="AH15" s="52">
        <f t="shared" si="11"/>
        <v>0.4058493898538828</v>
      </c>
      <c r="AJ15" s="2">
        <f t="shared" si="8"/>
        <v>0.41115137490968323</v>
      </c>
      <c r="AM15" s="57" t="s">
        <v>22</v>
      </c>
      <c r="AN15" s="2" t="s">
        <v>34</v>
      </c>
      <c r="AO15" s="68">
        <f>AVERAGE(AH11:AH13)</f>
        <v>0.39145067848685544</v>
      </c>
    </row>
    <row r="16" spans="1:41">
      <c r="A16" s="11">
        <v>202103</v>
      </c>
      <c r="B16" s="11" t="s">
        <v>10</v>
      </c>
      <c r="C16" s="11" t="s">
        <v>5</v>
      </c>
      <c r="D16" s="11">
        <v>927600</v>
      </c>
      <c r="F16" s="41">
        <v>202112</v>
      </c>
      <c r="G16" s="61">
        <f>+'% engaged'!N4</f>
        <v>23874953</v>
      </c>
      <c r="H16" s="61">
        <f>+'% engaged app'!N6</f>
        <v>7254272</v>
      </c>
      <c r="I16" s="61">
        <f>+'% engaged desktop'!N6</f>
        <v>3443499</v>
      </c>
      <c r="J16" s="61">
        <f>+'% engaged mSite'!N6</f>
        <v>1823766</v>
      </c>
      <c r="K16" s="37">
        <f t="shared" si="0"/>
        <v>0.30384445154719258</v>
      </c>
      <c r="L16" s="38">
        <f t="shared" si="0"/>
        <v>0.14423060853774247</v>
      </c>
      <c r="M16" s="46">
        <f t="shared" si="0"/>
        <v>7.6388255088921012E-2</v>
      </c>
      <c r="N16" s="37">
        <f>+'% engaged'!N8</f>
        <v>0.44692004210437608</v>
      </c>
      <c r="O16" s="52">
        <f>AVERAGE(N14:N16)</f>
        <v>0.43668447513508052</v>
      </c>
      <c r="P16" s="61">
        <f>+'% engaged'!N9</f>
        <v>13746405</v>
      </c>
      <c r="Q16" s="61">
        <f>+'% engaged app'!N11</f>
        <v>2691044</v>
      </c>
      <c r="R16" s="61">
        <f>+'% engaged desktop'!N11</f>
        <v>1777419</v>
      </c>
      <c r="S16" s="61">
        <f>+'% engaged mSite'!N11</f>
        <v>1018497</v>
      </c>
      <c r="T16" s="37">
        <f t="shared" si="1"/>
        <v>0.19576347415924381</v>
      </c>
      <c r="U16" s="38">
        <f t="shared" si="1"/>
        <v>0.12930064260437546</v>
      </c>
      <c r="V16" s="46">
        <f t="shared" si="1"/>
        <v>7.4091880749912437E-2</v>
      </c>
      <c r="W16" s="49">
        <v>0.36</v>
      </c>
      <c r="X16" s="53">
        <f t="shared" si="10"/>
        <v>0.35266666666666663</v>
      </c>
      <c r="Y16" s="51">
        <f>G16+P16</f>
        <v>37621358</v>
      </c>
      <c r="Z16" s="67">
        <f>+'% engaged'!N7+'% engaged'!N12</f>
        <v>15612699</v>
      </c>
      <c r="AA16" s="34">
        <f t="shared" si="3"/>
        <v>9945316</v>
      </c>
      <c r="AB16" s="35">
        <f t="shared" si="3"/>
        <v>5220918</v>
      </c>
      <c r="AC16" s="36">
        <f t="shared" si="3"/>
        <v>2842263</v>
      </c>
      <c r="AD16" s="37">
        <f t="shared" si="4"/>
        <v>0.26435292420863704</v>
      </c>
      <c r="AE16" s="38">
        <f t="shared" si="5"/>
        <v>0.1387753732866315</v>
      </c>
      <c r="AF16" s="39">
        <f t="shared" si="6"/>
        <v>7.5549186714631622E-2</v>
      </c>
      <c r="AG16" s="37">
        <f t="shared" si="7"/>
        <v>0.41499562562308356</v>
      </c>
      <c r="AH16" s="60">
        <f t="shared" si="11"/>
        <v>0.40597731937137849</v>
      </c>
      <c r="AJ16" s="2">
        <f>+N16*G16/(G16+P16)+W16*P16/(P16+G16)</f>
        <v>0.41516047347360507</v>
      </c>
      <c r="AM16" s="57" t="s">
        <v>24</v>
      </c>
      <c r="AN16" s="2" t="s">
        <v>35</v>
      </c>
      <c r="AO16" s="68">
        <f>AVERAGE(AH14:AH16)</f>
        <v>0.40483183041218868</v>
      </c>
    </row>
    <row r="17" spans="1:41" ht="15.75" thickBot="1">
      <c r="A17" s="11">
        <v>202104</v>
      </c>
      <c r="B17" s="11" t="s">
        <v>7</v>
      </c>
      <c r="C17" s="11" t="s">
        <v>5</v>
      </c>
      <c r="D17" s="11">
        <v>2198407</v>
      </c>
      <c r="F17" s="69">
        <v>202201</v>
      </c>
      <c r="G17" s="61">
        <f>+'% engaged'!M4</f>
        <v>23905936</v>
      </c>
      <c r="H17" s="61">
        <f>+'% engaged app'!M6</f>
        <v>7449636</v>
      </c>
      <c r="I17" s="61">
        <f>+'% engaged desktop'!M6</f>
        <v>3414278</v>
      </c>
      <c r="J17" s="61">
        <f>+'% engaged mSite'!M6</f>
        <v>1686751</v>
      </c>
      <c r="K17" s="70">
        <f t="shared" si="0"/>
        <v>0.3116228538384776</v>
      </c>
      <c r="L17" s="71">
        <f t="shared" si="0"/>
        <v>0.1428213478024872</v>
      </c>
      <c r="M17" s="72">
        <f t="shared" si="0"/>
        <v>7.0557831326913956E-2</v>
      </c>
      <c r="N17" s="37">
        <f>+'% engaged'!M8</f>
        <v>0.45360712920841084</v>
      </c>
      <c r="O17" s="73">
        <f t="shared" si="9"/>
        <v>0.44745036987908088</v>
      </c>
      <c r="P17" s="61">
        <f>+'% engaged'!M9</f>
        <v>13766844</v>
      </c>
      <c r="Q17" s="61">
        <f>+'% engaged app'!M11</f>
        <v>2758948</v>
      </c>
      <c r="R17" s="61">
        <f>+'% engaged desktop'!M11</f>
        <v>1823691</v>
      </c>
      <c r="S17" s="61">
        <f>+'% engaged mSite'!M11</f>
        <v>1005456</v>
      </c>
      <c r="T17" s="70">
        <f t="shared" si="1"/>
        <v>0.20040526354478921</v>
      </c>
      <c r="U17" s="71">
        <f t="shared" si="1"/>
        <v>0.1324697948200764</v>
      </c>
      <c r="V17" s="72">
        <f t="shared" si="1"/>
        <v>7.3034604009459242E-2</v>
      </c>
      <c r="W17" s="74">
        <f>+'% engaged'!R36</f>
        <v>0.35701283460464867</v>
      </c>
      <c r="X17" s="75">
        <f t="shared" si="10"/>
        <v>0.35833761153488286</v>
      </c>
      <c r="Y17" s="51">
        <f>G17+P17</f>
        <v>37672780</v>
      </c>
      <c r="Z17" s="67">
        <f>+'% engaged'!M7+'% engaged'!M12</f>
        <v>15758843</v>
      </c>
      <c r="AA17" s="76">
        <f t="shared" si="3"/>
        <v>10208584</v>
      </c>
      <c r="AB17" s="77">
        <f t="shared" si="3"/>
        <v>5237969</v>
      </c>
      <c r="AC17" s="78">
        <f t="shared" si="3"/>
        <v>2692207</v>
      </c>
      <c r="AD17" s="70">
        <f t="shared" si="4"/>
        <v>0.27098037362785543</v>
      </c>
      <c r="AE17" s="71">
        <f t="shared" si="5"/>
        <v>0.13903855781282931</v>
      </c>
      <c r="AF17" s="79">
        <f t="shared" si="6"/>
        <v>7.1462923628147434E-2</v>
      </c>
      <c r="AG17" s="70">
        <f>Z17/Y17</f>
        <v>0.41830847099683116</v>
      </c>
      <c r="AH17" s="73">
        <f t="shared" si="11"/>
        <v>0.41485572275968691</v>
      </c>
      <c r="AJ17" s="2">
        <f t="shared" ref="AJ17:AJ20" si="12">+N17*G17/(G17+P17)+W17*P17/(P17+G17)</f>
        <v>0.41830847099683111</v>
      </c>
      <c r="AM17" s="57" t="s">
        <v>26</v>
      </c>
      <c r="AN17" s="2" t="s">
        <v>32</v>
      </c>
      <c r="AO17" s="68">
        <f>AVERAGE(AH17:AH19)</f>
        <v>0.41733672509360026</v>
      </c>
    </row>
    <row r="18" spans="1:41" ht="15.75" thickBot="1">
      <c r="A18" s="11">
        <v>202104</v>
      </c>
      <c r="B18" s="11" t="s">
        <v>9</v>
      </c>
      <c r="C18" s="11" t="s">
        <v>5</v>
      </c>
      <c r="D18" s="11">
        <v>1678367</v>
      </c>
      <c r="F18" s="41">
        <v>202202</v>
      </c>
      <c r="G18" s="61">
        <f>+'% engaged'!L4</f>
        <v>23946726</v>
      </c>
      <c r="H18" s="61">
        <f>+'% engaged app'!L6</f>
        <v>7430968</v>
      </c>
      <c r="I18" s="61">
        <f>+'% engaged desktop'!L6</f>
        <v>3223408</v>
      </c>
      <c r="J18" s="61">
        <f>+'% engaged mSite'!L6</f>
        <v>1586019</v>
      </c>
      <c r="K18" s="37">
        <f t="shared" si="0"/>
        <v>0.31031248280036278</v>
      </c>
      <c r="L18" s="38">
        <f t="shared" si="0"/>
        <v>0.13460746157950779</v>
      </c>
      <c r="M18" s="46">
        <f t="shared" si="0"/>
        <v>6.6231141576514468E-2</v>
      </c>
      <c r="N18" s="37">
        <f>+'% engaged'!L8</f>
        <v>0.44630330676519203</v>
      </c>
      <c r="O18" s="52">
        <f>AVERAGE(N16:N18)</f>
        <v>0.44894349269265965</v>
      </c>
      <c r="P18" s="61">
        <f>+'% engaged'!L9</f>
        <v>13762007</v>
      </c>
      <c r="Q18" s="61">
        <f>+'% engaged app'!L11</f>
        <v>2719029</v>
      </c>
      <c r="R18" s="61">
        <f>+'% engaged desktop'!L11</f>
        <v>1747335</v>
      </c>
      <c r="S18" s="61">
        <f>+'% engaged mSite'!L11</f>
        <v>951899</v>
      </c>
      <c r="T18" s="70">
        <f t="shared" si="1"/>
        <v>0.19757503393218737</v>
      </c>
      <c r="U18" s="71">
        <f t="shared" si="1"/>
        <v>0.12696803598486761</v>
      </c>
      <c r="V18" s="72">
        <f t="shared" si="1"/>
        <v>6.9168617629681489E-2</v>
      </c>
      <c r="W18" s="74">
        <f>+'% engaged'!L13</f>
        <v>0.34969717716318555</v>
      </c>
      <c r="X18" s="75">
        <f t="shared" si="10"/>
        <v>0.35557000392261146</v>
      </c>
      <c r="Y18" s="51">
        <f>G18+P18</f>
        <v>37708733</v>
      </c>
      <c r="Z18" s="67">
        <f>+'% engaged'!L7+'% engaged'!L12</f>
        <v>15500038</v>
      </c>
      <c r="AA18" s="34">
        <f t="shared" si="3"/>
        <v>10149997</v>
      </c>
      <c r="AB18" s="35">
        <f t="shared" si="3"/>
        <v>4970743</v>
      </c>
      <c r="AC18" s="36">
        <f t="shared" si="3"/>
        <v>2537918</v>
      </c>
      <c r="AD18" s="37">
        <f>AA18/Y18</f>
        <v>0.26916833827325887</v>
      </c>
      <c r="AE18" s="38">
        <f t="shared" si="5"/>
        <v>0.13181941169967179</v>
      </c>
      <c r="AF18" s="39">
        <f t="shared" si="6"/>
        <v>6.7303189422991225E-2</v>
      </c>
      <c r="AG18" s="70">
        <f t="shared" ref="AG18" si="13">Z18/Y18</f>
        <v>0.41104637485433415</v>
      </c>
      <c r="AH18" s="73">
        <f t="shared" si="11"/>
        <v>0.41478349049141627</v>
      </c>
      <c r="AJ18" s="2">
        <f t="shared" si="12"/>
        <v>0.41104637485433415</v>
      </c>
      <c r="AK18" s="2">
        <f>AVERAGE(AJ16:AJ18)</f>
        <v>0.41483843977492346</v>
      </c>
      <c r="AM18" s="62" t="s">
        <v>28</v>
      </c>
      <c r="AN18" s="80" t="s">
        <v>34</v>
      </c>
      <c r="AO18" s="81">
        <f>AVERAGE(AH20:AH22)</f>
        <v>0.42281246770469649</v>
      </c>
    </row>
    <row r="19" spans="1:41" ht="15.75" thickBot="1">
      <c r="A19" s="11">
        <v>202104</v>
      </c>
      <c r="B19" s="11" t="s">
        <v>10</v>
      </c>
      <c r="C19" s="11" t="s">
        <v>5</v>
      </c>
      <c r="D19" s="11">
        <v>815872</v>
      </c>
      <c r="F19" s="41">
        <v>202203</v>
      </c>
      <c r="G19" s="61">
        <f>+'% engaged'!K4</f>
        <v>24008045</v>
      </c>
      <c r="H19" s="61">
        <f>+'% engaged app'!K6</f>
        <v>7877937</v>
      </c>
      <c r="I19" s="61">
        <f>+'% engaged desktop'!K6</f>
        <v>3498031</v>
      </c>
      <c r="J19" s="61">
        <f>+'% engaged mSite'!K6</f>
        <v>1787999</v>
      </c>
      <c r="K19" s="70">
        <f>H19/$G19</f>
        <v>0.32813738061553949</v>
      </c>
      <c r="L19" s="71">
        <f t="shared" ref="L19:M27" si="14">I19/$G19</f>
        <v>0.14570245099090742</v>
      </c>
      <c r="M19" s="72">
        <f t="shared" si="14"/>
        <v>7.4474993694821884E-2</v>
      </c>
      <c r="N19" s="70">
        <f>+'% engaged'!K8</f>
        <v>0.47413140053677838</v>
      </c>
      <c r="O19" s="73">
        <f t="shared" ref="O19:O21" si="15">AVERAGE(N17:N19)</f>
        <v>0.45801394550346042</v>
      </c>
      <c r="P19" s="61">
        <f>+'% engaged'!K9</f>
        <v>13759805</v>
      </c>
      <c r="Q19" s="61">
        <f>+'% engaged app'!K11</f>
        <v>2901013</v>
      </c>
      <c r="R19" s="61">
        <f>+'% engaged desktop'!K11</f>
        <v>1905691</v>
      </c>
      <c r="S19" s="61">
        <f>+'% engaged mSite'!K11</f>
        <v>1082333</v>
      </c>
      <c r="T19" s="70">
        <f t="shared" ref="T19:V27" si="16">Q19/$P19</f>
        <v>0.21083242095363997</v>
      </c>
      <c r="U19" s="71">
        <f t="shared" si="16"/>
        <v>0.13849694817622779</v>
      </c>
      <c r="V19" s="72">
        <f t="shared" si="16"/>
        <v>7.8659036229074469E-2</v>
      </c>
      <c r="W19" s="74">
        <f>+'% engaged'!K13</f>
        <v>0.37429396710200474</v>
      </c>
      <c r="X19" s="75">
        <f t="shared" si="10"/>
        <v>0.36033465962327965</v>
      </c>
      <c r="Y19" s="51">
        <f>G19+P19</f>
        <v>37767850</v>
      </c>
      <c r="Z19" s="82">
        <f>+'% engaged'!K7+'% engaged'!K12</f>
        <v>16533180</v>
      </c>
      <c r="AA19" s="76">
        <f t="shared" si="3"/>
        <v>10778950</v>
      </c>
      <c r="AB19" s="77">
        <f t="shared" si="3"/>
        <v>5403722</v>
      </c>
      <c r="AC19" s="78">
        <f t="shared" si="3"/>
        <v>2870332</v>
      </c>
      <c r="AD19" s="70">
        <f t="shared" ref="AD19:AD20" si="17">AA19/Y19</f>
        <v>0.28540014853903517</v>
      </c>
      <c r="AE19" s="71">
        <f t="shared" si="5"/>
        <v>0.1430772998727754</v>
      </c>
      <c r="AF19" s="79">
        <f t="shared" si="6"/>
        <v>7.5999348652359078E-2</v>
      </c>
      <c r="AG19" s="70">
        <f>Z19/Y19</f>
        <v>0.43775804023792725</v>
      </c>
      <c r="AH19" s="83">
        <f t="shared" si="11"/>
        <v>0.42237096202969754</v>
      </c>
      <c r="AJ19" s="2">
        <f t="shared" si="12"/>
        <v>0.43775804023792725</v>
      </c>
      <c r="AK19" s="2">
        <f t="shared" ref="AK19:AK20" si="18">AVERAGE(AJ17:AJ19)</f>
        <v>0.42237096202969754</v>
      </c>
    </row>
    <row r="20" spans="1:41" ht="15.75" thickBot="1">
      <c r="A20" s="11">
        <v>202105</v>
      </c>
      <c r="B20" s="11" t="s">
        <v>7</v>
      </c>
      <c r="C20" s="11" t="s">
        <v>5</v>
      </c>
      <c r="D20" s="11">
        <v>2245646</v>
      </c>
      <c r="F20" s="11">
        <v>202204</v>
      </c>
      <c r="G20" s="61">
        <f>+'% engaged'!J4</f>
        <v>24065110</v>
      </c>
      <c r="H20" s="61">
        <f>+'% engaged app'!J6</f>
        <v>7942170</v>
      </c>
      <c r="I20" s="61">
        <f>+'% engaged desktop'!J6</f>
        <v>3283328</v>
      </c>
      <c r="J20" s="61">
        <f>+'% engaged mSite'!J6</f>
        <v>1658020</v>
      </c>
      <c r="K20" s="70">
        <f t="shared" ref="K20:K22" si="19">H20/$G20</f>
        <v>0.33002841042488484</v>
      </c>
      <c r="L20" s="71">
        <f t="shared" si="14"/>
        <v>0.13643519601614121</v>
      </c>
      <c r="M20" s="72">
        <f t="shared" si="14"/>
        <v>6.8897254157575014E-2</v>
      </c>
      <c r="N20" s="70">
        <f>+'% engaged'!J8</f>
        <v>0.46717214257487294</v>
      </c>
      <c r="O20" s="73">
        <f t="shared" si="15"/>
        <v>0.46253561662561449</v>
      </c>
      <c r="P20" s="61">
        <f>+'% engaged'!J9</f>
        <v>13753777</v>
      </c>
      <c r="Q20" s="61">
        <f>+'% engaged app'!J11</f>
        <v>2800357</v>
      </c>
      <c r="R20" s="61">
        <f>+'% engaged desktop'!J11</f>
        <v>1772609</v>
      </c>
      <c r="S20" s="61">
        <f>+'% engaged mSite'!J11</f>
        <v>977622</v>
      </c>
      <c r="T20" s="70">
        <f t="shared" si="16"/>
        <v>0.20360639844604139</v>
      </c>
      <c r="U20" s="71">
        <f t="shared" si="16"/>
        <v>0.12888161557367114</v>
      </c>
      <c r="V20" s="72">
        <f t="shared" si="16"/>
        <v>7.1080256717845583E-2</v>
      </c>
      <c r="W20" s="74">
        <f>+'% engaged'!J13</f>
        <v>0.35694187858360654</v>
      </c>
      <c r="X20" s="75">
        <f t="shared" si="10"/>
        <v>0.36031100761626561</v>
      </c>
      <c r="Y20" s="51">
        <f t="shared" ref="Y20:Y27" si="20">G20+P20</f>
        <v>37818887</v>
      </c>
      <c r="Z20" s="82">
        <f>+'% engaged'!J7+'% engaged'!J12</f>
        <v>16151848</v>
      </c>
      <c r="AA20" s="76">
        <f t="shared" ref="AA20:AC27" si="21">H20+Q20</f>
        <v>10742527</v>
      </c>
      <c r="AB20" s="77">
        <f t="shared" si="21"/>
        <v>5055937</v>
      </c>
      <c r="AC20" s="78">
        <f t="shared" si="21"/>
        <v>2635642</v>
      </c>
      <c r="AD20" s="70">
        <f t="shared" si="17"/>
        <v>0.28405190771478811</v>
      </c>
      <c r="AE20" s="71">
        <f t="shared" si="5"/>
        <v>0.13368814899285639</v>
      </c>
      <c r="AF20" s="79">
        <f t="shared" si="6"/>
        <v>6.9691157225224523E-2</v>
      </c>
      <c r="AG20" s="70">
        <f t="shared" ref="AG20:AG22" si="22">Z20/Y20</f>
        <v>0.42708417093289919</v>
      </c>
      <c r="AH20" s="73">
        <f t="shared" si="11"/>
        <v>0.4252961953417202</v>
      </c>
      <c r="AJ20" s="2">
        <f t="shared" si="12"/>
        <v>0.42708417093289919</v>
      </c>
      <c r="AK20" s="2">
        <f t="shared" si="18"/>
        <v>0.4252961953417202</v>
      </c>
    </row>
    <row r="21" spans="1:41" ht="15.75" thickBot="1">
      <c r="A21" s="11">
        <v>202105</v>
      </c>
      <c r="B21" s="11" t="s">
        <v>9</v>
      </c>
      <c r="C21" s="11" t="s">
        <v>5</v>
      </c>
      <c r="D21" s="11">
        <v>1683411</v>
      </c>
      <c r="F21" s="11">
        <v>202205</v>
      </c>
      <c r="G21" s="61">
        <f>+'% engaged'!I4</f>
        <v>24102222</v>
      </c>
      <c r="H21" s="61">
        <f>+'% engaged app'!I6</f>
        <v>7836568</v>
      </c>
      <c r="I21" s="61">
        <f>+'% engaged desktop'!I6</f>
        <v>3183322</v>
      </c>
      <c r="J21" s="61">
        <f>+'% engaged mSite'!I6</f>
        <v>1597323</v>
      </c>
      <c r="K21" s="70">
        <f t="shared" si="19"/>
        <v>0.32513881915119691</v>
      </c>
      <c r="L21" s="71">
        <f t="shared" si="14"/>
        <v>0.13207587250669253</v>
      </c>
      <c r="M21" s="72">
        <f t="shared" si="14"/>
        <v>6.6272852353612868E-2</v>
      </c>
      <c r="N21" s="70">
        <f>+'% engaged'!I8</f>
        <v>0.45853216354907028</v>
      </c>
      <c r="O21" s="73">
        <f t="shared" si="15"/>
        <v>0.46661190222024057</v>
      </c>
      <c r="P21" s="61">
        <f>+'% engaged'!I9</f>
        <v>13736373</v>
      </c>
      <c r="Q21" s="61">
        <f>+'% engaged app'!I11</f>
        <v>2724272</v>
      </c>
      <c r="R21" s="61">
        <f>+'% engaged desktop'!I11</f>
        <v>1719257</v>
      </c>
      <c r="S21" s="61">
        <f>+'% engaged mSite'!I11</f>
        <v>958884</v>
      </c>
      <c r="T21" s="70">
        <f t="shared" si="16"/>
        <v>0.19832542404024703</v>
      </c>
      <c r="U21" s="71">
        <f t="shared" si="16"/>
        <v>0.12516091402002552</v>
      </c>
      <c r="V21" s="72">
        <f t="shared" si="16"/>
        <v>6.9806199933563254E-2</v>
      </c>
      <c r="W21" s="74">
        <f>+'% engaged'!I13</f>
        <v>0.34910365348989869</v>
      </c>
      <c r="X21" s="75">
        <f t="shared" si="10"/>
        <v>0.36011316639183666</v>
      </c>
      <c r="Y21" s="51">
        <f t="shared" si="20"/>
        <v>37838595</v>
      </c>
      <c r="Z21" s="82">
        <f>+'% engaged'!I7+'% engaged'!I12</f>
        <v>15847062</v>
      </c>
      <c r="AA21" s="76">
        <f t="shared" si="21"/>
        <v>10560840</v>
      </c>
      <c r="AB21" s="77">
        <f t="shared" si="21"/>
        <v>4902579</v>
      </c>
      <c r="AC21" s="78">
        <f t="shared" si="21"/>
        <v>2556207</v>
      </c>
      <c r="AD21" s="70">
        <f>AA21/Y21</f>
        <v>0.27910232924874723</v>
      </c>
      <c r="AE21" s="71">
        <f t="shared" si="5"/>
        <v>0.12956556658618007</v>
      </c>
      <c r="AF21" s="79">
        <f t="shared" si="6"/>
        <v>6.7555547450955836E-2</v>
      </c>
      <c r="AG21" s="70">
        <f t="shared" si="22"/>
        <v>0.41880682937619645</v>
      </c>
      <c r="AH21" s="73">
        <f t="shared" si="11"/>
        <v>0.42788301351567432</v>
      </c>
      <c r="AJ21" s="2">
        <f>+N21*G21/(G21+P21)+W21*P21/(P21+G21)</f>
        <v>0.4188068293761964</v>
      </c>
      <c r="AK21" s="2">
        <f>AVERAGE(AJ19:AJ21)</f>
        <v>0.42788301351567432</v>
      </c>
    </row>
    <row r="22" spans="1:41" ht="15.75" thickBot="1">
      <c r="A22" s="11">
        <v>202105</v>
      </c>
      <c r="B22" s="11" t="s">
        <v>10</v>
      </c>
      <c r="C22" s="11" t="s">
        <v>5</v>
      </c>
      <c r="D22" s="11">
        <v>760842</v>
      </c>
      <c r="F22" s="11">
        <v>202206</v>
      </c>
      <c r="G22" s="61">
        <f>+'% engaged'!H4</f>
        <v>24146163</v>
      </c>
      <c r="H22" s="61">
        <f>+'% engaged app'!H6</f>
        <v>7175836</v>
      </c>
      <c r="I22" s="61">
        <f>+'% engaged desktop'!H6</f>
        <v>3259201</v>
      </c>
      <c r="J22" s="61">
        <f>+'% engaged mSite'!H6</f>
        <v>1624312</v>
      </c>
      <c r="K22" s="70">
        <f t="shared" si="19"/>
        <v>0.29718328332331723</v>
      </c>
      <c r="L22" s="71">
        <f t="shared" si="14"/>
        <v>0.13497800872130283</v>
      </c>
      <c r="M22" s="72">
        <f t="shared" si="14"/>
        <v>6.726998405502356E-2</v>
      </c>
      <c r="N22" s="70">
        <f>+'% engaged'!H8</f>
        <v>0.43857638996307613</v>
      </c>
      <c r="O22" s="73">
        <f>AVERAGE(N20:N22)</f>
        <v>0.45476023202900645</v>
      </c>
      <c r="P22" s="61">
        <f>+'% engaged'!H9</f>
        <v>13738163</v>
      </c>
      <c r="Q22" s="61">
        <f>+'% engaged app'!H11</f>
        <v>2435184</v>
      </c>
      <c r="R22" s="61">
        <f>+'% engaged desktop'!H11</f>
        <v>1726309</v>
      </c>
      <c r="S22" s="61">
        <f>+'% engaged mSite'!H11</f>
        <v>956287</v>
      </c>
      <c r="T22" s="70">
        <f t="shared" si="16"/>
        <v>0.1772568865284245</v>
      </c>
      <c r="U22" s="71">
        <f t="shared" si="16"/>
        <v>0.1256579209316413</v>
      </c>
      <c r="V22" s="72">
        <f t="shared" si="16"/>
        <v>6.960806914286867E-2</v>
      </c>
      <c r="W22" s="74">
        <f>+'% engaged'!H13</f>
        <v>0.33187719493501422</v>
      </c>
      <c r="X22" s="75">
        <f t="shared" si="10"/>
        <v>0.34597424233617319</v>
      </c>
      <c r="Y22" s="51">
        <f t="shared" si="20"/>
        <v>37884326</v>
      </c>
      <c r="Z22" s="82">
        <f>+'% engaged'!H7+'% engaged'!H12</f>
        <v>15149320</v>
      </c>
      <c r="AA22" s="76">
        <f t="shared" si="21"/>
        <v>9611020</v>
      </c>
      <c r="AB22" s="77">
        <f t="shared" si="21"/>
        <v>4985510</v>
      </c>
      <c r="AC22" s="78">
        <f t="shared" si="21"/>
        <v>2580599</v>
      </c>
      <c r="AD22" s="70">
        <f>AA22/Y22</f>
        <v>0.25369383633748693</v>
      </c>
      <c r="AE22" s="71">
        <f t="shared" si="5"/>
        <v>0.13159822349749603</v>
      </c>
      <c r="AF22" s="79">
        <f t="shared" si="6"/>
        <v>6.8117854333742137E-2</v>
      </c>
      <c r="AG22" s="70">
        <f t="shared" si="22"/>
        <v>0.39988358246098926</v>
      </c>
      <c r="AH22" s="73">
        <f t="shared" si="11"/>
        <v>0.41525819425669491</v>
      </c>
      <c r="AJ22" s="2">
        <f>+N22*G22/(G22+P22)+W22*P22/(P22+G22)</f>
        <v>0.39988358246098932</v>
      </c>
      <c r="AK22" s="2">
        <f>AVERAGE(AJ20:AJ22)</f>
        <v>0.41525819425669502</v>
      </c>
    </row>
    <row r="23" spans="1:41" ht="15.75" thickBot="1">
      <c r="A23" s="11">
        <v>202106</v>
      </c>
      <c r="B23" s="11" t="s">
        <v>7</v>
      </c>
      <c r="C23" s="11" t="s">
        <v>5</v>
      </c>
      <c r="D23" s="11">
        <v>2310579</v>
      </c>
      <c r="F23" s="11">
        <v>202207</v>
      </c>
      <c r="G23" s="61">
        <f>+'% engaged'!G4</f>
        <v>24171419</v>
      </c>
      <c r="H23" s="61"/>
      <c r="I23" s="61">
        <f>+'% engaged desktop'!G6</f>
        <v>3230044</v>
      </c>
      <c r="J23" s="61">
        <f>+'% engaged mSite'!G6</f>
        <v>1626612</v>
      </c>
      <c r="K23" s="70"/>
      <c r="L23" s="71">
        <f t="shared" si="14"/>
        <v>0.13363071485377007</v>
      </c>
      <c r="M23" s="72">
        <f t="shared" si="14"/>
        <v>6.7294849342523083E-2</v>
      </c>
      <c r="N23" s="70"/>
      <c r="O23" s="73"/>
      <c r="P23" s="61">
        <f>+'% engaged'!G9</f>
        <v>13701761</v>
      </c>
      <c r="Q23" s="61">
        <f>+'% engaged app'!G11</f>
        <v>2037258</v>
      </c>
      <c r="R23" s="61">
        <f>+'% engaged desktop'!G11</f>
        <v>1740883</v>
      </c>
      <c r="S23" s="61">
        <f>+'% engaged mSite'!G11</f>
        <v>970223</v>
      </c>
      <c r="T23" s="70"/>
      <c r="U23" s="71">
        <f t="shared" si="16"/>
        <v>0.12705542010256929</v>
      </c>
      <c r="V23" s="72">
        <f t="shared" si="16"/>
        <v>7.0810095140325394E-2</v>
      </c>
      <c r="W23" s="74"/>
      <c r="X23" s="75"/>
      <c r="Y23" s="51">
        <f t="shared" si="20"/>
        <v>37873180</v>
      </c>
      <c r="Z23" s="82"/>
      <c r="AA23" s="76"/>
      <c r="AB23" s="77">
        <f t="shared" si="21"/>
        <v>4970927</v>
      </c>
      <c r="AC23" s="78">
        <f t="shared" si="21"/>
        <v>2596835</v>
      </c>
      <c r="AD23" s="70"/>
      <c r="AE23" s="71">
        <f t="shared" si="5"/>
        <v>0.13125190438193993</v>
      </c>
      <c r="AF23" s="79">
        <f t="shared" si="6"/>
        <v>6.8566595147278364E-2</v>
      </c>
      <c r="AG23" s="70"/>
      <c r="AH23" s="73"/>
    </row>
    <row r="24" spans="1:41" ht="15.75" thickBot="1">
      <c r="A24" s="11">
        <v>202106</v>
      </c>
      <c r="B24" s="11" t="s">
        <v>9</v>
      </c>
      <c r="C24" s="11" t="s">
        <v>5</v>
      </c>
      <c r="D24" s="11">
        <v>1608234</v>
      </c>
      <c r="F24" s="11">
        <v>202208</v>
      </c>
      <c r="G24" s="61">
        <f>+'% engaged'!F4</f>
        <v>24205243</v>
      </c>
      <c r="H24" s="61"/>
      <c r="I24" s="61">
        <f>+'% engaged desktop'!F6</f>
        <v>3219909</v>
      </c>
      <c r="J24" s="61">
        <f>+'% engaged mSite'!F6</f>
        <v>1678121</v>
      </c>
      <c r="K24" s="70"/>
      <c r="L24" s="71">
        <f t="shared" si="14"/>
        <v>0.1330252705994317</v>
      </c>
      <c r="M24" s="72">
        <f t="shared" si="14"/>
        <v>6.9328822685233937E-2</v>
      </c>
      <c r="N24" s="70"/>
      <c r="O24" s="73"/>
      <c r="P24" s="61">
        <f>+'% engaged'!F9</f>
        <v>13725630</v>
      </c>
      <c r="Q24" s="61">
        <f>+'% engaged app'!F11</f>
        <v>2465528</v>
      </c>
      <c r="R24" s="61">
        <f>+'% engaged desktop'!F11</f>
        <v>1752181</v>
      </c>
      <c r="S24" s="61">
        <f>+'% engaged mSite'!F11</f>
        <v>1003939</v>
      </c>
      <c r="T24" s="70"/>
      <c r="U24" s="71">
        <f t="shared" si="16"/>
        <v>0.12765760114471977</v>
      </c>
      <c r="V24" s="72">
        <f t="shared" si="16"/>
        <v>7.314338212526493E-2</v>
      </c>
      <c r="W24" s="74"/>
      <c r="X24" s="75"/>
      <c r="Y24" s="51">
        <f t="shared" si="20"/>
        <v>37930873</v>
      </c>
      <c r="Z24" s="82"/>
      <c r="AA24" s="76"/>
      <c r="AB24" s="77">
        <f t="shared" si="21"/>
        <v>4972090</v>
      </c>
      <c r="AC24" s="78">
        <f t="shared" si="21"/>
        <v>2682060</v>
      </c>
      <c r="AD24" s="70"/>
      <c r="AE24" s="71">
        <f t="shared" si="5"/>
        <v>0.13108293078305897</v>
      </c>
      <c r="AF24" s="79">
        <f t="shared" si="6"/>
        <v>7.0709155573614138E-2</v>
      </c>
      <c r="AG24" s="70"/>
      <c r="AH24" s="73"/>
    </row>
    <row r="25" spans="1:41" ht="15.75" thickBot="1">
      <c r="A25" s="11">
        <v>202106</v>
      </c>
      <c r="B25" s="11" t="s">
        <v>10</v>
      </c>
      <c r="C25" s="11" t="s">
        <v>5</v>
      </c>
      <c r="D25" s="11">
        <v>808874</v>
      </c>
      <c r="F25" s="11">
        <v>202209</v>
      </c>
      <c r="G25" s="61">
        <f>+'% engaged'!E4</f>
        <v>24233209</v>
      </c>
      <c r="H25" s="61">
        <f>+'% engaged app'!E6</f>
        <v>8469959</v>
      </c>
      <c r="I25" s="61">
        <f>+'% engaged desktop'!E6</f>
        <v>3302375</v>
      </c>
      <c r="J25" s="61">
        <f>+'% engaged mSite'!E6</f>
        <v>1782955</v>
      </c>
      <c r="K25" s="70">
        <f t="shared" ref="K25:K27" si="23">H25/$G25</f>
        <v>0.34951867084545013</v>
      </c>
      <c r="L25" s="71">
        <f t="shared" si="14"/>
        <v>0.13627477070824587</v>
      </c>
      <c r="M25" s="72">
        <f t="shared" si="14"/>
        <v>7.3574861670198111E-2</v>
      </c>
      <c r="N25" s="70">
        <f>+'% engaged'!E8</f>
        <v>0.48052154380379419</v>
      </c>
      <c r="O25" s="73">
        <f>AVERAGE(N23:N25)</f>
        <v>0.48052154380379419</v>
      </c>
      <c r="P25" s="61">
        <f>+'% engaged'!E9</f>
        <v>13722088</v>
      </c>
      <c r="Q25" s="61">
        <f>+'% engaged app'!E11</f>
        <v>2843135</v>
      </c>
      <c r="R25" s="61">
        <f>+'% engaged desktop'!E11</f>
        <v>1701220</v>
      </c>
      <c r="S25" s="61">
        <f>+'% engaged mSite'!E11</f>
        <v>981885</v>
      </c>
      <c r="T25" s="70">
        <f t="shared" ref="T25:T27" si="24">Q25/$P25</f>
        <v>0.20719405093452251</v>
      </c>
      <c r="U25" s="71">
        <f t="shared" si="16"/>
        <v>0.12397675922206591</v>
      </c>
      <c r="V25" s="72">
        <f t="shared" si="16"/>
        <v>7.1555072376740331E-2</v>
      </c>
      <c r="W25" s="74">
        <f>+'% engaged'!E13</f>
        <v>0.3527154176536399</v>
      </c>
      <c r="X25" s="75">
        <f>AVERAGE(W23:W25)</f>
        <v>0.3527154176536399</v>
      </c>
      <c r="Y25" s="51">
        <f t="shared" si="20"/>
        <v>37955297</v>
      </c>
      <c r="Z25" s="82">
        <f>+'% engaged'!E7+'% engaged'!E12</f>
        <v>16484571</v>
      </c>
      <c r="AA25" s="76">
        <f t="shared" ref="AA25:AA27" si="25">H25+Q25</f>
        <v>11313094</v>
      </c>
      <c r="AB25" s="77">
        <f t="shared" si="21"/>
        <v>5003595</v>
      </c>
      <c r="AC25" s="78">
        <f t="shared" si="21"/>
        <v>2764840</v>
      </c>
      <c r="AD25" s="70">
        <f>AA25/Y25</f>
        <v>0.29806364049792577</v>
      </c>
      <c r="AE25" s="71">
        <f t="shared" si="5"/>
        <v>0.13182863514412757</v>
      </c>
      <c r="AF25" s="79">
        <f t="shared" si="6"/>
        <v>7.2844641421196094E-2</v>
      </c>
      <c r="AG25" s="70">
        <f t="shared" ref="AG25" si="26">Z25/Y25</f>
        <v>0.43431542638172482</v>
      </c>
      <c r="AH25" s="73">
        <f t="shared" ref="AH25:AH27" si="27">AVERAGE(AG23:AG25)</f>
        <v>0.43431542638172482</v>
      </c>
      <c r="AJ25" s="2">
        <f>+N25*G25/(G25+P25)+W25*P25/(P25+G25)</f>
        <v>0.43431542638172482</v>
      </c>
      <c r="AK25" s="2">
        <f>AVERAGE(AJ23:AJ25)</f>
        <v>0.43431542638172482</v>
      </c>
    </row>
    <row r="26" spans="1:41" ht="15.75" thickBot="1">
      <c r="A26" s="11">
        <v>202107</v>
      </c>
      <c r="B26" s="11" t="s">
        <v>7</v>
      </c>
      <c r="C26" s="11" t="s">
        <v>5</v>
      </c>
      <c r="D26" s="11">
        <v>2333487</v>
      </c>
      <c r="F26" s="11">
        <v>202210</v>
      </c>
      <c r="G26" s="61">
        <f>+'% engaged'!D4</f>
        <v>24254431</v>
      </c>
      <c r="H26" s="61">
        <f>+'% engaged app'!D6</f>
        <v>8023249</v>
      </c>
      <c r="I26" s="61">
        <f>+'% engaged desktop'!D6</f>
        <v>3181717</v>
      </c>
      <c r="J26" s="61">
        <f>+'% engaged mSite'!D6</f>
        <v>1692742</v>
      </c>
      <c r="K26" s="70">
        <f t="shared" si="23"/>
        <v>0.33079518542405717</v>
      </c>
      <c r="L26" s="71">
        <f t="shared" si="14"/>
        <v>0.13118085516003242</v>
      </c>
      <c r="M26" s="72">
        <f t="shared" si="14"/>
        <v>6.9791041480214477E-2</v>
      </c>
      <c r="N26" s="70">
        <f>+'% engaged'!D8</f>
        <v>0.46253696901815589</v>
      </c>
      <c r="O26" s="73">
        <f>AVERAGE(N24:N26)</f>
        <v>0.47152925641097504</v>
      </c>
      <c r="P26" s="61">
        <f>+'% engaged'!D9</f>
        <v>13709178</v>
      </c>
      <c r="Q26" s="61">
        <f>+'% engaged app'!D11</f>
        <v>2675921</v>
      </c>
      <c r="R26" s="61">
        <f>+'% engaged desktop'!D11</f>
        <v>1647539</v>
      </c>
      <c r="S26" s="61">
        <f>+'% engaged mSite'!D11</f>
        <v>948210</v>
      </c>
      <c r="T26" s="70">
        <f t="shared" si="24"/>
        <v>0.1951919363801389</v>
      </c>
      <c r="U26" s="71">
        <f t="shared" si="16"/>
        <v>0.12017781080674567</v>
      </c>
      <c r="V26" s="72">
        <f t="shared" si="16"/>
        <v>6.9166072539141296E-2</v>
      </c>
      <c r="W26" s="74">
        <f>+'% engaged'!D13</f>
        <v>0.33969505684440016</v>
      </c>
      <c r="X26" s="84">
        <f>AVERAGE(W24:W26)</f>
        <v>0.34620523724902003</v>
      </c>
      <c r="Y26" s="51">
        <f t="shared" si="20"/>
        <v>37963609</v>
      </c>
      <c r="Z26" s="82">
        <f>+'% engaged'!D7+'% engaged'!D12</f>
        <v>15875511</v>
      </c>
      <c r="AA26" s="76">
        <f t="shared" si="25"/>
        <v>10699170</v>
      </c>
      <c r="AB26" s="77">
        <f t="shared" si="21"/>
        <v>4829256</v>
      </c>
      <c r="AC26" s="78">
        <f t="shared" si="21"/>
        <v>2640952</v>
      </c>
      <c r="AD26" s="70">
        <f>AA26/Y26</f>
        <v>0.28182699911380921</v>
      </c>
      <c r="AE26" s="71">
        <f t="shared" si="5"/>
        <v>0.12720750548242132</v>
      </c>
      <c r="AF26" s="79">
        <f t="shared" si="6"/>
        <v>6.9565356655106214E-2</v>
      </c>
      <c r="AG26" s="70">
        <f>Z26/Y26</f>
        <v>0.4181770758412352</v>
      </c>
      <c r="AH26" s="73">
        <f t="shared" si="27"/>
        <v>0.42624625111148001</v>
      </c>
      <c r="AJ26" s="2">
        <f>+N26*G26/(G26+P26)+W26*P26/(P26+G26)</f>
        <v>0.4181770758412352</v>
      </c>
      <c r="AK26" s="2">
        <f>AVERAGE(AJ24:AJ26)</f>
        <v>0.42624625111148001</v>
      </c>
    </row>
    <row r="27" spans="1:41" ht="15.75" thickBot="1">
      <c r="A27" s="11">
        <v>202107</v>
      </c>
      <c r="B27" s="11" t="s">
        <v>9</v>
      </c>
      <c r="C27" s="11" t="s">
        <v>5</v>
      </c>
      <c r="D27" s="11">
        <v>1694934</v>
      </c>
      <c r="F27" s="11">
        <v>202211</v>
      </c>
      <c r="G27" s="61">
        <f>+'% engaged'!C4</f>
        <v>24278525</v>
      </c>
      <c r="H27" s="61">
        <f>+'% engaged app'!D6</f>
        <v>8023249</v>
      </c>
      <c r="I27" s="61">
        <f>+'% engaged desktop'!D6</f>
        <v>3181717</v>
      </c>
      <c r="J27" s="61">
        <f>+'% engaged mSite'!D6</f>
        <v>1692742</v>
      </c>
      <c r="K27" s="70">
        <f t="shared" si="23"/>
        <v>0.33046690439390369</v>
      </c>
      <c r="L27" s="71">
        <f t="shared" si="14"/>
        <v>0.13105067132373158</v>
      </c>
      <c r="M27" s="72">
        <f t="shared" si="14"/>
        <v>6.9721780874249975E-2</v>
      </c>
      <c r="N27" s="70">
        <f>+'% engaged'!C8</f>
        <v>0.45786096972530249</v>
      </c>
      <c r="O27" s="73">
        <f>AVERAGE(N25:N27)</f>
        <v>0.46697316084908419</v>
      </c>
      <c r="P27" s="61">
        <f>+'% engaged'!C9</f>
        <v>13698281</v>
      </c>
      <c r="Q27" s="61">
        <f>+'% engaged app'!C11</f>
        <v>2838539</v>
      </c>
      <c r="R27" s="61">
        <f>+'% engaged desktop'!C11</f>
        <v>1581561</v>
      </c>
      <c r="S27" s="61">
        <f>+'% engaged mSite'!C11</f>
        <v>908243</v>
      </c>
      <c r="T27" s="70">
        <f t="shared" si="24"/>
        <v>0.20721862838118155</v>
      </c>
      <c r="U27" s="71">
        <f t="shared" si="16"/>
        <v>0.11545689564989943</v>
      </c>
      <c r="V27" s="72">
        <f t="shared" si="16"/>
        <v>6.6303428875491746E-2</v>
      </c>
      <c r="W27" s="74">
        <f>+'% engaged'!C13</f>
        <v>0.34458163035201278</v>
      </c>
      <c r="X27" s="84">
        <f>AVERAGE(W25:W27)</f>
        <v>0.34566403495001757</v>
      </c>
      <c r="Y27" s="51">
        <f t="shared" si="20"/>
        <v>37976806</v>
      </c>
      <c r="Z27" s="82">
        <f>+'% engaged'!C7+'% engaged'!C12</f>
        <v>15836365</v>
      </c>
      <c r="AA27" s="76">
        <f t="shared" si="25"/>
        <v>10861788</v>
      </c>
      <c r="AB27" s="77">
        <f t="shared" si="21"/>
        <v>4763278</v>
      </c>
      <c r="AC27" s="78">
        <f t="shared" si="21"/>
        <v>2600985</v>
      </c>
      <c r="AD27" s="70">
        <f>AA27/Y27</f>
        <v>0.28601109845835904</v>
      </c>
      <c r="AE27" s="71">
        <f t="shared" si="5"/>
        <v>0.12542597710823811</v>
      </c>
      <c r="AF27" s="79">
        <f t="shared" si="6"/>
        <v>6.8488777070931137E-2</v>
      </c>
      <c r="AG27" s="70">
        <f>Z27/Y27</f>
        <v>0.41700097159302968</v>
      </c>
      <c r="AH27" s="73">
        <f t="shared" si="27"/>
        <v>0.42316449127199657</v>
      </c>
      <c r="AJ27" s="2">
        <f>+N27*G27/(G27+P27)+W27*P27/(P27+G27)</f>
        <v>0.41700097159302973</v>
      </c>
      <c r="AK27" s="2">
        <f>AVERAGE(AJ25:AJ27)</f>
        <v>0.42316449127199657</v>
      </c>
    </row>
    <row r="28" spans="1:41">
      <c r="A28" s="11">
        <v>202107</v>
      </c>
      <c r="B28" s="11" t="s">
        <v>10</v>
      </c>
      <c r="C28" s="11" t="s">
        <v>5</v>
      </c>
      <c r="D28" s="11">
        <v>862309</v>
      </c>
      <c r="F28" s="11">
        <v>202212</v>
      </c>
      <c r="G28" s="61"/>
      <c r="H28" s="61"/>
      <c r="I28" s="61"/>
      <c r="J28" s="61"/>
      <c r="K28" s="85"/>
      <c r="L28" s="85"/>
      <c r="M28" s="85"/>
      <c r="N28" s="85"/>
      <c r="O28" s="86"/>
      <c r="P28" s="61"/>
      <c r="Q28" s="61"/>
      <c r="R28" s="61"/>
      <c r="S28" s="61"/>
      <c r="T28" s="85"/>
      <c r="U28" s="85"/>
      <c r="V28" s="85"/>
      <c r="W28" s="86"/>
      <c r="X28" s="86"/>
      <c r="Y28" s="87"/>
      <c r="Z28" s="87"/>
      <c r="AA28" s="87"/>
      <c r="AB28" s="87"/>
      <c r="AC28" s="87"/>
      <c r="AD28" s="85"/>
      <c r="AE28" s="85"/>
      <c r="AF28" s="85"/>
      <c r="AG28" s="85"/>
      <c r="AH28" s="86"/>
    </row>
    <row r="29" spans="1:41">
      <c r="A29" s="11">
        <v>202108</v>
      </c>
      <c r="B29" s="11" t="s">
        <v>7</v>
      </c>
      <c r="C29" s="11" t="s">
        <v>5</v>
      </c>
      <c r="D29" s="11">
        <v>2495114</v>
      </c>
      <c r="F29" s="11"/>
      <c r="G29" s="61"/>
      <c r="H29" s="61"/>
      <c r="I29" s="61"/>
      <c r="J29" s="61"/>
      <c r="K29" s="85"/>
      <c r="L29" s="85"/>
      <c r="M29" s="85"/>
      <c r="N29" s="85"/>
      <c r="O29" s="86"/>
      <c r="P29" s="61"/>
      <c r="Q29" s="61"/>
      <c r="R29" s="61"/>
      <c r="S29" s="61"/>
      <c r="T29" s="85"/>
      <c r="U29" s="85"/>
      <c r="V29" s="85"/>
      <c r="W29" s="86"/>
      <c r="X29" s="86"/>
      <c r="Y29" s="87"/>
      <c r="Z29" s="87"/>
      <c r="AA29" s="87"/>
      <c r="AB29" s="87"/>
      <c r="AC29" s="87"/>
      <c r="AD29" s="85"/>
      <c r="AE29" s="85"/>
      <c r="AF29" s="85"/>
      <c r="AG29" s="85"/>
      <c r="AH29" s="86"/>
    </row>
    <row r="30" spans="1:41">
      <c r="A30" s="11">
        <v>202108</v>
      </c>
      <c r="B30" s="11" t="s">
        <v>9</v>
      </c>
      <c r="C30" s="11" t="s">
        <v>5</v>
      </c>
      <c r="D30" s="11">
        <v>1724831</v>
      </c>
      <c r="F30" s="11"/>
      <c r="G30" s="61"/>
      <c r="H30" s="61"/>
      <c r="I30" s="61"/>
      <c r="J30" s="61"/>
      <c r="K30" s="85"/>
      <c r="L30" s="85"/>
      <c r="M30" s="85"/>
      <c r="N30" s="85"/>
      <c r="O30" s="86"/>
      <c r="P30" s="61"/>
      <c r="Q30" s="61"/>
      <c r="R30" s="61"/>
      <c r="S30" s="61"/>
      <c r="T30" s="85"/>
      <c r="U30" s="85"/>
      <c r="V30" s="85"/>
      <c r="W30" s="86"/>
      <c r="X30" s="86"/>
      <c r="Y30" s="87"/>
      <c r="Z30" s="87"/>
      <c r="AA30" s="87"/>
      <c r="AB30" s="87"/>
      <c r="AC30" s="87"/>
      <c r="AD30" s="85"/>
      <c r="AE30" s="85"/>
      <c r="AF30" s="85"/>
      <c r="AG30" s="85"/>
      <c r="AH30" s="86"/>
    </row>
    <row r="31" spans="1:41">
      <c r="A31" s="11">
        <v>202108</v>
      </c>
      <c r="B31" s="11" t="s">
        <v>10</v>
      </c>
      <c r="C31" s="11" t="s">
        <v>5</v>
      </c>
      <c r="D31" s="11">
        <v>908997</v>
      </c>
      <c r="F31" s="11" t="s">
        <v>36</v>
      </c>
      <c r="G31" s="88">
        <f t="shared" ref="G31:I31" si="28">G17-G3</f>
        <v>524991</v>
      </c>
      <c r="H31" s="88">
        <f t="shared" si="28"/>
        <v>1326364</v>
      </c>
      <c r="I31" s="88">
        <f t="shared" si="28"/>
        <v>-291432</v>
      </c>
      <c r="J31" s="88">
        <f>J17-J3</f>
        <v>-994370</v>
      </c>
      <c r="K31" s="89"/>
      <c r="L31" s="89"/>
      <c r="M31" s="89"/>
      <c r="N31" s="89"/>
      <c r="O31" s="86"/>
      <c r="P31" s="88">
        <f t="shared" ref="P31:R31" si="29">P17-P3</f>
        <v>180916</v>
      </c>
      <c r="Q31" s="88">
        <f t="shared" si="29"/>
        <v>1053142</v>
      </c>
      <c r="R31" s="88">
        <f t="shared" si="29"/>
        <v>273679</v>
      </c>
      <c r="S31" s="88">
        <f>S17-S3</f>
        <v>73319</v>
      </c>
      <c r="T31" s="89"/>
      <c r="U31" s="89"/>
      <c r="V31" s="89"/>
      <c r="W31" s="86"/>
      <c r="X31" s="86"/>
    </row>
    <row r="32" spans="1:41">
      <c r="A32" s="11">
        <v>202109</v>
      </c>
      <c r="B32" s="11" t="s">
        <v>7</v>
      </c>
      <c r="C32" s="11" t="s">
        <v>5</v>
      </c>
      <c r="D32" s="11">
        <v>2614531</v>
      </c>
      <c r="F32" s="11"/>
      <c r="G32" s="90"/>
      <c r="H32" s="88"/>
      <c r="I32" s="88"/>
      <c r="J32" s="88"/>
      <c r="K32" s="89"/>
      <c r="L32" s="89"/>
      <c r="M32" s="89"/>
      <c r="N32" s="89"/>
      <c r="O32" s="86"/>
      <c r="P32" s="90"/>
      <c r="Q32" s="88"/>
      <c r="R32" s="88"/>
      <c r="S32" s="88"/>
      <c r="T32" s="89"/>
      <c r="U32" s="89"/>
      <c r="V32" s="89"/>
      <c r="W32" s="86"/>
      <c r="X32" s="86"/>
    </row>
    <row r="33" spans="1:33">
      <c r="A33" s="11">
        <v>202109</v>
      </c>
      <c r="B33" s="11" t="s">
        <v>9</v>
      </c>
      <c r="C33" s="11" t="s">
        <v>5</v>
      </c>
      <c r="D33" s="11">
        <v>1772948</v>
      </c>
      <c r="F33" s="11"/>
      <c r="G33" s="90"/>
      <c r="H33" s="88"/>
      <c r="I33" s="88"/>
      <c r="J33" s="88"/>
      <c r="K33" s="89"/>
      <c r="L33" s="89"/>
      <c r="M33" s="89"/>
      <c r="N33" s="89"/>
      <c r="O33" s="86"/>
      <c r="P33" s="90"/>
      <c r="Q33" s="88"/>
      <c r="R33" s="88"/>
      <c r="S33" s="88"/>
      <c r="T33" s="89"/>
    </row>
    <row r="34" spans="1:33">
      <c r="A34" s="11">
        <v>202109</v>
      </c>
      <c r="B34" s="11" t="s">
        <v>10</v>
      </c>
      <c r="C34" s="11" t="s">
        <v>5</v>
      </c>
      <c r="D34" s="11">
        <v>976629</v>
      </c>
      <c r="G34" s="91">
        <v>44197</v>
      </c>
      <c r="H34" s="91">
        <v>44228</v>
      </c>
      <c r="I34" s="91">
        <v>44256</v>
      </c>
      <c r="J34" s="91">
        <v>44287</v>
      </c>
      <c r="K34" s="91">
        <v>44317</v>
      </c>
      <c r="L34" s="91">
        <v>44348</v>
      </c>
      <c r="M34" s="91">
        <v>44378</v>
      </c>
      <c r="N34" s="91">
        <v>44409</v>
      </c>
      <c r="O34" s="91">
        <v>44440</v>
      </c>
      <c r="P34" s="91">
        <v>44470</v>
      </c>
      <c r="Q34" s="91">
        <v>44501</v>
      </c>
      <c r="R34" s="91">
        <v>44531</v>
      </c>
      <c r="S34" s="91">
        <v>44562</v>
      </c>
      <c r="T34" s="91">
        <v>44593</v>
      </c>
      <c r="U34" s="91">
        <v>44621</v>
      </c>
      <c r="V34" s="91">
        <v>44652</v>
      </c>
      <c r="W34" s="91">
        <v>44682</v>
      </c>
      <c r="X34" s="91">
        <v>44713</v>
      </c>
      <c r="Y34" s="91">
        <v>44743</v>
      </c>
      <c r="Z34" s="91">
        <v>44774</v>
      </c>
      <c r="AA34" s="91">
        <v>44805</v>
      </c>
      <c r="AB34" s="91">
        <v>44835</v>
      </c>
      <c r="AC34" s="91">
        <v>44866</v>
      </c>
      <c r="AD34" s="91">
        <v>44896</v>
      </c>
      <c r="AF34" s="2" t="s">
        <v>37</v>
      </c>
      <c r="AG34" s="2" t="s">
        <v>24</v>
      </c>
    </row>
    <row r="35" spans="1:33">
      <c r="A35" s="11">
        <v>202110</v>
      </c>
      <c r="B35" s="11" t="s">
        <v>7</v>
      </c>
      <c r="C35" s="11" t="s">
        <v>5</v>
      </c>
      <c r="D35" s="11">
        <v>2423538</v>
      </c>
      <c r="F35" s="11" t="s">
        <v>6</v>
      </c>
      <c r="G35" s="92">
        <f>+AH5</f>
        <v>0.36993366788413828</v>
      </c>
      <c r="H35" s="92">
        <f>AH6</f>
        <v>0.37220190190185914</v>
      </c>
      <c r="I35" s="92">
        <f>AH7</f>
        <v>0.38416417713330286</v>
      </c>
      <c r="J35" s="92">
        <f>AH8</f>
        <v>0.37892799758007811</v>
      </c>
      <c r="K35" s="92">
        <f>AH9</f>
        <v>0.38047514183877817</v>
      </c>
      <c r="L35" s="92">
        <f>AH10</f>
        <v>0.37941681695351465</v>
      </c>
      <c r="M35" s="92">
        <f>AH11</f>
        <v>0.3824296004517474</v>
      </c>
      <c r="N35" s="92">
        <f>AH12</f>
        <v>0.39091722258576933</v>
      </c>
      <c r="O35" s="92">
        <f>AH13</f>
        <v>0.4010052124230496</v>
      </c>
      <c r="P35" s="92">
        <f>AH14</f>
        <v>0.40266878201130457</v>
      </c>
      <c r="Q35" s="92">
        <f>AH15</f>
        <v>0.4058493898538828</v>
      </c>
      <c r="R35" s="92">
        <f>AH16</f>
        <v>0.40597731937137849</v>
      </c>
      <c r="S35" s="86">
        <f>+AH17</f>
        <v>0.41485572275968691</v>
      </c>
      <c r="T35" s="86">
        <f>+AH18</f>
        <v>0.41478349049141627</v>
      </c>
      <c r="U35" s="86">
        <f>+AH19</f>
        <v>0.42237096202969754</v>
      </c>
      <c r="V35" s="86">
        <f>+AH20</f>
        <v>0.4252961953417202</v>
      </c>
      <c r="W35" s="86">
        <f>+AH21</f>
        <v>0.42788301351567432</v>
      </c>
      <c r="X35" s="86">
        <f>+AH22</f>
        <v>0.41525819425669491</v>
      </c>
      <c r="Y35" s="86"/>
      <c r="Z35" s="86"/>
      <c r="AA35" s="86">
        <f>+AG25</f>
        <v>0.43431542638172482</v>
      </c>
      <c r="AB35" s="86">
        <f>+AH26</f>
        <v>0.42624625111148001</v>
      </c>
      <c r="AC35" s="86">
        <f>+AH27</f>
        <v>0.42316449127199657</v>
      </c>
      <c r="AF35" s="86">
        <f>AVERAGE(AB35:AD35)</f>
        <v>0.42470537119173829</v>
      </c>
      <c r="AG35" s="86">
        <f>AVERAGE(P35:R35)</f>
        <v>0.40483183041218868</v>
      </c>
    </row>
    <row r="36" spans="1:33">
      <c r="A36" s="11">
        <v>202110</v>
      </c>
      <c r="B36" s="11" t="s">
        <v>9</v>
      </c>
      <c r="C36" s="11" t="s">
        <v>5</v>
      </c>
      <c r="D36" s="11">
        <v>1507663</v>
      </c>
      <c r="F36" s="89" t="s">
        <v>38</v>
      </c>
      <c r="G36" s="89"/>
      <c r="H36" s="86"/>
      <c r="I36" s="86"/>
      <c r="S36" s="93">
        <v>0.41199999999999998</v>
      </c>
      <c r="T36" s="93">
        <v>0.41359788559918798</v>
      </c>
      <c r="U36" s="93">
        <v>0.417046303995943</v>
      </c>
      <c r="V36" s="93">
        <v>0.42049472239269797</v>
      </c>
      <c r="W36" s="93">
        <v>0.423943140789453</v>
      </c>
      <c r="X36" s="93">
        <v>0.42739155918620803</v>
      </c>
      <c r="Y36" s="93">
        <v>0.430839977582963</v>
      </c>
      <c r="Z36" s="93">
        <v>0.43428839597971802</v>
      </c>
      <c r="AA36" s="93">
        <v>0.43773681437647299</v>
      </c>
      <c r="AB36" s="93">
        <v>0.44118523277322802</v>
      </c>
      <c r="AC36" s="93">
        <v>0.44463365116998299</v>
      </c>
      <c r="AD36" s="93">
        <v>0.44808206956673802</v>
      </c>
      <c r="AF36" s="86">
        <f>AVERAGE(AB36:AD36)</f>
        <v>0.44463365116998305</v>
      </c>
    </row>
    <row r="37" spans="1:33">
      <c r="A37" s="11">
        <v>202110</v>
      </c>
      <c r="B37" s="11" t="s">
        <v>10</v>
      </c>
      <c r="C37" s="11" t="s">
        <v>5</v>
      </c>
      <c r="D37" s="11">
        <v>855022</v>
      </c>
      <c r="F37" s="94" t="s">
        <v>39</v>
      </c>
      <c r="G37" s="89"/>
      <c r="H37" s="86"/>
      <c r="I37" s="86"/>
      <c r="S37" s="95">
        <f>+(S35-S36)*10000</f>
        <v>28.557227596869296</v>
      </c>
      <c r="T37" s="95">
        <f t="shared" ref="T37:W37" si="30">+(T35-T36)*10000</f>
        <v>11.85604892228298</v>
      </c>
      <c r="U37" s="95">
        <f t="shared" si="30"/>
        <v>53.246580337545367</v>
      </c>
      <c r="V37" s="95">
        <f t="shared" si="30"/>
        <v>48.01472949022223</v>
      </c>
      <c r="W37" s="95">
        <f t="shared" si="30"/>
        <v>39.398727262213164</v>
      </c>
      <c r="X37" s="95">
        <f>+(X35-X36)*10000</f>
        <v>-121.33364929513112</v>
      </c>
      <c r="AA37" s="95">
        <f>+(AA35-AA36)*10000</f>
        <v>-34.213879947481708</v>
      </c>
      <c r="AB37" s="95">
        <f>+(AB35-AB36)*10000</f>
        <v>-149.38981661748008</v>
      </c>
      <c r="AC37" s="95">
        <f>+(AC35-AC36)*10000</f>
        <v>-214.69159897986424</v>
      </c>
      <c r="AF37" s="86">
        <f>+(AF35-AF36)</f>
        <v>-1.9928279978244756E-2</v>
      </c>
    </row>
    <row r="38" spans="1:33">
      <c r="A38" s="11">
        <v>202111</v>
      </c>
      <c r="B38" s="11" t="s">
        <v>7</v>
      </c>
      <c r="C38" s="11" t="s">
        <v>5</v>
      </c>
      <c r="D38" s="11">
        <v>2562601</v>
      </c>
      <c r="F38" s="89" t="s">
        <v>40</v>
      </c>
      <c r="G38" s="89"/>
      <c r="H38" s="86"/>
      <c r="I38" s="86"/>
      <c r="S38" s="95">
        <f>(S35-G35)*10000</f>
        <v>449.22054875548622</v>
      </c>
      <c r="T38" s="95">
        <f t="shared" ref="T38:X38" si="31">(T35-H35)*10000</f>
        <v>425.81588589557128</v>
      </c>
      <c r="U38" s="95">
        <f t="shared" si="31"/>
        <v>382.06784896394674</v>
      </c>
      <c r="V38" s="95">
        <f t="shared" si="31"/>
        <v>463.68197761642085</v>
      </c>
      <c r="W38" s="95">
        <f t="shared" si="31"/>
        <v>474.07871676896139</v>
      </c>
      <c r="X38" s="95">
        <f t="shared" si="31"/>
        <v>358.41377303180263</v>
      </c>
      <c r="AA38" s="95">
        <f t="shared" ref="AA38:AC38" si="32">(AA35-O35)*10000</f>
        <v>333.10213958675229</v>
      </c>
      <c r="AB38" s="95">
        <f t="shared" si="32"/>
        <v>235.77469100175441</v>
      </c>
      <c r="AC38" s="95">
        <f t="shared" si="32"/>
        <v>173.15101418113764</v>
      </c>
      <c r="AF38" s="2">
        <f>+AF37*10000</f>
        <v>-199.28279978244757</v>
      </c>
      <c r="AG38" s="2">
        <f>+(AF35-AG35)*10000</f>
        <v>198.73540779549614</v>
      </c>
    </row>
    <row r="39" spans="1:33">
      <c r="A39" s="11">
        <v>202111</v>
      </c>
      <c r="B39" s="11" t="s">
        <v>9</v>
      </c>
      <c r="C39" s="11" t="s">
        <v>5</v>
      </c>
      <c r="D39" s="11">
        <v>1764268</v>
      </c>
      <c r="F39" s="11"/>
      <c r="G39" s="90"/>
      <c r="H39" s="88"/>
      <c r="I39" s="88"/>
      <c r="J39" s="88"/>
      <c r="K39" s="89"/>
      <c r="L39" s="89"/>
      <c r="M39" s="89"/>
      <c r="N39" s="89"/>
      <c r="O39" s="86"/>
      <c r="P39" s="90"/>
      <c r="Q39" s="88"/>
      <c r="R39" s="88"/>
      <c r="S39" s="88"/>
      <c r="T39" s="89"/>
      <c r="U39" s="89"/>
      <c r="V39" s="89"/>
      <c r="W39" s="86"/>
      <c r="X39" s="86"/>
    </row>
    <row r="40" spans="1:33">
      <c r="A40" s="11">
        <v>202111</v>
      </c>
      <c r="B40" s="11" t="s">
        <v>10</v>
      </c>
      <c r="C40" s="11" t="s">
        <v>5</v>
      </c>
      <c r="D40" s="11">
        <v>1062048</v>
      </c>
      <c r="F40" s="11"/>
      <c r="G40" s="90"/>
      <c r="H40" s="88"/>
      <c r="I40" s="88"/>
      <c r="J40" s="88"/>
      <c r="K40" s="89"/>
      <c r="L40" s="89"/>
      <c r="M40" s="89"/>
      <c r="N40" s="89"/>
      <c r="O40" s="86"/>
      <c r="P40" s="90"/>
      <c r="Q40" s="88"/>
      <c r="R40" s="88"/>
      <c r="S40" s="88"/>
      <c r="T40" s="89"/>
      <c r="U40" s="89"/>
      <c r="V40" s="89"/>
      <c r="W40" s="86"/>
      <c r="X40" s="86"/>
    </row>
    <row r="41" spans="1:33">
      <c r="A41" s="11">
        <v>202112</v>
      </c>
      <c r="B41" s="11" t="s">
        <v>7</v>
      </c>
      <c r="C41" s="11" t="s">
        <v>5</v>
      </c>
      <c r="D41" s="11">
        <v>2667819</v>
      </c>
      <c r="F41" s="11"/>
      <c r="G41" s="90"/>
      <c r="H41" s="88"/>
      <c r="I41" s="88"/>
      <c r="J41" s="88"/>
      <c r="K41" s="89"/>
      <c r="L41" s="89"/>
      <c r="M41" s="89"/>
      <c r="N41" s="89"/>
      <c r="O41" s="86"/>
      <c r="P41" s="90"/>
      <c r="Q41" s="88"/>
      <c r="R41" s="88"/>
      <c r="S41" s="88"/>
      <c r="T41" s="89"/>
      <c r="U41" s="89"/>
      <c r="V41" s="89"/>
      <c r="W41" s="86"/>
      <c r="X41" s="86"/>
    </row>
    <row r="42" spans="1:33">
      <c r="A42" s="11">
        <v>202112</v>
      </c>
      <c r="B42" s="11" t="s">
        <v>9</v>
      </c>
      <c r="C42" s="11" t="s">
        <v>5</v>
      </c>
      <c r="D42" s="11">
        <v>1794461</v>
      </c>
    </row>
    <row r="43" spans="1:33">
      <c r="A43" s="11">
        <v>202112</v>
      </c>
      <c r="B43" s="11" t="s">
        <v>10</v>
      </c>
      <c r="C43" s="11" t="s">
        <v>5</v>
      </c>
      <c r="D43" s="11">
        <v>1030623</v>
      </c>
    </row>
    <row r="44" spans="1:33">
      <c r="A44" s="11">
        <v>202201</v>
      </c>
      <c r="B44" s="11" t="s">
        <v>7</v>
      </c>
      <c r="C44" s="11" t="s">
        <v>5</v>
      </c>
      <c r="D44" s="11">
        <v>2426066</v>
      </c>
    </row>
    <row r="45" spans="1:33">
      <c r="A45" s="11">
        <v>202201</v>
      </c>
      <c r="B45" s="11" t="s">
        <v>9</v>
      </c>
      <c r="C45" s="11" t="s">
        <v>5</v>
      </c>
      <c r="D45" s="11">
        <v>1838406</v>
      </c>
    </row>
    <row r="46" spans="1:33">
      <c r="A46" s="11">
        <v>202201</v>
      </c>
      <c r="B46" s="11" t="s">
        <v>10</v>
      </c>
      <c r="C46" s="11" t="s">
        <v>5</v>
      </c>
      <c r="D46" s="11">
        <v>1021430</v>
      </c>
    </row>
    <row r="47" spans="1:33">
      <c r="A47" s="11">
        <v>202011</v>
      </c>
      <c r="B47" s="11" t="s">
        <v>7</v>
      </c>
      <c r="C47" s="11" t="s">
        <v>4</v>
      </c>
      <c r="D47" s="11">
        <v>6123272</v>
      </c>
    </row>
    <row r="48" spans="1:33">
      <c r="A48" s="11">
        <v>202011</v>
      </c>
      <c r="B48" s="11" t="s">
        <v>9</v>
      </c>
      <c r="C48" s="11" t="s">
        <v>4</v>
      </c>
      <c r="D48" s="11">
        <v>3705710</v>
      </c>
    </row>
    <row r="49" spans="1:4">
      <c r="A49" s="11">
        <v>202011</v>
      </c>
      <c r="B49" s="11" t="s">
        <v>10</v>
      </c>
      <c r="C49" s="11" t="s">
        <v>4</v>
      </c>
      <c r="D49" s="11">
        <v>2681121</v>
      </c>
    </row>
    <row r="50" spans="1:4">
      <c r="A50" s="11">
        <v>202012</v>
      </c>
      <c r="B50" s="11" t="s">
        <v>7</v>
      </c>
      <c r="C50" s="11" t="s">
        <v>4</v>
      </c>
      <c r="D50" s="11">
        <v>5486511</v>
      </c>
    </row>
    <row r="51" spans="1:4">
      <c r="A51" s="11">
        <v>202012</v>
      </c>
      <c r="B51" s="11" t="s">
        <v>9</v>
      </c>
      <c r="C51" s="11" t="s">
        <v>4</v>
      </c>
      <c r="D51" s="11">
        <v>3845166</v>
      </c>
    </row>
    <row r="52" spans="1:4">
      <c r="A52" s="11">
        <v>202012</v>
      </c>
      <c r="B52" s="11" t="s">
        <v>10</v>
      </c>
      <c r="C52" s="11" t="s">
        <v>4</v>
      </c>
      <c r="D52" s="11">
        <v>2205037</v>
      </c>
    </row>
    <row r="53" spans="1:4">
      <c r="A53" s="11">
        <v>202101</v>
      </c>
      <c r="B53" s="11" t="s">
        <v>7</v>
      </c>
      <c r="C53" s="11" t="s">
        <v>4</v>
      </c>
      <c r="D53" s="11">
        <v>6950674</v>
      </c>
    </row>
    <row r="54" spans="1:4">
      <c r="A54" s="11">
        <v>202101</v>
      </c>
      <c r="B54" s="11" t="s">
        <v>9</v>
      </c>
      <c r="C54" s="11" t="s">
        <v>4</v>
      </c>
      <c r="D54" s="11">
        <v>3748095</v>
      </c>
    </row>
    <row r="55" spans="1:4">
      <c r="A55" s="11">
        <v>202101</v>
      </c>
      <c r="B55" s="11" t="s">
        <v>10</v>
      </c>
      <c r="C55" s="11" t="s">
        <v>4</v>
      </c>
      <c r="D55" s="11">
        <v>1986841</v>
      </c>
    </row>
    <row r="56" spans="1:4">
      <c r="A56" s="11">
        <v>202102</v>
      </c>
      <c r="B56" s="11" t="s">
        <v>7</v>
      </c>
      <c r="C56" s="11" t="s">
        <v>4</v>
      </c>
      <c r="D56" s="11">
        <v>6590551</v>
      </c>
    </row>
    <row r="57" spans="1:4">
      <c r="A57" s="11">
        <v>202102</v>
      </c>
      <c r="B57" s="11" t="s">
        <v>9</v>
      </c>
      <c r="C57" s="11" t="s">
        <v>4</v>
      </c>
      <c r="D57" s="11">
        <v>3347028</v>
      </c>
    </row>
    <row r="58" spans="1:4">
      <c r="A58" s="11">
        <v>202102</v>
      </c>
      <c r="B58" s="11" t="s">
        <v>10</v>
      </c>
      <c r="C58" s="11" t="s">
        <v>4</v>
      </c>
      <c r="D58" s="11">
        <v>1717217</v>
      </c>
    </row>
    <row r="59" spans="1:4">
      <c r="A59" s="11">
        <v>202103</v>
      </c>
      <c r="B59" s="11" t="s">
        <v>7</v>
      </c>
      <c r="C59" s="11" t="s">
        <v>4</v>
      </c>
      <c r="D59" s="11">
        <v>6742986</v>
      </c>
    </row>
    <row r="60" spans="1:4">
      <c r="A60" s="11">
        <v>202103</v>
      </c>
      <c r="B60" s="11" t="s">
        <v>9</v>
      </c>
      <c r="C60" s="11" t="s">
        <v>4</v>
      </c>
      <c r="D60" s="11">
        <v>3545743</v>
      </c>
    </row>
    <row r="61" spans="1:4">
      <c r="A61" s="11">
        <v>202103</v>
      </c>
      <c r="B61" s="11" t="s">
        <v>10</v>
      </c>
      <c r="C61" s="11" t="s">
        <v>4</v>
      </c>
      <c r="D61" s="11">
        <v>1990556</v>
      </c>
    </row>
    <row r="62" spans="1:4">
      <c r="A62" s="11">
        <v>202104</v>
      </c>
      <c r="B62" s="11" t="s">
        <v>7</v>
      </c>
      <c r="C62" s="11" t="s">
        <v>4</v>
      </c>
      <c r="D62" s="11">
        <v>6719584</v>
      </c>
    </row>
    <row r="63" spans="1:4">
      <c r="A63" s="11">
        <v>202104</v>
      </c>
      <c r="B63" s="11" t="s">
        <v>9</v>
      </c>
      <c r="C63" s="11" t="s">
        <v>4</v>
      </c>
      <c r="D63" s="11">
        <v>3269044</v>
      </c>
    </row>
    <row r="64" spans="1:4">
      <c r="A64" s="11">
        <v>202104</v>
      </c>
      <c r="B64" s="11" t="s">
        <v>10</v>
      </c>
      <c r="C64" s="11" t="s">
        <v>4</v>
      </c>
      <c r="D64" s="11">
        <v>1556866</v>
      </c>
    </row>
    <row r="65" spans="1:4">
      <c r="A65" s="11">
        <v>202105</v>
      </c>
      <c r="B65" s="11" t="s">
        <v>7</v>
      </c>
      <c r="C65" s="11" t="s">
        <v>4</v>
      </c>
      <c r="D65" s="11">
        <v>6692524</v>
      </c>
    </row>
    <row r="66" spans="1:4">
      <c r="A66" s="11">
        <v>202105</v>
      </c>
      <c r="B66" s="11" t="s">
        <v>9</v>
      </c>
      <c r="C66" s="11" t="s">
        <v>4</v>
      </c>
      <c r="D66" s="11">
        <v>3293610</v>
      </c>
    </row>
    <row r="67" spans="1:4">
      <c r="A67" s="11">
        <v>202105</v>
      </c>
      <c r="B67" s="11" t="s">
        <v>10</v>
      </c>
      <c r="C67" s="11" t="s">
        <v>4</v>
      </c>
      <c r="D67" s="11">
        <v>1446694</v>
      </c>
    </row>
    <row r="68" spans="1:4">
      <c r="A68" s="11">
        <v>202106</v>
      </c>
      <c r="B68" s="11" t="s">
        <v>7</v>
      </c>
      <c r="C68" s="11" t="s">
        <v>4</v>
      </c>
      <c r="D68" s="11">
        <v>6733570</v>
      </c>
    </row>
    <row r="69" spans="1:4">
      <c r="A69" s="11">
        <v>202106</v>
      </c>
      <c r="B69" s="11" t="s">
        <v>9</v>
      </c>
      <c r="C69" s="11" t="s">
        <v>4</v>
      </c>
      <c r="D69" s="11">
        <v>3134394</v>
      </c>
    </row>
    <row r="70" spans="1:4">
      <c r="A70" s="11">
        <v>202106</v>
      </c>
      <c r="B70" s="11" t="s">
        <v>10</v>
      </c>
      <c r="C70" s="11" t="s">
        <v>4</v>
      </c>
      <c r="D70" s="11">
        <v>1496622</v>
      </c>
    </row>
    <row r="71" spans="1:4">
      <c r="A71" s="11">
        <v>202107</v>
      </c>
      <c r="B71" s="11" t="s">
        <v>7</v>
      </c>
      <c r="C71" s="11" t="s">
        <v>4</v>
      </c>
      <c r="D71" s="11">
        <v>6480000</v>
      </c>
    </row>
    <row r="72" spans="1:4">
      <c r="A72" s="11">
        <v>202107</v>
      </c>
      <c r="B72" s="11" t="s">
        <v>9</v>
      </c>
      <c r="C72" s="11" t="s">
        <v>4</v>
      </c>
      <c r="D72" s="11">
        <v>3259970</v>
      </c>
    </row>
    <row r="73" spans="1:4">
      <c r="A73" s="11">
        <v>202107</v>
      </c>
      <c r="B73" s="11" t="s">
        <v>10</v>
      </c>
      <c r="C73" s="11" t="s">
        <v>4</v>
      </c>
      <c r="D73" s="11">
        <v>1605528</v>
      </c>
    </row>
    <row r="74" spans="1:4">
      <c r="A74" s="11">
        <v>202108</v>
      </c>
      <c r="B74" s="11" t="s">
        <v>7</v>
      </c>
      <c r="C74" s="11" t="s">
        <v>4</v>
      </c>
      <c r="D74" s="11">
        <v>6937760</v>
      </c>
    </row>
    <row r="75" spans="1:4">
      <c r="A75" s="11">
        <v>202108</v>
      </c>
      <c r="B75" s="11" t="s">
        <v>9</v>
      </c>
      <c r="C75" s="11" t="s">
        <v>4</v>
      </c>
      <c r="D75" s="11">
        <v>3325870</v>
      </c>
    </row>
    <row r="76" spans="1:4">
      <c r="A76" s="11">
        <v>202108</v>
      </c>
      <c r="B76" s="11" t="s">
        <v>10</v>
      </c>
      <c r="C76" s="11" t="s">
        <v>4</v>
      </c>
      <c r="D76" s="11">
        <v>1710639</v>
      </c>
    </row>
    <row r="77" spans="1:4">
      <c r="A77" s="11">
        <v>202109</v>
      </c>
      <c r="B77" s="11" t="s">
        <v>7</v>
      </c>
      <c r="C77" s="11" t="s">
        <v>4</v>
      </c>
      <c r="D77" s="11">
        <v>7137589</v>
      </c>
    </row>
    <row r="78" spans="1:4">
      <c r="A78" s="11">
        <v>202109</v>
      </c>
      <c r="B78" s="11" t="s">
        <v>9</v>
      </c>
      <c r="C78" s="11" t="s">
        <v>4</v>
      </c>
      <c r="D78" s="11">
        <v>3467527</v>
      </c>
    </row>
    <row r="79" spans="1:4">
      <c r="A79" s="11">
        <v>202109</v>
      </c>
      <c r="B79" s="11" t="s">
        <v>10</v>
      </c>
      <c r="C79" s="11" t="s">
        <v>4</v>
      </c>
      <c r="D79" s="11">
        <v>1880497</v>
      </c>
    </row>
    <row r="80" spans="1:4">
      <c r="A80" s="11">
        <v>202110</v>
      </c>
      <c r="B80" s="11" t="s">
        <v>7</v>
      </c>
      <c r="C80" s="11" t="s">
        <v>4</v>
      </c>
      <c r="D80" s="11">
        <v>6606842</v>
      </c>
    </row>
    <row r="81" spans="1:4">
      <c r="A81" s="11">
        <v>202110</v>
      </c>
      <c r="B81" s="11" t="s">
        <v>9</v>
      </c>
      <c r="C81" s="11" t="s">
        <v>4</v>
      </c>
      <c r="D81" s="11">
        <v>2931297</v>
      </c>
    </row>
    <row r="82" spans="1:4">
      <c r="A82" s="11">
        <v>202110</v>
      </c>
      <c r="B82" s="11" t="s">
        <v>10</v>
      </c>
      <c r="C82" s="11" t="s">
        <v>4</v>
      </c>
      <c r="D82" s="11">
        <v>1672811</v>
      </c>
    </row>
    <row r="83" spans="1:4">
      <c r="A83" s="11">
        <v>202111</v>
      </c>
      <c r="B83" s="11" t="s">
        <v>7</v>
      </c>
      <c r="C83" s="11" t="s">
        <v>4</v>
      </c>
      <c r="D83" s="11">
        <v>6917848</v>
      </c>
    </row>
    <row r="84" spans="1:4">
      <c r="A84" s="11">
        <v>202111</v>
      </c>
      <c r="B84" s="11" t="s">
        <v>9</v>
      </c>
      <c r="C84" s="11" t="s">
        <v>4</v>
      </c>
      <c r="D84" s="11">
        <v>3421752</v>
      </c>
    </row>
    <row r="85" spans="1:4">
      <c r="A85" s="11">
        <v>202111</v>
      </c>
      <c r="B85" s="11" t="s">
        <v>10</v>
      </c>
      <c r="C85" s="11" t="s">
        <v>4</v>
      </c>
      <c r="D85" s="11">
        <v>1921040</v>
      </c>
    </row>
    <row r="86" spans="1:4">
      <c r="A86" s="11">
        <v>202112</v>
      </c>
      <c r="B86" s="11" t="s">
        <v>7</v>
      </c>
      <c r="C86" s="11" t="s">
        <v>4</v>
      </c>
      <c r="D86" s="11">
        <v>7254272</v>
      </c>
    </row>
    <row r="87" spans="1:4">
      <c r="A87" s="11">
        <v>202112</v>
      </c>
      <c r="B87" s="11" t="s">
        <v>9</v>
      </c>
      <c r="C87" s="11" t="s">
        <v>4</v>
      </c>
      <c r="D87" s="11">
        <v>3443529</v>
      </c>
    </row>
    <row r="88" spans="1:4">
      <c r="A88" s="11">
        <v>202112</v>
      </c>
      <c r="B88" s="11" t="s">
        <v>10</v>
      </c>
      <c r="C88" s="11" t="s">
        <v>4</v>
      </c>
      <c r="D88" s="11">
        <v>1823745</v>
      </c>
    </row>
    <row r="89" spans="1:4">
      <c r="A89" s="11">
        <v>202201</v>
      </c>
      <c r="B89" s="11" t="s">
        <v>7</v>
      </c>
      <c r="C89" s="11" t="s">
        <v>4</v>
      </c>
      <c r="D89" s="11">
        <v>7225625</v>
      </c>
    </row>
    <row r="90" spans="1:4">
      <c r="A90" s="11">
        <v>202201</v>
      </c>
      <c r="B90" s="11" t="s">
        <v>9</v>
      </c>
      <c r="C90" s="11" t="s">
        <v>4</v>
      </c>
      <c r="D90" s="11">
        <v>3321933</v>
      </c>
    </row>
    <row r="91" spans="1:4">
      <c r="A91" s="11">
        <v>202201</v>
      </c>
      <c r="B91" s="11" t="s">
        <v>10</v>
      </c>
      <c r="C91" s="11" t="s">
        <v>4</v>
      </c>
      <c r="D91" s="11">
        <v>1645520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7692-ECDF-40DC-90FE-9BD023F9D582}">
  <sheetPr>
    <tabColor rgb="FF92D050"/>
  </sheetPr>
  <dimension ref="A1:BV59"/>
  <sheetViews>
    <sheetView zoomScale="80" zoomScaleNormal="80" workbookViewId="0">
      <selection activeCell="AC38" sqref="AC38"/>
    </sheetView>
  </sheetViews>
  <sheetFormatPr defaultColWidth="8.85546875" defaultRowHeight="12"/>
  <cols>
    <col min="1" max="1" width="8.85546875" style="97"/>
    <col min="2" max="2" width="18.28515625" style="97" customWidth="1"/>
    <col min="3" max="3" width="14.85546875" style="97" customWidth="1"/>
    <col min="4" max="4" width="12.42578125" style="97" customWidth="1"/>
    <col min="5" max="5" width="13.28515625" style="97" customWidth="1"/>
    <col min="6" max="17" width="11" style="97" customWidth="1"/>
    <col min="18" max="19" width="11" style="97" bestFit="1" customWidth="1"/>
    <col min="20" max="20" width="12.42578125" style="97" customWidth="1"/>
    <col min="21" max="22" width="12.7109375" style="97" bestFit="1" customWidth="1"/>
    <col min="23" max="23" width="12.7109375" style="97" customWidth="1"/>
    <col min="24" max="24" width="12.7109375" style="97" bestFit="1" customWidth="1"/>
    <col min="25" max="25" width="11" style="97" customWidth="1"/>
    <col min="26" max="30" width="12.7109375" style="97" bestFit="1" customWidth="1"/>
    <col min="31" max="31" width="12" style="97" customWidth="1"/>
    <col min="32" max="65" width="12.7109375" style="97" bestFit="1" customWidth="1"/>
    <col min="66" max="16384" width="8.85546875" style="97"/>
  </cols>
  <sheetData>
    <row r="1" spans="1:74" ht="15">
      <c r="A1" s="96" t="s">
        <v>41</v>
      </c>
      <c r="D1" s="98"/>
      <c r="E1" s="98"/>
      <c r="F1" s="99"/>
      <c r="AB1" s="96" t="s">
        <v>41</v>
      </c>
      <c r="AE1" s="97" t="s">
        <v>42</v>
      </c>
    </row>
    <row r="2" spans="1:74">
      <c r="C2" s="98"/>
      <c r="D2" s="98"/>
      <c r="E2" s="99"/>
      <c r="G2" s="136" t="s">
        <v>43</v>
      </c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</row>
    <row r="3" spans="1:74">
      <c r="A3" s="100" t="s">
        <v>44</v>
      </c>
      <c r="C3" s="101" t="s">
        <v>45</v>
      </c>
      <c r="D3" s="102" t="s">
        <v>46</v>
      </c>
      <c r="E3" s="102" t="s">
        <v>47</v>
      </c>
      <c r="F3" s="102" t="s">
        <v>48</v>
      </c>
      <c r="G3" s="102" t="s">
        <v>49</v>
      </c>
      <c r="H3" s="102" t="s">
        <v>50</v>
      </c>
      <c r="I3" s="102" t="s">
        <v>51</v>
      </c>
      <c r="J3" s="102" t="s">
        <v>52</v>
      </c>
      <c r="K3" s="102" t="s">
        <v>53</v>
      </c>
      <c r="L3" s="103">
        <v>44620</v>
      </c>
      <c r="M3" s="104" t="s">
        <v>54</v>
      </c>
      <c r="N3" s="104" t="s">
        <v>55</v>
      </c>
      <c r="O3" s="104" t="s">
        <v>56</v>
      </c>
      <c r="P3" s="104" t="s">
        <v>57</v>
      </c>
      <c r="Q3" s="104" t="s">
        <v>58</v>
      </c>
      <c r="R3" s="104" t="s">
        <v>59</v>
      </c>
      <c r="S3" s="104" t="s">
        <v>60</v>
      </c>
      <c r="T3" s="104" t="s">
        <v>61</v>
      </c>
      <c r="U3" s="104" t="s">
        <v>62</v>
      </c>
      <c r="V3" s="104" t="s">
        <v>63</v>
      </c>
      <c r="W3" s="104" t="s">
        <v>64</v>
      </c>
      <c r="X3" s="104" t="s">
        <v>65</v>
      </c>
      <c r="Y3" s="104" t="s">
        <v>66</v>
      </c>
      <c r="Z3" s="104" t="s">
        <v>67</v>
      </c>
      <c r="AA3" s="104" t="s">
        <v>68</v>
      </c>
      <c r="AB3" s="104" t="s">
        <v>69</v>
      </c>
      <c r="AC3" s="104"/>
      <c r="AD3" s="104" t="s">
        <v>70</v>
      </c>
      <c r="AE3" s="104" t="s">
        <v>71</v>
      </c>
      <c r="AF3" s="104" t="s">
        <v>72</v>
      </c>
      <c r="AG3" s="104" t="s">
        <v>73</v>
      </c>
      <c r="AH3" s="104" t="s">
        <v>74</v>
      </c>
      <c r="AI3" s="104" t="s">
        <v>75</v>
      </c>
      <c r="AJ3" s="104" t="s">
        <v>76</v>
      </c>
      <c r="AK3" s="104" t="s">
        <v>77</v>
      </c>
      <c r="AL3" s="104" t="s">
        <v>78</v>
      </c>
      <c r="AM3" s="104" t="s">
        <v>79</v>
      </c>
      <c r="AN3" s="104" t="s">
        <v>80</v>
      </c>
      <c r="AO3" s="104" t="s">
        <v>81</v>
      </c>
      <c r="AP3" s="104" t="s">
        <v>82</v>
      </c>
      <c r="AQ3" s="104" t="s">
        <v>83</v>
      </c>
      <c r="AR3" s="104" t="s">
        <v>84</v>
      </c>
      <c r="AS3" s="104" t="s">
        <v>85</v>
      </c>
      <c r="AT3" s="104" t="s">
        <v>86</v>
      </c>
      <c r="AU3" s="104" t="s">
        <v>87</v>
      </c>
      <c r="AV3" s="104" t="s">
        <v>88</v>
      </c>
      <c r="AW3" s="104" t="s">
        <v>89</v>
      </c>
      <c r="AX3" s="104" t="s">
        <v>90</v>
      </c>
      <c r="AY3" s="104" t="s">
        <v>91</v>
      </c>
      <c r="AZ3" s="104" t="s">
        <v>92</v>
      </c>
      <c r="BA3" s="104" t="s">
        <v>93</v>
      </c>
      <c r="BB3" s="104" t="s">
        <v>94</v>
      </c>
      <c r="BC3" s="104" t="s">
        <v>95</v>
      </c>
      <c r="BD3" s="104" t="s">
        <v>96</v>
      </c>
      <c r="BE3" s="104" t="s">
        <v>97</v>
      </c>
      <c r="BF3" s="104" t="s">
        <v>98</v>
      </c>
      <c r="BG3" s="104" t="s">
        <v>99</v>
      </c>
      <c r="BH3" s="104" t="s">
        <v>100</v>
      </c>
      <c r="BI3" s="104" t="s">
        <v>101</v>
      </c>
      <c r="BJ3" s="104" t="s">
        <v>102</v>
      </c>
      <c r="BK3" s="104" t="s">
        <v>103</v>
      </c>
      <c r="BL3" s="104" t="s">
        <v>104</v>
      </c>
      <c r="BM3" s="104" t="s">
        <v>105</v>
      </c>
      <c r="BN3" s="104" t="s">
        <v>106</v>
      </c>
      <c r="BO3" s="104" t="s">
        <v>107</v>
      </c>
      <c r="BP3" s="104" t="s">
        <v>108</v>
      </c>
      <c r="BQ3" s="104" t="s">
        <v>109</v>
      </c>
      <c r="BR3" s="104" t="s">
        <v>110</v>
      </c>
      <c r="BS3" s="104" t="s">
        <v>111</v>
      </c>
      <c r="BT3" s="104" t="s">
        <v>112</v>
      </c>
      <c r="BU3" s="104" t="s">
        <v>113</v>
      </c>
      <c r="BV3" s="104" t="s">
        <v>114</v>
      </c>
    </row>
    <row r="4" spans="1:74">
      <c r="A4" s="137" t="s">
        <v>115</v>
      </c>
      <c r="B4" s="105" t="s">
        <v>116</v>
      </c>
      <c r="C4" s="106">
        <v>24278525</v>
      </c>
      <c r="D4" s="107">
        <v>24254431</v>
      </c>
      <c r="E4" s="107">
        <v>24233209</v>
      </c>
      <c r="F4" s="107">
        <v>24205243</v>
      </c>
      <c r="G4" s="107">
        <v>24171419</v>
      </c>
      <c r="H4" s="107">
        <v>24146163</v>
      </c>
      <c r="I4" s="107">
        <v>24102222</v>
      </c>
      <c r="J4" s="107">
        <v>24065110</v>
      </c>
      <c r="K4" s="107">
        <v>24008045</v>
      </c>
      <c r="L4" s="107">
        <v>23946726</v>
      </c>
      <c r="M4" s="107">
        <v>23905936</v>
      </c>
      <c r="N4" s="108">
        <v>23874953</v>
      </c>
      <c r="O4" s="108">
        <v>23814950</v>
      </c>
      <c r="P4" s="108">
        <v>23755729</v>
      </c>
      <c r="Q4" s="108">
        <v>23695499</v>
      </c>
      <c r="R4" s="108">
        <v>23716173</v>
      </c>
      <c r="S4" s="108">
        <v>23663751</v>
      </c>
      <c r="T4" s="108">
        <v>23565406</v>
      </c>
      <c r="U4" s="108">
        <v>23673957</v>
      </c>
      <c r="V4" s="108">
        <v>23614739</v>
      </c>
      <c r="W4" s="108">
        <v>23545994</v>
      </c>
      <c r="X4" s="108">
        <v>23484595</v>
      </c>
      <c r="Y4" s="108">
        <v>23451575</v>
      </c>
      <c r="Z4" s="108">
        <v>23416336</v>
      </c>
      <c r="AA4" s="108">
        <v>23380945</v>
      </c>
      <c r="AB4" s="108">
        <v>23328582</v>
      </c>
      <c r="AC4" s="108"/>
      <c r="AD4" s="108">
        <v>23293316</v>
      </c>
      <c r="AE4" s="108">
        <v>23322420</v>
      </c>
      <c r="AF4" s="108">
        <v>23550018</v>
      </c>
      <c r="AG4" s="108">
        <v>23277525</v>
      </c>
      <c r="AH4" s="108">
        <v>23267936</v>
      </c>
      <c r="AI4" s="108">
        <v>23254837</v>
      </c>
      <c r="AJ4" s="108">
        <v>23246106</v>
      </c>
      <c r="AK4" s="108">
        <v>23240269</v>
      </c>
      <c r="AL4" s="108">
        <v>23274102</v>
      </c>
      <c r="AM4" s="108">
        <v>23334390</v>
      </c>
      <c r="AN4" s="108">
        <v>23397563</v>
      </c>
      <c r="AO4" s="108">
        <v>23432758</v>
      </c>
      <c r="AP4" s="108">
        <v>23481472</v>
      </c>
      <c r="AQ4" s="108">
        <v>23847079</v>
      </c>
      <c r="AR4" s="108">
        <v>23894231</v>
      </c>
      <c r="AS4" s="108">
        <v>23661564</v>
      </c>
      <c r="AT4" s="108">
        <v>23716059</v>
      </c>
      <c r="AU4" s="108">
        <v>23778559</v>
      </c>
      <c r="AV4" s="108">
        <v>23815755</v>
      </c>
      <c r="AW4" s="108">
        <v>23835670</v>
      </c>
      <c r="AX4" s="108">
        <v>23874055</v>
      </c>
      <c r="AY4" s="108">
        <v>23928791</v>
      </c>
      <c r="AZ4" s="108">
        <v>23995399</v>
      </c>
      <c r="BA4" s="108">
        <v>24036830</v>
      </c>
      <c r="BB4" s="108">
        <v>24115599</v>
      </c>
      <c r="BC4" s="108">
        <v>24383475</v>
      </c>
      <c r="BD4" s="108">
        <v>24394752</v>
      </c>
      <c r="BE4" s="108">
        <v>24159051</v>
      </c>
      <c r="BF4" s="108">
        <v>24173968</v>
      </c>
      <c r="BG4" s="108">
        <v>24186434</v>
      </c>
      <c r="BH4" s="108">
        <v>24216260</v>
      </c>
      <c r="BI4" s="108">
        <v>24248102</v>
      </c>
      <c r="BJ4" s="108">
        <v>24294231</v>
      </c>
      <c r="BK4" s="108">
        <v>24363028</v>
      </c>
      <c r="BL4" s="108">
        <v>24390884</v>
      </c>
      <c r="BM4" s="108">
        <v>24439051</v>
      </c>
      <c r="BN4" s="108">
        <v>24485443</v>
      </c>
      <c r="BO4" s="108">
        <v>24840583</v>
      </c>
      <c r="BP4" s="108">
        <v>24844412</v>
      </c>
      <c r="BQ4" s="108">
        <v>24574398</v>
      </c>
      <c r="BR4" s="108">
        <v>24591931</v>
      </c>
      <c r="BS4" s="108">
        <v>24426752</v>
      </c>
      <c r="BT4" s="108">
        <v>24271589</v>
      </c>
      <c r="BU4" s="108">
        <v>24100977</v>
      </c>
      <c r="BV4" s="108">
        <v>23958368</v>
      </c>
    </row>
    <row r="5" spans="1:74">
      <c r="A5" s="137"/>
      <c r="B5" s="105" t="s">
        <v>117</v>
      </c>
      <c r="C5" s="106">
        <v>23130186</v>
      </c>
      <c r="D5" s="107">
        <v>23090194</v>
      </c>
      <c r="E5" s="107">
        <v>23051341</v>
      </c>
      <c r="F5" s="107">
        <v>23005157</v>
      </c>
      <c r="G5" s="107">
        <v>22935423</v>
      </c>
      <c r="H5" s="107">
        <v>22898549</v>
      </c>
      <c r="I5" s="107">
        <v>22847856</v>
      </c>
      <c r="J5" s="107">
        <v>22790725</v>
      </c>
      <c r="K5" s="107">
        <v>22716258</v>
      </c>
      <c r="L5" s="107">
        <v>22613993</v>
      </c>
      <c r="M5" s="107">
        <v>22565835</v>
      </c>
      <c r="N5" s="108">
        <v>22526904</v>
      </c>
      <c r="O5" s="108">
        <v>22429164</v>
      </c>
      <c r="P5" s="108">
        <v>22368298</v>
      </c>
      <c r="Q5" s="108">
        <v>22265038</v>
      </c>
      <c r="R5" s="108">
        <v>22217555</v>
      </c>
      <c r="S5" s="108">
        <v>22089899</v>
      </c>
      <c r="T5" s="108">
        <v>21918904</v>
      </c>
      <c r="U5" s="108">
        <v>22065890</v>
      </c>
      <c r="V5" s="108">
        <v>21979976</v>
      </c>
      <c r="W5" s="108">
        <v>21881281</v>
      </c>
      <c r="X5" s="108">
        <v>21784597</v>
      </c>
      <c r="Y5" s="108">
        <v>21720391</v>
      </c>
      <c r="Z5" s="108">
        <v>21645454</v>
      </c>
      <c r="AA5" s="108">
        <v>21568675</v>
      </c>
      <c r="AB5" s="108">
        <v>21475843</v>
      </c>
      <c r="AC5" s="108"/>
      <c r="AD5" s="108">
        <v>21401098</v>
      </c>
      <c r="AE5" s="108">
        <v>21373264</v>
      </c>
      <c r="AF5" s="108">
        <v>21541065</v>
      </c>
      <c r="AG5" s="108">
        <v>21229111</v>
      </c>
      <c r="AH5" s="108">
        <v>21166920</v>
      </c>
      <c r="AI5" s="108">
        <v>21098392</v>
      </c>
      <c r="AJ5" s="108">
        <v>21048282</v>
      </c>
      <c r="AK5" s="108">
        <v>21000968</v>
      </c>
      <c r="AL5" s="108">
        <v>20982427</v>
      </c>
      <c r="AM5" s="108">
        <v>20978032</v>
      </c>
      <c r="AN5" s="108">
        <v>20973060</v>
      </c>
      <c r="AO5" s="108">
        <v>20951503</v>
      </c>
      <c r="AP5" s="108">
        <v>20913524</v>
      </c>
      <c r="AQ5" s="108">
        <v>21131033</v>
      </c>
      <c r="AR5" s="108">
        <v>20719743</v>
      </c>
      <c r="AS5" s="108">
        <v>20736554</v>
      </c>
      <c r="AT5" s="108">
        <v>20779332</v>
      </c>
      <c r="AU5" s="108">
        <v>20823604</v>
      </c>
      <c r="AV5" s="108">
        <v>20823328</v>
      </c>
      <c r="AW5" s="108">
        <v>20839442</v>
      </c>
      <c r="AX5" s="108">
        <v>20861512</v>
      </c>
      <c r="AY5" s="108">
        <v>20884796</v>
      </c>
      <c r="AZ5" s="108">
        <v>20945897</v>
      </c>
      <c r="BA5" s="108">
        <v>20967339</v>
      </c>
      <c r="BB5" s="108">
        <v>20979675</v>
      </c>
      <c r="BC5" s="108">
        <v>21002991</v>
      </c>
      <c r="BD5" s="108">
        <v>21023810</v>
      </c>
      <c r="BE5" s="108">
        <v>21055366</v>
      </c>
      <c r="BF5" s="108">
        <v>21065554</v>
      </c>
      <c r="BG5" s="108">
        <v>21080392</v>
      </c>
      <c r="BH5" s="108">
        <v>21097296</v>
      </c>
      <c r="BI5" s="108">
        <v>21103676</v>
      </c>
      <c r="BJ5" s="108">
        <v>21129558</v>
      </c>
      <c r="BK5" s="108">
        <v>21164945</v>
      </c>
      <c r="BL5" s="108">
        <v>21178259</v>
      </c>
      <c r="BM5" s="108">
        <v>21208152</v>
      </c>
      <c r="BN5" s="108">
        <v>21236159</v>
      </c>
      <c r="BO5" s="108">
        <v>21257776</v>
      </c>
      <c r="BP5" s="108">
        <v>21261906</v>
      </c>
      <c r="BQ5" s="108">
        <v>21260346</v>
      </c>
      <c r="BR5" s="108">
        <v>21255623</v>
      </c>
      <c r="BS5" s="108">
        <v>21116544</v>
      </c>
      <c r="BT5" s="108">
        <v>20972989</v>
      </c>
      <c r="BU5" s="108">
        <v>20818687</v>
      </c>
      <c r="BV5" s="108">
        <v>20682125</v>
      </c>
    </row>
    <row r="6" spans="1:74">
      <c r="A6" s="137"/>
      <c r="B6" s="105" t="s">
        <v>118</v>
      </c>
      <c r="C6" s="109">
        <v>0.95270145117959182</v>
      </c>
      <c r="D6" s="110">
        <v>0.95199899762645435</v>
      </c>
      <c r="E6" s="110">
        <v>0.95122940589502614</v>
      </c>
      <c r="F6" s="110">
        <v>0.95042041098286023</v>
      </c>
      <c r="G6" s="110">
        <v>0.94886539346324683</v>
      </c>
      <c r="H6" s="110">
        <v>0.94833075549104839</v>
      </c>
      <c r="I6" s="110">
        <v>0.94795641663245822</v>
      </c>
      <c r="J6" s="110">
        <v>0.94704428942980112</v>
      </c>
      <c r="K6" s="110">
        <v>0.94619357802769866</v>
      </c>
      <c r="L6" s="110">
        <v>0.94434592018967434</v>
      </c>
      <c r="M6" s="110">
        <v>0.9439427512898888</v>
      </c>
      <c r="N6" s="111">
        <v>0.94353710350759645</v>
      </c>
      <c r="O6" s="111">
        <v>0.9418102494441517</v>
      </c>
      <c r="P6" s="111">
        <v>0.94159594092018817</v>
      </c>
      <c r="Q6" s="111">
        <v>0.93963153086584084</v>
      </c>
      <c r="R6" s="111">
        <v>0.93681029397112259</v>
      </c>
      <c r="S6" s="111">
        <v>0.93349101754831687</v>
      </c>
      <c r="T6" s="111">
        <v>0.93013054814332496</v>
      </c>
      <c r="U6" s="111">
        <v>0.93207443098760379</v>
      </c>
      <c r="V6" s="111">
        <v>0.93077361557965976</v>
      </c>
      <c r="W6" s="111">
        <v>0.9292995233074467</v>
      </c>
      <c r="X6" s="111">
        <v>0.92761220706595116</v>
      </c>
      <c r="Y6" s="111">
        <v>0.9261804804154945</v>
      </c>
      <c r="Z6" s="111">
        <v>0.92437407799409776</v>
      </c>
      <c r="AA6" s="111">
        <v>0.92248944599972327</v>
      </c>
      <c r="AB6" s="111">
        <v>0.92058072796709201</v>
      </c>
      <c r="AC6" s="111"/>
      <c r="AD6" s="111">
        <v>0.91876562358060143</v>
      </c>
      <c r="AE6" s="111">
        <v>0.91642565394157205</v>
      </c>
      <c r="AF6" s="111">
        <v>0.91469420532926982</v>
      </c>
      <c r="AG6" s="111">
        <v>0.91200035227112852</v>
      </c>
      <c r="AH6" s="111">
        <v>0.90970337893313791</v>
      </c>
      <c r="AI6" s="111">
        <v>0.90726896946213809</v>
      </c>
      <c r="AJ6" s="111">
        <v>0.90545410057065046</v>
      </c>
      <c r="AK6" s="111">
        <v>0.90364565057314961</v>
      </c>
      <c r="AL6" s="111">
        <v>0.90153540617807726</v>
      </c>
      <c r="AM6" s="111">
        <v>0.89901780162241229</v>
      </c>
      <c r="AN6" s="111">
        <v>0.89637796893633748</v>
      </c>
      <c r="AO6" s="111">
        <v>0.89411169611362007</v>
      </c>
      <c r="AP6" s="111">
        <v>0.89063939432757877</v>
      </c>
      <c r="AQ6" s="111">
        <v>0.88610571550503103</v>
      </c>
      <c r="AR6" s="111">
        <v>0.86714416546822537</v>
      </c>
      <c r="AS6" s="111">
        <v>0.87638137529708515</v>
      </c>
      <c r="AT6" s="111">
        <v>0.87617137400442457</v>
      </c>
      <c r="AU6" s="111">
        <v>0.87573027448803775</v>
      </c>
      <c r="AV6" s="111">
        <v>0.87435094961297677</v>
      </c>
      <c r="AW6" s="111">
        <v>0.8742964640809342</v>
      </c>
      <c r="AX6" s="111">
        <v>0.87381519394170781</v>
      </c>
      <c r="AY6" s="111">
        <v>0.87278943595604142</v>
      </c>
      <c r="AZ6" s="111">
        <v>0.87291305303987654</v>
      </c>
      <c r="BA6" s="111">
        <v>0.87230050718002328</v>
      </c>
      <c r="BB6" s="111">
        <v>0.86996284023465476</v>
      </c>
      <c r="BC6" s="111">
        <v>0.8613616804003531</v>
      </c>
      <c r="BD6" s="111">
        <v>0.86181691865529109</v>
      </c>
      <c r="BE6" s="111">
        <v>0.87153117065732422</v>
      </c>
      <c r="BF6" s="111">
        <v>0.87141482110011892</v>
      </c>
      <c r="BG6" s="111">
        <v>0.87157916706530614</v>
      </c>
      <c r="BH6" s="111">
        <v>0.8712037284039732</v>
      </c>
      <c r="BI6" s="111">
        <v>0.87032279887308295</v>
      </c>
      <c r="BJ6" s="111">
        <v>0.86973561748054506</v>
      </c>
      <c r="BK6" s="111">
        <v>0.86873212147521239</v>
      </c>
      <c r="BL6" s="111">
        <v>0.86828583170663265</v>
      </c>
      <c r="BM6" s="111">
        <v>0.86779768985301431</v>
      </c>
      <c r="BN6" s="111">
        <v>0.86729731620538786</v>
      </c>
      <c r="BO6" s="111">
        <v>0.85576799868183451</v>
      </c>
      <c r="BP6" s="111">
        <v>0.85580234299769298</v>
      </c>
      <c r="BQ6" s="111">
        <v>0.86514208811951365</v>
      </c>
      <c r="BR6" s="111">
        <v>0.864333223771651</v>
      </c>
      <c r="BS6" s="111">
        <v>0.86448431621199573</v>
      </c>
      <c r="BT6" s="111">
        <v>0.86409624849860467</v>
      </c>
      <c r="BU6" s="111">
        <v>0.8638109152172545</v>
      </c>
      <c r="BV6" s="111">
        <v>0.86325266395440625</v>
      </c>
    </row>
    <row r="7" spans="1:74">
      <c r="A7" s="137"/>
      <c r="B7" s="105" t="s">
        <v>119</v>
      </c>
      <c r="C7" s="106">
        <v>11116189</v>
      </c>
      <c r="D7" s="107">
        <v>11218571</v>
      </c>
      <c r="E7" s="107">
        <v>11644579</v>
      </c>
      <c r="F7" s="107">
        <v>10646201</v>
      </c>
      <c r="G7" s="107">
        <v>9895248</v>
      </c>
      <c r="H7" s="107">
        <v>10589937</v>
      </c>
      <c r="I7" s="107">
        <v>11051644</v>
      </c>
      <c r="J7" s="107">
        <v>11242549</v>
      </c>
      <c r="K7" s="107">
        <v>11382968</v>
      </c>
      <c r="L7" s="107">
        <v>10687503</v>
      </c>
      <c r="M7" s="107">
        <v>10843903</v>
      </c>
      <c r="N7" s="108">
        <v>10670195</v>
      </c>
      <c r="O7" s="108">
        <v>10522015</v>
      </c>
      <c r="P7" s="108">
        <v>10008513</v>
      </c>
      <c r="Q7" s="108">
        <v>10495359</v>
      </c>
      <c r="R7" s="108">
        <v>10207180</v>
      </c>
      <c r="S7" s="108">
        <v>9801152</v>
      </c>
      <c r="T7" s="108">
        <v>9825891</v>
      </c>
      <c r="U7" s="108">
        <v>9882835</v>
      </c>
      <c r="V7" s="108">
        <v>9933120</v>
      </c>
      <c r="W7" s="108">
        <v>10231450</v>
      </c>
      <c r="X7" s="108">
        <v>9878424</v>
      </c>
      <c r="Y7" s="108">
        <v>10525509</v>
      </c>
      <c r="Z7" s="108">
        <v>9460573</v>
      </c>
      <c r="AA7" s="108">
        <v>9945148</v>
      </c>
      <c r="AB7" s="108">
        <v>10088896</v>
      </c>
      <c r="AC7" s="108"/>
      <c r="AD7" s="108">
        <v>9956177</v>
      </c>
      <c r="AE7" s="108">
        <v>10168524</v>
      </c>
      <c r="AF7" s="108">
        <v>10231774</v>
      </c>
      <c r="AG7" s="108">
        <v>9616180</v>
      </c>
      <c r="AH7" s="108">
        <v>8952165</v>
      </c>
      <c r="AI7" s="108">
        <v>7875059</v>
      </c>
      <c r="AJ7" s="108">
        <v>8316218</v>
      </c>
      <c r="AK7" s="108">
        <v>8377546</v>
      </c>
      <c r="AL7" s="108">
        <v>8968370</v>
      </c>
      <c r="AM7" s="108">
        <v>9287310</v>
      </c>
      <c r="AN7" s="108">
        <v>9757574</v>
      </c>
      <c r="AO7" s="108">
        <v>10603845</v>
      </c>
      <c r="AP7" s="108">
        <v>10458033</v>
      </c>
      <c r="AQ7" s="108">
        <v>10227909</v>
      </c>
      <c r="AR7" s="108">
        <v>10519715</v>
      </c>
      <c r="AS7" s="108">
        <v>10270085</v>
      </c>
      <c r="AT7" s="108">
        <v>10063933</v>
      </c>
      <c r="AU7" s="108">
        <v>10241710</v>
      </c>
      <c r="AV7" s="108">
        <v>10429094</v>
      </c>
      <c r="AW7" s="108">
        <v>10024774</v>
      </c>
      <c r="AX7" s="108">
        <v>10490035</v>
      </c>
      <c r="AY7" s="108">
        <v>10367144</v>
      </c>
      <c r="AZ7" s="108">
        <v>10330563</v>
      </c>
      <c r="BA7" s="108">
        <v>9466058</v>
      </c>
      <c r="BB7" s="108">
        <v>9816202</v>
      </c>
      <c r="BC7" s="108">
        <v>10167775</v>
      </c>
      <c r="BD7" s="108">
        <v>10173194</v>
      </c>
      <c r="BE7" s="108">
        <v>10015996</v>
      </c>
      <c r="BF7" s="108">
        <v>9909608</v>
      </c>
      <c r="BG7" s="108">
        <v>9585068</v>
      </c>
      <c r="BH7" s="108">
        <v>10098191</v>
      </c>
      <c r="BI7" s="108">
        <v>9612310</v>
      </c>
      <c r="BJ7" s="108">
        <v>8546668</v>
      </c>
      <c r="BK7" s="108">
        <v>9299642</v>
      </c>
      <c r="BL7" s="108">
        <v>9709595</v>
      </c>
      <c r="BM7" s="108">
        <v>9642278</v>
      </c>
      <c r="BN7" s="108">
        <v>9397514</v>
      </c>
      <c r="BO7" s="108">
        <v>9314517</v>
      </c>
      <c r="BP7" s="108">
        <v>9340695</v>
      </c>
      <c r="BQ7" s="108">
        <v>9588178</v>
      </c>
      <c r="BR7" s="108">
        <v>9859021</v>
      </c>
      <c r="BS7" s="108">
        <v>9294848</v>
      </c>
      <c r="BT7" s="108">
        <v>9543625</v>
      </c>
      <c r="BU7" s="108">
        <v>9979336</v>
      </c>
      <c r="BV7" s="108">
        <v>10026939</v>
      </c>
    </row>
    <row r="8" spans="1:74">
      <c r="A8" s="137"/>
      <c r="B8" s="112" t="s">
        <v>120</v>
      </c>
      <c r="C8" s="109">
        <v>0.45786096972530249</v>
      </c>
      <c r="D8" s="110">
        <v>0.46253696901815589</v>
      </c>
      <c r="E8" s="110">
        <v>0.48052154380379419</v>
      </c>
      <c r="F8" s="110">
        <v>0.43983037063499009</v>
      </c>
      <c r="G8" s="110">
        <v>0.40937803444638482</v>
      </c>
      <c r="H8" s="113">
        <v>0.43857638996307613</v>
      </c>
      <c r="I8" s="110">
        <v>0.45853216354907028</v>
      </c>
      <c r="J8" s="110">
        <v>0.46717214257487294</v>
      </c>
      <c r="K8" s="110">
        <v>0.47413140053677838</v>
      </c>
      <c r="L8" s="110">
        <v>0.44630330676519203</v>
      </c>
      <c r="M8" s="110">
        <v>0.45360712920841084</v>
      </c>
      <c r="N8" s="111">
        <v>0.44692004210437608</v>
      </c>
      <c r="O8" s="111">
        <v>0.44182393832445588</v>
      </c>
      <c r="P8" s="111">
        <v>0.42130944497640971</v>
      </c>
      <c r="Q8" s="111">
        <v>0.4429262705123872</v>
      </c>
      <c r="R8" s="111">
        <v>0.43038900078861797</v>
      </c>
      <c r="S8" s="111">
        <v>0.41418420942647682</v>
      </c>
      <c r="T8" s="111">
        <v>0.4169625170047993</v>
      </c>
      <c r="U8" s="111">
        <v>0.41745598338292156</v>
      </c>
      <c r="V8" s="111">
        <v>0.42063221617651586</v>
      </c>
      <c r="W8" s="111">
        <v>0.43453039187897524</v>
      </c>
      <c r="X8" s="111">
        <v>0.42063420723244321</v>
      </c>
      <c r="Y8" s="111">
        <v>0.44881885331795413</v>
      </c>
      <c r="Z8" s="111">
        <v>0.40401593998309554</v>
      </c>
      <c r="AA8" s="111">
        <v>0.42535269639443574</v>
      </c>
      <c r="AB8" s="111">
        <v>0.43246932025272689</v>
      </c>
      <c r="AC8" s="111"/>
      <c r="AD8" s="111">
        <v>0.42742634839968685</v>
      </c>
      <c r="AE8" s="111">
        <v>0.43599780811768246</v>
      </c>
      <c r="AF8" s="111">
        <v>0.43446990146674197</v>
      </c>
      <c r="AG8" s="111">
        <v>0.4131100707656849</v>
      </c>
      <c r="AH8" s="111">
        <v>0.38474254871596691</v>
      </c>
      <c r="AI8" s="111">
        <v>0.33864176300182192</v>
      </c>
      <c r="AJ8" s="111">
        <v>0.35774671250316076</v>
      </c>
      <c r="AK8" s="111">
        <v>0.3604754316742203</v>
      </c>
      <c r="AL8" s="111">
        <v>0.3853368864671986</v>
      </c>
      <c r="AM8" s="111">
        <v>0.39800954728193022</v>
      </c>
      <c r="AN8" s="111">
        <v>0.41703377398748748</v>
      </c>
      <c r="AO8" s="111">
        <v>0.45252227672047823</v>
      </c>
      <c r="AP8" s="111">
        <v>0.44537382494589778</v>
      </c>
      <c r="AQ8" s="111">
        <v>0.42889567313464261</v>
      </c>
      <c r="AR8" s="111">
        <v>0.44026171003368975</v>
      </c>
      <c r="AS8" s="111">
        <v>0.43404083517049002</v>
      </c>
      <c r="AT8" s="111">
        <v>0.42435098512784103</v>
      </c>
      <c r="AU8" s="111">
        <v>0.43071197039315967</v>
      </c>
      <c r="AV8" s="111">
        <v>0.43790734326919301</v>
      </c>
      <c r="AW8" s="111">
        <v>0.42057865375716313</v>
      </c>
      <c r="AX8" s="111">
        <v>0.4393905853027481</v>
      </c>
      <c r="AY8" s="111">
        <v>0.43324980355254888</v>
      </c>
      <c r="AZ8" s="111">
        <v>0.43052265978156895</v>
      </c>
      <c r="BA8" s="111">
        <v>0.39381474179415504</v>
      </c>
      <c r="BB8" s="111">
        <v>0.40704781996084777</v>
      </c>
      <c r="BC8" s="111">
        <v>0.41699450139900074</v>
      </c>
      <c r="BD8" s="111">
        <v>0.41702387464320195</v>
      </c>
      <c r="BE8" s="111">
        <v>0.41458565570311517</v>
      </c>
      <c r="BF8" s="111">
        <v>0.4099288954134464</v>
      </c>
      <c r="BG8" s="111">
        <v>0.39629934698103902</v>
      </c>
      <c r="BH8" s="111">
        <v>0.41700043689653149</v>
      </c>
      <c r="BI8" s="111">
        <v>0.39641494414696871</v>
      </c>
      <c r="BJ8" s="111">
        <v>0.35179825202123088</v>
      </c>
      <c r="BK8" s="111">
        <v>0.3817112552676129</v>
      </c>
      <c r="BL8" s="111">
        <v>0.39808294771112029</v>
      </c>
      <c r="BM8" s="111">
        <v>0.39454387979304106</v>
      </c>
      <c r="BN8" s="111">
        <v>0.38380003988492267</v>
      </c>
      <c r="BO8" s="111">
        <v>0.37497175488997181</v>
      </c>
      <c r="BP8" s="111">
        <v>0.37596764214021244</v>
      </c>
      <c r="BQ8" s="111">
        <v>0.39016939499392822</v>
      </c>
      <c r="BR8" s="111">
        <v>0.40090471138683659</v>
      </c>
      <c r="BS8" s="111">
        <v>0.38051919469276962</v>
      </c>
      <c r="BT8" s="111">
        <v>0.39320149166995205</v>
      </c>
      <c r="BU8" s="111">
        <v>0.41406354605458523</v>
      </c>
      <c r="BV8" s="111">
        <v>0.41851510920944196</v>
      </c>
    </row>
    <row r="9" spans="1:74">
      <c r="A9" s="137" t="s">
        <v>5</v>
      </c>
      <c r="B9" s="105" t="s">
        <v>116</v>
      </c>
      <c r="C9" s="106">
        <v>13698281</v>
      </c>
      <c r="D9" s="107">
        <v>13709178</v>
      </c>
      <c r="E9" s="107">
        <v>13722088</v>
      </c>
      <c r="F9" s="107">
        <v>13725630</v>
      </c>
      <c r="G9" s="107">
        <v>13701761</v>
      </c>
      <c r="H9" s="107">
        <v>13738163</v>
      </c>
      <c r="I9" s="107">
        <v>13736373</v>
      </c>
      <c r="J9" s="107">
        <v>13753777</v>
      </c>
      <c r="K9" s="107">
        <v>13759805</v>
      </c>
      <c r="L9" s="107">
        <v>13762007</v>
      </c>
      <c r="M9" s="107">
        <v>13766844</v>
      </c>
      <c r="N9" s="108">
        <v>13746405</v>
      </c>
      <c r="O9" s="108">
        <v>13743117</v>
      </c>
      <c r="P9" s="108">
        <v>13754705</v>
      </c>
      <c r="Q9" s="108">
        <v>13744913</v>
      </c>
      <c r="R9" s="108">
        <v>13742575</v>
      </c>
      <c r="S9" s="108">
        <v>13729074</v>
      </c>
      <c r="T9" s="108">
        <v>13715035</v>
      </c>
      <c r="U9" s="108">
        <v>13692586</v>
      </c>
      <c r="V9" s="108">
        <v>13690142</v>
      </c>
      <c r="W9" s="108">
        <v>13666904</v>
      </c>
      <c r="X9" s="108">
        <v>13628871</v>
      </c>
      <c r="Y9" s="108">
        <v>13624244</v>
      </c>
    </row>
    <row r="10" spans="1:74">
      <c r="A10" s="137"/>
      <c r="B10" s="105" t="s">
        <v>117</v>
      </c>
      <c r="C10" s="106">
        <v>13592896</v>
      </c>
      <c r="D10" s="107">
        <v>13603096</v>
      </c>
      <c r="E10" s="107">
        <v>13614343</v>
      </c>
      <c r="F10" s="107">
        <v>13616375</v>
      </c>
      <c r="G10" s="107">
        <v>13590406</v>
      </c>
      <c r="H10" s="107">
        <v>13624733</v>
      </c>
      <c r="I10" s="107">
        <v>13621371</v>
      </c>
      <c r="J10" s="107">
        <v>13635798</v>
      </c>
      <c r="K10" s="107">
        <v>13640390</v>
      </c>
      <c r="L10" s="107">
        <v>13641243</v>
      </c>
      <c r="M10" s="107">
        <v>13644842</v>
      </c>
      <c r="N10" s="108">
        <v>13623188</v>
      </c>
      <c r="O10" s="108">
        <v>13618543</v>
      </c>
      <c r="P10" s="108">
        <v>13630023</v>
      </c>
      <c r="Q10" s="108">
        <v>13618628</v>
      </c>
      <c r="R10" s="108">
        <v>13614877</v>
      </c>
      <c r="S10" s="108">
        <v>13599916</v>
      </c>
      <c r="T10" s="108">
        <v>13584081</v>
      </c>
      <c r="U10" s="108">
        <v>13560031</v>
      </c>
      <c r="V10" s="108">
        <v>13555686</v>
      </c>
      <c r="W10" s="108">
        <v>13531062</v>
      </c>
      <c r="X10" s="108">
        <v>13492002</v>
      </c>
      <c r="Y10" s="108">
        <v>13486173</v>
      </c>
    </row>
    <row r="11" spans="1:74">
      <c r="A11" s="137"/>
      <c r="B11" s="105" t="s">
        <v>118</v>
      </c>
      <c r="C11" s="109">
        <v>0.99230669892083545</v>
      </c>
      <c r="D11" s="110">
        <v>0.99226197223495094</v>
      </c>
      <c r="E11" s="110">
        <v>0.99214806084904861</v>
      </c>
      <c r="F11" s="110">
        <v>0.99204007393467553</v>
      </c>
      <c r="G11" s="110">
        <v>0.9918729424633812</v>
      </c>
      <c r="H11" s="110">
        <v>0.99174343760515871</v>
      </c>
      <c r="I11" s="110">
        <v>0.99162792099486519</v>
      </c>
      <c r="J11" s="110">
        <v>0.99142206537157029</v>
      </c>
      <c r="K11" s="110">
        <v>0.99132146131431365</v>
      </c>
      <c r="L11" s="110">
        <v>0.99122482643701604</v>
      </c>
      <c r="M11" s="110">
        <v>0.99113798340418469</v>
      </c>
      <c r="N11" s="111">
        <v>0.99103642006764681</v>
      </c>
      <c r="O11" s="111">
        <v>0.99093553522101285</v>
      </c>
      <c r="P11" s="111">
        <v>0.99093531995051876</v>
      </c>
      <c r="Q11" s="111">
        <v>0.99081223722551026</v>
      </c>
      <c r="R11" s="111">
        <v>0.99070785496895597</v>
      </c>
      <c r="S11" s="111">
        <v>0.99059237352788687</v>
      </c>
      <c r="T11" s="111">
        <v>0.99045179250362836</v>
      </c>
      <c r="U11" s="111">
        <v>0.9903192136240736</v>
      </c>
      <c r="V11" s="111">
        <v>0.99017862634295539</v>
      </c>
      <c r="W11" s="111">
        <v>0.99006051407107276</v>
      </c>
      <c r="X11" s="111">
        <v>0.98995742200509496</v>
      </c>
      <c r="Y11" s="111">
        <v>0.98986578631445532</v>
      </c>
    </row>
    <row r="12" spans="1:74">
      <c r="A12" s="137"/>
      <c r="B12" s="105" t="s">
        <v>119</v>
      </c>
      <c r="C12" s="106">
        <v>4720176</v>
      </c>
      <c r="D12" s="107">
        <v>4656940</v>
      </c>
      <c r="E12" s="107">
        <v>4839992</v>
      </c>
      <c r="F12" s="107">
        <v>4586456</v>
      </c>
      <c r="G12" s="107">
        <v>4232531</v>
      </c>
      <c r="H12" s="107">
        <v>4559383</v>
      </c>
      <c r="I12" s="107">
        <v>4795418</v>
      </c>
      <c r="J12" s="107">
        <v>4909299</v>
      </c>
      <c r="K12" s="107">
        <v>5150212</v>
      </c>
      <c r="L12" s="107">
        <v>4812535</v>
      </c>
      <c r="M12" s="107">
        <v>4914940</v>
      </c>
      <c r="N12" s="108">
        <v>4942504</v>
      </c>
      <c r="O12" s="108">
        <v>4924231</v>
      </c>
      <c r="P12" s="108">
        <v>4683321</v>
      </c>
      <c r="Q12" s="108">
        <v>5027879</v>
      </c>
      <c r="R12" s="108">
        <v>4840795</v>
      </c>
      <c r="S12" s="108">
        <v>4658001</v>
      </c>
      <c r="T12" s="108">
        <v>4502767</v>
      </c>
      <c r="U12" s="108">
        <v>4176640</v>
      </c>
      <c r="V12" s="108">
        <v>4154852</v>
      </c>
      <c r="W12" s="108">
        <v>4189398</v>
      </c>
      <c r="X12" s="108">
        <v>3913569</v>
      </c>
      <c r="Y12" s="108">
        <v>4058366</v>
      </c>
    </row>
    <row r="13" spans="1:74">
      <c r="A13" s="137"/>
      <c r="B13" s="105" t="s">
        <v>120</v>
      </c>
      <c r="C13" s="109">
        <v>0.34458163035201278</v>
      </c>
      <c r="D13" s="110">
        <v>0.33969505684440016</v>
      </c>
      <c r="E13" s="110">
        <v>0.3527154176536399</v>
      </c>
      <c r="F13" s="110">
        <v>0.33415267641631019</v>
      </c>
      <c r="G13" s="110">
        <v>0.30890416202705623</v>
      </c>
      <c r="H13" s="110">
        <v>0.33187719493501422</v>
      </c>
      <c r="I13" s="110">
        <v>0.34910365348989869</v>
      </c>
      <c r="J13" s="110">
        <v>0.35694187858360654</v>
      </c>
      <c r="K13" s="110">
        <v>0.37429396710200474</v>
      </c>
      <c r="L13" s="110">
        <v>0.34969717716318555</v>
      </c>
      <c r="M13" s="110">
        <v>0.35701283460464867</v>
      </c>
      <c r="N13" s="111">
        <v>0.35954884204270132</v>
      </c>
      <c r="O13" s="111">
        <v>0.35830525200360297</v>
      </c>
      <c r="P13" s="111">
        <v>0.3404886546094591</v>
      </c>
      <c r="Q13" s="111">
        <v>0.36579925969702393</v>
      </c>
      <c r="R13" s="111">
        <v>0.3522480321191625</v>
      </c>
      <c r="S13" s="111">
        <v>0.33928005632426483</v>
      </c>
      <c r="T13" s="111">
        <v>0.32830882312731974</v>
      </c>
      <c r="U13" s="111">
        <v>0.30502930564029324</v>
      </c>
      <c r="V13" s="111">
        <v>0.30349225011690895</v>
      </c>
      <c r="W13" s="111">
        <v>0.30653599381396107</v>
      </c>
      <c r="X13" s="111">
        <v>0.28715283899891636</v>
      </c>
      <c r="Y13" s="111">
        <v>0.29787825291443693</v>
      </c>
    </row>
    <row r="14" spans="1:74">
      <c r="A14" s="137" t="s">
        <v>121</v>
      </c>
      <c r="B14" s="105" t="s">
        <v>116</v>
      </c>
      <c r="C14" s="106">
        <v>1537940</v>
      </c>
      <c r="D14" s="107">
        <v>1573632</v>
      </c>
      <c r="E14" s="107">
        <v>1613022</v>
      </c>
      <c r="F14" s="107">
        <v>1644174</v>
      </c>
      <c r="G14" s="107">
        <v>1686802</v>
      </c>
      <c r="H14" s="107">
        <v>1734399</v>
      </c>
      <c r="I14" s="107">
        <v>1775305</v>
      </c>
      <c r="J14" s="107">
        <v>1811544</v>
      </c>
      <c r="K14" s="107">
        <v>1849515</v>
      </c>
      <c r="L14" s="107">
        <v>1892437</v>
      </c>
      <c r="M14" s="107">
        <v>1929148</v>
      </c>
      <c r="N14" s="108">
        <v>1965810</v>
      </c>
      <c r="O14" s="108">
        <v>2001816</v>
      </c>
      <c r="P14" s="108">
        <v>2039390</v>
      </c>
      <c r="Q14" s="108">
        <v>2080416</v>
      </c>
      <c r="R14" s="108">
        <v>2080416</v>
      </c>
      <c r="S14" s="108">
        <v>2171198</v>
      </c>
      <c r="T14" s="108">
        <v>2217252</v>
      </c>
      <c r="U14" s="108">
        <v>2267154</v>
      </c>
      <c r="V14" s="108">
        <v>2313064</v>
      </c>
      <c r="W14" s="108">
        <v>2365434</v>
      </c>
      <c r="X14" s="108">
        <v>2425348</v>
      </c>
      <c r="Y14" s="108">
        <v>2482313</v>
      </c>
    </row>
    <row r="15" spans="1:74">
      <c r="A15" s="137"/>
      <c r="B15" s="105" t="s">
        <v>117</v>
      </c>
      <c r="C15" s="106">
        <v>1513854</v>
      </c>
      <c r="D15" s="107">
        <v>1549133</v>
      </c>
      <c r="E15" s="107">
        <v>1587951</v>
      </c>
      <c r="F15" s="107">
        <v>1618630</v>
      </c>
      <c r="G15" s="107">
        <v>1660627</v>
      </c>
      <c r="H15" s="107">
        <v>1707571</v>
      </c>
      <c r="I15" s="107">
        <v>1747894</v>
      </c>
      <c r="J15" s="107">
        <v>1783439</v>
      </c>
      <c r="K15" s="107">
        <v>1820793</v>
      </c>
      <c r="L15" s="107">
        <v>1863041</v>
      </c>
      <c r="M15" s="107">
        <v>1899268</v>
      </c>
      <c r="N15" s="108">
        <v>1935369</v>
      </c>
      <c r="O15" s="108">
        <v>1970809</v>
      </c>
      <c r="P15" s="108">
        <v>2007868</v>
      </c>
      <c r="Q15" s="108">
        <v>2048242</v>
      </c>
      <c r="R15" s="108">
        <v>2092093</v>
      </c>
      <c r="S15" s="108">
        <v>2137692</v>
      </c>
      <c r="T15" s="108">
        <v>2183037</v>
      </c>
      <c r="U15" s="108">
        <v>2232157</v>
      </c>
      <c r="V15" s="108">
        <v>2277280</v>
      </c>
      <c r="W15" s="108">
        <v>2328962</v>
      </c>
      <c r="X15" s="108">
        <v>2388027</v>
      </c>
      <c r="Y15" s="108">
        <v>2444250</v>
      </c>
    </row>
    <row r="16" spans="1:74">
      <c r="A16" s="137"/>
      <c r="B16" s="105" t="s">
        <v>118</v>
      </c>
      <c r="C16" s="109">
        <v>0.98433879085009823</v>
      </c>
      <c r="D16" s="110">
        <v>0.98443155706035468</v>
      </c>
      <c r="E16" s="110">
        <v>0.98445712457734613</v>
      </c>
      <c r="F16" s="110">
        <v>0.98446393143304789</v>
      </c>
      <c r="G16" s="110">
        <v>0.98448247037885894</v>
      </c>
      <c r="H16" s="110">
        <v>0.98453181764980258</v>
      </c>
      <c r="I16" s="110">
        <v>0.98455983619716048</v>
      </c>
      <c r="J16" s="110">
        <v>0.98448561006522617</v>
      </c>
      <c r="K16" s="110">
        <v>0.98447052335341967</v>
      </c>
      <c r="L16" s="110">
        <v>0.98446658990497438</v>
      </c>
      <c r="M16" s="110">
        <v>0.98451129721514363</v>
      </c>
      <c r="N16" s="111">
        <v>0.98451478016695404</v>
      </c>
      <c r="O16" s="111">
        <v>0.98451056440751794</v>
      </c>
      <c r="P16" s="111">
        <v>0.98454341739441698</v>
      </c>
      <c r="Q16" s="111">
        <v>0.98453482380446988</v>
      </c>
      <c r="R16" s="111">
        <v>1.0056128197437435</v>
      </c>
      <c r="S16" s="111">
        <v>0.98456796662487711</v>
      </c>
      <c r="T16" s="111">
        <v>0.98456873643591258</v>
      </c>
      <c r="U16" s="111">
        <v>0.98456346591365207</v>
      </c>
      <c r="V16" s="111">
        <v>0.9845296109402939</v>
      </c>
      <c r="W16" s="111">
        <v>0.98458126500253229</v>
      </c>
      <c r="X16" s="111">
        <v>0.98461210514944664</v>
      </c>
      <c r="Y16" s="111">
        <v>0.98466631726136067</v>
      </c>
    </row>
    <row r="17" spans="1:73">
      <c r="A17" s="137"/>
      <c r="B17" s="105" t="s">
        <v>119</v>
      </c>
      <c r="C17" s="106">
        <v>504454</v>
      </c>
      <c r="D17" s="107">
        <v>509246</v>
      </c>
      <c r="E17" s="107">
        <v>539223</v>
      </c>
      <c r="F17" s="107">
        <v>537594</v>
      </c>
      <c r="G17" s="107">
        <v>520776</v>
      </c>
      <c r="H17" s="107">
        <v>559080</v>
      </c>
      <c r="I17" s="107">
        <v>596506</v>
      </c>
      <c r="J17" s="107">
        <v>630547</v>
      </c>
      <c r="K17" s="107">
        <v>675958</v>
      </c>
      <c r="L17" s="107">
        <v>612252</v>
      </c>
      <c r="M17" s="107">
        <v>647739</v>
      </c>
      <c r="N17" s="108">
        <v>689469</v>
      </c>
      <c r="O17" s="108">
        <v>699420</v>
      </c>
      <c r="P17" s="108">
        <v>673157</v>
      </c>
      <c r="Q17" s="108">
        <v>725967</v>
      </c>
      <c r="R17" s="108">
        <v>702405</v>
      </c>
      <c r="S17" s="108">
        <v>700048</v>
      </c>
      <c r="T17" s="108">
        <v>690276</v>
      </c>
      <c r="U17" s="108">
        <v>664318</v>
      </c>
      <c r="V17" s="108">
        <v>681242</v>
      </c>
      <c r="W17" s="108">
        <v>700431</v>
      </c>
      <c r="X17" s="108">
        <v>679238</v>
      </c>
      <c r="Y17" s="108">
        <v>700284</v>
      </c>
    </row>
    <row r="18" spans="1:73">
      <c r="A18" s="137"/>
      <c r="B18" s="105" t="s">
        <v>120</v>
      </c>
      <c r="C18" s="109">
        <v>0.32800629413371135</v>
      </c>
      <c r="D18" s="110">
        <v>0.32361187367821703</v>
      </c>
      <c r="E18" s="110">
        <v>0.33429364261615774</v>
      </c>
      <c r="F18" s="110">
        <v>0.32696904342241151</v>
      </c>
      <c r="G18" s="110">
        <v>0.30873570223416857</v>
      </c>
      <c r="H18" s="110">
        <v>0.32234797183347086</v>
      </c>
      <c r="I18" s="110">
        <v>0.33600198275789228</v>
      </c>
      <c r="J18" s="110">
        <v>0.34807158975989544</v>
      </c>
      <c r="K18" s="110">
        <v>0.36547851734103265</v>
      </c>
      <c r="L18" s="110">
        <v>0.32352569728873404</v>
      </c>
      <c r="M18" s="110">
        <v>0.33576428558099225</v>
      </c>
      <c r="N18" s="111">
        <v>0.350730233338929</v>
      </c>
      <c r="O18" s="111">
        <v>0.34939275138174536</v>
      </c>
      <c r="P18" s="111">
        <v>0.33007762124949125</v>
      </c>
      <c r="Q18" s="111">
        <v>0.34895280559272762</v>
      </c>
      <c r="R18" s="111">
        <v>0.33762718610124132</v>
      </c>
      <c r="S18" s="111">
        <v>0.32242476273467457</v>
      </c>
      <c r="T18" s="111">
        <v>0.31132049942902296</v>
      </c>
      <c r="U18" s="111">
        <v>0.29301847161683769</v>
      </c>
      <c r="V18" s="111">
        <v>0.29451930426481931</v>
      </c>
      <c r="W18" s="111">
        <v>0.2961109885120447</v>
      </c>
      <c r="X18" s="111">
        <v>0.28005795456981841</v>
      </c>
      <c r="Y18" s="111">
        <v>0.28210946806466386</v>
      </c>
    </row>
    <row r="19" spans="1:73">
      <c r="A19" s="137" t="s">
        <v>122</v>
      </c>
      <c r="B19" s="105" t="s">
        <v>116</v>
      </c>
      <c r="C19" s="106">
        <v>92286</v>
      </c>
      <c r="D19" s="107">
        <v>93260</v>
      </c>
      <c r="E19" s="107">
        <v>94048</v>
      </c>
      <c r="F19" s="107">
        <v>94875</v>
      </c>
      <c r="G19" s="107">
        <v>95631</v>
      </c>
      <c r="H19" s="107">
        <v>96528</v>
      </c>
      <c r="I19" s="107">
        <v>97440</v>
      </c>
      <c r="J19" s="107">
        <v>98260</v>
      </c>
      <c r="K19" s="107">
        <v>98834</v>
      </c>
      <c r="L19" s="107">
        <v>99314</v>
      </c>
      <c r="M19" s="107">
        <v>99766</v>
      </c>
      <c r="N19" s="108">
        <v>99974</v>
      </c>
      <c r="O19" s="108">
        <v>100084</v>
      </c>
      <c r="P19" s="108">
        <v>100269</v>
      </c>
      <c r="Q19" s="108">
        <v>100495</v>
      </c>
      <c r="R19" s="108">
        <v>100745</v>
      </c>
      <c r="S19" s="108">
        <v>100828</v>
      </c>
      <c r="T19" s="108">
        <v>100741</v>
      </c>
      <c r="U19" s="108">
        <v>100314</v>
      </c>
      <c r="V19" s="108">
        <v>99789</v>
      </c>
      <c r="W19" s="108">
        <v>99070</v>
      </c>
      <c r="X19" s="108">
        <v>97938</v>
      </c>
      <c r="Y19" s="108">
        <v>96883</v>
      </c>
      <c r="Z19" s="108">
        <v>94876</v>
      </c>
      <c r="AA19" s="108">
        <v>92856</v>
      </c>
      <c r="AB19" s="108">
        <v>90211</v>
      </c>
      <c r="AC19" s="108">
        <v>86264</v>
      </c>
      <c r="AD19" s="108">
        <v>79361</v>
      </c>
      <c r="AE19" s="108">
        <v>73225</v>
      </c>
      <c r="AF19" s="108">
        <v>69775</v>
      </c>
      <c r="AG19" s="108">
        <v>68134</v>
      </c>
      <c r="AH19" s="108">
        <v>65110</v>
      </c>
      <c r="AI19" s="108">
        <v>57179</v>
      </c>
      <c r="AJ19" s="108">
        <v>51210</v>
      </c>
      <c r="AK19" s="108">
        <v>47773</v>
      </c>
      <c r="AL19" s="108">
        <v>43340</v>
      </c>
      <c r="AM19" s="108">
        <v>39109</v>
      </c>
      <c r="AN19" s="108">
        <v>35721</v>
      </c>
      <c r="AO19" s="108">
        <v>32633</v>
      </c>
      <c r="AP19" s="108">
        <v>29995</v>
      </c>
      <c r="AQ19" s="108">
        <v>27671</v>
      </c>
      <c r="AR19" s="108">
        <v>25788</v>
      </c>
      <c r="AS19" s="108">
        <v>24037</v>
      </c>
      <c r="AT19" s="108">
        <v>21954</v>
      </c>
      <c r="AU19" s="108">
        <v>20214</v>
      </c>
      <c r="AV19" s="108">
        <v>18145</v>
      </c>
      <c r="AW19" s="108">
        <v>16310</v>
      </c>
      <c r="AX19" s="108">
        <v>14361</v>
      </c>
      <c r="AY19" s="108">
        <v>12880</v>
      </c>
      <c r="AZ19" s="108">
        <v>11379</v>
      </c>
      <c r="BA19" s="108">
        <v>9692</v>
      </c>
      <c r="BB19" s="108">
        <v>7823</v>
      </c>
      <c r="BC19" s="108">
        <v>5915</v>
      </c>
      <c r="BD19" s="108">
        <v>4741</v>
      </c>
      <c r="BE19" s="108">
        <v>4096</v>
      </c>
      <c r="BF19" s="108">
        <v>3438</v>
      </c>
      <c r="BG19" s="108">
        <v>2784</v>
      </c>
      <c r="BH19" s="108">
        <v>2126</v>
      </c>
      <c r="BI19" s="108">
        <v>1396</v>
      </c>
      <c r="BJ19" s="108">
        <v>868</v>
      </c>
      <c r="BK19" s="108">
        <v>548</v>
      </c>
      <c r="BL19" s="108">
        <v>309</v>
      </c>
      <c r="BM19" s="108">
        <v>146</v>
      </c>
      <c r="BN19" s="108">
        <v>92</v>
      </c>
      <c r="BO19" s="108">
        <v>38</v>
      </c>
      <c r="BP19" s="108">
        <v>29</v>
      </c>
      <c r="BQ19" s="108">
        <v>17</v>
      </c>
      <c r="BR19" s="108">
        <v>5</v>
      </c>
      <c r="BS19" s="108">
        <v>0</v>
      </c>
      <c r="BT19" s="108">
        <v>0</v>
      </c>
      <c r="BU19" s="108">
        <v>0</v>
      </c>
    </row>
    <row r="20" spans="1:73">
      <c r="A20" s="137"/>
      <c r="B20" s="105" t="s">
        <v>117</v>
      </c>
      <c r="C20" s="106">
        <v>92217</v>
      </c>
      <c r="D20" s="107">
        <v>93191</v>
      </c>
      <c r="E20" s="107">
        <v>93976</v>
      </c>
      <c r="F20" s="107">
        <v>94799</v>
      </c>
      <c r="G20" s="107">
        <v>95556</v>
      </c>
      <c r="H20" s="107">
        <v>96431</v>
      </c>
      <c r="I20" s="107">
        <v>97341</v>
      </c>
      <c r="J20" s="107">
        <v>98157</v>
      </c>
      <c r="K20" s="107">
        <v>98730</v>
      </c>
      <c r="L20" s="107">
        <v>99207</v>
      </c>
      <c r="M20" s="107">
        <v>99656</v>
      </c>
      <c r="N20" s="108">
        <v>99863</v>
      </c>
      <c r="O20" s="108">
        <v>99969</v>
      </c>
      <c r="P20" s="108">
        <v>100155</v>
      </c>
      <c r="Q20" s="108">
        <v>100378</v>
      </c>
      <c r="R20" s="108">
        <v>100628</v>
      </c>
      <c r="S20" s="108">
        <v>100712</v>
      </c>
      <c r="T20" s="108">
        <v>100624</v>
      </c>
      <c r="U20" s="108">
        <v>100187</v>
      </c>
      <c r="V20" s="108">
        <v>99530</v>
      </c>
      <c r="W20" s="108">
        <v>98802</v>
      </c>
      <c r="X20" s="108">
        <v>97656</v>
      </c>
      <c r="Y20" s="108">
        <v>96589</v>
      </c>
      <c r="Z20" s="108">
        <v>94568</v>
      </c>
      <c r="AA20" s="108">
        <v>92538</v>
      </c>
      <c r="AB20" s="108">
        <v>89880</v>
      </c>
      <c r="AC20" s="108">
        <v>85914</v>
      </c>
      <c r="AD20" s="108">
        <v>79017</v>
      </c>
      <c r="AE20" s="108">
        <v>72779</v>
      </c>
      <c r="AF20" s="108">
        <v>69352</v>
      </c>
      <c r="AG20" s="108">
        <v>67469</v>
      </c>
      <c r="AH20" s="108">
        <v>64464</v>
      </c>
      <c r="AI20" s="108">
        <v>56575</v>
      </c>
      <c r="AJ20" s="108">
        <v>50643</v>
      </c>
      <c r="AK20" s="108">
        <v>47228</v>
      </c>
      <c r="AL20" s="108">
        <v>42807</v>
      </c>
      <c r="AM20" s="108">
        <v>38569</v>
      </c>
      <c r="AN20" s="108">
        <v>35532</v>
      </c>
      <c r="AO20" s="108">
        <v>32485</v>
      </c>
      <c r="AP20" s="108">
        <v>29888</v>
      </c>
      <c r="AQ20" s="108">
        <v>27588</v>
      </c>
      <c r="AR20" s="108">
        <v>25728</v>
      </c>
      <c r="AS20" s="108">
        <v>23983</v>
      </c>
      <c r="AT20" s="108">
        <v>21911</v>
      </c>
      <c r="AU20" s="108">
        <v>20166</v>
      </c>
      <c r="AV20" s="108">
        <v>18083</v>
      </c>
      <c r="AW20" s="108">
        <v>16274</v>
      </c>
      <c r="AX20" s="108">
        <v>14312</v>
      </c>
      <c r="AY20" s="108">
        <v>12836</v>
      </c>
      <c r="AZ20" s="108">
        <v>11340</v>
      </c>
      <c r="BA20" s="108">
        <v>9671</v>
      </c>
      <c r="BB20" s="108">
        <v>7805</v>
      </c>
      <c r="BC20" s="108">
        <v>5897</v>
      </c>
      <c r="BD20" s="108">
        <v>4724</v>
      </c>
      <c r="BE20" s="108">
        <v>4093</v>
      </c>
      <c r="BF20" s="108">
        <v>3437</v>
      </c>
      <c r="BG20" s="108">
        <v>2782</v>
      </c>
      <c r="BH20" s="108">
        <v>2124</v>
      </c>
      <c r="BI20" s="108">
        <v>1395</v>
      </c>
      <c r="BJ20" s="108">
        <v>866</v>
      </c>
      <c r="BK20" s="108">
        <v>547</v>
      </c>
      <c r="BL20" s="108">
        <v>308</v>
      </c>
      <c r="BM20" s="108">
        <v>146</v>
      </c>
      <c r="BN20" s="108">
        <v>92</v>
      </c>
      <c r="BO20" s="108">
        <v>37</v>
      </c>
      <c r="BP20" s="108">
        <v>29</v>
      </c>
      <c r="BQ20" s="108">
        <v>17</v>
      </c>
      <c r="BR20" s="108">
        <v>5</v>
      </c>
      <c r="BS20" s="108">
        <v>0</v>
      </c>
      <c r="BT20" s="108">
        <v>0</v>
      </c>
      <c r="BU20" s="108">
        <v>0</v>
      </c>
    </row>
    <row r="21" spans="1:73">
      <c r="A21" s="137"/>
      <c r="B21" s="105" t="s">
        <v>118</v>
      </c>
      <c r="C21" s="109">
        <v>0.99925232429620958</v>
      </c>
      <c r="D21" s="110">
        <v>0.99926013296161265</v>
      </c>
      <c r="E21" s="110">
        <v>0.99923443348077579</v>
      </c>
      <c r="F21" s="110">
        <v>0.99919894598155468</v>
      </c>
      <c r="G21" s="110">
        <v>0.99921573548326381</v>
      </c>
      <c r="H21" s="110">
        <v>0.99899511022708432</v>
      </c>
      <c r="I21" s="110">
        <v>0.99898399014778327</v>
      </c>
      <c r="J21" s="110">
        <v>0.99895176063504987</v>
      </c>
      <c r="K21" s="110">
        <v>0.99894773053807395</v>
      </c>
      <c r="L21" s="110">
        <v>0.99892260909841513</v>
      </c>
      <c r="M21" s="110">
        <v>0.99889741996271275</v>
      </c>
      <c r="N21" s="111">
        <v>0.99888971132494453</v>
      </c>
      <c r="O21" s="111">
        <v>0.99885096518924099</v>
      </c>
      <c r="P21" s="111">
        <v>0.99886305837297673</v>
      </c>
      <c r="Q21" s="111">
        <v>0.99883576297328225</v>
      </c>
      <c r="R21" s="111">
        <v>0.99883865204228495</v>
      </c>
      <c r="S21" s="111">
        <v>0.99884952592533816</v>
      </c>
      <c r="T21" s="111">
        <v>0.99883860593005824</v>
      </c>
      <c r="U21" s="111">
        <v>0.99873397531750308</v>
      </c>
      <c r="V21" s="111">
        <v>0.99740452354467923</v>
      </c>
      <c r="W21" s="111">
        <v>0.99729484203088725</v>
      </c>
      <c r="X21" s="111">
        <v>0.99712062733566131</v>
      </c>
      <c r="Y21" s="111">
        <v>0.99696541188856658</v>
      </c>
      <c r="Z21" s="111">
        <v>0.99675365740545552</v>
      </c>
      <c r="AA21" s="111">
        <v>0.99657534246575341</v>
      </c>
      <c r="AB21" s="111">
        <v>0.99633082440057197</v>
      </c>
      <c r="AC21" s="111">
        <v>0.99594268756375781</v>
      </c>
      <c r="AD21" s="111">
        <v>0.99566537720038806</v>
      </c>
      <c r="AE21" s="111">
        <v>0.99390918402185047</v>
      </c>
      <c r="AF21" s="111">
        <v>0.99393765675385171</v>
      </c>
      <c r="AG21" s="111">
        <v>0.99023982152816503</v>
      </c>
      <c r="AH21" s="111">
        <v>0.99007832898172321</v>
      </c>
      <c r="AI21" s="111">
        <v>0.98943668129907836</v>
      </c>
      <c r="AJ21" s="111">
        <v>0.98892794376098414</v>
      </c>
      <c r="AK21" s="111">
        <v>0.98859188244405838</v>
      </c>
      <c r="AL21" s="111">
        <v>0.98770189201661285</v>
      </c>
      <c r="AM21" s="111">
        <v>0.98619243652356237</v>
      </c>
      <c r="AN21" s="111">
        <v>0.99470899470899465</v>
      </c>
      <c r="AO21" s="111">
        <v>0.99546471363343858</v>
      </c>
      <c r="AP21" s="111">
        <v>0.99643273878979832</v>
      </c>
      <c r="AQ21" s="111">
        <v>0.99700046980593404</v>
      </c>
      <c r="AR21" s="111">
        <v>0.99767333643555145</v>
      </c>
      <c r="AS21" s="111">
        <v>0.99775346341057536</v>
      </c>
      <c r="AT21" s="111">
        <v>0.99804135920561177</v>
      </c>
      <c r="AU21" s="111">
        <v>0.99762540813297718</v>
      </c>
      <c r="AV21" s="111">
        <v>0.99658308073849544</v>
      </c>
      <c r="AW21" s="111">
        <v>0.99779276517473947</v>
      </c>
      <c r="AX21" s="111">
        <v>0.99658798133834692</v>
      </c>
      <c r="AY21" s="111">
        <v>0.99658385093167701</v>
      </c>
      <c r="AZ21" s="111">
        <v>0.99657263379910366</v>
      </c>
      <c r="BA21" s="111">
        <v>0.99783326454808086</v>
      </c>
      <c r="BB21" s="111">
        <v>0.99769909241978783</v>
      </c>
      <c r="BC21" s="111">
        <v>0.99695688926458159</v>
      </c>
      <c r="BD21" s="111">
        <v>0.99641425859523303</v>
      </c>
      <c r="BE21" s="111">
        <v>0.999267578125</v>
      </c>
      <c r="BF21" s="111">
        <v>0.99970913321698662</v>
      </c>
      <c r="BG21" s="111">
        <v>0.99928160919540232</v>
      </c>
      <c r="BH21" s="111">
        <v>0.99905926622765762</v>
      </c>
      <c r="BI21" s="111">
        <v>0.99928366762177645</v>
      </c>
      <c r="BJ21" s="111">
        <v>0.99769585253456217</v>
      </c>
      <c r="BK21" s="111">
        <v>0.99817518248175185</v>
      </c>
      <c r="BL21" s="111">
        <v>0.99676375404530748</v>
      </c>
      <c r="BM21" s="111">
        <v>1</v>
      </c>
      <c r="BN21" s="111">
        <v>1</v>
      </c>
      <c r="BO21" s="111">
        <v>0.97368421052631582</v>
      </c>
      <c r="BP21" s="111">
        <v>1</v>
      </c>
      <c r="BQ21" s="111">
        <v>1</v>
      </c>
      <c r="BR21" s="111">
        <v>1</v>
      </c>
      <c r="BS21" s="111"/>
      <c r="BT21" s="111"/>
      <c r="BU21" s="111"/>
    </row>
    <row r="22" spans="1:73">
      <c r="A22" s="137"/>
      <c r="B22" s="105" t="s">
        <v>119</v>
      </c>
      <c r="C22" s="106">
        <v>39096</v>
      </c>
      <c r="D22" s="107">
        <v>38753</v>
      </c>
      <c r="E22" s="107">
        <v>40165</v>
      </c>
      <c r="F22" s="107">
        <v>37966</v>
      </c>
      <c r="G22" s="107">
        <v>35213</v>
      </c>
      <c r="H22" s="107">
        <v>39561</v>
      </c>
      <c r="I22" s="107">
        <v>42055</v>
      </c>
      <c r="J22" s="107">
        <v>43582</v>
      </c>
      <c r="K22" s="107">
        <v>46220</v>
      </c>
      <c r="L22" s="107">
        <v>44202</v>
      </c>
      <c r="M22" s="107">
        <v>46601</v>
      </c>
      <c r="N22" s="108">
        <v>46844</v>
      </c>
      <c r="O22" s="108">
        <v>46500</v>
      </c>
      <c r="P22" s="108">
        <v>43669</v>
      </c>
      <c r="Q22" s="108">
        <v>46028</v>
      </c>
      <c r="R22" s="108">
        <v>44856</v>
      </c>
      <c r="S22" s="108">
        <v>43610</v>
      </c>
      <c r="T22" s="108">
        <v>42948</v>
      </c>
      <c r="U22" s="108">
        <v>49845</v>
      </c>
      <c r="V22" s="108">
        <v>50686</v>
      </c>
      <c r="W22" s="108">
        <v>51422</v>
      </c>
      <c r="X22" s="108">
        <v>51738</v>
      </c>
      <c r="Y22" s="108">
        <v>53002</v>
      </c>
      <c r="Z22" s="108">
        <v>47051</v>
      </c>
      <c r="AA22" s="108">
        <v>47782</v>
      </c>
      <c r="AB22" s="108">
        <v>48573</v>
      </c>
      <c r="AC22" s="108">
        <v>46764</v>
      </c>
      <c r="AD22" s="108">
        <v>43177</v>
      </c>
      <c r="AE22" s="108">
        <v>39324</v>
      </c>
      <c r="AF22" s="108">
        <v>35498</v>
      </c>
      <c r="AG22" s="108">
        <v>29093</v>
      </c>
      <c r="AH22" s="108">
        <v>24258</v>
      </c>
      <c r="AI22" s="108">
        <v>20728</v>
      </c>
      <c r="AJ22" s="108">
        <v>22164</v>
      </c>
      <c r="AK22" s="108">
        <v>22488</v>
      </c>
      <c r="AL22" s="108">
        <v>20727</v>
      </c>
      <c r="AM22" s="108">
        <v>18965</v>
      </c>
      <c r="AN22" s="108">
        <v>17871</v>
      </c>
      <c r="AO22" s="108">
        <v>16736</v>
      </c>
      <c r="AP22" s="108">
        <v>15812</v>
      </c>
      <c r="AQ22" s="108">
        <v>14866</v>
      </c>
      <c r="AR22" s="108">
        <v>13478</v>
      </c>
      <c r="AS22" s="108">
        <v>12401</v>
      </c>
      <c r="AT22" s="108">
        <v>11730</v>
      </c>
      <c r="AU22" s="108">
        <v>11224</v>
      </c>
      <c r="AV22" s="108">
        <v>10323</v>
      </c>
      <c r="AW22" s="108">
        <v>9538</v>
      </c>
      <c r="AX22" s="108">
        <v>8279</v>
      </c>
      <c r="AY22" s="108">
        <v>7027</v>
      </c>
      <c r="AZ22" s="108">
        <v>5187</v>
      </c>
      <c r="BA22" s="108">
        <v>4552</v>
      </c>
      <c r="BB22" s="108">
        <v>3916</v>
      </c>
      <c r="BC22" s="108">
        <v>2916</v>
      </c>
      <c r="BD22" s="108">
        <v>2418</v>
      </c>
      <c r="BE22" s="108">
        <v>2197</v>
      </c>
      <c r="BF22" s="108">
        <v>1876</v>
      </c>
      <c r="BG22" s="108">
        <v>1653</v>
      </c>
      <c r="BH22" s="108">
        <v>1343</v>
      </c>
      <c r="BI22" s="108">
        <v>855</v>
      </c>
      <c r="BJ22" s="108">
        <v>513</v>
      </c>
      <c r="BK22" s="108">
        <v>338</v>
      </c>
      <c r="BL22" s="108">
        <v>186</v>
      </c>
      <c r="BM22" s="108">
        <v>83</v>
      </c>
      <c r="BN22" s="108">
        <v>58</v>
      </c>
      <c r="BO22" s="108">
        <v>27</v>
      </c>
      <c r="BP22" s="108">
        <v>18</v>
      </c>
      <c r="BQ22" s="108">
        <v>11</v>
      </c>
      <c r="BR22" s="108">
        <v>3</v>
      </c>
      <c r="BS22" s="108">
        <v>0</v>
      </c>
      <c r="BT22" s="108">
        <v>0</v>
      </c>
      <c r="BU22" s="108">
        <v>0</v>
      </c>
    </row>
    <row r="23" spans="1:73">
      <c r="A23" s="137"/>
      <c r="B23" s="105" t="s">
        <v>120</v>
      </c>
      <c r="C23" s="109">
        <v>0.42363955529549446</v>
      </c>
      <c r="D23" s="110">
        <v>0.4155372078061334</v>
      </c>
      <c r="E23" s="110">
        <v>0.4270691561755699</v>
      </c>
      <c r="F23" s="110">
        <v>0.40016864295125165</v>
      </c>
      <c r="G23" s="110">
        <v>0.36821741903775973</v>
      </c>
      <c r="H23" s="110">
        <v>0.40983963202386875</v>
      </c>
      <c r="I23" s="110">
        <v>0.43159893267651889</v>
      </c>
      <c r="J23" s="110">
        <v>0.44353755342967638</v>
      </c>
      <c r="K23" s="110">
        <v>0.46765283202136915</v>
      </c>
      <c r="L23" s="110">
        <v>0.44507320216686469</v>
      </c>
      <c r="M23" s="110">
        <v>0.46710302106930218</v>
      </c>
      <c r="N23" s="111">
        <v>0.46856182607477942</v>
      </c>
      <c r="O23" s="111">
        <v>0.46460972782862398</v>
      </c>
      <c r="P23" s="111">
        <v>0.43551845535509481</v>
      </c>
      <c r="Q23" s="111">
        <v>0.45801283645952534</v>
      </c>
      <c r="R23" s="111">
        <v>0.44524294009628268</v>
      </c>
      <c r="S23" s="111">
        <v>0.43251874479311303</v>
      </c>
      <c r="T23" s="111">
        <v>0.42632096167399569</v>
      </c>
      <c r="U23" s="111">
        <v>0.49688976613433816</v>
      </c>
      <c r="V23" s="111">
        <v>0.50793173596288166</v>
      </c>
      <c r="W23" s="111">
        <v>0.51904713838699912</v>
      </c>
      <c r="X23" s="111">
        <v>0.52827298903387854</v>
      </c>
      <c r="Y23" s="111">
        <v>0.54707224177616298</v>
      </c>
      <c r="Z23" s="111">
        <v>0.49592099161010161</v>
      </c>
      <c r="AA23" s="111">
        <v>0.514581717928836</v>
      </c>
      <c r="AB23" s="111">
        <v>0.53843766281273897</v>
      </c>
      <c r="AC23" s="111">
        <v>0.54210331076694795</v>
      </c>
      <c r="AD23" s="111">
        <v>0.54405816458965994</v>
      </c>
      <c r="AE23" s="111">
        <v>0.53702970297029706</v>
      </c>
      <c r="AF23" s="111">
        <v>0.50874955213185236</v>
      </c>
      <c r="AG23" s="111">
        <v>0.42699680042269644</v>
      </c>
      <c r="AH23" s="111">
        <v>0.37256949777299952</v>
      </c>
      <c r="AI23" s="111">
        <v>0.36251071197467599</v>
      </c>
      <c r="AJ23" s="111">
        <v>0.43280609256004687</v>
      </c>
      <c r="AK23" s="111">
        <v>0.47072614238168003</v>
      </c>
      <c r="AL23" s="111">
        <v>0.47824180895246887</v>
      </c>
      <c r="AM23" s="111">
        <v>0.48492674320488888</v>
      </c>
      <c r="AN23" s="111">
        <v>0.50029394473838917</v>
      </c>
      <c r="AO23" s="111">
        <v>0.51285508534305768</v>
      </c>
      <c r="AP23" s="111">
        <v>0.52715452575429234</v>
      </c>
      <c r="AQ23" s="111">
        <v>0.53724115499981928</v>
      </c>
      <c r="AR23" s="111">
        <v>0.52264619202729956</v>
      </c>
      <c r="AS23" s="111">
        <v>0.51591296750842452</v>
      </c>
      <c r="AT23" s="111">
        <v>0.53429898879475268</v>
      </c>
      <c r="AU23" s="111">
        <v>0.55525873157217764</v>
      </c>
      <c r="AV23" s="111">
        <v>0.56891705704050699</v>
      </c>
      <c r="AW23" s="111">
        <v>0.58479460453709375</v>
      </c>
      <c r="AX23" s="111">
        <v>0.57649188775154936</v>
      </c>
      <c r="AY23" s="111">
        <v>0.54557453416149071</v>
      </c>
      <c r="AZ23" s="111">
        <v>0.45583970471921964</v>
      </c>
      <c r="BA23" s="111">
        <v>0.46966570367313248</v>
      </c>
      <c r="BB23" s="111">
        <v>0.50057522689505307</v>
      </c>
      <c r="BC23" s="111">
        <v>0.49298393913778527</v>
      </c>
      <c r="BD23" s="111">
        <v>0.51001898333684881</v>
      </c>
      <c r="BE23" s="111">
        <v>0.536376953125</v>
      </c>
      <c r="BF23" s="111">
        <v>0.54566608493310065</v>
      </c>
      <c r="BG23" s="111">
        <v>0.59375</v>
      </c>
      <c r="BH23" s="111">
        <v>0.63170272812793982</v>
      </c>
      <c r="BI23" s="111">
        <v>0.61246418338108888</v>
      </c>
      <c r="BJ23" s="111">
        <v>0.59101382488479259</v>
      </c>
      <c r="BK23" s="111">
        <v>0.61678832116788318</v>
      </c>
      <c r="BL23" s="111">
        <v>0.60194174757281549</v>
      </c>
      <c r="BM23" s="111">
        <v>0.56849315068493156</v>
      </c>
      <c r="BN23" s="111">
        <v>0.63043478260869568</v>
      </c>
      <c r="BO23" s="111">
        <v>0.71052631578947367</v>
      </c>
      <c r="BP23" s="111">
        <v>0.62068965517241381</v>
      </c>
      <c r="BQ23" s="111">
        <v>0.6470588235294118</v>
      </c>
      <c r="BR23" s="111">
        <v>0.6</v>
      </c>
      <c r="BS23" s="111"/>
      <c r="BT23" s="111"/>
      <c r="BU23" s="111"/>
    </row>
    <row r="24" spans="1:73">
      <c r="A24" s="137" t="s">
        <v>123</v>
      </c>
      <c r="B24" s="105" t="s">
        <v>116</v>
      </c>
      <c r="C24" s="106">
        <v>2245746</v>
      </c>
      <c r="D24" s="107">
        <v>2273430</v>
      </c>
      <c r="E24" s="107">
        <v>2298072</v>
      </c>
      <c r="F24" s="107">
        <v>2340184</v>
      </c>
      <c r="G24" s="107">
        <v>2364445</v>
      </c>
      <c r="H24" s="107">
        <v>2399942</v>
      </c>
      <c r="I24" s="107">
        <v>2438814</v>
      </c>
      <c r="J24" s="107">
        <v>2461583</v>
      </c>
      <c r="K24" s="107">
        <v>2492832</v>
      </c>
      <c r="L24" s="107">
        <v>2519652</v>
      </c>
      <c r="M24" s="107">
        <v>2556580</v>
      </c>
      <c r="N24" s="108">
        <v>2599044</v>
      </c>
      <c r="O24" s="108">
        <v>2625799</v>
      </c>
      <c r="P24" s="108">
        <v>2548306</v>
      </c>
      <c r="Q24" s="108">
        <v>2573526</v>
      </c>
      <c r="R24" s="108">
        <v>2610853</v>
      </c>
      <c r="S24" s="108">
        <v>2643044</v>
      </c>
      <c r="T24" s="108">
        <v>2672408</v>
      </c>
      <c r="U24" s="108">
        <v>2688702</v>
      </c>
      <c r="V24" s="108">
        <v>2708959</v>
      </c>
      <c r="W24" s="108">
        <v>2748937</v>
      </c>
      <c r="X24" s="108">
        <v>2820325</v>
      </c>
      <c r="Y24" s="108">
        <v>2852454</v>
      </c>
      <c r="Z24" s="108">
        <v>2886333</v>
      </c>
      <c r="AA24" s="108">
        <v>2923891</v>
      </c>
      <c r="AB24" s="108">
        <v>2965528</v>
      </c>
      <c r="AC24" s="108">
        <v>2992009</v>
      </c>
      <c r="AD24" s="108">
        <v>3050111</v>
      </c>
      <c r="AE24" s="108">
        <v>3102164</v>
      </c>
      <c r="AF24" s="108">
        <v>3111298</v>
      </c>
      <c r="AG24" s="108">
        <v>3169341</v>
      </c>
      <c r="AH24" s="108">
        <v>3194125</v>
      </c>
      <c r="AI24" s="108">
        <v>3275099</v>
      </c>
      <c r="AJ24" s="108">
        <v>3313578</v>
      </c>
      <c r="AK24" s="108">
        <v>3352723</v>
      </c>
      <c r="AL24" s="108">
        <v>3405196</v>
      </c>
      <c r="AM24" s="108">
        <v>3465939</v>
      </c>
      <c r="AN24" s="108">
        <v>3494686</v>
      </c>
      <c r="AO24" s="108">
        <v>3531192</v>
      </c>
      <c r="AP24" s="108">
        <v>3586087</v>
      </c>
      <c r="AQ24" s="108">
        <v>3704753</v>
      </c>
      <c r="AR24" s="108">
        <v>3759480</v>
      </c>
      <c r="AS24" s="108">
        <v>3785043</v>
      </c>
      <c r="AT24" s="108">
        <v>3879982</v>
      </c>
      <c r="AU24" s="108">
        <v>3879985</v>
      </c>
      <c r="AV24" s="108">
        <v>3988227</v>
      </c>
      <c r="AW24" s="108">
        <v>4023069</v>
      </c>
      <c r="AX24" s="108">
        <v>4089582</v>
      </c>
      <c r="AY24" s="108">
        <v>4196321</v>
      </c>
      <c r="AZ24" s="108">
        <v>4264884</v>
      </c>
      <c r="BA24" s="108">
        <v>4330699</v>
      </c>
      <c r="BB24" s="108">
        <v>4407969</v>
      </c>
      <c r="BC24" s="108">
        <v>4485933</v>
      </c>
      <c r="BD24" s="108">
        <v>4562924</v>
      </c>
      <c r="BE24" s="108">
        <v>4647757</v>
      </c>
      <c r="BF24" s="108">
        <v>4727712</v>
      </c>
      <c r="BG24" s="108">
        <v>4813863</v>
      </c>
      <c r="BH24" s="108">
        <v>4907555</v>
      </c>
      <c r="BI24" s="108">
        <v>5002933</v>
      </c>
      <c r="BJ24" s="108">
        <v>5099464</v>
      </c>
      <c r="BK24" s="108">
        <v>5189275</v>
      </c>
      <c r="BL24" s="108">
        <v>5290612</v>
      </c>
      <c r="BM24" s="108">
        <v>5332409</v>
      </c>
      <c r="BN24" s="108">
        <v>5500581</v>
      </c>
      <c r="BO24" s="108">
        <v>5500567</v>
      </c>
      <c r="BP24" s="108">
        <v>5593482</v>
      </c>
      <c r="BQ24" s="108">
        <v>5693660</v>
      </c>
      <c r="BR24" s="108">
        <v>5692466</v>
      </c>
      <c r="BS24" s="108">
        <v>5671732</v>
      </c>
      <c r="BT24" s="108">
        <v>5647141</v>
      </c>
      <c r="BU24" s="108">
        <v>5627107</v>
      </c>
    </row>
    <row r="25" spans="1:73">
      <c r="A25" s="137"/>
      <c r="B25" s="105" t="s">
        <v>117</v>
      </c>
      <c r="C25" s="106">
        <v>1265649</v>
      </c>
      <c r="D25" s="107">
        <v>1278562</v>
      </c>
      <c r="E25" s="107">
        <v>1302940</v>
      </c>
      <c r="F25" s="107">
        <v>1297189</v>
      </c>
      <c r="G25" s="107">
        <v>1307713</v>
      </c>
      <c r="H25" s="107">
        <v>1318713</v>
      </c>
      <c r="I25" s="107">
        <v>1328411</v>
      </c>
      <c r="J25" s="107">
        <v>1344494</v>
      </c>
      <c r="K25" s="107">
        <v>1370290</v>
      </c>
      <c r="L25" s="107">
        <v>1395377</v>
      </c>
      <c r="M25" s="107">
        <v>1465238</v>
      </c>
      <c r="N25" s="108">
        <v>1485920</v>
      </c>
      <c r="O25" s="108">
        <v>1454354</v>
      </c>
      <c r="P25" s="108">
        <v>1468485</v>
      </c>
      <c r="Q25" s="108">
        <v>1481922</v>
      </c>
      <c r="R25" s="108">
        <v>1496485</v>
      </c>
      <c r="S25" s="108">
        <v>1510281</v>
      </c>
      <c r="T25" s="108">
        <v>1524625</v>
      </c>
      <c r="U25" s="108">
        <v>1604422</v>
      </c>
      <c r="V25" s="108">
        <v>1630719</v>
      </c>
      <c r="W25" s="108">
        <v>1658280</v>
      </c>
      <c r="X25" s="108">
        <v>1683744</v>
      </c>
      <c r="Y25" s="108">
        <v>1713758</v>
      </c>
      <c r="Z25" s="108">
        <v>1740545</v>
      </c>
      <c r="AA25" s="108">
        <v>1771527</v>
      </c>
      <c r="AB25" s="108">
        <v>1802187</v>
      </c>
      <c r="AC25" s="108">
        <v>1827239</v>
      </c>
      <c r="AD25" s="108">
        <v>1862166</v>
      </c>
      <c r="AE25" s="108">
        <v>1890175</v>
      </c>
      <c r="AF25" s="108">
        <v>1919268</v>
      </c>
      <c r="AG25" s="108">
        <v>1949281</v>
      </c>
      <c r="AH25" s="108">
        <v>1977704</v>
      </c>
      <c r="AI25" s="108">
        <v>2006345</v>
      </c>
      <c r="AJ25" s="108">
        <v>2036567</v>
      </c>
      <c r="AK25" s="108">
        <v>2083767</v>
      </c>
      <c r="AL25" s="108">
        <v>2119773</v>
      </c>
      <c r="AM25" s="108">
        <v>2154806</v>
      </c>
      <c r="AN25" s="108">
        <v>2186249</v>
      </c>
      <c r="AO25" s="108">
        <v>2224902</v>
      </c>
      <c r="AP25" s="108">
        <v>2262106</v>
      </c>
      <c r="AQ25" s="108">
        <v>2306295</v>
      </c>
      <c r="AR25" s="108">
        <v>2351152</v>
      </c>
      <c r="AS25" s="108">
        <v>2397380</v>
      </c>
      <c r="AT25" s="108">
        <v>2453692</v>
      </c>
      <c r="AU25" s="108">
        <v>2499807</v>
      </c>
      <c r="AV25" s="108">
        <v>2556014</v>
      </c>
      <c r="AW25" s="108">
        <v>2605576</v>
      </c>
      <c r="AX25" s="108">
        <v>2657363</v>
      </c>
      <c r="AY25" s="108">
        <v>2708333</v>
      </c>
      <c r="AZ25" s="108">
        <v>2824555</v>
      </c>
      <c r="BA25" s="108">
        <v>2862396</v>
      </c>
      <c r="BB25" s="108">
        <v>2896312</v>
      </c>
      <c r="BC25" s="108">
        <v>4194504</v>
      </c>
      <c r="BD25" s="108">
        <v>4231841</v>
      </c>
      <c r="BE25" s="108">
        <v>4277108</v>
      </c>
      <c r="BF25" s="108">
        <v>4315395</v>
      </c>
      <c r="BG25" s="108">
        <v>4352147</v>
      </c>
      <c r="BH25" s="108">
        <v>4396133</v>
      </c>
      <c r="BI25" s="108">
        <v>4441168</v>
      </c>
      <c r="BJ25" s="108">
        <v>4484729</v>
      </c>
      <c r="BK25" s="108">
        <v>4529128</v>
      </c>
      <c r="BL25" s="108">
        <v>4578980</v>
      </c>
      <c r="BM25" s="108">
        <v>4627960</v>
      </c>
      <c r="BN25" s="108">
        <v>4670069</v>
      </c>
      <c r="BO25" s="108">
        <v>4660024</v>
      </c>
      <c r="BP25" s="108">
        <v>4708431</v>
      </c>
      <c r="BQ25" s="108">
        <v>4755358</v>
      </c>
      <c r="BR25" s="108">
        <v>4798973</v>
      </c>
      <c r="BS25" s="108">
        <v>4842393</v>
      </c>
      <c r="BT25" s="108">
        <v>4890100</v>
      </c>
      <c r="BU25" s="108">
        <v>4937059</v>
      </c>
    </row>
    <row r="26" spans="1:73">
      <c r="A26" s="137"/>
      <c r="B26" s="105" t="s">
        <v>118</v>
      </c>
      <c r="C26" s="109">
        <v>0.56357620140478937</v>
      </c>
      <c r="D26" s="110">
        <v>0.56239338796444138</v>
      </c>
      <c r="E26" s="110">
        <v>0.56697092171176533</v>
      </c>
      <c r="F26" s="110">
        <v>0.55431068668104733</v>
      </c>
      <c r="G26" s="110">
        <v>0.55307397719126472</v>
      </c>
      <c r="H26" s="110">
        <v>0.5494770290282015</v>
      </c>
      <c r="I26" s="110">
        <v>0.54469549543343609</v>
      </c>
      <c r="J26" s="110">
        <v>0.54619080486012461</v>
      </c>
      <c r="K26" s="110">
        <v>0.54969207712352863</v>
      </c>
      <c r="L26" s="110">
        <v>0.55379750854483079</v>
      </c>
      <c r="M26" s="110">
        <v>0.57312425193031313</v>
      </c>
      <c r="N26" s="111">
        <v>0.57171790858484894</v>
      </c>
      <c r="O26" s="111">
        <v>0.5538710312556292</v>
      </c>
      <c r="P26" s="111">
        <v>0.57625928754239086</v>
      </c>
      <c r="Q26" s="111">
        <v>0.57583331196187648</v>
      </c>
      <c r="R26" s="111">
        <v>0.57317857420544172</v>
      </c>
      <c r="S26" s="111">
        <v>0.57141727492996708</v>
      </c>
      <c r="T26" s="111">
        <v>0.57050607541962151</v>
      </c>
      <c r="U26" s="111">
        <v>0.59672734278473405</v>
      </c>
      <c r="V26" s="111">
        <v>0.60197256584540404</v>
      </c>
      <c r="W26" s="111">
        <v>0.60324409035201609</v>
      </c>
      <c r="X26" s="111">
        <v>0.59700353682642959</v>
      </c>
      <c r="Y26" s="111">
        <v>0.60080127497235714</v>
      </c>
      <c r="Z26" s="111">
        <v>0.6030298652303806</v>
      </c>
      <c r="AA26" s="111">
        <v>0.6058799729538481</v>
      </c>
      <c r="AB26" s="111">
        <v>0.60771201620756909</v>
      </c>
      <c r="AC26" s="111">
        <v>0.6107063849072647</v>
      </c>
      <c r="AD26" s="111">
        <v>0.61052401043765292</v>
      </c>
      <c r="AE26" s="111">
        <v>0.60930853430057208</v>
      </c>
      <c r="AF26" s="111">
        <v>0.61687051513548363</v>
      </c>
      <c r="AG26" s="111">
        <v>0.61504300105290022</v>
      </c>
      <c r="AH26" s="111">
        <v>0.61916925605604034</v>
      </c>
      <c r="AI26" s="111">
        <v>0.61260590901221612</v>
      </c>
      <c r="AJ26" s="111">
        <v>0.61461266341097143</v>
      </c>
      <c r="AK26" s="111">
        <v>0.62151481049880952</v>
      </c>
      <c r="AL26" s="111">
        <v>0.62251130331411175</v>
      </c>
      <c r="AM26" s="111">
        <v>0.62170915298855522</v>
      </c>
      <c r="AN26" s="111">
        <v>0.62559239943159417</v>
      </c>
      <c r="AO26" s="111">
        <v>0.630071092141124</v>
      </c>
      <c r="AP26" s="111">
        <v>0.63080064705624816</v>
      </c>
      <c r="AQ26" s="111">
        <v>0.62252328292871351</v>
      </c>
      <c r="AR26" s="111">
        <v>0.62539287348250294</v>
      </c>
      <c r="AS26" s="111">
        <v>0.63338250054226597</v>
      </c>
      <c r="AT26" s="111">
        <v>0.63239777916495488</v>
      </c>
      <c r="AU26" s="111">
        <v>0.64428264542259828</v>
      </c>
      <c r="AV26" s="111">
        <v>0.64088979890061426</v>
      </c>
      <c r="AW26" s="111">
        <v>0.64765878984427061</v>
      </c>
      <c r="AX26" s="111">
        <v>0.64978841358358874</v>
      </c>
      <c r="AY26" s="111">
        <v>0.64540653586796626</v>
      </c>
      <c r="AZ26" s="111">
        <v>0.6622817877344378</v>
      </c>
      <c r="BA26" s="111">
        <v>0.6609547327117401</v>
      </c>
      <c r="BB26" s="111">
        <v>0.65706269712876841</v>
      </c>
      <c r="BC26" s="111">
        <v>0.93503491915728565</v>
      </c>
      <c r="BD26" s="111">
        <v>0.92744060606751288</v>
      </c>
      <c r="BE26" s="111">
        <v>0.92025206997698028</v>
      </c>
      <c r="BF26" s="111">
        <v>0.91278720023554738</v>
      </c>
      <c r="BG26" s="111">
        <v>0.90408617777448175</v>
      </c>
      <c r="BH26" s="111">
        <v>0.89578883986017477</v>
      </c>
      <c r="BI26" s="111">
        <v>0.8877128676318472</v>
      </c>
      <c r="BJ26" s="111">
        <v>0.87945105603255558</v>
      </c>
      <c r="BK26" s="111">
        <v>0.87278627553945398</v>
      </c>
      <c r="BL26" s="111">
        <v>0.86549155371817099</v>
      </c>
      <c r="BM26" s="111">
        <v>0.86789291669112401</v>
      </c>
      <c r="BN26" s="111">
        <v>0.84901376781834503</v>
      </c>
      <c r="BO26" s="111">
        <v>0.84718975334724589</v>
      </c>
      <c r="BP26" s="111">
        <v>0.8417710113306881</v>
      </c>
      <c r="BQ26" s="111">
        <v>0.83520231274786338</v>
      </c>
      <c r="BR26" s="111">
        <v>0.84303937871565682</v>
      </c>
      <c r="BS26" s="111">
        <v>0.85377676519271362</v>
      </c>
      <c r="BT26" s="111">
        <v>0.86594260706435344</v>
      </c>
      <c r="BU26" s="111">
        <v>0.8773707341978747</v>
      </c>
    </row>
    <row r="27" spans="1:73">
      <c r="A27" s="137"/>
      <c r="B27" s="105" t="s">
        <v>119</v>
      </c>
      <c r="C27" s="106">
        <v>291732</v>
      </c>
      <c r="D27" s="107">
        <v>283286</v>
      </c>
      <c r="E27" s="107">
        <v>281333</v>
      </c>
      <c r="F27" s="107">
        <v>299143</v>
      </c>
      <c r="G27" s="107">
        <v>294254</v>
      </c>
      <c r="H27" s="107">
        <v>288941</v>
      </c>
      <c r="I27" s="107">
        <v>297148</v>
      </c>
      <c r="J27" s="107">
        <v>341382</v>
      </c>
      <c r="K27" s="107">
        <v>381640</v>
      </c>
      <c r="L27" s="107">
        <v>356944</v>
      </c>
      <c r="M27" s="107">
        <v>395475</v>
      </c>
      <c r="N27" s="108">
        <v>400929</v>
      </c>
      <c r="O27" s="108">
        <v>400456</v>
      </c>
      <c r="P27" s="108">
        <v>368276</v>
      </c>
      <c r="Q27" s="108">
        <v>412831</v>
      </c>
      <c r="R27" s="108">
        <v>407593</v>
      </c>
      <c r="S27" s="108">
        <v>403773</v>
      </c>
      <c r="T27" s="108">
        <v>399133</v>
      </c>
      <c r="U27" s="108">
        <v>396627</v>
      </c>
      <c r="V27" s="108">
        <v>416970</v>
      </c>
      <c r="W27" s="108">
        <v>423423</v>
      </c>
      <c r="X27" s="108">
        <v>405242</v>
      </c>
      <c r="Y27" s="108">
        <v>443345</v>
      </c>
      <c r="Z27" s="108">
        <v>430239</v>
      </c>
      <c r="AA27" s="108">
        <v>423264</v>
      </c>
      <c r="AB27" s="108">
        <v>419952</v>
      </c>
      <c r="AC27" s="108">
        <v>416375</v>
      </c>
      <c r="AD27" s="108">
        <v>432973</v>
      </c>
      <c r="AE27" s="108">
        <v>441127</v>
      </c>
      <c r="AF27" s="108">
        <v>442966</v>
      </c>
      <c r="AG27" s="108">
        <v>458459</v>
      </c>
      <c r="AH27" s="108">
        <v>387929</v>
      </c>
      <c r="AI27" s="108">
        <v>411231</v>
      </c>
      <c r="AJ27" s="108">
        <v>410581</v>
      </c>
      <c r="AK27" s="108">
        <v>430706</v>
      </c>
      <c r="AL27" s="108">
        <v>444648</v>
      </c>
      <c r="AM27" s="108">
        <v>439315</v>
      </c>
      <c r="AN27" s="108">
        <v>458068</v>
      </c>
      <c r="AO27" s="108">
        <v>457751</v>
      </c>
      <c r="AP27" s="108">
        <v>477442</v>
      </c>
      <c r="AQ27" s="108">
        <v>486447</v>
      </c>
      <c r="AR27" s="108">
        <v>478699</v>
      </c>
      <c r="AS27" s="108">
        <v>481253</v>
      </c>
      <c r="AT27" s="108">
        <v>485685</v>
      </c>
      <c r="AU27" s="108">
        <v>500099</v>
      </c>
      <c r="AV27" s="108">
        <v>483529</v>
      </c>
      <c r="AW27" s="108">
        <v>509360</v>
      </c>
      <c r="AX27" s="108">
        <v>484427</v>
      </c>
      <c r="AY27" s="108">
        <v>439405</v>
      </c>
      <c r="AZ27" s="108">
        <v>347148</v>
      </c>
      <c r="BA27" s="108">
        <v>376115</v>
      </c>
      <c r="BB27" s="108">
        <v>390893</v>
      </c>
      <c r="BC27" s="108">
        <v>382192</v>
      </c>
      <c r="BD27" s="108">
        <v>375886</v>
      </c>
      <c r="BE27" s="108">
        <v>373507</v>
      </c>
      <c r="BF27" s="108">
        <v>417834</v>
      </c>
      <c r="BG27" s="108">
        <v>484235</v>
      </c>
      <c r="BH27" s="108">
        <v>449153</v>
      </c>
      <c r="BI27" s="108">
        <v>434397</v>
      </c>
      <c r="BJ27" s="108">
        <v>502910</v>
      </c>
      <c r="BK27" s="108">
        <v>530480</v>
      </c>
      <c r="BL27" s="108">
        <v>548016</v>
      </c>
      <c r="BM27" s="108">
        <v>552967</v>
      </c>
      <c r="BN27" s="108">
        <v>582409</v>
      </c>
      <c r="BO27" s="108">
        <v>600595</v>
      </c>
      <c r="BP27" s="108">
        <v>622741</v>
      </c>
      <c r="BQ27" s="108">
        <v>646024</v>
      </c>
      <c r="BR27" s="108">
        <v>652658</v>
      </c>
      <c r="BS27" s="108">
        <v>689573</v>
      </c>
      <c r="BT27" s="108">
        <v>656428</v>
      </c>
      <c r="BU27" s="108">
        <v>705714</v>
      </c>
    </row>
    <row r="28" spans="1:73">
      <c r="A28" s="137"/>
      <c r="B28" s="105" t="s">
        <v>120</v>
      </c>
      <c r="C28" s="109">
        <v>0.12990427234424551</v>
      </c>
      <c r="D28" s="110">
        <v>0.12460731141930916</v>
      </c>
      <c r="E28" s="110">
        <v>0.12242131665152353</v>
      </c>
      <c r="F28" s="110">
        <v>0.12782883739056417</v>
      </c>
      <c r="G28" s="110">
        <v>0.12444950083423383</v>
      </c>
      <c r="H28" s="110">
        <v>0.12039499287899458</v>
      </c>
      <c r="I28" s="110">
        <v>0.12184119002105122</v>
      </c>
      <c r="J28" s="110">
        <v>0.13868392818767436</v>
      </c>
      <c r="K28" s="110">
        <v>0.15309495385168354</v>
      </c>
      <c r="L28" s="110">
        <v>0.14166400756929926</v>
      </c>
      <c r="M28" s="110">
        <v>0.15468907681355562</v>
      </c>
      <c r="N28" s="111">
        <v>0.15426018182070023</v>
      </c>
      <c r="O28" s="111">
        <v>0.15250824606148453</v>
      </c>
      <c r="P28" s="111">
        <v>0.14451796605274247</v>
      </c>
      <c r="Q28" s="111">
        <v>0.16041454409242417</v>
      </c>
      <c r="R28" s="111">
        <v>0.15611487893037257</v>
      </c>
      <c r="S28" s="111">
        <v>0.1527681718503362</v>
      </c>
      <c r="T28" s="111">
        <v>0.14935331730783624</v>
      </c>
      <c r="U28" s="111">
        <v>0.14751616207374413</v>
      </c>
      <c r="V28" s="111">
        <v>0.15392259535858607</v>
      </c>
      <c r="W28" s="111">
        <v>0.15403154019171775</v>
      </c>
      <c r="X28" s="111">
        <v>0.14368627729073777</v>
      </c>
      <c r="Y28" s="111">
        <v>0.15542581931207305</v>
      </c>
      <c r="Z28" s="111">
        <v>0.14906076325912498</v>
      </c>
      <c r="AA28" s="111">
        <v>0.14476052629868896</v>
      </c>
      <c r="AB28" s="111">
        <v>0.14161120717794606</v>
      </c>
      <c r="AC28" s="111">
        <v>0.1391623487763573</v>
      </c>
      <c r="AD28" s="111">
        <v>0.14195319449029889</v>
      </c>
      <c r="AE28" s="111">
        <v>0.14219976764606901</v>
      </c>
      <c r="AF28" s="111">
        <v>0.14237337599934174</v>
      </c>
      <c r="AG28" s="111">
        <v>0.14465436190047079</v>
      </c>
      <c r="AH28" s="111">
        <v>0.12145078855711658</v>
      </c>
      <c r="AI28" s="111">
        <v>0.12556292191472684</v>
      </c>
      <c r="AJ28" s="111">
        <v>0.12390865704685389</v>
      </c>
      <c r="AK28" s="111">
        <v>0.12846453464840371</v>
      </c>
      <c r="AL28" s="111">
        <v>0.13057926768385725</v>
      </c>
      <c r="AM28" s="111">
        <v>0.12675208651969927</v>
      </c>
      <c r="AN28" s="111">
        <v>0.13107558161162405</v>
      </c>
      <c r="AO28" s="111">
        <v>0.12963073092598759</v>
      </c>
      <c r="AP28" s="111">
        <v>0.1331373165235534</v>
      </c>
      <c r="AQ28" s="111">
        <v>0.13130349040813247</v>
      </c>
      <c r="AR28" s="111">
        <v>0.12733117346015937</v>
      </c>
      <c r="AS28" s="111">
        <v>0.1271459795833231</v>
      </c>
      <c r="AT28" s="111">
        <v>0.12517712711038351</v>
      </c>
      <c r="AU28" s="111">
        <v>0.12889199313914873</v>
      </c>
      <c r="AV28" s="111">
        <v>0.12123908694264393</v>
      </c>
      <c r="AW28" s="111">
        <v>0.1266098095757244</v>
      </c>
      <c r="AX28" s="111">
        <v>0.11845391533902487</v>
      </c>
      <c r="AY28" s="111">
        <v>0.10471196078660332</v>
      </c>
      <c r="AZ28" s="111">
        <v>8.1396821109319742E-2</v>
      </c>
      <c r="BA28" s="111">
        <v>8.6848566478529218E-2</v>
      </c>
      <c r="BB28" s="111">
        <v>8.867870894736328E-2</v>
      </c>
      <c r="BC28" s="111">
        <v>8.5197884141381519E-2</v>
      </c>
      <c r="BD28" s="111">
        <v>8.2378317061603479E-2</v>
      </c>
      <c r="BE28" s="111">
        <v>8.0362850295314495E-2</v>
      </c>
      <c r="BF28" s="111">
        <v>8.8379749020244883E-2</v>
      </c>
      <c r="BG28" s="111">
        <v>0.10059177006075994</v>
      </c>
      <c r="BH28" s="111">
        <v>9.1522764390821909E-2</v>
      </c>
      <c r="BI28" s="111">
        <v>8.6828466421597097E-2</v>
      </c>
      <c r="BJ28" s="111">
        <v>9.8620168707926947E-2</v>
      </c>
      <c r="BK28" s="111">
        <v>0.10222622620693642</v>
      </c>
      <c r="BL28" s="111">
        <v>0.10358272351100402</v>
      </c>
      <c r="BM28" s="111">
        <v>0.10369928488231117</v>
      </c>
      <c r="BN28" s="111">
        <v>0.10588136053264191</v>
      </c>
      <c r="BO28" s="111">
        <v>0.10918783463595662</v>
      </c>
      <c r="BP28" s="111">
        <v>0.11133333404845139</v>
      </c>
      <c r="BQ28" s="111">
        <v>0.11346374739622668</v>
      </c>
      <c r="BR28" s="111">
        <v>0.1146529465437299</v>
      </c>
      <c r="BS28" s="111">
        <v>0.12158067412212002</v>
      </c>
      <c r="BT28" s="111">
        <v>0.11624076678800831</v>
      </c>
      <c r="BU28" s="111">
        <v>0.12541328963533127</v>
      </c>
    </row>
    <row r="29" spans="1:73" ht="25.9" customHeight="1"/>
    <row r="30" spans="1:73" ht="25.9" customHeight="1">
      <c r="D30" s="91">
        <v>44136</v>
      </c>
      <c r="E30" s="91">
        <v>44166</v>
      </c>
      <c r="F30" s="91">
        <v>44197</v>
      </c>
      <c r="G30" s="91">
        <v>44228</v>
      </c>
      <c r="H30" s="91">
        <v>44256</v>
      </c>
      <c r="I30" s="91">
        <v>44287</v>
      </c>
      <c r="J30" s="91">
        <v>44317</v>
      </c>
      <c r="K30" s="91">
        <v>44348</v>
      </c>
      <c r="L30" s="91">
        <v>44378</v>
      </c>
      <c r="M30" s="91">
        <v>44409</v>
      </c>
      <c r="N30" s="91">
        <v>44440</v>
      </c>
      <c r="O30" s="91">
        <v>44470</v>
      </c>
      <c r="P30" s="91">
        <v>44501</v>
      </c>
      <c r="Q30" s="91">
        <v>44531</v>
      </c>
      <c r="R30" s="91">
        <v>44562</v>
      </c>
      <c r="S30" s="91">
        <v>44593</v>
      </c>
      <c r="T30" s="91">
        <v>44621</v>
      </c>
      <c r="U30" s="91">
        <v>44652</v>
      </c>
      <c r="V30" s="91">
        <v>44682</v>
      </c>
      <c r="W30" s="91">
        <v>44713</v>
      </c>
      <c r="X30" s="91">
        <v>44743</v>
      </c>
      <c r="Y30" s="91">
        <v>44774</v>
      </c>
      <c r="Z30" s="91">
        <v>44805</v>
      </c>
      <c r="AA30" s="91">
        <v>44835</v>
      </c>
      <c r="AB30" s="91">
        <v>44866</v>
      </c>
      <c r="AC30" s="91"/>
      <c r="AD30" s="97" t="s">
        <v>124</v>
      </c>
      <c r="AE30" s="97" t="s">
        <v>40</v>
      </c>
    </row>
    <row r="31" spans="1:73">
      <c r="C31" s="97" t="s">
        <v>125</v>
      </c>
      <c r="D31" s="114">
        <v>0.42535269639443574</v>
      </c>
      <c r="E31" s="114">
        <v>0.40401593998309554</v>
      </c>
      <c r="F31" s="114">
        <f>+Y8</f>
        <v>0.44881885331795413</v>
      </c>
      <c r="G31" s="114">
        <f>+X8</f>
        <v>0.42063420723244321</v>
      </c>
      <c r="H31" s="114">
        <f>+W8</f>
        <v>0.43453039187897524</v>
      </c>
      <c r="I31" s="114">
        <f>+V8</f>
        <v>0.42063221617651586</v>
      </c>
      <c r="J31" s="114">
        <f>+U8</f>
        <v>0.41745598338292156</v>
      </c>
      <c r="K31" s="114">
        <f>+T8</f>
        <v>0.4169625170047993</v>
      </c>
      <c r="L31" s="114">
        <f>+S8</f>
        <v>0.41418420942647682</v>
      </c>
      <c r="M31" s="114">
        <f>+R8</f>
        <v>0.43038900078861797</v>
      </c>
      <c r="N31" s="114">
        <f>+Q8</f>
        <v>0.4429262705123872</v>
      </c>
      <c r="O31" s="114">
        <f>+P8</f>
        <v>0.42130944497640971</v>
      </c>
      <c r="P31" s="114">
        <f>+O8</f>
        <v>0.44182393832445588</v>
      </c>
      <c r="Q31" s="114">
        <f>+N8</f>
        <v>0.44692004210437608</v>
      </c>
      <c r="R31" s="114">
        <f>+M8</f>
        <v>0.45360712920841084</v>
      </c>
      <c r="S31" s="114">
        <f>+L8</f>
        <v>0.44630330676519203</v>
      </c>
      <c r="T31" s="114">
        <f>+K8</f>
        <v>0.47413140053677838</v>
      </c>
      <c r="U31" s="114">
        <f>+J8</f>
        <v>0.46717214257487294</v>
      </c>
      <c r="V31" s="114">
        <f>+I8</f>
        <v>0.45853216354907028</v>
      </c>
      <c r="W31" s="115">
        <f>+H8</f>
        <v>0.43857638996307613</v>
      </c>
      <c r="X31" s="115"/>
      <c r="Y31" s="115"/>
      <c r="Z31" s="115">
        <f>+E8</f>
        <v>0.48052154380379419</v>
      </c>
      <c r="AA31" s="115">
        <f>+D8</f>
        <v>0.46253696901815589</v>
      </c>
      <c r="AB31" s="115">
        <f>+C8</f>
        <v>0.45786096972530249</v>
      </c>
      <c r="AC31" s="115"/>
      <c r="AD31" s="114">
        <f>+AB31-AA31</f>
        <v>-4.6759992928533944E-3</v>
      </c>
      <c r="AE31" s="114">
        <f>+AB31-P31</f>
        <v>1.6037031400846613E-2</v>
      </c>
      <c r="AF31" s="114"/>
    </row>
    <row r="32" spans="1:73">
      <c r="C32" s="97" t="s">
        <v>126</v>
      </c>
      <c r="D32" s="114">
        <v>0.26189155314295465</v>
      </c>
      <c r="E32" s="114">
        <v>0.23430271072297562</v>
      </c>
      <c r="F32" s="114">
        <f>+'% engaged app'!D30</f>
        <v>0.29638410213386523</v>
      </c>
      <c r="G32" s="114">
        <f>+'% engaged app'!E30</f>
        <v>0.28063294257363181</v>
      </c>
      <c r="H32" s="114">
        <f>+'% engaged app'!F30</f>
        <v>0.28637508359171415</v>
      </c>
      <c r="I32" s="114">
        <f>+'% engaged app'!G30</f>
        <v>0.28455042420752563</v>
      </c>
      <c r="J32" s="114">
        <f>+'% engaged app'!H30</f>
        <v>0.28269562202888177</v>
      </c>
      <c r="K32" s="114">
        <f>+'% engaged app'!I30</f>
        <v>0.28573961339770682</v>
      </c>
      <c r="L32" s="114">
        <f>+'% engaged app'!J30</f>
        <v>0.27383655279334201</v>
      </c>
      <c r="M32" s="114">
        <f>+'% engaged app'!K30</f>
        <v>0.29253286354421515</v>
      </c>
      <c r="N32" s="114">
        <f>+'% engaged app'!L30</f>
        <v>0.30122129945438159</v>
      </c>
      <c r="O32" s="114">
        <f>+'% engaged app'!M30</f>
        <v>0.27811573368259923</v>
      </c>
      <c r="P32" s="114">
        <f>+'% engaged app'!N30</f>
        <v>0.29048341482976031</v>
      </c>
      <c r="Q32" s="114">
        <f>+'% engaged app'!O30</f>
        <v>0.30384445154719258</v>
      </c>
      <c r="R32" s="114">
        <f>+'% engaged app'!M7</f>
        <v>0.3116228538384776</v>
      </c>
      <c r="S32" s="114">
        <f>+'% engaged app'!L7</f>
        <v>0.31031248280036278</v>
      </c>
      <c r="T32" s="114">
        <f>+'% engaged app'!K7</f>
        <v>0.32813738061553949</v>
      </c>
      <c r="U32" s="114">
        <f>+'% engaged app'!J7</f>
        <v>0.33002841042488484</v>
      </c>
      <c r="V32" s="114">
        <f>+'% engaged app'!I7</f>
        <v>0.32513881915119691</v>
      </c>
      <c r="W32" s="114">
        <f>+'% engaged app'!H7</f>
        <v>0.29718328332331723</v>
      </c>
      <c r="X32" s="114"/>
      <c r="Y32" s="114"/>
      <c r="Z32" s="114">
        <f>+'% engaged app'!E7</f>
        <v>0.34951867084545013</v>
      </c>
      <c r="AA32" s="114">
        <f>+'% engaged app'!D7</f>
        <v>0.33079518542405717</v>
      </c>
      <c r="AB32" s="114">
        <f>+'% engaged app'!C7</f>
        <v>0.33670855210520406</v>
      </c>
      <c r="AC32" s="114"/>
      <c r="AD32" s="114">
        <f>+AB32-AA32</f>
        <v>5.9133666811468921E-3</v>
      </c>
      <c r="AE32" s="114">
        <f>+AB32-P32</f>
        <v>4.6225137275443751E-2</v>
      </c>
      <c r="AF32" s="114"/>
    </row>
    <row r="33" spans="3:38">
      <c r="C33" s="97" t="s">
        <v>127</v>
      </c>
      <c r="D33" s="114">
        <v>0.15849273842438788</v>
      </c>
      <c r="E33" s="114">
        <v>0.16420869601461133</v>
      </c>
      <c r="F33" s="114">
        <f>+'% engaged desktop'!D30</f>
        <v>0.15969196098769486</v>
      </c>
      <c r="G33" s="114">
        <f>+'% engaged desktop'!E30</f>
        <v>0.14246292090623661</v>
      </c>
      <c r="H33" s="114">
        <f>+'% engaged desktop'!F30</f>
        <v>0.15048079940902048</v>
      </c>
      <c r="I33" s="114">
        <f>+'% engaged desktop'!G30</f>
        <v>0.13841901873232645</v>
      </c>
      <c r="J33" s="114">
        <f>+'% engaged desktop'!H30</f>
        <v>0.13912389044214282</v>
      </c>
      <c r="K33" s="114">
        <f>+'% engaged desktop'!I30</f>
        <v>0.13299380456250148</v>
      </c>
      <c r="L33" s="114">
        <f>+'% engaged desktop'!J30</f>
        <v>0.13775935184578303</v>
      </c>
      <c r="M33" s="114">
        <f>+'% engaged desktop'!K30</f>
        <v>0.14022578600687388</v>
      </c>
      <c r="N33" s="114">
        <f>+'% engaged desktop'!L30</f>
        <v>0.1463344156626539</v>
      </c>
      <c r="O33" s="114">
        <f>+'% engaged desktop'!M30</f>
        <v>0.12339158272095123</v>
      </c>
      <c r="P33" s="114">
        <f>+'% engaged desktop'!N30</f>
        <v>0.14368058719417845</v>
      </c>
      <c r="Q33" s="114">
        <f>+'% engaged desktop'!O30</f>
        <v>0.14423060853774247</v>
      </c>
      <c r="R33" s="114">
        <f>+'% engaged desktop'!M7</f>
        <v>0.1428213478024872</v>
      </c>
      <c r="S33" s="114">
        <f>+'% engaged desktop'!L7</f>
        <v>0.13460746157950779</v>
      </c>
      <c r="T33" s="114">
        <f>+'% engaged desktop'!K7</f>
        <v>0.14570245099090742</v>
      </c>
      <c r="U33" s="114">
        <f>+'% engaged desktop'!J7</f>
        <v>0.13643519601614121</v>
      </c>
      <c r="V33" s="114">
        <f>+'% engaged desktop'!I7</f>
        <v>0.13207587250669253</v>
      </c>
      <c r="W33" s="114">
        <f>+'% engaged desktop'!H7</f>
        <v>0.13497800872130283</v>
      </c>
      <c r="X33" s="114">
        <f>+'% engaged desktop'!G7</f>
        <v>0.13363071485377007</v>
      </c>
      <c r="Y33" s="114">
        <f>+'% engaged desktop'!F7</f>
        <v>0.1330252705994317</v>
      </c>
      <c r="Z33" s="114">
        <f>+'% engaged desktop'!E7</f>
        <v>0.13627477070824587</v>
      </c>
      <c r="AA33" s="114">
        <f>+'% engaged desktop'!D7</f>
        <v>0.13118085516003242</v>
      </c>
      <c r="AB33" s="114">
        <f>+'% engaged desktop'!C7</f>
        <v>0.12300421874887375</v>
      </c>
      <c r="AC33" s="114"/>
      <c r="AD33" s="114">
        <f>+AB33-AA33</f>
        <v>-8.1766364111586637E-3</v>
      </c>
      <c r="AE33" s="114">
        <f>+AB33-P33</f>
        <v>-2.0676368445304696E-2</v>
      </c>
      <c r="AF33" s="114"/>
    </row>
    <row r="34" spans="3:38">
      <c r="C34" s="97" t="s">
        <v>128</v>
      </c>
      <c r="D34" s="114">
        <v>0.11467119913245594</v>
      </c>
      <c r="E34" s="114">
        <v>9.416661086516695E-2</v>
      </c>
      <c r="F34" s="114">
        <f>+'% engaged mSite'!D30</f>
        <v>8.484253189817742E-2</v>
      </c>
      <c r="G34" s="114">
        <f>+'% engaged mSite'!E30</f>
        <v>7.3167708448878932E-2</v>
      </c>
      <c r="H34" s="114">
        <f>+'% engaged mSite'!F30</f>
        <v>8.4634311891865766E-2</v>
      </c>
      <c r="I34" s="114">
        <f>+'% engaged mSite'!G30</f>
        <v>6.5940216404678453E-2</v>
      </c>
      <c r="J34" s="114">
        <f>+'% engaged mSite'!H30</f>
        <v>6.1108837867704158E-2</v>
      </c>
      <c r="K34" s="114">
        <f>+'% engaged mSite'!I30</f>
        <v>6.3522648410980057E-2</v>
      </c>
      <c r="L34" s="114">
        <f>+'% engaged mSite'!J30</f>
        <v>6.7850866077825103E-2</v>
      </c>
      <c r="M34" s="114">
        <f>+'% engaged mSite'!K30</f>
        <v>7.2138831168080952E-2</v>
      </c>
      <c r="N34" s="114">
        <f>+'% engaged mSite'!L30</f>
        <v>7.9363173571487144E-2</v>
      </c>
      <c r="O34" s="114">
        <f>+'% engaged mSite'!M30</f>
        <v>7.0418339929707058E-2</v>
      </c>
      <c r="P34" s="114">
        <f>+'% engaged mSite'!N30</f>
        <v>8.066550633110714E-2</v>
      </c>
      <c r="Q34" s="114">
        <f>+'% engaged mSite'!O30</f>
        <v>7.6388255088921012E-2</v>
      </c>
      <c r="R34" s="114">
        <f>+'% engaged mSite'!M7</f>
        <v>7.0557831326913956E-2</v>
      </c>
      <c r="S34" s="114">
        <f>+'% engaged mSite'!L7</f>
        <v>6.6231141576514468E-2</v>
      </c>
      <c r="T34" s="114">
        <f>+'% engaged mSite'!K7</f>
        <v>7.4474993694821884E-2</v>
      </c>
      <c r="U34" s="114">
        <f>+'% engaged mSite'!J7</f>
        <v>6.8897254157575014E-2</v>
      </c>
      <c r="V34" s="114">
        <f>+'% engaged mSite'!I7</f>
        <v>6.6272852353612868E-2</v>
      </c>
      <c r="W34" s="114">
        <f>+'% engaged mSite'!H7</f>
        <v>6.726998405502356E-2</v>
      </c>
      <c r="X34" s="114">
        <f>+'% engaged mSite'!G7</f>
        <v>6.7294849342523083E-2</v>
      </c>
      <c r="Y34" s="114">
        <f>+'% engaged mSite'!F7</f>
        <v>6.9328822685233937E-2</v>
      </c>
      <c r="Z34" s="114">
        <f>+'% engaged mSite'!E7</f>
        <v>7.3574861670198111E-2</v>
      </c>
      <c r="AA34" s="114">
        <f>+'% engaged mSite'!D7</f>
        <v>6.9791041480214477E-2</v>
      </c>
      <c r="AB34" s="114">
        <f>+'% engaged mSite'!C7</f>
        <v>6.2343161291717679E-2</v>
      </c>
      <c r="AC34" s="114"/>
      <c r="AD34" s="114">
        <f>+AB34-AA34</f>
        <v>-7.4478801884967985E-3</v>
      </c>
      <c r="AE34" s="114">
        <f>+AB34-P34</f>
        <v>-1.8322345039389461E-2</v>
      </c>
      <c r="AF34" s="114"/>
    </row>
    <row r="35" spans="3:38">
      <c r="F35" s="91">
        <v>44197</v>
      </c>
      <c r="G35" s="91">
        <v>44228</v>
      </c>
      <c r="H35" s="91">
        <v>44256</v>
      </c>
      <c r="I35" s="91">
        <v>44287</v>
      </c>
      <c r="J35" s="91">
        <v>44317</v>
      </c>
      <c r="K35" s="91">
        <v>44348</v>
      </c>
      <c r="L35" s="91">
        <v>44378</v>
      </c>
      <c r="M35" s="91">
        <v>44409</v>
      </c>
      <c r="N35" s="91">
        <v>44440</v>
      </c>
      <c r="O35" s="91">
        <v>44470</v>
      </c>
      <c r="P35" s="91">
        <v>44501</v>
      </c>
      <c r="Q35" s="91">
        <v>44531</v>
      </c>
      <c r="R35" s="91">
        <v>44562</v>
      </c>
      <c r="S35" s="91">
        <v>44593</v>
      </c>
      <c r="T35" s="91">
        <v>44621</v>
      </c>
      <c r="U35" s="91">
        <v>44652</v>
      </c>
      <c r="V35" s="91">
        <v>44682</v>
      </c>
      <c r="W35" s="91">
        <v>44713</v>
      </c>
      <c r="X35" s="91">
        <v>44743</v>
      </c>
      <c r="Y35" s="91">
        <v>44774</v>
      </c>
      <c r="Z35" s="91">
        <v>44805</v>
      </c>
      <c r="AA35" s="91">
        <v>44835</v>
      </c>
      <c r="AB35" s="91">
        <v>44866</v>
      </c>
      <c r="AC35" s="91"/>
      <c r="AD35" s="97" t="s">
        <v>124</v>
      </c>
      <c r="AE35" s="97" t="s">
        <v>40</v>
      </c>
      <c r="AF35" s="114"/>
    </row>
    <row r="36" spans="3:38">
      <c r="C36" s="97" t="s">
        <v>129</v>
      </c>
      <c r="D36" s="114">
        <v>0.26100000000000001</v>
      </c>
      <c r="E36" s="114">
        <v>0.26200000000000001</v>
      </c>
      <c r="F36" s="114">
        <f>+Y13</f>
        <v>0.29787825291443693</v>
      </c>
      <c r="G36" s="114">
        <f>+X13</f>
        <v>0.28715283899891636</v>
      </c>
      <c r="H36" s="114">
        <f>+W13</f>
        <v>0.30653599381396107</v>
      </c>
      <c r="I36" s="114">
        <f>+V13</f>
        <v>0.30349225011690895</v>
      </c>
      <c r="J36" s="114">
        <f>+U13</f>
        <v>0.30502930564029324</v>
      </c>
      <c r="K36" s="114">
        <f>+T13</f>
        <v>0.32830882312731974</v>
      </c>
      <c r="L36" s="114">
        <f>+S13</f>
        <v>0.33928005632426483</v>
      </c>
      <c r="M36" s="114">
        <f>+R13</f>
        <v>0.3522480321191625</v>
      </c>
      <c r="N36" s="114">
        <f>+Q13</f>
        <v>0.36579925969702393</v>
      </c>
      <c r="O36" s="114">
        <f>+P13</f>
        <v>0.3404886546094591</v>
      </c>
      <c r="P36" s="114">
        <f>+O13</f>
        <v>0.35830525200360297</v>
      </c>
      <c r="Q36" s="114">
        <f>+N13</f>
        <v>0.35954884204270132</v>
      </c>
      <c r="R36" s="114">
        <f>+M13</f>
        <v>0.35701283460464867</v>
      </c>
      <c r="S36" s="114">
        <f>+L13</f>
        <v>0.34969717716318555</v>
      </c>
      <c r="T36" s="114">
        <f>K13</f>
        <v>0.37429396710200474</v>
      </c>
      <c r="U36" s="114">
        <f>J13</f>
        <v>0.35694187858360654</v>
      </c>
      <c r="V36" s="114">
        <f>I13</f>
        <v>0.34910365348989869</v>
      </c>
      <c r="W36" s="114">
        <f>H13</f>
        <v>0.33187719493501422</v>
      </c>
      <c r="X36" s="114"/>
      <c r="Y36" s="114"/>
      <c r="Z36" s="114">
        <f>E13</f>
        <v>0.3527154176536399</v>
      </c>
      <c r="AA36" s="114">
        <f>D13</f>
        <v>0.33969505684440016</v>
      </c>
      <c r="AB36" s="114">
        <f>C13</f>
        <v>0.34458163035201278</v>
      </c>
      <c r="AC36" s="114"/>
      <c r="AD36" s="114">
        <f>+AB36-AA36</f>
        <v>4.8865735076126238E-3</v>
      </c>
      <c r="AE36" s="114">
        <f>+AB36-P36</f>
        <v>-1.372362165159019E-2</v>
      </c>
      <c r="AF36" s="114"/>
    </row>
    <row r="37" spans="3:38">
      <c r="C37" s="97" t="s">
        <v>126</v>
      </c>
      <c r="D37" s="114">
        <v>0.12555682615129418</v>
      </c>
      <c r="E37" s="114">
        <v>0.11476875955407884</v>
      </c>
      <c r="F37" s="114">
        <f>+'% engaged app'!D35</f>
        <v>0.1555764121664292</v>
      </c>
      <c r="G37" s="114">
        <f>+'% engaged app'!E35</f>
        <v>0.15177082533101971</v>
      </c>
      <c r="H37" s="114">
        <f>+'% engaged app'!F35</f>
        <v>0.15758587314288591</v>
      </c>
      <c r="I37" s="114">
        <f>+'% engaged app'!G35</f>
        <v>0.16197757481259142</v>
      </c>
      <c r="J37" s="114">
        <f>+'% engaged app'!H35</f>
        <v>0.16543755869052054</v>
      </c>
      <c r="K37" s="114">
        <f>+'% engaged app'!I35</f>
        <v>0.16994480874456391</v>
      </c>
      <c r="L37" s="114">
        <f>+'% engaged app'!J35</f>
        <v>0.17145453509828848</v>
      </c>
      <c r="M37" s="114">
        <f>+'% engaged app'!K35</f>
        <v>0.18315534024736993</v>
      </c>
      <c r="N37" s="114">
        <f>+'% engaged app'!L35</f>
        <v>0.19190226958875622</v>
      </c>
      <c r="O37" s="114">
        <f>+'% engaged app'!M35</f>
        <v>0.17779959657440852</v>
      </c>
      <c r="P37" s="114">
        <f>+'% engaged app'!N35</f>
        <v>0.18810761779878613</v>
      </c>
      <c r="Q37" s="114">
        <f>+'% engaged app'!O35</f>
        <v>0.19576347415924381</v>
      </c>
      <c r="R37" s="114">
        <f>+'% engaged app'!M12</f>
        <v>0.20040526354478921</v>
      </c>
      <c r="S37" s="114">
        <f>+'% engaged app'!L12</f>
        <v>0.19757503393218737</v>
      </c>
      <c r="T37" s="114">
        <f>+'% engaged app'!K12</f>
        <v>0.21083242095363997</v>
      </c>
      <c r="U37" s="114">
        <f>+'% engaged app'!J12</f>
        <v>0.20360639844604139</v>
      </c>
      <c r="V37" s="114">
        <f>+'% engaged app'!I12</f>
        <v>0.19832542404024703</v>
      </c>
      <c r="W37" s="114">
        <f>+'% engaged app'!H12</f>
        <v>0.1772568865284245</v>
      </c>
      <c r="X37" s="114"/>
      <c r="Y37" s="114"/>
      <c r="Z37" s="114">
        <f>+'% engaged app'!E12</f>
        <v>0.20719405093452251</v>
      </c>
      <c r="AA37" s="114">
        <f>+'% engaged app'!D12</f>
        <v>0.1951919363801389</v>
      </c>
      <c r="AB37" s="114">
        <f>+'% engaged app'!C12</f>
        <v>0.20721862838118155</v>
      </c>
      <c r="AC37" s="114"/>
      <c r="AD37" s="114">
        <f>+AB37-AA37</f>
        <v>1.2026692001042644E-2</v>
      </c>
      <c r="AE37" s="114">
        <f>+AB37-P37</f>
        <v>1.9111010582395421E-2</v>
      </c>
      <c r="AF37" s="114"/>
    </row>
    <row r="38" spans="3:38">
      <c r="C38" s="97" t="s">
        <v>127</v>
      </c>
      <c r="D38" s="114">
        <v>0.11408951968536857</v>
      </c>
      <c r="E38" s="114">
        <v>0.12421658485420323</v>
      </c>
      <c r="F38" s="114">
        <f>+'% engaged desktop'!D35</f>
        <v>0.12473154473745479</v>
      </c>
      <c r="G38" s="114">
        <f>+'% engaged desktop'!E35</f>
        <v>0.11644904409176667</v>
      </c>
      <c r="H38" s="114">
        <f>+'% engaged desktop'!F35</f>
        <v>0.12796658262910166</v>
      </c>
      <c r="I38" s="114">
        <f>+'% engaged desktop'!G35</f>
        <v>0.12150582514045508</v>
      </c>
      <c r="J38" s="114">
        <f>+'% engaged desktop'!H35</f>
        <v>0.12186909032377083</v>
      </c>
      <c r="K38" s="114">
        <f>+'% engaged desktop'!I35</f>
        <v>0.11622369173684209</v>
      </c>
      <c r="L38" s="114">
        <f>+'% engaged desktop'!J35</f>
        <v>0.12238771529674908</v>
      </c>
      <c r="M38" s="114">
        <f>+'% engaged desktop'!K35</f>
        <v>0.12439211719783229</v>
      </c>
      <c r="N38" s="114">
        <f>+'% engaged desktop'!L35</f>
        <v>0.12783776805280617</v>
      </c>
      <c r="O38" s="114">
        <f>+'% engaged desktop'!M35</f>
        <v>8.6799753248070391E-2</v>
      </c>
      <c r="P38" s="114">
        <f>+'% engaged desktop'!N35</f>
        <v>0.1271939982756459</v>
      </c>
      <c r="Q38" s="114">
        <f>+'% engaged desktop'!O35</f>
        <v>0.12930064260437546</v>
      </c>
      <c r="R38" s="114">
        <f>+'% engaged desktop'!M12</f>
        <v>0.1324697948200764</v>
      </c>
      <c r="S38" s="114">
        <f>+'% engaged desktop'!L12</f>
        <v>0.12696803598486761</v>
      </c>
      <c r="T38" s="114">
        <f>+'% engaged desktop'!K12</f>
        <v>0.13849694817622779</v>
      </c>
      <c r="U38" s="114">
        <f>+'% engaged desktop'!J12</f>
        <v>0.12888161557367114</v>
      </c>
      <c r="V38" s="114">
        <f>+'% engaged desktop'!I12</f>
        <v>0.12516091402002552</v>
      </c>
      <c r="W38" s="114">
        <f>+'% engaged desktop'!H12</f>
        <v>0.1256579209316413</v>
      </c>
      <c r="X38" s="114">
        <f>+'% engaged desktop'!G12</f>
        <v>0.12705542010256929</v>
      </c>
      <c r="Y38" s="114">
        <f>+'% engaged desktop'!F12</f>
        <v>0.12765760114471977</v>
      </c>
      <c r="Z38" s="114">
        <f>+'% engaged desktop'!E12</f>
        <v>0.12397675922206591</v>
      </c>
      <c r="AA38" s="114">
        <f>+'% engaged desktop'!D12</f>
        <v>0.12017781080674567</v>
      </c>
      <c r="AB38" s="114">
        <f>+'% engaged desktop'!C12</f>
        <v>0.11545689564989943</v>
      </c>
      <c r="AC38" s="114"/>
      <c r="AD38" s="114">
        <f>+AB38-AA38</f>
        <v>-4.7209151568462365E-3</v>
      </c>
      <c r="AE38" s="114">
        <f>+AB38-P38</f>
        <v>-1.1737102625746468E-2</v>
      </c>
      <c r="AF38" s="114"/>
    </row>
    <row r="39" spans="3:38">
      <c r="C39" s="97" t="s">
        <v>128</v>
      </c>
      <c r="D39" s="114">
        <v>6.8610476958217356E-2</v>
      </c>
      <c r="E39" s="114">
        <v>6.614677317116413E-2</v>
      </c>
      <c r="F39" s="114">
        <f>+'% engaged mSite'!D35</f>
        <v>6.38131554308628E-2</v>
      </c>
      <c r="G39" s="114">
        <f>+'% engaged mSite'!E35</f>
        <v>5.7523767009020774E-2</v>
      </c>
      <c r="H39" s="114">
        <f>+'% engaged mSite'!F35</f>
        <v>6.71202490337241E-2</v>
      </c>
      <c r="I39" s="114">
        <f>+'% engaged mSite'!G35</f>
        <v>5.8918599967772434E-2</v>
      </c>
      <c r="J39" s="114">
        <f>+'% engaged mSite'!H35</f>
        <v>5.4946523615042479E-2</v>
      </c>
      <c r="K39" s="114">
        <f>+'% engaged mSite'!I35</f>
        <v>5.8317386721944205E-2</v>
      </c>
      <c r="L39" s="114">
        <f>+'% engaged mSite'!J35</f>
        <v>6.2095957819150803E-2</v>
      </c>
      <c r="M39" s="114">
        <f>+'% engaged mSite'!K35</f>
        <v>6.5361986381737042E-2</v>
      </c>
      <c r="N39" s="114">
        <f>+'% engaged mSite'!L35</f>
        <v>7.0202845227176042E-2</v>
      </c>
      <c r="O39" s="114">
        <f>+'% engaged mSite'!M35</f>
        <v>4.3578033843692028E-2</v>
      </c>
      <c r="P39" s="114">
        <f>+'% engaged mSite'!N35</f>
        <v>7.631944048791843E-2</v>
      </c>
      <c r="Q39" s="114">
        <f>+'% engaged mSite'!O35</f>
        <v>7.4091880749912437E-2</v>
      </c>
      <c r="R39" s="114">
        <f>+'% engaged mSite'!M12</f>
        <v>7.3034604009459242E-2</v>
      </c>
      <c r="S39" s="114">
        <f>+'% engaged mSite'!L12</f>
        <v>6.9168617629681489E-2</v>
      </c>
      <c r="T39" s="114">
        <f>+'% engaged mSite'!K12</f>
        <v>7.8659036229074469E-2</v>
      </c>
      <c r="U39" s="114">
        <f>+'% engaged mSite'!J12</f>
        <v>7.1080256717845583E-2</v>
      </c>
      <c r="V39" s="114">
        <f>+'% engaged mSite'!I12</f>
        <v>6.9806199933563254E-2</v>
      </c>
      <c r="W39" s="114">
        <f>+'% engaged mSite'!H12</f>
        <v>6.960806914286867E-2</v>
      </c>
      <c r="X39" s="114">
        <f>+'% engaged mSite'!G12</f>
        <v>7.0810095140325394E-2</v>
      </c>
      <c r="Y39" s="114">
        <f>+'% engaged mSite'!F12</f>
        <v>7.314338212526493E-2</v>
      </c>
      <c r="Z39" s="114">
        <f>+'% engaged mSite'!E12</f>
        <v>7.1555072376740331E-2</v>
      </c>
      <c r="AA39" s="114">
        <f>+'% engaged mSite'!D12</f>
        <v>6.9166072539141296E-2</v>
      </c>
      <c r="AB39" s="114">
        <f>+'% engaged mSite'!C12</f>
        <v>6.6303428875491746E-2</v>
      </c>
      <c r="AC39" s="114"/>
      <c r="AD39" s="114">
        <f>+AB39-AA39</f>
        <v>-2.86264366364955E-3</v>
      </c>
      <c r="AE39" s="114">
        <f>+AB39-P39</f>
        <v>-1.0016011612426684E-2</v>
      </c>
      <c r="AF39" s="114"/>
    </row>
    <row r="40" spans="3:38" ht="15">
      <c r="R40" s="116"/>
      <c r="S40" s="116"/>
      <c r="T40" s="116"/>
      <c r="U40" s="117"/>
      <c r="V40" s="117"/>
      <c r="W40" s="117"/>
      <c r="X40" s="117"/>
      <c r="Y40" s="117"/>
      <c r="Z40" s="117"/>
      <c r="AA40" s="117"/>
      <c r="AB40" s="117"/>
      <c r="AC40" s="117"/>
      <c r="AD40" s="134" t="s">
        <v>130</v>
      </c>
      <c r="AE40" s="134"/>
      <c r="AF40" s="134"/>
      <c r="AG40" s="134"/>
      <c r="AH40" s="135" t="s">
        <v>131</v>
      </c>
      <c r="AI40" s="135"/>
      <c r="AJ40" s="135"/>
      <c r="AK40" s="135"/>
      <c r="AL40" s="135"/>
    </row>
    <row r="41" spans="3:38">
      <c r="C41" s="118" t="s">
        <v>132</v>
      </c>
      <c r="F41" s="91">
        <v>44197</v>
      </c>
      <c r="G41" s="91">
        <v>44228</v>
      </c>
      <c r="H41" s="91">
        <v>44256</v>
      </c>
      <c r="I41" s="91">
        <v>44287</v>
      </c>
      <c r="J41" s="91">
        <v>44317</v>
      </c>
      <c r="K41" s="91">
        <v>44348</v>
      </c>
      <c r="L41" s="91">
        <v>44378</v>
      </c>
      <c r="M41" s="91">
        <v>44409</v>
      </c>
      <c r="N41" s="91">
        <v>44440</v>
      </c>
      <c r="O41" s="91">
        <v>44470</v>
      </c>
      <c r="P41" s="91">
        <v>44501</v>
      </c>
      <c r="Q41" s="91">
        <v>44531</v>
      </c>
      <c r="R41" s="91">
        <v>44562</v>
      </c>
      <c r="S41" s="91">
        <v>44593</v>
      </c>
      <c r="T41" s="91">
        <v>44621</v>
      </c>
      <c r="U41" s="91">
        <v>44652</v>
      </c>
      <c r="V41" s="91">
        <v>44682</v>
      </c>
      <c r="W41" s="91">
        <v>44713</v>
      </c>
      <c r="X41" s="91">
        <v>44743</v>
      </c>
      <c r="Y41" s="91">
        <v>44774</v>
      </c>
      <c r="Z41" s="91">
        <v>44805</v>
      </c>
      <c r="AA41" s="91">
        <v>44835</v>
      </c>
      <c r="AB41" s="91">
        <v>44866</v>
      </c>
      <c r="AC41" s="91"/>
      <c r="AD41" s="97" t="s">
        <v>124</v>
      </c>
      <c r="AE41" s="97" t="s">
        <v>40</v>
      </c>
      <c r="AF41" s="97" t="s">
        <v>133</v>
      </c>
      <c r="AG41" s="97" t="s">
        <v>134</v>
      </c>
      <c r="AH41" s="119" t="s">
        <v>135</v>
      </c>
      <c r="AI41" s="119" t="s">
        <v>136</v>
      </c>
      <c r="AJ41" s="119" t="s">
        <v>137</v>
      </c>
      <c r="AK41" s="119" t="s">
        <v>40</v>
      </c>
      <c r="AL41" s="119" t="s">
        <v>39</v>
      </c>
    </row>
    <row r="42" spans="3:38" customFormat="1" ht="15">
      <c r="C42" s="119" t="s">
        <v>125</v>
      </c>
      <c r="F42" s="120">
        <f>AVERAGE(D31:F31)</f>
        <v>0.42606249656516182</v>
      </c>
      <c r="G42" s="120">
        <f t="shared" ref="G42:V45" si="0">AVERAGE(E31:G31)</f>
        <v>0.42448966684449757</v>
      </c>
      <c r="H42" s="120">
        <f t="shared" si="0"/>
        <v>0.4346611508097909</v>
      </c>
      <c r="I42" s="120">
        <f t="shared" si="0"/>
        <v>0.42526560509597816</v>
      </c>
      <c r="J42" s="120">
        <f t="shared" si="0"/>
        <v>0.4242061971461375</v>
      </c>
      <c r="K42" s="120">
        <f t="shared" si="0"/>
        <v>0.41835023885474554</v>
      </c>
      <c r="L42" s="120">
        <f t="shared" si="0"/>
        <v>0.41620090327139919</v>
      </c>
      <c r="M42" s="120">
        <f t="shared" si="0"/>
        <v>0.42051190907329805</v>
      </c>
      <c r="N42" s="120">
        <f t="shared" si="0"/>
        <v>0.42916649357582731</v>
      </c>
      <c r="O42" s="120">
        <f t="shared" si="0"/>
        <v>0.43154157209247163</v>
      </c>
      <c r="P42" s="120">
        <f t="shared" si="0"/>
        <v>0.43535321793775089</v>
      </c>
      <c r="Q42" s="120">
        <f t="shared" si="0"/>
        <v>0.43668447513508052</v>
      </c>
      <c r="R42" s="120">
        <f t="shared" si="0"/>
        <v>0.44745036987908088</v>
      </c>
      <c r="S42" s="120">
        <f t="shared" si="0"/>
        <v>0.44894349269265965</v>
      </c>
      <c r="T42" s="120">
        <f t="shared" si="0"/>
        <v>0.45801394550346042</v>
      </c>
      <c r="U42" s="120">
        <f>AVERAGE(S31:U31)</f>
        <v>0.46253561662561449</v>
      </c>
      <c r="V42" s="120">
        <f>AVERAGE(T31:V31)</f>
        <v>0.46661190222024057</v>
      </c>
      <c r="W42" s="120">
        <f>AVERAGE(U31:W31)</f>
        <v>0.45476023202900645</v>
      </c>
      <c r="X42" s="120"/>
      <c r="Y42" s="120"/>
      <c r="Z42" s="120">
        <f>+Z31</f>
        <v>0.48052154380379419</v>
      </c>
      <c r="AA42" s="121">
        <f>AVERAGE(Z31:AA31)</f>
        <v>0.47152925641097504</v>
      </c>
      <c r="AB42" s="120">
        <f>AVERAGE(Z31:AB31)</f>
        <v>0.46697316084908419</v>
      </c>
      <c r="AC42" s="120"/>
      <c r="AD42" s="114">
        <f>+AB42-AA42</f>
        <v>-4.5560955618908494E-3</v>
      </c>
      <c r="AE42" s="114">
        <f>+AB42-P42</f>
        <v>3.1619942911333299E-2</v>
      </c>
      <c r="AF42" s="116">
        <f>+'[1]% Base Eng'!$N$11</f>
        <v>0.46365069630327393</v>
      </c>
      <c r="AG42" s="122">
        <f>+AB42-AF42</f>
        <v>3.3224645458102553E-3</v>
      </c>
      <c r="AH42" s="121">
        <f>AVERAGE(AA42:AC42)</f>
        <v>0.46925120863002961</v>
      </c>
      <c r="AI42" s="121">
        <f>AVERAGE(O42:Q42)</f>
        <v>0.4345264217217677</v>
      </c>
      <c r="AJ42" s="123">
        <f>+'[2]%Base Eng'!$V$11</f>
        <v>0.46365069630327421</v>
      </c>
      <c r="AK42" s="121">
        <f>+AH42-AI42</f>
        <v>3.4724786908261918E-2</v>
      </c>
      <c r="AL42" s="124">
        <f>+AH42-AJ42</f>
        <v>5.6005123267554024E-3</v>
      </c>
    </row>
    <row r="43" spans="3:38" customFormat="1" ht="15">
      <c r="C43" s="119" t="s">
        <v>126</v>
      </c>
      <c r="F43" s="120">
        <f>AVERAGE(D32:F32)</f>
        <v>0.26419278866659851</v>
      </c>
      <c r="G43" s="120">
        <f t="shared" si="0"/>
        <v>0.27043991847682419</v>
      </c>
      <c r="H43" s="120">
        <f t="shared" si="0"/>
        <v>0.28779737609973705</v>
      </c>
      <c r="I43" s="120">
        <f t="shared" si="0"/>
        <v>0.2838528167909572</v>
      </c>
      <c r="J43" s="120">
        <f t="shared" si="0"/>
        <v>0.28454037660937387</v>
      </c>
      <c r="K43" s="120">
        <f t="shared" si="0"/>
        <v>0.2843285532113714</v>
      </c>
      <c r="L43" s="120">
        <f t="shared" si="0"/>
        <v>0.28075726273997686</v>
      </c>
      <c r="M43" s="120">
        <f t="shared" si="0"/>
        <v>0.28403634324508797</v>
      </c>
      <c r="N43" s="120">
        <f t="shared" si="0"/>
        <v>0.28919690526397962</v>
      </c>
      <c r="O43" s="120">
        <f t="shared" si="0"/>
        <v>0.29062329889373201</v>
      </c>
      <c r="P43" s="120">
        <f t="shared" si="0"/>
        <v>0.28994014932224704</v>
      </c>
      <c r="Q43" s="120">
        <f t="shared" si="0"/>
        <v>0.29081453335318402</v>
      </c>
      <c r="R43" s="120">
        <f>AVERAGE(P32:R32)</f>
        <v>0.30198357340514348</v>
      </c>
      <c r="S43" s="120">
        <f t="shared" si="0"/>
        <v>0.30859326272867765</v>
      </c>
      <c r="T43" s="120">
        <f t="shared" si="0"/>
        <v>0.31669090575145997</v>
      </c>
      <c r="U43" s="120">
        <f t="shared" si="0"/>
        <v>0.32282609128026235</v>
      </c>
      <c r="V43" s="120">
        <f t="shared" si="0"/>
        <v>0.32776820339720708</v>
      </c>
      <c r="W43" s="125">
        <f t="shared" ref="V43:Y45" si="1">AVERAGE(U32:W32)</f>
        <v>0.31745017096646633</v>
      </c>
      <c r="X43" s="125"/>
      <c r="Y43" s="125"/>
      <c r="Z43" s="120">
        <f>+Z32</f>
        <v>0.34951867084545013</v>
      </c>
      <c r="AA43" s="121">
        <f t="shared" ref="AA43:AA45" si="2">AVERAGE(Z32:AA32)</f>
        <v>0.34015692813475362</v>
      </c>
      <c r="AB43" s="125">
        <f t="shared" ref="AB43:AB45" si="3">AVERAGE(Z32:AB32)</f>
        <v>0.33900746945823707</v>
      </c>
      <c r="AC43" s="125"/>
      <c r="AD43" s="114">
        <f>+AB43-AA43</f>
        <v>-1.1494586765165571E-3</v>
      </c>
      <c r="AE43" s="114">
        <f>+AB43-P43</f>
        <v>4.9067320135990022E-2</v>
      </c>
      <c r="AF43" s="116">
        <f>+'[1]% Base Eng'!$N$16</f>
        <v>0.31516079279216602</v>
      </c>
      <c r="AG43" s="122">
        <f>+AB43-AF43</f>
        <v>2.3846676666071043E-2</v>
      </c>
      <c r="AH43" s="121">
        <f t="shared" ref="AH43:AH45" si="4">AVERAGE(AA43:AC43)</f>
        <v>0.33958219879649532</v>
      </c>
      <c r="AI43" s="121">
        <f t="shared" ref="AI43:AI45" si="5">AVERAGE(O43:Q43)</f>
        <v>0.29045932718972106</v>
      </c>
      <c r="AJ43" s="123">
        <f>+'[2]%Base Eng'!$V$16</f>
        <v>0.31516079279216636</v>
      </c>
      <c r="AK43" s="121">
        <f>+AH43-AI43</f>
        <v>4.9122871606774254E-2</v>
      </c>
      <c r="AL43" s="124">
        <f t="shared" ref="AL43:AL45" si="6">+AH43-AJ43</f>
        <v>2.442140600432896E-2</v>
      </c>
    </row>
    <row r="44" spans="3:38" customFormat="1" ht="15">
      <c r="C44" s="119" t="s">
        <v>127</v>
      </c>
      <c r="F44" s="120">
        <f>AVERAGE(D33:F33)</f>
        <v>0.16079779847556472</v>
      </c>
      <c r="G44" s="120">
        <f t="shared" si="0"/>
        <v>0.15545452596951426</v>
      </c>
      <c r="H44" s="120">
        <f t="shared" si="0"/>
        <v>0.15087856043431733</v>
      </c>
      <c r="I44" s="120">
        <f t="shared" si="0"/>
        <v>0.14378757968252784</v>
      </c>
      <c r="J44" s="120">
        <f t="shared" si="0"/>
        <v>0.14267456952782989</v>
      </c>
      <c r="K44" s="120">
        <f t="shared" si="0"/>
        <v>0.13684557124565691</v>
      </c>
      <c r="L44" s="120">
        <f t="shared" si="0"/>
        <v>0.1366256822834758</v>
      </c>
      <c r="M44" s="120">
        <f t="shared" si="0"/>
        <v>0.13699298080505282</v>
      </c>
      <c r="N44" s="120">
        <f t="shared" si="0"/>
        <v>0.14143985117177027</v>
      </c>
      <c r="O44" s="120">
        <f t="shared" si="0"/>
        <v>0.13665059479682634</v>
      </c>
      <c r="P44" s="120">
        <f t="shared" si="0"/>
        <v>0.13780219519259451</v>
      </c>
      <c r="Q44" s="120">
        <f t="shared" si="0"/>
        <v>0.13710092615095737</v>
      </c>
      <c r="R44" s="120">
        <f t="shared" si="0"/>
        <v>0.14357751451146938</v>
      </c>
      <c r="S44" s="120">
        <f t="shared" si="0"/>
        <v>0.14055313930657917</v>
      </c>
      <c r="T44" s="120">
        <f t="shared" si="0"/>
        <v>0.14104375345763412</v>
      </c>
      <c r="U44" s="120">
        <f t="shared" si="0"/>
        <v>0.13891503619551882</v>
      </c>
      <c r="V44" s="120">
        <f t="shared" si="1"/>
        <v>0.13807117317124706</v>
      </c>
      <c r="W44" s="125">
        <f t="shared" si="1"/>
        <v>0.13449635908137886</v>
      </c>
      <c r="X44" s="125">
        <f t="shared" si="1"/>
        <v>0.13356153202725515</v>
      </c>
      <c r="Y44" s="125">
        <f t="shared" si="1"/>
        <v>0.13387799805816822</v>
      </c>
      <c r="Z44" s="120">
        <f>+Z33</f>
        <v>0.13627477070824587</v>
      </c>
      <c r="AA44" s="121">
        <f t="shared" si="2"/>
        <v>0.13372781293413916</v>
      </c>
      <c r="AB44" s="125">
        <f t="shared" si="3"/>
        <v>0.13015328153905067</v>
      </c>
      <c r="AC44" s="125"/>
      <c r="AD44" s="114">
        <f>+AB44-AA44</f>
        <v>-3.5745313950884816E-3</v>
      </c>
      <c r="AE44" s="114">
        <f>+AB44-P44</f>
        <v>-7.6489136535438373E-3</v>
      </c>
      <c r="AF44" s="116">
        <f>+'[1]% Base Eng'!$N$20</f>
        <v>0.127</v>
      </c>
      <c r="AG44" s="122">
        <f>+AB44-AF44</f>
        <v>3.153281539050673E-3</v>
      </c>
      <c r="AH44" s="121">
        <f t="shared" si="4"/>
        <v>0.13194054723659493</v>
      </c>
      <c r="AI44" s="121">
        <f t="shared" si="5"/>
        <v>0.13718457204679274</v>
      </c>
      <c r="AJ44" s="123">
        <f>+'[2]%Base Eng'!$V$20</f>
        <v>0.12466666666666666</v>
      </c>
      <c r="AK44" s="121">
        <f>+AH44-AI44</f>
        <v>-5.2440248101978115E-3</v>
      </c>
      <c r="AL44" s="124">
        <f t="shared" si="6"/>
        <v>7.2738805699282677E-3</v>
      </c>
    </row>
    <row r="45" spans="3:38" customFormat="1" ht="15">
      <c r="C45" s="119" t="s">
        <v>128</v>
      </c>
      <c r="F45" s="120">
        <f>AVERAGE(D34:F34)</f>
        <v>9.7893447298600098E-2</v>
      </c>
      <c r="G45" s="120">
        <f t="shared" si="0"/>
        <v>8.4058950404074448E-2</v>
      </c>
      <c r="H45" s="120">
        <f t="shared" si="0"/>
        <v>8.0881517412974044E-2</v>
      </c>
      <c r="I45" s="120">
        <f t="shared" si="0"/>
        <v>7.4580745581807717E-2</v>
      </c>
      <c r="J45" s="120">
        <f t="shared" si="0"/>
        <v>7.0561122054749459E-2</v>
      </c>
      <c r="K45" s="120">
        <f t="shared" si="0"/>
        <v>6.3523900894454213E-2</v>
      </c>
      <c r="L45" s="120">
        <f t="shared" si="0"/>
        <v>6.4160784118836439E-2</v>
      </c>
      <c r="M45" s="120">
        <f t="shared" si="0"/>
        <v>6.7837448552295371E-2</v>
      </c>
      <c r="N45" s="120">
        <f t="shared" si="0"/>
        <v>7.3117623605797724E-2</v>
      </c>
      <c r="O45" s="120">
        <f t="shared" si="0"/>
        <v>7.3973448223091723E-2</v>
      </c>
      <c r="P45" s="120">
        <f t="shared" si="0"/>
        <v>7.6815673277433785E-2</v>
      </c>
      <c r="Q45" s="120">
        <f t="shared" si="0"/>
        <v>7.5824033783245079E-2</v>
      </c>
      <c r="R45" s="120">
        <f t="shared" si="0"/>
        <v>7.5870530915647369E-2</v>
      </c>
      <c r="S45" s="120">
        <f t="shared" si="0"/>
        <v>7.1059075997449803E-2</v>
      </c>
      <c r="T45" s="120">
        <f t="shared" si="0"/>
        <v>7.0421322199416769E-2</v>
      </c>
      <c r="U45" s="120">
        <f t="shared" si="0"/>
        <v>6.9867796476303798E-2</v>
      </c>
      <c r="V45" s="120">
        <f t="shared" si="0"/>
        <v>6.9881700068669908E-2</v>
      </c>
      <c r="W45" s="125">
        <f t="shared" si="1"/>
        <v>6.7480030188737147E-2</v>
      </c>
      <c r="X45" s="125">
        <f t="shared" si="1"/>
        <v>6.6945895250386508E-2</v>
      </c>
      <c r="Y45" s="125">
        <f t="shared" si="1"/>
        <v>6.7964552027593536E-2</v>
      </c>
      <c r="Z45" s="120">
        <f t="shared" ref="Z45" si="7">+Z34</f>
        <v>7.3574861670198111E-2</v>
      </c>
      <c r="AA45" s="121">
        <f t="shared" si="2"/>
        <v>7.1682951575206294E-2</v>
      </c>
      <c r="AB45" s="125">
        <f t="shared" si="3"/>
        <v>6.8569688147376753E-2</v>
      </c>
      <c r="AC45" s="125"/>
      <c r="AD45" s="114">
        <f>+AB45-AA45</f>
        <v>-3.1132634278295407E-3</v>
      </c>
      <c r="AE45" s="114">
        <f>+AB45-P45</f>
        <v>-8.2459851300570319E-3</v>
      </c>
      <c r="AF45" s="116">
        <f>+'[1]% Base Eng'!$N$24</f>
        <v>8.196705766441971E-2</v>
      </c>
      <c r="AG45" s="122">
        <f>+AB45-AF45</f>
        <v>-1.3397369517042956E-2</v>
      </c>
      <c r="AH45" s="121">
        <f t="shared" si="4"/>
        <v>7.0126319861291531E-2</v>
      </c>
      <c r="AI45" s="121">
        <f t="shared" si="5"/>
        <v>7.553771842792352E-2</v>
      </c>
      <c r="AJ45" s="123">
        <f>+'[2]%Base Eng'!$V$24</f>
        <v>8.196705766441971E-2</v>
      </c>
      <c r="AK45" s="121">
        <f>+AH45-AI45</f>
        <v>-5.4113985666319891E-3</v>
      </c>
      <c r="AL45" s="124">
        <f t="shared" si="6"/>
        <v>-1.1840737803128179E-2</v>
      </c>
    </row>
    <row r="46" spans="3:38" customFormat="1" ht="15">
      <c r="C46" s="126"/>
      <c r="F46" s="91">
        <v>44197</v>
      </c>
      <c r="G46" s="91">
        <v>44228</v>
      </c>
      <c r="H46" s="91">
        <v>44256</v>
      </c>
      <c r="I46" s="91">
        <v>44287</v>
      </c>
      <c r="J46" s="91">
        <v>44317</v>
      </c>
      <c r="K46" s="91">
        <v>44348</v>
      </c>
      <c r="L46" s="91">
        <v>44378</v>
      </c>
      <c r="M46" s="91">
        <v>44409</v>
      </c>
      <c r="N46" s="91">
        <v>44440</v>
      </c>
      <c r="O46" s="91">
        <v>44470</v>
      </c>
      <c r="P46" s="91">
        <v>44501</v>
      </c>
      <c r="Q46" s="91">
        <v>44531</v>
      </c>
      <c r="R46" s="91">
        <v>44562</v>
      </c>
      <c r="S46" s="91">
        <v>44593</v>
      </c>
      <c r="T46" s="91">
        <v>44621</v>
      </c>
      <c r="U46" s="91">
        <v>44652</v>
      </c>
      <c r="V46" s="91">
        <v>44682</v>
      </c>
      <c r="W46" s="91">
        <v>44713</v>
      </c>
      <c r="X46" s="91">
        <v>44743</v>
      </c>
      <c r="Y46" s="91">
        <v>44774</v>
      </c>
      <c r="Z46" s="91">
        <v>44805</v>
      </c>
      <c r="AA46" s="91">
        <v>44835</v>
      </c>
      <c r="AB46" s="91">
        <v>44866</v>
      </c>
      <c r="AC46" s="91"/>
      <c r="AD46" s="97" t="s">
        <v>124</v>
      </c>
      <c r="AE46" s="97" t="s">
        <v>40</v>
      </c>
      <c r="AH46" s="127"/>
      <c r="AI46" s="127"/>
      <c r="AJ46" s="123"/>
      <c r="AK46" s="127"/>
      <c r="AL46" s="127"/>
    </row>
    <row r="47" spans="3:38" ht="15">
      <c r="C47" s="119" t="s">
        <v>129</v>
      </c>
      <c r="F47" s="120">
        <f>AVERAGE(D36:F36)</f>
        <v>0.27362608430481233</v>
      </c>
      <c r="G47" s="120">
        <f t="shared" ref="G47:Q50" si="8">AVERAGE(E36:G36)</f>
        <v>0.28234369730445108</v>
      </c>
      <c r="H47" s="120">
        <f t="shared" si="8"/>
        <v>0.29718902857577145</v>
      </c>
      <c r="I47" s="120">
        <f t="shared" si="8"/>
        <v>0.29906036097659544</v>
      </c>
      <c r="J47" s="120">
        <f t="shared" si="8"/>
        <v>0.30501918319038773</v>
      </c>
      <c r="K47" s="120">
        <f t="shared" si="8"/>
        <v>0.31227679296150729</v>
      </c>
      <c r="L47" s="120">
        <f t="shared" si="8"/>
        <v>0.3242060616972926</v>
      </c>
      <c r="M47" s="120">
        <f t="shared" si="8"/>
        <v>0.33994563719024901</v>
      </c>
      <c r="N47" s="120">
        <f t="shared" si="8"/>
        <v>0.3524424493801504</v>
      </c>
      <c r="O47" s="120">
        <f t="shared" si="8"/>
        <v>0.35284531547521514</v>
      </c>
      <c r="P47" s="120">
        <f t="shared" si="8"/>
        <v>0.35486438877002868</v>
      </c>
      <c r="Q47" s="120">
        <f>AVERAGE(O36:Q36)</f>
        <v>0.35278091621858776</v>
      </c>
      <c r="R47" s="120">
        <f t="shared" ref="R47:Y50" si="9">AVERAGE(P36:R36)</f>
        <v>0.3582889762169843</v>
      </c>
      <c r="S47" s="120">
        <f t="shared" si="9"/>
        <v>0.35541961793684518</v>
      </c>
      <c r="T47" s="120">
        <f t="shared" si="9"/>
        <v>0.36033465962327965</v>
      </c>
      <c r="U47" s="120">
        <f t="shared" si="9"/>
        <v>0.36031100761626561</v>
      </c>
      <c r="V47" s="120">
        <f t="shared" si="9"/>
        <v>0.36011316639183666</v>
      </c>
      <c r="W47" s="120">
        <f t="shared" si="9"/>
        <v>0.34597424233617319</v>
      </c>
      <c r="X47" s="120"/>
      <c r="Y47" s="120"/>
      <c r="Z47" s="120">
        <f>+Z36</f>
        <v>0.3527154176536399</v>
      </c>
      <c r="AA47" s="121">
        <f>AVERAGE(Z36:AA36)</f>
        <v>0.34620523724902003</v>
      </c>
      <c r="AB47" s="120">
        <f t="shared" ref="AB47:AB50" si="10">AVERAGE(Z36:AB36)</f>
        <v>0.34566403495001757</v>
      </c>
      <c r="AC47" s="120"/>
      <c r="AD47" s="114">
        <f>+AB47-AA47</f>
        <v>-5.4120229900245231E-4</v>
      </c>
      <c r="AE47" s="114">
        <f>+AB47-P47</f>
        <v>-9.200353820011109E-3</v>
      </c>
      <c r="AF47" s="116">
        <f>+'[1]% Base Eng'!$N$30</f>
        <v>0.40189318181818223</v>
      </c>
      <c r="AG47" s="122">
        <f>+AB47-AF47</f>
        <v>-5.6229146868164659E-2</v>
      </c>
      <c r="AH47" s="121">
        <f>AVERAGE(AA47:AC47)</f>
        <v>0.3459346360995188</v>
      </c>
      <c r="AI47" s="121">
        <f>AVERAGE(O47:Q47)</f>
        <v>0.35349687348794384</v>
      </c>
      <c r="AJ47" s="123">
        <f>+'[2]%Base Eng'!$V$30</f>
        <v>0.40189318181818229</v>
      </c>
      <c r="AK47" s="121">
        <f>+AH47-AI47</f>
        <v>-7.5622373884250416E-3</v>
      </c>
      <c r="AL47" s="124">
        <f>+AH47-AJ47</f>
        <v>-5.5958545718663488E-2</v>
      </c>
    </row>
    <row r="48" spans="3:38" ht="15">
      <c r="C48" s="119" t="s">
        <v>126</v>
      </c>
      <c r="F48" s="120">
        <f>AVERAGE(D37:F37)</f>
        <v>0.13196733262393409</v>
      </c>
      <c r="G48" s="120">
        <f t="shared" si="8"/>
        <v>0.14070533235050925</v>
      </c>
      <c r="H48" s="120">
        <f t="shared" si="8"/>
        <v>0.15497770354677828</v>
      </c>
      <c r="I48" s="120">
        <f t="shared" si="8"/>
        <v>0.15711142442883233</v>
      </c>
      <c r="J48" s="120">
        <f t="shared" si="8"/>
        <v>0.16166700221533262</v>
      </c>
      <c r="K48" s="120">
        <f t="shared" si="8"/>
        <v>0.16578664741589197</v>
      </c>
      <c r="L48" s="120">
        <f t="shared" si="8"/>
        <v>0.16894563417779096</v>
      </c>
      <c r="M48" s="120">
        <f t="shared" si="8"/>
        <v>0.17485156136340743</v>
      </c>
      <c r="N48" s="120">
        <f t="shared" si="8"/>
        <v>0.18217071497813819</v>
      </c>
      <c r="O48" s="120">
        <f t="shared" si="8"/>
        <v>0.18428573547017821</v>
      </c>
      <c r="P48" s="120">
        <f t="shared" si="8"/>
        <v>0.18593649465398362</v>
      </c>
      <c r="Q48" s="120">
        <f t="shared" si="8"/>
        <v>0.18722356284414612</v>
      </c>
      <c r="R48" s="120">
        <f t="shared" si="9"/>
        <v>0.19475878516760639</v>
      </c>
      <c r="S48" s="120">
        <f t="shared" si="9"/>
        <v>0.1979145905454068</v>
      </c>
      <c r="T48" s="120">
        <f t="shared" si="9"/>
        <v>0.20293757281020552</v>
      </c>
      <c r="U48" s="120">
        <f t="shared" si="9"/>
        <v>0.20400461777728954</v>
      </c>
      <c r="V48" s="120">
        <f t="shared" si="9"/>
        <v>0.20425474781330946</v>
      </c>
      <c r="W48" s="120">
        <f t="shared" si="9"/>
        <v>0.19306290300490433</v>
      </c>
      <c r="X48" s="120"/>
      <c r="Y48" s="120"/>
      <c r="Z48" s="120">
        <f>+Z37</f>
        <v>0.20719405093452251</v>
      </c>
      <c r="AA48" s="121">
        <f t="shared" ref="AA48:AA50" si="11">AVERAGE(Z37:AA37)</f>
        <v>0.2011929936573307</v>
      </c>
      <c r="AB48" s="120">
        <f t="shared" si="10"/>
        <v>0.203201538565281</v>
      </c>
      <c r="AC48" s="120"/>
      <c r="AD48" s="114">
        <f>+AB48-AA48</f>
        <v>2.0085449079502993E-3</v>
      </c>
      <c r="AE48" s="114">
        <f>+AB48-P48</f>
        <v>1.7265043911297379E-2</v>
      </c>
      <c r="AF48" s="116">
        <f>+'[1]% Base Eng'!$N$35</f>
        <v>0.2207756061597928</v>
      </c>
      <c r="AG48" s="122">
        <f>+AB48-AF48</f>
        <v>-1.75740675945118E-2</v>
      </c>
      <c r="AH48" s="121">
        <f t="shared" ref="AH48:AH50" si="12">AVERAGE(AA48:AC48)</f>
        <v>0.20219726611130584</v>
      </c>
      <c r="AI48" s="121">
        <f t="shared" ref="AI48:AI50" si="13">AVERAGE(O48:Q48)</f>
        <v>0.18581526432276932</v>
      </c>
      <c r="AJ48" s="123">
        <f>+'[2]%Base Eng'!$V$35</f>
        <v>0.22077560615979311</v>
      </c>
      <c r="AK48" s="121">
        <f t="shared" ref="AK48:AK50" si="14">+AH48-AI48</f>
        <v>1.6382001788536521E-2</v>
      </c>
      <c r="AL48" s="124">
        <f t="shared" ref="AL48:AL50" si="15">+AH48-AJ48</f>
        <v>-1.8578340048487268E-2</v>
      </c>
    </row>
    <row r="49" spans="3:38" ht="15">
      <c r="C49" s="119" t="s">
        <v>127</v>
      </c>
      <c r="F49" s="120">
        <f>AVERAGE(D38:F38)</f>
        <v>0.12101254975900887</v>
      </c>
      <c r="G49" s="120">
        <f t="shared" si="8"/>
        <v>0.12179905789447489</v>
      </c>
      <c r="H49" s="120">
        <f t="shared" si="8"/>
        <v>0.12304905715277437</v>
      </c>
      <c r="I49" s="120">
        <f t="shared" si="8"/>
        <v>0.12197381728710781</v>
      </c>
      <c r="J49" s="120">
        <f t="shared" si="8"/>
        <v>0.12378049936444252</v>
      </c>
      <c r="K49" s="120">
        <f t="shared" si="8"/>
        <v>0.119866202400356</v>
      </c>
      <c r="L49" s="120">
        <f t="shared" si="8"/>
        <v>0.12016016578578732</v>
      </c>
      <c r="M49" s="120">
        <f t="shared" si="8"/>
        <v>0.12100117474380782</v>
      </c>
      <c r="N49" s="120">
        <f t="shared" si="8"/>
        <v>0.12487253351579584</v>
      </c>
      <c r="O49" s="120">
        <f t="shared" si="8"/>
        <v>0.1130098794995696</v>
      </c>
      <c r="P49" s="120">
        <f t="shared" si="8"/>
        <v>0.11394383985884082</v>
      </c>
      <c r="Q49" s="120">
        <f t="shared" si="8"/>
        <v>0.11443146470936393</v>
      </c>
      <c r="R49" s="120">
        <f t="shared" si="9"/>
        <v>0.12965481190003258</v>
      </c>
      <c r="S49" s="120">
        <f t="shared" si="9"/>
        <v>0.12957949113643982</v>
      </c>
      <c r="T49" s="120">
        <f t="shared" si="9"/>
        <v>0.13264492632705727</v>
      </c>
      <c r="U49" s="120">
        <f t="shared" si="9"/>
        <v>0.13144886657825552</v>
      </c>
      <c r="V49" s="120">
        <f>AVERAGE(T38:V38)</f>
        <v>0.13084649258997483</v>
      </c>
      <c r="W49" s="120">
        <f>AVERAGE(U38:W38)</f>
        <v>0.12656681684177931</v>
      </c>
      <c r="X49" s="125">
        <f>AVERAGE(V38:X38)</f>
        <v>0.1259580850180787</v>
      </c>
      <c r="Y49" s="125">
        <f>AVERAGE(W38:Y38)</f>
        <v>0.12679031405964347</v>
      </c>
      <c r="Z49" s="120">
        <f t="shared" ref="Z49:Z50" si="16">+Z38</f>
        <v>0.12397675922206591</v>
      </c>
      <c r="AA49" s="121">
        <f t="shared" si="11"/>
        <v>0.12207728501440579</v>
      </c>
      <c r="AB49" s="120">
        <f>AVERAGE(Z38:AB38)</f>
        <v>0.11987048855957033</v>
      </c>
      <c r="AC49" s="120"/>
      <c r="AD49" s="114">
        <f>+AB49-AA49</f>
        <v>-2.2067964548354579E-3</v>
      </c>
      <c r="AE49" s="114">
        <f>+AB49-P49</f>
        <v>5.9266487007295088E-3</v>
      </c>
      <c r="AF49" s="116">
        <f>+'[1]% Base Eng'!$N$39</f>
        <v>0.12958462783054489</v>
      </c>
      <c r="AG49" s="122">
        <f>+AB49-AF49</f>
        <v>-9.7141392709745589E-3</v>
      </c>
      <c r="AH49" s="121">
        <f t="shared" si="12"/>
        <v>0.12097388678698806</v>
      </c>
      <c r="AI49" s="121">
        <f t="shared" si="13"/>
        <v>0.11379506135592478</v>
      </c>
      <c r="AJ49" s="123">
        <f>+'[2]%Base Eng'!$V$39</f>
        <v>0.12958462783054489</v>
      </c>
      <c r="AK49" s="121">
        <f t="shared" si="14"/>
        <v>7.1788254310632821E-3</v>
      </c>
      <c r="AL49" s="124">
        <f t="shared" si="15"/>
        <v>-8.6107410435568299E-3</v>
      </c>
    </row>
    <row r="50" spans="3:38" ht="15">
      <c r="C50" s="119" t="s">
        <v>128</v>
      </c>
      <c r="F50" s="120">
        <f>AVERAGE(D39:F39)</f>
        <v>6.61901351867481E-2</v>
      </c>
      <c r="G50" s="120">
        <f t="shared" si="8"/>
        <v>6.2494565203682573E-2</v>
      </c>
      <c r="H50" s="120">
        <f t="shared" si="8"/>
        <v>6.2819057157869229E-2</v>
      </c>
      <c r="I50" s="120">
        <f t="shared" si="8"/>
        <v>6.1187538670172438E-2</v>
      </c>
      <c r="J50" s="120">
        <f t="shared" si="8"/>
        <v>6.0328457538846338E-2</v>
      </c>
      <c r="K50" s="120">
        <f t="shared" si="8"/>
        <v>5.7394170101586373E-2</v>
      </c>
      <c r="L50" s="120">
        <f t="shared" si="8"/>
        <v>5.8453289385379165E-2</v>
      </c>
      <c r="M50" s="120">
        <f t="shared" si="8"/>
        <v>6.1925110307610685E-2</v>
      </c>
      <c r="N50" s="120">
        <f t="shared" si="8"/>
        <v>6.5886929809354636E-2</v>
      </c>
      <c r="O50" s="120">
        <f t="shared" si="8"/>
        <v>5.9714288484201704E-2</v>
      </c>
      <c r="P50" s="120">
        <f t="shared" si="8"/>
        <v>6.336677318626216E-2</v>
      </c>
      <c r="Q50" s="120">
        <f t="shared" si="8"/>
        <v>6.4663118360507629E-2</v>
      </c>
      <c r="R50" s="120">
        <f t="shared" si="9"/>
        <v>7.4481975082430027E-2</v>
      </c>
      <c r="S50" s="120">
        <f t="shared" si="9"/>
        <v>7.2098367463017718E-2</v>
      </c>
      <c r="T50" s="120">
        <f t="shared" si="9"/>
        <v>7.36207526227384E-2</v>
      </c>
      <c r="U50" s="120">
        <f t="shared" si="9"/>
        <v>7.2969303525533838E-2</v>
      </c>
      <c r="V50" s="120">
        <f t="shared" si="9"/>
        <v>7.3181830960161107E-2</v>
      </c>
      <c r="W50" s="120">
        <f t="shared" si="9"/>
        <v>7.0164841931425845E-2</v>
      </c>
      <c r="X50" s="125">
        <f t="shared" si="9"/>
        <v>7.0074788072252439E-2</v>
      </c>
      <c r="Y50" s="125">
        <f t="shared" si="9"/>
        <v>7.1187182136152993E-2</v>
      </c>
      <c r="Z50" s="120">
        <f t="shared" si="16"/>
        <v>7.1555072376740331E-2</v>
      </c>
      <c r="AA50" s="121">
        <f t="shared" si="11"/>
        <v>7.0360572457940807E-2</v>
      </c>
      <c r="AB50" s="120">
        <f t="shared" si="10"/>
        <v>6.900819126379111E-2</v>
      </c>
      <c r="AC50" s="120"/>
      <c r="AD50" s="114">
        <f>+AB50-AA50</f>
        <v>-1.352381194149696E-3</v>
      </c>
      <c r="AE50" s="114">
        <f>+AB50-P50</f>
        <v>5.6414180775289507E-3</v>
      </c>
      <c r="AF50" s="116">
        <f>+'[1]% Base Eng'!$N$43</f>
        <v>7.8508400362527805E-2</v>
      </c>
      <c r="AG50" s="122">
        <f>+AB50-AF50</f>
        <v>-9.5002090987366949E-3</v>
      </c>
      <c r="AH50" s="121">
        <f t="shared" si="12"/>
        <v>6.9684381860865952E-2</v>
      </c>
      <c r="AI50" s="121">
        <f t="shared" si="13"/>
        <v>6.2581393343657157E-2</v>
      </c>
      <c r="AJ50" s="123">
        <f>+'[2]%Base Eng'!$V$43</f>
        <v>7.8508400362527764E-2</v>
      </c>
      <c r="AK50" s="121">
        <f t="shared" si="14"/>
        <v>7.1029885172087942E-3</v>
      </c>
      <c r="AL50" s="124">
        <f t="shared" si="15"/>
        <v>-8.8240185016618122E-3</v>
      </c>
    </row>
    <row r="51" spans="3:38">
      <c r="U51" s="117"/>
      <c r="V51" s="117"/>
      <c r="W51" s="117"/>
    </row>
    <row r="52" spans="3:38">
      <c r="C52" s="97" t="s">
        <v>38</v>
      </c>
      <c r="F52" s="91">
        <v>44197</v>
      </c>
      <c r="G52" s="91">
        <v>44228</v>
      </c>
      <c r="H52" s="91">
        <v>44256</v>
      </c>
      <c r="I52" s="91">
        <v>44287</v>
      </c>
      <c r="J52" s="91">
        <v>44317</v>
      </c>
      <c r="K52" s="91">
        <v>44348</v>
      </c>
      <c r="L52" s="91">
        <v>44378</v>
      </c>
      <c r="M52" s="91">
        <v>44409</v>
      </c>
      <c r="N52" s="91">
        <v>44440</v>
      </c>
      <c r="O52" s="91">
        <v>44470</v>
      </c>
      <c r="P52" s="91">
        <v>44501</v>
      </c>
      <c r="Q52" s="91">
        <v>44531</v>
      </c>
      <c r="R52" s="91">
        <v>44562</v>
      </c>
      <c r="S52" s="91">
        <v>44593</v>
      </c>
      <c r="T52" s="91">
        <v>44621</v>
      </c>
      <c r="U52" s="91">
        <v>44652</v>
      </c>
      <c r="V52" s="91">
        <v>44682</v>
      </c>
      <c r="W52" s="91">
        <v>44713</v>
      </c>
      <c r="X52" s="91">
        <v>44743</v>
      </c>
      <c r="Y52" s="91">
        <v>44774</v>
      </c>
      <c r="Z52" s="91">
        <v>44805</v>
      </c>
      <c r="AA52" s="91">
        <v>44835</v>
      </c>
      <c r="AB52" s="91">
        <v>44866</v>
      </c>
      <c r="AC52" s="91">
        <v>44896</v>
      </c>
    </row>
    <row r="53" spans="3:38">
      <c r="C53" s="97" t="s">
        <v>125</v>
      </c>
      <c r="R53" s="128">
        <f>+'[3]%Base Eng'!D$10</f>
        <v>0.44576871756801389</v>
      </c>
      <c r="S53" s="128">
        <f>+'[3]%Base Eng'!E$10</f>
        <v>0.43563439511985702</v>
      </c>
      <c r="T53" s="128">
        <f>+'[3]%Base Eng'!F$10</f>
        <v>0.43874731747357026</v>
      </c>
      <c r="U53" s="128">
        <f>+'[3]%Base Eng'!G$10</f>
        <v>0.44186023982728345</v>
      </c>
      <c r="V53" s="128">
        <f>+'[3]%Base Eng'!H$10</f>
        <v>0.44497316218099664</v>
      </c>
      <c r="W53" s="128">
        <f>+'[3]%Base Eng'!I$10</f>
        <v>0.44808608453470894</v>
      </c>
      <c r="X53" s="128">
        <f>+'[3]%Base Eng'!J$10</f>
        <v>0.45119900688842207</v>
      </c>
      <c r="Y53" s="128">
        <f>+'[3]%Base Eng'!K$10</f>
        <v>0.45431192924213526</v>
      </c>
      <c r="Z53" s="128">
        <f>+'[3]%Base Eng'!L$10</f>
        <v>0.45742485159584845</v>
      </c>
      <c r="AA53" s="128">
        <f>+'[3]%Base Eng'!M$10</f>
        <v>0.46053777394956169</v>
      </c>
      <c r="AB53" s="128">
        <f>+'[3]%Base Eng'!N$10</f>
        <v>0.46365069630327393</v>
      </c>
      <c r="AC53" s="128">
        <f>+'[3]%Base Eng'!O$10</f>
        <v>0.46676361865698712</v>
      </c>
    </row>
    <row r="54" spans="3:38">
      <c r="C54" s="97" t="s">
        <v>126</v>
      </c>
    </row>
    <row r="55" spans="3:38">
      <c r="C55" s="97" t="s">
        <v>127</v>
      </c>
    </row>
    <row r="56" spans="3:38">
      <c r="C56" s="97" t="s">
        <v>128</v>
      </c>
    </row>
    <row r="58" spans="3:38">
      <c r="C58" s="97" t="s">
        <v>38</v>
      </c>
    </row>
    <row r="59" spans="3:38">
      <c r="C59" s="97" t="s">
        <v>138</v>
      </c>
      <c r="R59" s="128">
        <f>+'[3]%Base Eng'!D$25</f>
        <v>0.34599999999999997</v>
      </c>
      <c r="S59" s="128">
        <f>+'[3]%Base Eng'!E$25</f>
        <v>0.35269181818181866</v>
      </c>
      <c r="T59" s="128">
        <f>+'[3]%Base Eng'!F$25</f>
        <v>0.35815863636363643</v>
      </c>
      <c r="U59" s="128">
        <f>+'[3]%Base Eng'!G$25</f>
        <v>0.36362545454545414</v>
      </c>
      <c r="V59" s="128">
        <f>+'[3]%Base Eng'!H$25</f>
        <v>0.36909227272727285</v>
      </c>
      <c r="W59" s="128">
        <f>+'[3]%Base Eng'!I$25</f>
        <v>0.37455909090909062</v>
      </c>
      <c r="X59" s="128">
        <f>+'[3]%Base Eng'!J$25</f>
        <v>0.38002590909090933</v>
      </c>
      <c r="Y59" s="128">
        <f>+'[3]%Base Eng'!K$25</f>
        <v>0.3854927272727271</v>
      </c>
      <c r="Z59" s="128">
        <f>+'[3]%Base Eng'!L$25</f>
        <v>0.39095954545454481</v>
      </c>
      <c r="AA59" s="128">
        <f>+'[3]%Base Eng'!M$25</f>
        <v>0.39642636363636352</v>
      </c>
      <c r="AB59" s="128">
        <f>+'[3]%Base Eng'!N$25</f>
        <v>0.40189318181818223</v>
      </c>
      <c r="AC59" s="128">
        <f>+'[3]%Base Eng'!O$25</f>
        <v>0.40736000000000094</v>
      </c>
    </row>
  </sheetData>
  <mergeCells count="8">
    <mergeCell ref="AD40:AG40"/>
    <mergeCell ref="AH40:AL40"/>
    <mergeCell ref="G2:BP2"/>
    <mergeCell ref="A4:A8"/>
    <mergeCell ref="A9:A13"/>
    <mergeCell ref="A14:A18"/>
    <mergeCell ref="A19:A23"/>
    <mergeCell ref="A24:A28"/>
  </mergeCells>
  <hyperlinks>
    <hyperlink ref="AB1" r:id="rId1" display="http://de-tableau.web.att.com:8010/t/DE/views/OverallIDMDashboard/Notes?%3AshowAppBanner=false&amp;%3Adisplay_count=n&amp;%3AshowVizHome=n&amp;%3Aorigin=viz_share_link&amp;%3AisGuestRedirectFromVizportal=y&amp;%3Aembed=y" xr:uid="{7788941B-147A-4446-9205-E2DEB04CC5F8}"/>
    <hyperlink ref="A1" r:id="rId2" location="1" display="https://tableau-azure.web.att.com/t/DE/views/OverallIDMDashboard/AccountsandRegisteredUsers?%3AshowAppBanner=false&amp;%3Adisplay_count=n&amp;%3AshowVizHome=n&amp;%3Aorigin=viz_share_link&amp;%3AisGuestRedirectFromVizportal=y&amp;%3Aembed=y - 1" xr:uid="{B1A68CFE-805B-40C3-907D-5E53440CF4A7}"/>
  </hyperlinks>
  <pageMargins left="0.7" right="0.7" top="0.75" bottom="0.75" header="0.3" footer="0.3"/>
  <pageSetup orientation="portrait" horizontalDpi="90" verticalDpi="9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1DEF-E38E-402F-889F-9976541B82EE}">
  <sheetPr>
    <tabColor rgb="FF92D050"/>
  </sheetPr>
  <dimension ref="A1:BU35"/>
  <sheetViews>
    <sheetView workbookViewId="0">
      <pane xSplit="3" ySplit="2" topLeftCell="D3" activePane="bottomRight" state="frozen"/>
      <selection activeCell="AC38" sqref="AC38"/>
      <selection pane="topRight" activeCell="AC38" sqref="AC38"/>
      <selection pane="bottomLeft" activeCell="AC38" sqref="AC38"/>
      <selection pane="bottomRight" activeCell="AC38" sqref="AC38"/>
    </sheetView>
  </sheetViews>
  <sheetFormatPr defaultColWidth="8.85546875" defaultRowHeight="15"/>
  <cols>
    <col min="1" max="1" width="8.85546875" style="129"/>
    <col min="2" max="2" width="10.7109375" style="129" customWidth="1"/>
    <col min="3" max="3" width="11.85546875" style="129" customWidth="1"/>
    <col min="4" max="4" width="11.140625" style="129" customWidth="1"/>
    <col min="5" max="17" width="10.140625" style="129" bestFit="1" customWidth="1"/>
    <col min="18" max="16384" width="8.85546875" style="129"/>
  </cols>
  <sheetData>
    <row r="1" spans="1:73">
      <c r="A1" s="96" t="s">
        <v>41</v>
      </c>
      <c r="E1" s="136" t="s">
        <v>43</v>
      </c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</row>
    <row r="2" spans="1:73">
      <c r="A2" s="100" t="s">
        <v>44</v>
      </c>
      <c r="C2" s="101" t="s">
        <v>45</v>
      </c>
      <c r="D2" s="102" t="s">
        <v>46</v>
      </c>
      <c r="E2" s="102" t="s">
        <v>47</v>
      </c>
      <c r="F2" s="102" t="s">
        <v>48</v>
      </c>
      <c r="G2" s="102" t="s">
        <v>49</v>
      </c>
      <c r="H2" s="102" t="s">
        <v>50</v>
      </c>
      <c r="I2" s="102" t="s">
        <v>51</v>
      </c>
      <c r="J2" s="102" t="s">
        <v>52</v>
      </c>
      <c r="K2" s="102" t="s">
        <v>53</v>
      </c>
      <c r="L2" s="102" t="s">
        <v>139</v>
      </c>
      <c r="M2" s="102" t="s">
        <v>54</v>
      </c>
      <c r="N2" s="104" t="s">
        <v>55</v>
      </c>
      <c r="O2" s="104" t="s">
        <v>56</v>
      </c>
      <c r="P2" s="104" t="s">
        <v>57</v>
      </c>
      <c r="Q2" s="104" t="s">
        <v>58</v>
      </c>
      <c r="R2" s="104" t="s">
        <v>59</v>
      </c>
      <c r="S2" s="104" t="s">
        <v>60</v>
      </c>
      <c r="T2" s="104" t="s">
        <v>61</v>
      </c>
      <c r="U2" s="104" t="s">
        <v>62</v>
      </c>
      <c r="V2" s="104" t="s">
        <v>63</v>
      </c>
      <c r="W2" s="104" t="s">
        <v>64</v>
      </c>
      <c r="X2" s="104" t="s">
        <v>65</v>
      </c>
      <c r="Y2" s="104" t="s">
        <v>66</v>
      </c>
      <c r="Z2" s="104" t="s">
        <v>67</v>
      </c>
      <c r="AA2" s="104" t="s">
        <v>68</v>
      </c>
      <c r="AB2" s="104" t="s">
        <v>69</v>
      </c>
      <c r="AC2" s="104" t="s">
        <v>70</v>
      </c>
      <c r="AD2" s="104" t="s">
        <v>71</v>
      </c>
      <c r="AE2" s="104" t="s">
        <v>72</v>
      </c>
      <c r="AF2" s="104" t="s">
        <v>73</v>
      </c>
      <c r="AG2" s="104" t="s">
        <v>74</v>
      </c>
      <c r="AH2" s="104" t="s">
        <v>75</v>
      </c>
      <c r="AI2" s="104" t="s">
        <v>76</v>
      </c>
      <c r="AJ2" s="104" t="s">
        <v>77</v>
      </c>
      <c r="AK2" s="104" t="s">
        <v>78</v>
      </c>
      <c r="AL2" s="104" t="s">
        <v>79</v>
      </c>
      <c r="AM2" s="104" t="s">
        <v>80</v>
      </c>
      <c r="AN2" s="104" t="s">
        <v>81</v>
      </c>
      <c r="AO2" s="104" t="s">
        <v>82</v>
      </c>
      <c r="AP2" s="104" t="s">
        <v>83</v>
      </c>
      <c r="AQ2" s="104" t="s">
        <v>84</v>
      </c>
      <c r="AR2" s="104" t="s">
        <v>85</v>
      </c>
      <c r="AS2" s="104" t="s">
        <v>86</v>
      </c>
      <c r="AT2" s="104" t="s">
        <v>87</v>
      </c>
      <c r="AU2" s="104" t="s">
        <v>88</v>
      </c>
      <c r="AV2" s="104" t="s">
        <v>89</v>
      </c>
      <c r="AW2" s="104" t="s">
        <v>90</v>
      </c>
      <c r="AX2" s="104" t="s">
        <v>91</v>
      </c>
      <c r="AY2" s="104" t="s">
        <v>92</v>
      </c>
      <c r="AZ2" s="104" t="s">
        <v>93</v>
      </c>
      <c r="BA2" s="104" t="s">
        <v>94</v>
      </c>
      <c r="BB2" s="104" t="s">
        <v>95</v>
      </c>
      <c r="BC2" s="104" t="s">
        <v>96</v>
      </c>
      <c r="BD2" s="104" t="s">
        <v>97</v>
      </c>
      <c r="BE2" s="104" t="s">
        <v>98</v>
      </c>
      <c r="BF2" s="104" t="s">
        <v>99</v>
      </c>
      <c r="BG2" s="104" t="s">
        <v>100</v>
      </c>
      <c r="BH2" s="104" t="s">
        <v>101</v>
      </c>
      <c r="BI2" s="104" t="s">
        <v>102</v>
      </c>
      <c r="BJ2" s="104" t="s">
        <v>103</v>
      </c>
      <c r="BK2" s="104" t="s">
        <v>104</v>
      </c>
      <c r="BL2" s="104" t="s">
        <v>105</v>
      </c>
      <c r="BM2" s="104" t="s">
        <v>106</v>
      </c>
      <c r="BN2" s="104" t="s">
        <v>107</v>
      </c>
      <c r="BO2" s="104" t="s">
        <v>108</v>
      </c>
      <c r="BP2" s="104" t="s">
        <v>109</v>
      </c>
      <c r="BQ2" s="104" t="s">
        <v>110</v>
      </c>
      <c r="BR2" s="104" t="s">
        <v>111</v>
      </c>
      <c r="BS2" s="104" t="s">
        <v>112</v>
      </c>
      <c r="BT2" s="104" t="s">
        <v>113</v>
      </c>
      <c r="BU2" s="104" t="s">
        <v>114</v>
      </c>
    </row>
    <row r="3" spans="1:73">
      <c r="A3" s="137" t="s">
        <v>115</v>
      </c>
      <c r="B3" s="105" t="s">
        <v>116</v>
      </c>
      <c r="C3" s="106">
        <v>24278525</v>
      </c>
      <c r="D3" s="107">
        <v>24254431</v>
      </c>
      <c r="E3" s="107">
        <v>24233209</v>
      </c>
      <c r="F3" s="107">
        <v>24205243</v>
      </c>
      <c r="G3" s="107">
        <v>24171419</v>
      </c>
      <c r="H3" s="107">
        <v>24146163</v>
      </c>
      <c r="I3" s="107">
        <v>24102222</v>
      </c>
      <c r="J3" s="107">
        <v>24065110</v>
      </c>
      <c r="K3" s="130">
        <v>24008045</v>
      </c>
      <c r="L3" s="130">
        <v>23946726</v>
      </c>
      <c r="M3" s="130">
        <v>23905936</v>
      </c>
      <c r="N3" s="131">
        <v>23874953</v>
      </c>
      <c r="O3" s="131">
        <v>23814950</v>
      </c>
      <c r="P3" s="131">
        <v>23755729</v>
      </c>
      <c r="Q3" s="131">
        <v>23695499</v>
      </c>
      <c r="R3" s="131">
        <v>23716173</v>
      </c>
      <c r="S3" s="131">
        <v>23663751</v>
      </c>
      <c r="T3" s="131">
        <v>23565406</v>
      </c>
      <c r="U3" s="131">
        <v>23673957</v>
      </c>
      <c r="V3" s="131">
        <v>23614739</v>
      </c>
      <c r="W3" s="131">
        <v>23545994</v>
      </c>
      <c r="X3" s="131">
        <v>23484595</v>
      </c>
      <c r="Y3" s="131">
        <v>23451575</v>
      </c>
      <c r="Z3" s="108">
        <v>23416336</v>
      </c>
      <c r="AA3" s="108">
        <v>23380945</v>
      </c>
      <c r="AB3" s="108">
        <v>23328582</v>
      </c>
      <c r="AC3" s="108">
        <v>23293316</v>
      </c>
      <c r="AD3" s="108">
        <v>23322420</v>
      </c>
      <c r="AE3" s="108">
        <v>23550018</v>
      </c>
      <c r="AF3" s="108">
        <v>23277525</v>
      </c>
      <c r="AG3" s="108">
        <v>23267936</v>
      </c>
      <c r="AH3" s="108">
        <v>23254837</v>
      </c>
      <c r="AI3" s="108">
        <v>23246106</v>
      </c>
      <c r="AJ3" s="108">
        <v>23240269</v>
      </c>
      <c r="AK3" s="108">
        <v>23274102</v>
      </c>
      <c r="AL3" s="108">
        <v>23334390</v>
      </c>
      <c r="AM3" s="108">
        <v>23397563</v>
      </c>
      <c r="AN3" s="108">
        <v>23432758</v>
      </c>
      <c r="AO3" s="108">
        <v>23481472</v>
      </c>
      <c r="AP3" s="108">
        <v>23847079</v>
      </c>
      <c r="AQ3" s="108">
        <v>23894231</v>
      </c>
      <c r="AR3" s="108">
        <v>23661564</v>
      </c>
      <c r="AS3" s="108">
        <v>23716059</v>
      </c>
      <c r="AT3" s="108">
        <v>23778559</v>
      </c>
      <c r="AU3" s="108">
        <v>23815755</v>
      </c>
      <c r="AV3" s="108">
        <v>23835670</v>
      </c>
      <c r="AW3" s="108">
        <v>23874055</v>
      </c>
      <c r="AX3" s="108">
        <v>23928791</v>
      </c>
      <c r="AY3" s="108">
        <v>23995399</v>
      </c>
      <c r="AZ3" s="108">
        <v>24036830</v>
      </c>
      <c r="BA3" s="108">
        <v>24115599</v>
      </c>
      <c r="BB3" s="108">
        <v>24383475</v>
      </c>
      <c r="BC3" s="108">
        <v>24394752</v>
      </c>
      <c r="BD3" s="108">
        <v>24159051</v>
      </c>
      <c r="BE3" s="108">
        <v>24173968</v>
      </c>
      <c r="BF3" s="108">
        <v>24186434</v>
      </c>
      <c r="BG3" s="108">
        <v>24216260</v>
      </c>
      <c r="BH3" s="108">
        <v>24248102</v>
      </c>
      <c r="BI3" s="108">
        <v>24294231</v>
      </c>
      <c r="BJ3" s="108">
        <v>24363028</v>
      </c>
      <c r="BK3" s="108">
        <v>24390884</v>
      </c>
      <c r="BL3" s="108">
        <v>24439051</v>
      </c>
      <c r="BM3" s="108">
        <v>24485443</v>
      </c>
      <c r="BN3" s="108">
        <v>24840583</v>
      </c>
      <c r="BO3" s="108">
        <v>24844412</v>
      </c>
      <c r="BP3" s="108">
        <v>24574398</v>
      </c>
      <c r="BQ3" s="108">
        <v>24591931</v>
      </c>
      <c r="BR3" s="108">
        <v>24426752</v>
      </c>
      <c r="BS3" s="108">
        <v>24271589</v>
      </c>
      <c r="BT3" s="108">
        <v>24100977</v>
      </c>
      <c r="BU3" s="108">
        <v>23958368</v>
      </c>
    </row>
    <row r="4" spans="1:73">
      <c r="A4" s="137"/>
      <c r="B4" s="105" t="s">
        <v>117</v>
      </c>
      <c r="C4" s="106">
        <v>23130186</v>
      </c>
      <c r="D4" s="107">
        <v>23090194</v>
      </c>
      <c r="E4" s="107">
        <v>23051341</v>
      </c>
      <c r="F4" s="107">
        <v>23005157</v>
      </c>
      <c r="G4" s="107">
        <v>22935423</v>
      </c>
      <c r="H4" s="107">
        <v>22898549</v>
      </c>
      <c r="I4" s="107">
        <v>22847856</v>
      </c>
      <c r="J4" s="107">
        <v>22790725</v>
      </c>
      <c r="K4" s="107">
        <v>22716258</v>
      </c>
      <c r="L4" s="107">
        <v>22613993</v>
      </c>
      <c r="M4" s="107">
        <v>22565835</v>
      </c>
      <c r="N4" s="108">
        <v>22526904</v>
      </c>
      <c r="O4" s="108">
        <v>22429164</v>
      </c>
      <c r="P4" s="108">
        <v>22368298</v>
      </c>
      <c r="Q4" s="108">
        <v>22265038</v>
      </c>
      <c r="R4" s="108">
        <v>22217555</v>
      </c>
      <c r="S4" s="108">
        <v>22089899</v>
      </c>
      <c r="T4" s="108">
        <v>21918904</v>
      </c>
      <c r="U4" s="108">
        <v>22065890</v>
      </c>
      <c r="V4" s="108">
        <v>21979976</v>
      </c>
      <c r="W4" s="108">
        <v>21881281</v>
      </c>
      <c r="X4" s="108">
        <v>21784597</v>
      </c>
      <c r="Y4" s="108">
        <v>21720391</v>
      </c>
      <c r="Z4" s="108">
        <v>21645454</v>
      </c>
      <c r="AA4" s="108">
        <v>21568675</v>
      </c>
      <c r="AB4" s="108">
        <v>21475843</v>
      </c>
      <c r="AC4" s="108">
        <v>21401098</v>
      </c>
      <c r="AD4" s="108">
        <v>21373264</v>
      </c>
      <c r="AE4" s="108">
        <v>21541065</v>
      </c>
      <c r="AF4" s="108">
        <v>21229111</v>
      </c>
      <c r="AG4" s="108">
        <v>21166920</v>
      </c>
      <c r="AH4" s="108">
        <v>21098392</v>
      </c>
      <c r="AI4" s="108">
        <v>21048282</v>
      </c>
      <c r="AJ4" s="108">
        <v>21000968</v>
      </c>
      <c r="AK4" s="108">
        <v>20982427</v>
      </c>
      <c r="AL4" s="108">
        <v>20978032</v>
      </c>
      <c r="AM4" s="108">
        <v>20973060</v>
      </c>
      <c r="AN4" s="108">
        <v>20951503</v>
      </c>
      <c r="AO4" s="108">
        <v>20913524</v>
      </c>
      <c r="AP4" s="108">
        <v>21131033</v>
      </c>
      <c r="AQ4" s="108">
        <v>20719743</v>
      </c>
      <c r="AR4" s="108">
        <v>20736554</v>
      </c>
      <c r="AS4" s="108">
        <v>20779332</v>
      </c>
      <c r="AT4" s="108">
        <v>20823604</v>
      </c>
      <c r="AU4" s="108">
        <v>20823328</v>
      </c>
      <c r="AV4" s="108">
        <v>20839442</v>
      </c>
      <c r="AW4" s="108">
        <v>20861512</v>
      </c>
      <c r="AX4" s="108">
        <v>20884796</v>
      </c>
      <c r="AY4" s="108">
        <v>20945897</v>
      </c>
      <c r="AZ4" s="108">
        <v>20967339</v>
      </c>
      <c r="BA4" s="108">
        <v>20979675</v>
      </c>
      <c r="BB4" s="108">
        <v>21002991</v>
      </c>
      <c r="BC4" s="108">
        <v>21023810</v>
      </c>
      <c r="BD4" s="108">
        <v>21055366</v>
      </c>
      <c r="BE4" s="108">
        <v>21065554</v>
      </c>
      <c r="BF4" s="108">
        <v>21080392</v>
      </c>
      <c r="BG4" s="108">
        <v>21097296</v>
      </c>
      <c r="BH4" s="108">
        <v>21103676</v>
      </c>
      <c r="BI4" s="108">
        <v>21129558</v>
      </c>
      <c r="BJ4" s="108">
        <v>21164945</v>
      </c>
      <c r="BK4" s="108">
        <v>21178259</v>
      </c>
      <c r="BL4" s="108">
        <v>21208152</v>
      </c>
      <c r="BM4" s="108">
        <v>21236159</v>
      </c>
      <c r="BN4" s="108">
        <v>21257776</v>
      </c>
      <c r="BO4" s="108">
        <v>21261906</v>
      </c>
      <c r="BP4" s="108">
        <v>21260346</v>
      </c>
      <c r="BQ4" s="108">
        <v>21255623</v>
      </c>
      <c r="BR4" s="108">
        <v>21116544</v>
      </c>
      <c r="BS4" s="108">
        <v>20972989</v>
      </c>
      <c r="BT4" s="108">
        <v>20818687</v>
      </c>
      <c r="BU4" s="108">
        <v>20682125</v>
      </c>
    </row>
    <row r="5" spans="1:73">
      <c r="A5" s="137"/>
      <c r="B5" s="105" t="s">
        <v>118</v>
      </c>
      <c r="C5" s="109">
        <v>0.95270145117959182</v>
      </c>
      <c r="D5" s="110">
        <v>0.95199899762645435</v>
      </c>
      <c r="E5" s="110">
        <v>0.95122940589502614</v>
      </c>
      <c r="F5" s="110">
        <v>0.95042041098286023</v>
      </c>
      <c r="G5" s="110">
        <v>0.94886539346324683</v>
      </c>
      <c r="H5" s="110">
        <v>0.94833075549104839</v>
      </c>
      <c r="I5" s="110">
        <v>0.94795641663245822</v>
      </c>
      <c r="J5" s="110">
        <v>0.94704428942980112</v>
      </c>
      <c r="K5" s="110">
        <v>0.94619357802769866</v>
      </c>
      <c r="L5" s="110">
        <v>0.94434592018967434</v>
      </c>
      <c r="M5" s="110">
        <v>0.9439427512898888</v>
      </c>
      <c r="N5" s="111">
        <v>0.94353710350759645</v>
      </c>
      <c r="O5" s="111">
        <v>0.9418102494441517</v>
      </c>
      <c r="P5" s="111">
        <v>0.94159594092018817</v>
      </c>
      <c r="Q5" s="111">
        <v>0.93963153086584084</v>
      </c>
      <c r="R5" s="111">
        <v>0.93681029397112259</v>
      </c>
      <c r="S5" s="111">
        <v>0.93349101754831687</v>
      </c>
      <c r="T5" s="111">
        <v>0.93013054814332496</v>
      </c>
      <c r="U5" s="111">
        <v>0.93207443098760379</v>
      </c>
      <c r="V5" s="111">
        <v>0.93077361557965976</v>
      </c>
      <c r="W5" s="111">
        <v>0.9292995233074467</v>
      </c>
      <c r="X5" s="111">
        <v>0.92761220706595116</v>
      </c>
      <c r="Y5" s="111">
        <v>0.9261804804154945</v>
      </c>
      <c r="Z5" s="111">
        <v>0.92437407799409776</v>
      </c>
      <c r="AA5" s="111">
        <v>0.92248944599972327</v>
      </c>
      <c r="AB5" s="111">
        <v>0.92058072796709201</v>
      </c>
      <c r="AC5" s="111">
        <v>0.91876562358060143</v>
      </c>
      <c r="AD5" s="111">
        <v>0.91642565394157205</v>
      </c>
      <c r="AE5" s="111">
        <v>0.91469420532926982</v>
      </c>
      <c r="AF5" s="111">
        <v>0.91200035227112852</v>
      </c>
      <c r="AG5" s="111">
        <v>0.90970337893313791</v>
      </c>
      <c r="AH5" s="111">
        <v>0.90726896946213809</v>
      </c>
      <c r="AI5" s="111">
        <v>0.90545410057065046</v>
      </c>
      <c r="AJ5" s="111">
        <v>0.90364565057314961</v>
      </c>
      <c r="AK5" s="111">
        <v>0.90153540617807726</v>
      </c>
      <c r="AL5" s="111">
        <v>0.89901780162241229</v>
      </c>
      <c r="AM5" s="111">
        <v>0.89637796893633748</v>
      </c>
      <c r="AN5" s="111">
        <v>0.89411169611362007</v>
      </c>
      <c r="AO5" s="111">
        <v>0.89063939432757877</v>
      </c>
      <c r="AP5" s="111">
        <v>0.88610571550503103</v>
      </c>
      <c r="AQ5" s="111">
        <v>0.86714416546822537</v>
      </c>
      <c r="AR5" s="111">
        <v>0.87638137529708515</v>
      </c>
      <c r="AS5" s="111">
        <v>0.87617137400442457</v>
      </c>
      <c r="AT5" s="111">
        <v>0.87573027448803775</v>
      </c>
      <c r="AU5" s="111">
        <v>0.87435094961297677</v>
      </c>
      <c r="AV5" s="111">
        <v>0.8742964640809342</v>
      </c>
      <c r="AW5" s="111">
        <v>0.87381519394170781</v>
      </c>
      <c r="AX5" s="111">
        <v>0.87278943595604142</v>
      </c>
      <c r="AY5" s="111">
        <v>0.87291305303987654</v>
      </c>
      <c r="AZ5" s="111">
        <v>0.87230050718002328</v>
      </c>
      <c r="BA5" s="111">
        <v>0.86996284023465476</v>
      </c>
      <c r="BB5" s="111">
        <v>0.8613616804003531</v>
      </c>
      <c r="BC5" s="111">
        <v>0.86181691865529109</v>
      </c>
      <c r="BD5" s="111">
        <v>0.87153117065732422</v>
      </c>
      <c r="BE5" s="111">
        <v>0.87141482110011892</v>
      </c>
      <c r="BF5" s="111">
        <v>0.87157916706530614</v>
      </c>
      <c r="BG5" s="111">
        <v>0.8712037284039732</v>
      </c>
      <c r="BH5" s="111">
        <v>0.87032279887308295</v>
      </c>
      <c r="BI5" s="111">
        <v>0.86973561748054506</v>
      </c>
      <c r="BJ5" s="111">
        <v>0.86873212147521239</v>
      </c>
      <c r="BK5" s="111">
        <v>0.86828583170663265</v>
      </c>
      <c r="BL5" s="111">
        <v>0.86779768985301431</v>
      </c>
      <c r="BM5" s="111">
        <v>0.86729731620538786</v>
      </c>
      <c r="BN5" s="111">
        <v>0.85576799868183451</v>
      </c>
      <c r="BO5" s="111">
        <v>0.85580234299769298</v>
      </c>
      <c r="BP5" s="111">
        <v>0.86514208811951365</v>
      </c>
      <c r="BQ5" s="111">
        <v>0.864333223771651</v>
      </c>
      <c r="BR5" s="111">
        <v>0.86448431621199573</v>
      </c>
      <c r="BS5" s="111">
        <v>0.86409624849860467</v>
      </c>
      <c r="BT5" s="111">
        <v>0.8638109152172545</v>
      </c>
      <c r="BU5" s="111">
        <v>0.86325266395440625</v>
      </c>
    </row>
    <row r="6" spans="1:73">
      <c r="A6" s="137"/>
      <c r="B6" s="105" t="s">
        <v>119</v>
      </c>
      <c r="C6" s="106">
        <v>8174787</v>
      </c>
      <c r="D6" s="107">
        <v>8023249</v>
      </c>
      <c r="E6" s="107">
        <v>8469959</v>
      </c>
      <c r="F6" s="107">
        <v>7321801</v>
      </c>
      <c r="G6" s="107">
        <v>6398193</v>
      </c>
      <c r="H6" s="107">
        <v>7175836</v>
      </c>
      <c r="I6" s="107">
        <v>7836568</v>
      </c>
      <c r="J6" s="107">
        <v>7942170</v>
      </c>
      <c r="K6" s="130">
        <v>7877937</v>
      </c>
      <c r="L6" s="107">
        <v>7430968</v>
      </c>
      <c r="M6" s="107">
        <v>7449636</v>
      </c>
      <c r="N6" s="131">
        <v>7254272</v>
      </c>
      <c r="O6" s="131">
        <v>6917848</v>
      </c>
      <c r="P6" s="131">
        <v>6606842</v>
      </c>
      <c r="Q6" s="131">
        <v>7137589</v>
      </c>
      <c r="R6" s="131">
        <v>6937760</v>
      </c>
      <c r="S6" s="131">
        <v>6480000</v>
      </c>
      <c r="T6" s="131">
        <v>6733570</v>
      </c>
      <c r="U6" s="131">
        <v>6692524</v>
      </c>
      <c r="V6" s="131">
        <v>6719584</v>
      </c>
      <c r="W6" s="131">
        <v>6742986</v>
      </c>
      <c r="X6" s="131">
        <v>6590551</v>
      </c>
      <c r="Y6" s="131">
        <v>6950674</v>
      </c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</row>
    <row r="7" spans="1:73">
      <c r="A7" s="137"/>
      <c r="B7" s="105" t="s">
        <v>120</v>
      </c>
      <c r="C7" s="109">
        <v>0.33670855210520406</v>
      </c>
      <c r="D7" s="110">
        <v>0.33079518542405717</v>
      </c>
      <c r="E7" s="110">
        <v>0.34951867084545013</v>
      </c>
      <c r="F7" s="110">
        <v>0.30248822538158365</v>
      </c>
      <c r="G7" s="110">
        <v>0.26470076084486394</v>
      </c>
      <c r="H7" s="110">
        <v>0.29718328332331723</v>
      </c>
      <c r="I7" s="110">
        <v>0.32513881915119691</v>
      </c>
      <c r="J7" s="110">
        <v>0.33002841042488484</v>
      </c>
      <c r="K7" s="110">
        <v>0.32813738061553949</v>
      </c>
      <c r="L7" s="110">
        <v>0.31031248280036278</v>
      </c>
      <c r="M7" s="110">
        <v>0.3116228538384776</v>
      </c>
      <c r="N7" s="111">
        <v>0.30384445154719258</v>
      </c>
      <c r="O7" s="111">
        <v>0.29048341482976031</v>
      </c>
      <c r="P7" s="111">
        <v>0.27811573368259923</v>
      </c>
      <c r="Q7" s="111">
        <v>0.30122129945438159</v>
      </c>
      <c r="R7" s="111">
        <v>0.29253286354421515</v>
      </c>
      <c r="S7" s="111">
        <v>0.27383655279334201</v>
      </c>
      <c r="T7" s="111">
        <v>0.28573961339770682</v>
      </c>
      <c r="U7" s="111">
        <v>0.28269562202888177</v>
      </c>
      <c r="V7" s="111">
        <v>0.28455042420752563</v>
      </c>
      <c r="W7" s="111">
        <v>0.28637508359171415</v>
      </c>
      <c r="X7" s="111">
        <v>0.28063294257363181</v>
      </c>
      <c r="Y7" s="111">
        <v>0.29638410213386523</v>
      </c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</row>
    <row r="8" spans="1:73">
      <c r="A8" s="137" t="s">
        <v>5</v>
      </c>
      <c r="B8" s="105" t="s">
        <v>116</v>
      </c>
      <c r="C8" s="106">
        <v>13698281</v>
      </c>
      <c r="D8" s="107">
        <v>13709178</v>
      </c>
      <c r="E8" s="107">
        <v>13722088</v>
      </c>
      <c r="F8" s="107">
        <v>13725630</v>
      </c>
      <c r="G8" s="107">
        <v>13701761</v>
      </c>
      <c r="H8" s="107">
        <v>13738163</v>
      </c>
      <c r="I8" s="107">
        <v>13736373</v>
      </c>
      <c r="J8" s="107">
        <v>13753777</v>
      </c>
      <c r="K8" s="130">
        <v>13759805</v>
      </c>
      <c r="L8" s="130">
        <v>13762007</v>
      </c>
      <c r="M8" s="130">
        <v>13766844</v>
      </c>
      <c r="N8" s="131">
        <v>13746405</v>
      </c>
      <c r="O8" s="131">
        <v>13743117</v>
      </c>
      <c r="P8" s="131">
        <v>13754705</v>
      </c>
      <c r="Q8" s="131">
        <v>13744913</v>
      </c>
      <c r="R8" s="131">
        <v>13742575</v>
      </c>
      <c r="S8" s="131">
        <v>13729074</v>
      </c>
      <c r="T8" s="131">
        <v>13715035</v>
      </c>
      <c r="U8" s="131">
        <v>13692586</v>
      </c>
      <c r="V8" s="131">
        <v>13690142</v>
      </c>
      <c r="W8" s="131">
        <v>13666904</v>
      </c>
      <c r="X8" s="131">
        <v>13628871</v>
      </c>
      <c r="Y8" s="131">
        <v>13624244</v>
      </c>
    </row>
    <row r="9" spans="1:73">
      <c r="A9" s="137"/>
      <c r="B9" s="105" t="s">
        <v>117</v>
      </c>
      <c r="C9" s="106">
        <v>13592896</v>
      </c>
      <c r="D9" s="107">
        <v>13603096</v>
      </c>
      <c r="E9" s="107">
        <v>13614343</v>
      </c>
      <c r="F9" s="107">
        <v>13616375</v>
      </c>
      <c r="G9" s="107">
        <v>13590406</v>
      </c>
      <c r="H9" s="107">
        <v>13624733</v>
      </c>
      <c r="I9" s="107">
        <v>13621371</v>
      </c>
      <c r="J9" s="107">
        <v>13635798</v>
      </c>
      <c r="K9" s="107">
        <v>13640390</v>
      </c>
      <c r="L9" s="107">
        <v>13641243</v>
      </c>
      <c r="M9" s="107">
        <v>13644842</v>
      </c>
      <c r="N9" s="108">
        <v>13623188</v>
      </c>
      <c r="O9" s="108">
        <v>13618543</v>
      </c>
      <c r="P9" s="108">
        <v>13630023</v>
      </c>
      <c r="Q9" s="108">
        <v>13618628</v>
      </c>
      <c r="R9" s="108">
        <v>13614877</v>
      </c>
      <c r="S9" s="108">
        <v>13599916</v>
      </c>
      <c r="T9" s="108">
        <v>13584081</v>
      </c>
      <c r="U9" s="108">
        <v>13560031</v>
      </c>
      <c r="V9" s="108">
        <v>13555686</v>
      </c>
      <c r="W9" s="108">
        <v>13531062</v>
      </c>
      <c r="X9" s="108">
        <v>13492002</v>
      </c>
      <c r="Y9" s="108">
        <v>13486173</v>
      </c>
    </row>
    <row r="10" spans="1:73">
      <c r="A10" s="137"/>
      <c r="B10" s="105" t="s">
        <v>118</v>
      </c>
      <c r="C10" s="109">
        <v>0.99230669892083545</v>
      </c>
      <c r="D10" s="110">
        <v>0.99226197223495094</v>
      </c>
      <c r="E10" s="110">
        <v>0.99214806084904861</v>
      </c>
      <c r="F10" s="110">
        <v>0.99204007393467553</v>
      </c>
      <c r="G10" s="110">
        <v>0.9918729424633812</v>
      </c>
      <c r="H10" s="110">
        <v>0.99174343760515871</v>
      </c>
      <c r="I10" s="110">
        <v>0.99162792099486519</v>
      </c>
      <c r="J10" s="110">
        <v>0.99142206537157029</v>
      </c>
      <c r="K10" s="110">
        <v>0.99132146131431365</v>
      </c>
      <c r="L10" s="110">
        <v>0.99122482643701604</v>
      </c>
      <c r="M10" s="110">
        <v>0.99113798340418469</v>
      </c>
      <c r="N10" s="111">
        <v>0.99103642006764681</v>
      </c>
      <c r="O10" s="111">
        <v>0.99093553522101285</v>
      </c>
      <c r="P10" s="111">
        <v>0.99093531995051876</v>
      </c>
      <c r="Q10" s="111">
        <v>0.99081223722551026</v>
      </c>
      <c r="R10" s="111">
        <v>0.99070785496895597</v>
      </c>
      <c r="S10" s="111">
        <v>0.99059237352788687</v>
      </c>
      <c r="T10" s="111">
        <v>0.99045179250362836</v>
      </c>
      <c r="U10" s="111">
        <v>0.9903192136240736</v>
      </c>
      <c r="V10" s="111">
        <v>0.99017862634295539</v>
      </c>
      <c r="W10" s="111">
        <v>0.99006051407107276</v>
      </c>
      <c r="X10" s="111">
        <v>0.98995742200509496</v>
      </c>
      <c r="Y10" s="111">
        <v>0.98986578631445532</v>
      </c>
    </row>
    <row r="11" spans="1:73">
      <c r="A11" s="137"/>
      <c r="B11" s="105" t="s">
        <v>119</v>
      </c>
      <c r="C11" s="106">
        <v>2838539</v>
      </c>
      <c r="D11" s="107">
        <v>2675921</v>
      </c>
      <c r="E11" s="107">
        <v>2843135</v>
      </c>
      <c r="F11" s="107">
        <v>2465528</v>
      </c>
      <c r="G11" s="107">
        <v>2037258</v>
      </c>
      <c r="H11" s="107">
        <v>2435184</v>
      </c>
      <c r="I11" s="107">
        <v>2724272</v>
      </c>
      <c r="J11" s="107">
        <v>2800357</v>
      </c>
      <c r="K11" s="130">
        <v>2901013</v>
      </c>
      <c r="L11" s="107">
        <v>2719029</v>
      </c>
      <c r="M11" s="107">
        <v>2758948</v>
      </c>
      <c r="N11" s="131">
        <v>2691044</v>
      </c>
      <c r="O11" s="131">
        <v>2585185</v>
      </c>
      <c r="P11" s="131">
        <v>2445581</v>
      </c>
      <c r="Q11" s="131">
        <v>2637680</v>
      </c>
      <c r="R11" s="131">
        <v>2517026</v>
      </c>
      <c r="S11" s="131">
        <v>2353912</v>
      </c>
      <c r="T11" s="131">
        <v>2330799</v>
      </c>
      <c r="U11" s="131">
        <v>2265268</v>
      </c>
      <c r="V11" s="131">
        <v>2217496</v>
      </c>
      <c r="W11" s="131">
        <v>2153711</v>
      </c>
      <c r="X11" s="131">
        <v>2068465</v>
      </c>
      <c r="Y11" s="131">
        <v>2119611</v>
      </c>
    </row>
    <row r="12" spans="1:73">
      <c r="A12" s="137"/>
      <c r="B12" s="105" t="s">
        <v>120</v>
      </c>
      <c r="C12" s="109">
        <v>0.20721862838118155</v>
      </c>
      <c r="D12" s="110">
        <v>0.1951919363801389</v>
      </c>
      <c r="E12" s="110">
        <v>0.20719405093452251</v>
      </c>
      <c r="F12" s="110">
        <v>0.17962949605956158</v>
      </c>
      <c r="G12" s="110">
        <v>0.14868585140260437</v>
      </c>
      <c r="H12" s="110">
        <v>0.1772568865284245</v>
      </c>
      <c r="I12" s="110">
        <v>0.19832542404024703</v>
      </c>
      <c r="J12" s="110">
        <v>0.20360639844604139</v>
      </c>
      <c r="K12" s="110">
        <v>0.21083242095363997</v>
      </c>
      <c r="L12" s="110">
        <v>0.19757503393218737</v>
      </c>
      <c r="M12" s="110">
        <v>0.20040526354478921</v>
      </c>
      <c r="N12" s="111">
        <v>0.19576347415924381</v>
      </c>
      <c r="O12" s="111">
        <v>0.18810761779878613</v>
      </c>
      <c r="P12" s="111">
        <v>0.17779959657440852</v>
      </c>
      <c r="Q12" s="111">
        <v>0.19190226958875622</v>
      </c>
      <c r="R12" s="111">
        <v>0.18315534024736993</v>
      </c>
      <c r="S12" s="111">
        <v>0.17145453509828848</v>
      </c>
      <c r="T12" s="111">
        <v>0.16994480874456391</v>
      </c>
      <c r="U12" s="111">
        <v>0.16543755869052054</v>
      </c>
      <c r="V12" s="111">
        <v>0.16197757481259142</v>
      </c>
      <c r="W12" s="111">
        <v>0.15758587314288591</v>
      </c>
      <c r="X12" s="111">
        <v>0.15177082533101971</v>
      </c>
      <c r="Y12" s="111">
        <v>0.1555764121664292</v>
      </c>
    </row>
    <row r="13" spans="1:73">
      <c r="A13" s="137" t="s">
        <v>121</v>
      </c>
      <c r="B13" s="105" t="s">
        <v>116</v>
      </c>
      <c r="C13" s="106">
        <v>1537940</v>
      </c>
      <c r="D13" s="107">
        <v>1573632</v>
      </c>
      <c r="E13" s="107">
        <v>1613022</v>
      </c>
      <c r="F13" s="107">
        <v>1644174</v>
      </c>
      <c r="G13" s="107">
        <v>1686802</v>
      </c>
      <c r="H13" s="107">
        <v>1734399</v>
      </c>
      <c r="I13" s="107">
        <v>1775305</v>
      </c>
      <c r="J13" s="107">
        <v>1811544</v>
      </c>
      <c r="K13" s="107">
        <v>1849515</v>
      </c>
      <c r="L13" s="107">
        <v>1892437</v>
      </c>
      <c r="M13" s="107">
        <v>1929148</v>
      </c>
      <c r="N13" s="108">
        <v>1965810</v>
      </c>
      <c r="O13" s="108">
        <v>2001816</v>
      </c>
      <c r="P13" s="108">
        <v>2039390</v>
      </c>
      <c r="Q13" s="108">
        <v>2080416</v>
      </c>
      <c r="R13" s="108">
        <v>2080416</v>
      </c>
      <c r="S13" s="108">
        <v>2171198</v>
      </c>
      <c r="T13" s="108">
        <v>2217252</v>
      </c>
      <c r="U13" s="108">
        <v>2267154</v>
      </c>
      <c r="V13" s="108">
        <v>2313064</v>
      </c>
      <c r="W13" s="108">
        <v>2365434</v>
      </c>
      <c r="X13" s="108">
        <v>2425348</v>
      </c>
      <c r="Y13" s="108">
        <v>2482313</v>
      </c>
    </row>
    <row r="14" spans="1:73">
      <c r="A14" s="137"/>
      <c r="B14" s="105" t="s">
        <v>117</v>
      </c>
      <c r="C14" s="106">
        <v>1513854</v>
      </c>
      <c r="D14" s="107">
        <v>1549133</v>
      </c>
      <c r="E14" s="107">
        <v>1587951</v>
      </c>
      <c r="F14" s="107">
        <v>1618630</v>
      </c>
      <c r="G14" s="107">
        <v>1660627</v>
      </c>
      <c r="H14" s="107">
        <v>1707571</v>
      </c>
      <c r="I14" s="107">
        <v>1747894</v>
      </c>
      <c r="J14" s="107">
        <v>1783439</v>
      </c>
      <c r="K14" s="107">
        <v>1820793</v>
      </c>
      <c r="L14" s="107">
        <v>1863041</v>
      </c>
      <c r="M14" s="107">
        <v>1899268</v>
      </c>
      <c r="N14" s="108">
        <v>1935369</v>
      </c>
      <c r="O14" s="108">
        <v>1970809</v>
      </c>
      <c r="P14" s="108">
        <v>2007868</v>
      </c>
      <c r="Q14" s="108">
        <v>2048242</v>
      </c>
      <c r="R14" s="108">
        <v>2092093</v>
      </c>
      <c r="S14" s="108">
        <v>2137692</v>
      </c>
      <c r="T14" s="108">
        <v>2183037</v>
      </c>
      <c r="U14" s="108">
        <v>2232157</v>
      </c>
      <c r="V14" s="108">
        <v>2277280</v>
      </c>
      <c r="W14" s="108">
        <v>2328962</v>
      </c>
      <c r="X14" s="108">
        <v>2388027</v>
      </c>
      <c r="Y14" s="108">
        <v>2444250</v>
      </c>
    </row>
    <row r="15" spans="1:73">
      <c r="A15" s="137"/>
      <c r="B15" s="105" t="s">
        <v>118</v>
      </c>
      <c r="C15" s="109">
        <v>0.98433879085009823</v>
      </c>
      <c r="D15" s="110">
        <v>0.98443155706035468</v>
      </c>
      <c r="E15" s="110">
        <v>0.98445712457734613</v>
      </c>
      <c r="F15" s="110">
        <v>0.98446393143304789</v>
      </c>
      <c r="G15" s="110">
        <v>0.98448247037885894</v>
      </c>
      <c r="H15" s="110">
        <v>0.98453181764980258</v>
      </c>
      <c r="I15" s="110">
        <v>0.98455983619716048</v>
      </c>
      <c r="J15" s="110">
        <v>0.98448561006522617</v>
      </c>
      <c r="K15" s="110">
        <v>0.98447052335341967</v>
      </c>
      <c r="L15" s="110">
        <v>0.98446658990497438</v>
      </c>
      <c r="M15" s="110">
        <v>0.98451129721514363</v>
      </c>
      <c r="N15" s="111">
        <v>0.98451478016695404</v>
      </c>
      <c r="O15" s="111">
        <v>0.98451056440751794</v>
      </c>
      <c r="P15" s="111">
        <v>0.98454341739441698</v>
      </c>
      <c r="Q15" s="111">
        <v>0.98453482380446988</v>
      </c>
      <c r="R15" s="111">
        <v>1.0056128197437435</v>
      </c>
      <c r="S15" s="111">
        <v>0.98456796662487711</v>
      </c>
      <c r="T15" s="111">
        <v>0.98456873643591258</v>
      </c>
      <c r="U15" s="111">
        <v>0.98456346591365207</v>
      </c>
      <c r="V15" s="111">
        <v>0.9845296109402939</v>
      </c>
      <c r="W15" s="111">
        <v>0.98458126500253229</v>
      </c>
      <c r="X15" s="111">
        <v>0.98461210514944664</v>
      </c>
      <c r="Y15" s="111">
        <v>0.98466631726136067</v>
      </c>
    </row>
    <row r="16" spans="1:73">
      <c r="A16" s="137"/>
      <c r="B16" s="105" t="s">
        <v>119</v>
      </c>
      <c r="C16" s="106">
        <v>240990</v>
      </c>
      <c r="D16" s="107">
        <v>231440</v>
      </c>
      <c r="E16" s="107">
        <v>255964</v>
      </c>
      <c r="F16" s="107">
        <v>231324</v>
      </c>
      <c r="G16" s="107">
        <v>202064</v>
      </c>
      <c r="H16" s="107">
        <v>242937</v>
      </c>
      <c r="I16" s="107">
        <v>277987</v>
      </c>
      <c r="J16" s="107">
        <v>296399</v>
      </c>
      <c r="K16" s="107">
        <v>313938</v>
      </c>
      <c r="L16" s="107">
        <v>254868</v>
      </c>
      <c r="M16" s="107">
        <v>274750</v>
      </c>
      <c r="N16" s="108">
        <v>313830</v>
      </c>
      <c r="O16" s="108">
        <v>305312</v>
      </c>
      <c r="P16" s="108">
        <v>292225</v>
      </c>
      <c r="Q16" s="108">
        <v>321531</v>
      </c>
      <c r="R16" s="108">
        <v>308830</v>
      </c>
      <c r="S16" s="108">
        <v>300702</v>
      </c>
      <c r="T16" s="108">
        <v>303693</v>
      </c>
      <c r="U16" s="108">
        <v>302171</v>
      </c>
      <c r="V16" s="108">
        <v>306873</v>
      </c>
      <c r="W16" s="108">
        <v>303971</v>
      </c>
      <c r="X16" s="108">
        <v>304803</v>
      </c>
      <c r="Y16" s="108">
        <v>314497</v>
      </c>
    </row>
    <row r="17" spans="1:73">
      <c r="A17" s="137"/>
      <c r="B17" s="105" t="s">
        <v>120</v>
      </c>
      <c r="C17" s="109">
        <v>0.15669662015423227</v>
      </c>
      <c r="D17" s="110">
        <v>0.14707377582560599</v>
      </c>
      <c r="E17" s="110">
        <v>0.15868599436337508</v>
      </c>
      <c r="F17" s="110">
        <v>0.14069313831747735</v>
      </c>
      <c r="G17" s="110">
        <v>0.11979117881055394</v>
      </c>
      <c r="H17" s="110">
        <v>0.14006984551997551</v>
      </c>
      <c r="I17" s="110">
        <v>0.1565854881273922</v>
      </c>
      <c r="J17" s="110">
        <v>0.16361678214826689</v>
      </c>
      <c r="K17" s="110">
        <v>0.16974071580927974</v>
      </c>
      <c r="L17" s="110">
        <v>0.13467713852561539</v>
      </c>
      <c r="M17" s="110">
        <v>0.14242038454281372</v>
      </c>
      <c r="N17" s="111">
        <v>0.1596441161658553</v>
      </c>
      <c r="O17" s="111">
        <v>0.15251751409719974</v>
      </c>
      <c r="P17" s="111">
        <v>0.14329039565752505</v>
      </c>
      <c r="Q17" s="111">
        <v>0.1545513012782059</v>
      </c>
      <c r="R17" s="111">
        <v>0.14844627228400473</v>
      </c>
      <c r="S17" s="111">
        <v>0.13849589028729761</v>
      </c>
      <c r="T17" s="111">
        <v>0.13696819306059935</v>
      </c>
      <c r="U17" s="111">
        <v>0.13328207964699354</v>
      </c>
      <c r="V17" s="111">
        <v>0.13266948082716259</v>
      </c>
      <c r="W17" s="111">
        <v>0.12850538209901438</v>
      </c>
      <c r="X17" s="111">
        <v>0.12567392390700222</v>
      </c>
      <c r="Y17" s="111">
        <v>0.12669514279625493</v>
      </c>
    </row>
    <row r="18" spans="1:73">
      <c r="A18" s="137" t="s">
        <v>122</v>
      </c>
      <c r="B18" s="105" t="s">
        <v>116</v>
      </c>
      <c r="C18" s="106">
        <v>92286</v>
      </c>
      <c r="D18" s="107">
        <v>93260</v>
      </c>
      <c r="E18" s="107">
        <v>94048</v>
      </c>
      <c r="F18" s="107">
        <v>94875</v>
      </c>
      <c r="G18" s="107">
        <v>95631</v>
      </c>
      <c r="H18" s="107">
        <v>96528</v>
      </c>
      <c r="I18" s="107">
        <v>97440</v>
      </c>
      <c r="J18" s="107">
        <v>98260</v>
      </c>
      <c r="K18" s="107">
        <v>98834</v>
      </c>
      <c r="L18" s="107">
        <v>99314</v>
      </c>
      <c r="M18" s="107">
        <v>99766</v>
      </c>
      <c r="N18" s="108">
        <v>99974</v>
      </c>
      <c r="O18" s="108">
        <v>100084</v>
      </c>
      <c r="P18" s="108">
        <v>100269</v>
      </c>
      <c r="Q18" s="108">
        <v>100495</v>
      </c>
      <c r="R18" s="108">
        <v>100745</v>
      </c>
      <c r="S18" s="108">
        <v>100828</v>
      </c>
      <c r="T18" s="108">
        <v>100741</v>
      </c>
      <c r="U18" s="108">
        <v>100314</v>
      </c>
      <c r="V18" s="108">
        <v>99789</v>
      </c>
      <c r="W18" s="108">
        <v>99070</v>
      </c>
      <c r="X18" s="108">
        <v>97938</v>
      </c>
      <c r="Y18" s="108">
        <v>96883</v>
      </c>
      <c r="Z18" s="108">
        <v>94876</v>
      </c>
      <c r="AA18" s="108">
        <v>92856</v>
      </c>
      <c r="AB18" s="108">
        <v>90211</v>
      </c>
      <c r="AC18" s="108">
        <v>86264</v>
      </c>
      <c r="AD18" s="108">
        <v>79361</v>
      </c>
      <c r="AE18" s="108">
        <v>73225</v>
      </c>
      <c r="AF18" s="108">
        <v>69775</v>
      </c>
      <c r="AG18" s="108">
        <v>68134</v>
      </c>
      <c r="AH18" s="108">
        <v>65110</v>
      </c>
      <c r="AI18" s="108">
        <v>57179</v>
      </c>
      <c r="AJ18" s="108">
        <v>51210</v>
      </c>
      <c r="AK18" s="108">
        <v>47773</v>
      </c>
      <c r="AL18" s="108">
        <v>43340</v>
      </c>
      <c r="AM18" s="108">
        <v>39109</v>
      </c>
      <c r="AN18" s="108">
        <v>35721</v>
      </c>
      <c r="AO18" s="108">
        <v>32633</v>
      </c>
      <c r="AP18" s="108">
        <v>29995</v>
      </c>
      <c r="AQ18" s="108">
        <v>27671</v>
      </c>
      <c r="AR18" s="108">
        <v>25788</v>
      </c>
      <c r="AS18" s="108">
        <v>24037</v>
      </c>
      <c r="AT18" s="108">
        <v>21954</v>
      </c>
      <c r="AU18" s="108">
        <v>20214</v>
      </c>
      <c r="AV18" s="108">
        <v>18145</v>
      </c>
      <c r="AW18" s="108">
        <v>16310</v>
      </c>
      <c r="AX18" s="108">
        <v>14361</v>
      </c>
      <c r="AY18" s="108">
        <v>12880</v>
      </c>
      <c r="AZ18" s="108">
        <v>11379</v>
      </c>
      <c r="BA18" s="108">
        <v>9692</v>
      </c>
      <c r="BB18" s="108">
        <v>7823</v>
      </c>
      <c r="BC18" s="108">
        <v>5915</v>
      </c>
      <c r="BD18" s="108">
        <v>4741</v>
      </c>
      <c r="BE18" s="108">
        <v>4096</v>
      </c>
      <c r="BF18" s="108">
        <v>3438</v>
      </c>
      <c r="BG18" s="108">
        <v>2784</v>
      </c>
      <c r="BH18" s="108">
        <v>2126</v>
      </c>
      <c r="BI18" s="108">
        <v>1396</v>
      </c>
      <c r="BJ18" s="108">
        <v>868</v>
      </c>
      <c r="BK18" s="108">
        <v>548</v>
      </c>
      <c r="BL18" s="108">
        <v>309</v>
      </c>
      <c r="BM18" s="108">
        <v>146</v>
      </c>
      <c r="BN18" s="108">
        <v>92</v>
      </c>
      <c r="BO18" s="108">
        <v>38</v>
      </c>
      <c r="BP18" s="108">
        <v>29</v>
      </c>
      <c r="BQ18" s="108">
        <v>17</v>
      </c>
      <c r="BR18" s="108">
        <v>5</v>
      </c>
      <c r="BS18" s="108">
        <v>0</v>
      </c>
      <c r="BT18" s="108">
        <v>0</v>
      </c>
      <c r="BU18" s="108">
        <v>0</v>
      </c>
    </row>
    <row r="19" spans="1:73">
      <c r="A19" s="137"/>
      <c r="B19" s="105" t="s">
        <v>117</v>
      </c>
      <c r="C19" s="106">
        <v>92217</v>
      </c>
      <c r="D19" s="107">
        <v>93191</v>
      </c>
      <c r="E19" s="107">
        <v>93976</v>
      </c>
      <c r="F19" s="107">
        <v>94799</v>
      </c>
      <c r="G19" s="107">
        <v>95556</v>
      </c>
      <c r="H19" s="107">
        <v>96431</v>
      </c>
      <c r="I19" s="107">
        <v>97341</v>
      </c>
      <c r="J19" s="107">
        <v>98157</v>
      </c>
      <c r="K19" s="107">
        <v>98730</v>
      </c>
      <c r="L19" s="107">
        <v>99207</v>
      </c>
      <c r="M19" s="107">
        <v>99656</v>
      </c>
      <c r="N19" s="108">
        <v>99863</v>
      </c>
      <c r="O19" s="108">
        <v>99969</v>
      </c>
      <c r="P19" s="108">
        <v>100155</v>
      </c>
      <c r="Q19" s="108">
        <v>100378</v>
      </c>
      <c r="R19" s="108">
        <v>100628</v>
      </c>
      <c r="S19" s="108">
        <v>100712</v>
      </c>
      <c r="T19" s="108">
        <v>100624</v>
      </c>
      <c r="U19" s="108">
        <v>100187</v>
      </c>
      <c r="V19" s="108">
        <v>99530</v>
      </c>
      <c r="W19" s="108">
        <v>98802</v>
      </c>
      <c r="X19" s="108">
        <v>97656</v>
      </c>
      <c r="Y19" s="108">
        <v>96589</v>
      </c>
      <c r="Z19" s="108">
        <v>94568</v>
      </c>
      <c r="AA19" s="108">
        <v>92538</v>
      </c>
      <c r="AB19" s="108">
        <v>89880</v>
      </c>
      <c r="AC19" s="108">
        <v>85914</v>
      </c>
      <c r="AD19" s="108">
        <v>79017</v>
      </c>
      <c r="AE19" s="108">
        <v>72779</v>
      </c>
      <c r="AF19" s="108">
        <v>69352</v>
      </c>
      <c r="AG19" s="108">
        <v>67469</v>
      </c>
      <c r="AH19" s="108">
        <v>64464</v>
      </c>
      <c r="AI19" s="108">
        <v>56575</v>
      </c>
      <c r="AJ19" s="108">
        <v>50643</v>
      </c>
      <c r="AK19" s="108">
        <v>47228</v>
      </c>
      <c r="AL19" s="108">
        <v>42807</v>
      </c>
      <c r="AM19" s="108">
        <v>38569</v>
      </c>
      <c r="AN19" s="108">
        <v>35532</v>
      </c>
      <c r="AO19" s="108">
        <v>32485</v>
      </c>
      <c r="AP19" s="108">
        <v>29888</v>
      </c>
      <c r="AQ19" s="108">
        <v>27588</v>
      </c>
      <c r="AR19" s="108">
        <v>25728</v>
      </c>
      <c r="AS19" s="108">
        <v>23983</v>
      </c>
      <c r="AT19" s="108">
        <v>21911</v>
      </c>
      <c r="AU19" s="108">
        <v>20166</v>
      </c>
      <c r="AV19" s="108">
        <v>18083</v>
      </c>
      <c r="AW19" s="108">
        <v>16274</v>
      </c>
      <c r="AX19" s="108">
        <v>14312</v>
      </c>
      <c r="AY19" s="108">
        <v>12836</v>
      </c>
      <c r="AZ19" s="108">
        <v>11340</v>
      </c>
      <c r="BA19" s="108">
        <v>9671</v>
      </c>
      <c r="BB19" s="108">
        <v>7805</v>
      </c>
      <c r="BC19" s="108">
        <v>5897</v>
      </c>
      <c r="BD19" s="108">
        <v>4724</v>
      </c>
      <c r="BE19" s="108">
        <v>4093</v>
      </c>
      <c r="BF19" s="108">
        <v>3437</v>
      </c>
      <c r="BG19" s="108">
        <v>2782</v>
      </c>
      <c r="BH19" s="108">
        <v>2124</v>
      </c>
      <c r="BI19" s="108">
        <v>1395</v>
      </c>
      <c r="BJ19" s="108">
        <v>866</v>
      </c>
      <c r="BK19" s="108">
        <v>547</v>
      </c>
      <c r="BL19" s="108">
        <v>308</v>
      </c>
      <c r="BM19" s="108">
        <v>146</v>
      </c>
      <c r="BN19" s="108">
        <v>92</v>
      </c>
      <c r="BO19" s="108">
        <v>37</v>
      </c>
      <c r="BP19" s="108">
        <v>29</v>
      </c>
      <c r="BQ19" s="108">
        <v>17</v>
      </c>
      <c r="BR19" s="108">
        <v>5</v>
      </c>
      <c r="BS19" s="108">
        <v>0</v>
      </c>
      <c r="BT19" s="108">
        <v>0</v>
      </c>
      <c r="BU19" s="108">
        <v>0</v>
      </c>
    </row>
    <row r="20" spans="1:73">
      <c r="A20" s="137"/>
      <c r="B20" s="105" t="s">
        <v>118</v>
      </c>
      <c r="C20" s="109">
        <v>0.99925232429620958</v>
      </c>
      <c r="D20" s="110">
        <v>0.99926013296161265</v>
      </c>
      <c r="E20" s="110">
        <v>0.99923443348077579</v>
      </c>
      <c r="F20" s="110">
        <v>0.99919894598155468</v>
      </c>
      <c r="G20" s="110">
        <v>0.99921573548326381</v>
      </c>
      <c r="H20" s="110">
        <v>0.99899511022708432</v>
      </c>
      <c r="I20" s="110">
        <v>0.99898399014778327</v>
      </c>
      <c r="J20" s="110">
        <v>0.99895176063504987</v>
      </c>
      <c r="K20" s="110">
        <v>0.99894773053807395</v>
      </c>
      <c r="L20" s="110">
        <v>0.99892260909841513</v>
      </c>
      <c r="M20" s="110">
        <v>0.99889741996271275</v>
      </c>
      <c r="N20" s="111">
        <v>0.99888971132494453</v>
      </c>
      <c r="O20" s="111">
        <v>0.99885096518924099</v>
      </c>
      <c r="P20" s="111">
        <v>0.99886305837297673</v>
      </c>
      <c r="Q20" s="111">
        <v>0.99883576297328225</v>
      </c>
      <c r="R20" s="111">
        <v>0.99883865204228495</v>
      </c>
      <c r="S20" s="111">
        <v>0.99884952592533816</v>
      </c>
      <c r="T20" s="111">
        <v>0.99883860593005824</v>
      </c>
      <c r="U20" s="111">
        <v>0.99873397531750308</v>
      </c>
      <c r="V20" s="111">
        <v>0.99740452354467923</v>
      </c>
      <c r="W20" s="111">
        <v>0.99729484203088725</v>
      </c>
      <c r="X20" s="111">
        <v>0.99712062733566131</v>
      </c>
      <c r="Y20" s="111">
        <v>0.99696541188856658</v>
      </c>
      <c r="Z20" s="111">
        <v>0.99675365740545552</v>
      </c>
      <c r="AA20" s="111">
        <v>0.99657534246575341</v>
      </c>
      <c r="AB20" s="111">
        <v>0.99633082440057197</v>
      </c>
      <c r="AC20" s="111">
        <v>0.99594268756375781</v>
      </c>
      <c r="AD20" s="111">
        <v>0.99566537720038806</v>
      </c>
      <c r="AE20" s="111">
        <v>0.99390918402185047</v>
      </c>
      <c r="AF20" s="111">
        <v>0.99393765675385171</v>
      </c>
      <c r="AG20" s="111">
        <v>0.99023982152816503</v>
      </c>
      <c r="AH20" s="111">
        <v>0.99007832898172321</v>
      </c>
      <c r="AI20" s="111">
        <v>0.98943668129907836</v>
      </c>
      <c r="AJ20" s="111">
        <v>0.98892794376098414</v>
      </c>
      <c r="AK20" s="111">
        <v>0.98859188244405838</v>
      </c>
      <c r="AL20" s="111">
        <v>0.98770189201661285</v>
      </c>
      <c r="AM20" s="111">
        <v>0.98619243652356237</v>
      </c>
      <c r="AN20" s="111">
        <v>0.99470899470899465</v>
      </c>
      <c r="AO20" s="111">
        <v>0.99546471363343858</v>
      </c>
      <c r="AP20" s="111">
        <v>0.99643273878979832</v>
      </c>
      <c r="AQ20" s="111">
        <v>0.99700046980593404</v>
      </c>
      <c r="AR20" s="111">
        <v>0.99767333643555145</v>
      </c>
      <c r="AS20" s="111">
        <v>0.99775346341057536</v>
      </c>
      <c r="AT20" s="111">
        <v>0.99804135920561177</v>
      </c>
      <c r="AU20" s="111">
        <v>0.99762540813297718</v>
      </c>
      <c r="AV20" s="111">
        <v>0.99658308073849544</v>
      </c>
      <c r="AW20" s="111">
        <v>0.99779276517473947</v>
      </c>
      <c r="AX20" s="111">
        <v>0.99658798133834692</v>
      </c>
      <c r="AY20" s="111">
        <v>0.99658385093167701</v>
      </c>
      <c r="AZ20" s="111">
        <v>0.99657263379910366</v>
      </c>
      <c r="BA20" s="111">
        <v>0.99783326454808086</v>
      </c>
      <c r="BB20" s="111">
        <v>0.99769909241978783</v>
      </c>
      <c r="BC20" s="111">
        <v>0.99695688926458159</v>
      </c>
      <c r="BD20" s="111">
        <v>0.99641425859523303</v>
      </c>
      <c r="BE20" s="111">
        <v>0.999267578125</v>
      </c>
      <c r="BF20" s="111">
        <v>0.99970913321698662</v>
      </c>
      <c r="BG20" s="111">
        <v>0.99928160919540232</v>
      </c>
      <c r="BH20" s="111">
        <v>0.99905926622765762</v>
      </c>
      <c r="BI20" s="111">
        <v>0.99928366762177645</v>
      </c>
      <c r="BJ20" s="111">
        <v>0.99769585253456217</v>
      </c>
      <c r="BK20" s="111">
        <v>0.99817518248175185</v>
      </c>
      <c r="BL20" s="111">
        <v>0.99676375404530748</v>
      </c>
      <c r="BM20" s="111">
        <v>1</v>
      </c>
      <c r="BN20" s="111">
        <v>1</v>
      </c>
      <c r="BO20" s="111">
        <v>0.97368421052631582</v>
      </c>
      <c r="BP20" s="111">
        <v>1</v>
      </c>
      <c r="BQ20" s="111">
        <v>1</v>
      </c>
      <c r="BR20" s="111">
        <v>1</v>
      </c>
      <c r="BS20" s="111"/>
      <c r="BT20" s="111"/>
      <c r="BU20" s="111"/>
    </row>
    <row r="21" spans="1:73">
      <c r="A21" s="137"/>
      <c r="B21" s="105" t="s">
        <v>119</v>
      </c>
      <c r="C21" s="106">
        <v>27939</v>
      </c>
      <c r="D21" s="107">
        <v>27018</v>
      </c>
      <c r="E21" s="107">
        <v>28550</v>
      </c>
      <c r="F21" s="107">
        <v>25568</v>
      </c>
      <c r="G21" s="107">
        <v>21861</v>
      </c>
      <c r="H21" s="107">
        <v>26676</v>
      </c>
      <c r="I21" s="107">
        <v>29426</v>
      </c>
      <c r="J21" s="107">
        <v>30828</v>
      </c>
      <c r="K21" s="107">
        <v>32504</v>
      </c>
      <c r="L21" s="107">
        <v>31133</v>
      </c>
      <c r="M21" s="107">
        <v>32835</v>
      </c>
      <c r="N21" s="108">
        <v>32338</v>
      </c>
      <c r="O21" s="108">
        <v>30687</v>
      </c>
      <c r="P21" s="108">
        <v>28577</v>
      </c>
      <c r="Q21" s="108">
        <v>30875</v>
      </c>
      <c r="R21" s="108">
        <v>30120</v>
      </c>
      <c r="S21" s="108">
        <v>28925</v>
      </c>
      <c r="T21" s="108">
        <v>29264</v>
      </c>
      <c r="U21" s="108">
        <v>28393</v>
      </c>
      <c r="V21" s="108">
        <v>28388</v>
      </c>
      <c r="W21" s="108">
        <v>27794</v>
      </c>
      <c r="X21" s="108">
        <v>27915</v>
      </c>
      <c r="Y21" s="108">
        <v>28112</v>
      </c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</row>
    <row r="22" spans="1:73">
      <c r="A22" s="137"/>
      <c r="B22" s="105" t="s">
        <v>120</v>
      </c>
      <c r="C22" s="109">
        <v>0.30274364475651777</v>
      </c>
      <c r="D22" s="110">
        <v>0.28970619772678535</v>
      </c>
      <c r="E22" s="110">
        <v>0.30356839060905072</v>
      </c>
      <c r="F22" s="110">
        <v>0.26949143610013176</v>
      </c>
      <c r="G22" s="110">
        <v>0.22859742133826896</v>
      </c>
      <c r="H22" s="110">
        <v>0.27635504724017901</v>
      </c>
      <c r="I22" s="110">
        <v>0.30199096880131365</v>
      </c>
      <c r="J22" s="110">
        <v>0.31373905963769588</v>
      </c>
      <c r="K22" s="110">
        <v>0.32887467875427484</v>
      </c>
      <c r="L22" s="110">
        <v>0.31348047606581148</v>
      </c>
      <c r="M22" s="110">
        <v>0.32912014113024479</v>
      </c>
      <c r="N22" s="111">
        <v>0.3234641006661732</v>
      </c>
      <c r="O22" s="111">
        <v>0.30661244554574157</v>
      </c>
      <c r="P22" s="111">
        <v>0.28500334101267588</v>
      </c>
      <c r="Q22" s="111">
        <v>0.30722921538384995</v>
      </c>
      <c r="R22" s="111">
        <v>0.29897265372971366</v>
      </c>
      <c r="S22" s="111">
        <v>0.28687467766890151</v>
      </c>
      <c r="T22" s="111">
        <v>0.29048748771602428</v>
      </c>
      <c r="U22" s="111">
        <v>0.2830412504735132</v>
      </c>
      <c r="V22" s="111">
        <v>0.28448025333453586</v>
      </c>
      <c r="W22" s="111">
        <v>0.28054910669223782</v>
      </c>
      <c r="X22" s="111">
        <v>0.28502726214543894</v>
      </c>
      <c r="Y22" s="111">
        <v>0.29016442513134399</v>
      </c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</row>
    <row r="23" spans="1:73">
      <c r="A23" s="137" t="s">
        <v>123</v>
      </c>
      <c r="B23" s="105" t="s">
        <v>116</v>
      </c>
      <c r="C23" s="106">
        <v>2245746</v>
      </c>
      <c r="D23" s="107">
        <v>2273430</v>
      </c>
      <c r="E23" s="107">
        <v>2298072</v>
      </c>
      <c r="F23" s="107">
        <v>2340184</v>
      </c>
      <c r="G23" s="107">
        <v>2364445</v>
      </c>
      <c r="H23" s="107">
        <v>2399942</v>
      </c>
      <c r="I23" s="107">
        <v>2438814</v>
      </c>
      <c r="J23" s="107">
        <v>2461583</v>
      </c>
      <c r="K23" s="107">
        <v>2492832</v>
      </c>
      <c r="L23" s="107">
        <v>2519652</v>
      </c>
      <c r="M23" s="107">
        <v>2556580</v>
      </c>
      <c r="N23" s="108">
        <v>2599044</v>
      </c>
      <c r="O23" s="108">
        <v>2625799</v>
      </c>
      <c r="P23" s="108">
        <v>2548306</v>
      </c>
      <c r="Q23" s="108">
        <v>2573526</v>
      </c>
      <c r="R23" s="108">
        <v>2610853</v>
      </c>
      <c r="S23" s="108">
        <v>2643044</v>
      </c>
      <c r="T23" s="108">
        <v>2672408</v>
      </c>
      <c r="U23" s="108">
        <v>2688702</v>
      </c>
      <c r="V23" s="108">
        <v>2708959</v>
      </c>
      <c r="W23" s="108">
        <v>2748937</v>
      </c>
      <c r="X23" s="108">
        <v>2820325</v>
      </c>
      <c r="Y23" s="108">
        <v>2852454</v>
      </c>
      <c r="Z23" s="108">
        <v>2886333</v>
      </c>
      <c r="AA23" s="108">
        <v>2923891</v>
      </c>
      <c r="AB23" s="108">
        <v>2965528</v>
      </c>
      <c r="AC23" s="108">
        <v>2992009</v>
      </c>
      <c r="AD23" s="108">
        <v>3050111</v>
      </c>
      <c r="AE23" s="108">
        <v>3102164</v>
      </c>
      <c r="AF23" s="108">
        <v>3111298</v>
      </c>
      <c r="AG23" s="108">
        <v>3169341</v>
      </c>
      <c r="AH23" s="108">
        <v>3194125</v>
      </c>
      <c r="AI23" s="108">
        <v>3275099</v>
      </c>
      <c r="AJ23" s="108">
        <v>3313578</v>
      </c>
      <c r="AK23" s="108">
        <v>3352723</v>
      </c>
      <c r="AL23" s="108">
        <v>3405196</v>
      </c>
      <c r="AM23" s="108">
        <v>3465939</v>
      </c>
      <c r="AN23" s="108">
        <v>3494686</v>
      </c>
      <c r="AO23" s="108">
        <v>3531192</v>
      </c>
      <c r="AP23" s="108">
        <v>3586087</v>
      </c>
      <c r="AQ23" s="108">
        <v>3704753</v>
      </c>
      <c r="AR23" s="108">
        <v>3759480</v>
      </c>
      <c r="AS23" s="108">
        <v>3785043</v>
      </c>
      <c r="AT23" s="108">
        <v>3879982</v>
      </c>
      <c r="AU23" s="108">
        <v>3879985</v>
      </c>
      <c r="AV23" s="108">
        <v>3988227</v>
      </c>
      <c r="AW23" s="108">
        <v>4023069</v>
      </c>
      <c r="AX23" s="108">
        <v>4089582</v>
      </c>
      <c r="AY23" s="108">
        <v>4196321</v>
      </c>
      <c r="AZ23" s="108">
        <v>4264884</v>
      </c>
      <c r="BA23" s="108">
        <v>4330699</v>
      </c>
      <c r="BB23" s="108">
        <v>4407969</v>
      </c>
      <c r="BC23" s="108">
        <v>4485933</v>
      </c>
      <c r="BD23" s="108">
        <v>4562924</v>
      </c>
      <c r="BE23" s="108">
        <v>4647757</v>
      </c>
      <c r="BF23" s="108">
        <v>4727712</v>
      </c>
      <c r="BG23" s="108">
        <v>4813863</v>
      </c>
      <c r="BH23" s="108">
        <v>4907555</v>
      </c>
      <c r="BI23" s="108">
        <v>5002933</v>
      </c>
      <c r="BJ23" s="108">
        <v>5099464</v>
      </c>
      <c r="BK23" s="108">
        <v>5189275</v>
      </c>
      <c r="BL23" s="108">
        <v>5290612</v>
      </c>
      <c r="BM23" s="108">
        <v>5332409</v>
      </c>
      <c r="BN23" s="108">
        <v>5500581</v>
      </c>
      <c r="BO23" s="108">
        <v>5500567</v>
      </c>
      <c r="BP23" s="108">
        <v>5593482</v>
      </c>
      <c r="BQ23" s="108">
        <v>5693660</v>
      </c>
      <c r="BR23" s="108">
        <v>5692466</v>
      </c>
      <c r="BS23" s="108">
        <v>5671732</v>
      </c>
      <c r="BT23" s="108">
        <v>5647141</v>
      </c>
      <c r="BU23" s="108">
        <v>5627107</v>
      </c>
    </row>
    <row r="24" spans="1:73">
      <c r="A24" s="137"/>
      <c r="B24" s="105" t="s">
        <v>117</v>
      </c>
      <c r="C24" s="106">
        <v>1265649</v>
      </c>
      <c r="D24" s="107">
        <v>1278562</v>
      </c>
      <c r="E24" s="107">
        <v>1302940</v>
      </c>
      <c r="F24" s="107">
        <v>1297189</v>
      </c>
      <c r="G24" s="107">
        <v>1307713</v>
      </c>
      <c r="H24" s="107">
        <v>1318713</v>
      </c>
      <c r="I24" s="107">
        <v>1328411</v>
      </c>
      <c r="J24" s="107">
        <v>1344494</v>
      </c>
      <c r="K24" s="107">
        <v>1370290</v>
      </c>
      <c r="L24" s="107">
        <v>1395377</v>
      </c>
      <c r="M24" s="107">
        <v>1465238</v>
      </c>
      <c r="N24" s="108">
        <v>1485920</v>
      </c>
      <c r="O24" s="108">
        <v>1454354</v>
      </c>
      <c r="P24" s="108">
        <v>1468485</v>
      </c>
      <c r="Q24" s="108">
        <v>1481922</v>
      </c>
      <c r="R24" s="108">
        <v>1496485</v>
      </c>
      <c r="S24" s="108">
        <v>1510281</v>
      </c>
      <c r="T24" s="108">
        <v>1524625</v>
      </c>
      <c r="U24" s="108">
        <v>1604422</v>
      </c>
      <c r="V24" s="108">
        <v>1630719</v>
      </c>
      <c r="W24" s="108">
        <v>1658280</v>
      </c>
      <c r="X24" s="108">
        <v>1683744</v>
      </c>
      <c r="Y24" s="108">
        <v>1713758</v>
      </c>
      <c r="Z24" s="108">
        <v>1740545</v>
      </c>
      <c r="AA24" s="108">
        <v>1771527</v>
      </c>
      <c r="AB24" s="108">
        <v>1802187</v>
      </c>
      <c r="AC24" s="108">
        <v>1827239</v>
      </c>
      <c r="AD24" s="108">
        <v>1862166</v>
      </c>
      <c r="AE24" s="108">
        <v>1890175</v>
      </c>
      <c r="AF24" s="108">
        <v>1919268</v>
      </c>
      <c r="AG24" s="108">
        <v>1949281</v>
      </c>
      <c r="AH24" s="108">
        <v>1977704</v>
      </c>
      <c r="AI24" s="108">
        <v>2006345</v>
      </c>
      <c r="AJ24" s="108">
        <v>2036567</v>
      </c>
      <c r="AK24" s="108">
        <v>2083767</v>
      </c>
      <c r="AL24" s="108">
        <v>2119773</v>
      </c>
      <c r="AM24" s="108">
        <v>2154806</v>
      </c>
      <c r="AN24" s="108">
        <v>2186249</v>
      </c>
      <c r="AO24" s="108">
        <v>2224902</v>
      </c>
      <c r="AP24" s="108">
        <v>2262106</v>
      </c>
      <c r="AQ24" s="108">
        <v>2306295</v>
      </c>
      <c r="AR24" s="108">
        <v>2351152</v>
      </c>
      <c r="AS24" s="108">
        <v>2397380</v>
      </c>
      <c r="AT24" s="108">
        <v>2453692</v>
      </c>
      <c r="AU24" s="108">
        <v>2499807</v>
      </c>
      <c r="AV24" s="108">
        <v>2556014</v>
      </c>
      <c r="AW24" s="108">
        <v>2605576</v>
      </c>
      <c r="AX24" s="108">
        <v>2657363</v>
      </c>
      <c r="AY24" s="108">
        <v>2708333</v>
      </c>
      <c r="AZ24" s="108">
        <v>2824555</v>
      </c>
      <c r="BA24" s="108">
        <v>2862396</v>
      </c>
      <c r="BB24" s="108">
        <v>2896312</v>
      </c>
      <c r="BC24" s="108">
        <v>4194504</v>
      </c>
      <c r="BD24" s="108">
        <v>4231841</v>
      </c>
      <c r="BE24" s="108">
        <v>4277108</v>
      </c>
      <c r="BF24" s="108">
        <v>4315395</v>
      </c>
      <c r="BG24" s="108">
        <v>4352147</v>
      </c>
      <c r="BH24" s="108">
        <v>4396133</v>
      </c>
      <c r="BI24" s="108">
        <v>4441168</v>
      </c>
      <c r="BJ24" s="108">
        <v>4484729</v>
      </c>
      <c r="BK24" s="108">
        <v>4529128</v>
      </c>
      <c r="BL24" s="108">
        <v>4578980</v>
      </c>
      <c r="BM24" s="108">
        <v>4627960</v>
      </c>
      <c r="BN24" s="108">
        <v>4670069</v>
      </c>
      <c r="BO24" s="108">
        <v>4660024</v>
      </c>
      <c r="BP24" s="108">
        <v>4708431</v>
      </c>
      <c r="BQ24" s="108">
        <v>4755358</v>
      </c>
      <c r="BR24" s="108">
        <v>4798973</v>
      </c>
      <c r="BS24" s="108">
        <v>4842393</v>
      </c>
      <c r="BT24" s="108">
        <v>4890100</v>
      </c>
      <c r="BU24" s="108">
        <v>4937059</v>
      </c>
    </row>
    <row r="25" spans="1:73">
      <c r="A25" s="137"/>
      <c r="B25" s="105" t="s">
        <v>118</v>
      </c>
      <c r="C25" s="109">
        <v>0.56357620140478937</v>
      </c>
      <c r="D25" s="110">
        <v>0.56239338796444138</v>
      </c>
      <c r="E25" s="110">
        <v>0.56697092171176533</v>
      </c>
      <c r="F25" s="110">
        <v>0.55431068668104733</v>
      </c>
      <c r="G25" s="110">
        <v>0.55307397719126472</v>
      </c>
      <c r="H25" s="110">
        <v>0.5494770290282015</v>
      </c>
      <c r="I25" s="110">
        <v>0.54469549543343609</v>
      </c>
      <c r="J25" s="110">
        <v>0.54619080486012461</v>
      </c>
      <c r="K25" s="110">
        <v>0.54969207712352863</v>
      </c>
      <c r="L25" s="110">
        <v>0.55379750854483079</v>
      </c>
      <c r="M25" s="110">
        <v>0.57312425193031313</v>
      </c>
      <c r="N25" s="111">
        <v>0.57171790858484894</v>
      </c>
      <c r="O25" s="111">
        <v>0.5538710312556292</v>
      </c>
      <c r="P25" s="111">
        <v>0.57625928754239086</v>
      </c>
      <c r="Q25" s="111">
        <v>0.57583331196187648</v>
      </c>
      <c r="R25" s="111">
        <v>0.57317857420544172</v>
      </c>
      <c r="S25" s="111">
        <v>0.57141727492996708</v>
      </c>
      <c r="T25" s="111">
        <v>0.57050607541962151</v>
      </c>
      <c r="U25" s="111">
        <v>0.59672734278473405</v>
      </c>
      <c r="V25" s="111">
        <v>0.60197256584540404</v>
      </c>
      <c r="W25" s="111">
        <v>0.60324409035201609</v>
      </c>
      <c r="X25" s="111">
        <v>0.59700353682642959</v>
      </c>
      <c r="Y25" s="111">
        <v>0.60080127497235714</v>
      </c>
      <c r="Z25" s="111">
        <v>0.6030298652303806</v>
      </c>
      <c r="AA25" s="111">
        <v>0.6058799729538481</v>
      </c>
      <c r="AB25" s="111">
        <v>0.60771201620756909</v>
      </c>
      <c r="AC25" s="111">
        <v>0.6107063849072647</v>
      </c>
      <c r="AD25" s="111">
        <v>0.61052401043765292</v>
      </c>
      <c r="AE25" s="111">
        <v>0.60930853430057208</v>
      </c>
      <c r="AF25" s="111">
        <v>0.61687051513548363</v>
      </c>
      <c r="AG25" s="111">
        <v>0.61504300105290022</v>
      </c>
      <c r="AH25" s="111">
        <v>0.61916925605604034</v>
      </c>
      <c r="AI25" s="111">
        <v>0.61260590901221612</v>
      </c>
      <c r="AJ25" s="111">
        <v>0.61461266341097143</v>
      </c>
      <c r="AK25" s="111">
        <v>0.62151481049880952</v>
      </c>
      <c r="AL25" s="111">
        <v>0.62251130331411175</v>
      </c>
      <c r="AM25" s="111">
        <v>0.62170915298855522</v>
      </c>
      <c r="AN25" s="111">
        <v>0.62559239943159417</v>
      </c>
      <c r="AO25" s="111">
        <v>0.630071092141124</v>
      </c>
      <c r="AP25" s="111">
        <v>0.63080064705624816</v>
      </c>
      <c r="AQ25" s="111">
        <v>0.62252328292871351</v>
      </c>
      <c r="AR25" s="111">
        <v>0.62539287348250294</v>
      </c>
      <c r="AS25" s="111">
        <v>0.63338250054226597</v>
      </c>
      <c r="AT25" s="111">
        <v>0.63239777916495488</v>
      </c>
      <c r="AU25" s="111">
        <v>0.64428264542259828</v>
      </c>
      <c r="AV25" s="111">
        <v>0.64088979890061426</v>
      </c>
      <c r="AW25" s="111">
        <v>0.64765878984427061</v>
      </c>
      <c r="AX25" s="111">
        <v>0.64978841358358874</v>
      </c>
      <c r="AY25" s="111">
        <v>0.64540653586796626</v>
      </c>
      <c r="AZ25" s="111">
        <v>0.6622817877344378</v>
      </c>
      <c r="BA25" s="111">
        <v>0.6609547327117401</v>
      </c>
      <c r="BB25" s="111">
        <v>0.65706269712876841</v>
      </c>
      <c r="BC25" s="111">
        <v>0.93503491915728565</v>
      </c>
      <c r="BD25" s="111">
        <v>0.92744060606751288</v>
      </c>
      <c r="BE25" s="111">
        <v>0.92025206997698028</v>
      </c>
      <c r="BF25" s="111">
        <v>0.91278720023554738</v>
      </c>
      <c r="BG25" s="111">
        <v>0.90408617777448175</v>
      </c>
      <c r="BH25" s="111">
        <v>0.89578883986017477</v>
      </c>
      <c r="BI25" s="111">
        <v>0.8877128676318472</v>
      </c>
      <c r="BJ25" s="111">
        <v>0.87945105603255558</v>
      </c>
      <c r="BK25" s="111">
        <v>0.87278627553945398</v>
      </c>
      <c r="BL25" s="111">
        <v>0.86549155371817099</v>
      </c>
      <c r="BM25" s="111">
        <v>0.86789291669112401</v>
      </c>
      <c r="BN25" s="111">
        <v>0.84901376781834503</v>
      </c>
      <c r="BO25" s="111">
        <v>0.84718975334724589</v>
      </c>
      <c r="BP25" s="111">
        <v>0.8417710113306881</v>
      </c>
      <c r="BQ25" s="111">
        <v>0.83520231274786338</v>
      </c>
      <c r="BR25" s="111">
        <v>0.84303937871565682</v>
      </c>
      <c r="BS25" s="111">
        <v>0.85377676519271362</v>
      </c>
      <c r="BT25" s="111">
        <v>0.86594260706435344</v>
      </c>
      <c r="BU25" s="111">
        <v>0.8773707341978747</v>
      </c>
    </row>
    <row r="26" spans="1:73">
      <c r="A26" s="137"/>
      <c r="B26" s="105" t="s">
        <v>119</v>
      </c>
      <c r="C26" s="106">
        <v>23088</v>
      </c>
      <c r="D26" s="107">
        <v>19454</v>
      </c>
      <c r="E26" s="107">
        <v>20084</v>
      </c>
      <c r="F26" s="107">
        <v>17080</v>
      </c>
      <c r="G26" s="107">
        <v>14267</v>
      </c>
      <c r="H26" s="107">
        <v>12617</v>
      </c>
      <c r="I26" s="107">
        <v>22027</v>
      </c>
      <c r="J26" s="107">
        <v>51470</v>
      </c>
      <c r="K26" s="107">
        <v>71847</v>
      </c>
      <c r="L26" s="107">
        <v>67611</v>
      </c>
      <c r="M26" s="107">
        <v>93930</v>
      </c>
      <c r="N26" s="108">
        <v>105244</v>
      </c>
      <c r="O26" s="108">
        <v>102102</v>
      </c>
      <c r="P26" s="108">
        <v>99611</v>
      </c>
      <c r="Q26" s="108">
        <v>110999</v>
      </c>
      <c r="R26" s="108">
        <v>109673</v>
      </c>
      <c r="S26" s="108">
        <v>106951</v>
      </c>
      <c r="T26" s="108">
        <v>110939</v>
      </c>
      <c r="U26" s="108">
        <v>112972</v>
      </c>
      <c r="V26" s="108">
        <v>114104</v>
      </c>
      <c r="W26" s="108">
        <v>112979</v>
      </c>
      <c r="X26" s="108">
        <v>112271</v>
      </c>
      <c r="Y26" s="108">
        <v>121439</v>
      </c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</row>
    <row r="27" spans="1:73">
      <c r="A27" s="137"/>
      <c r="B27" s="105" t="s">
        <v>120</v>
      </c>
      <c r="C27" s="109">
        <v>1.0280770844075866E-2</v>
      </c>
      <c r="D27" s="110">
        <v>8.5571141403078168E-3</v>
      </c>
      <c r="E27" s="110">
        <v>8.7394998938240404E-3</v>
      </c>
      <c r="F27" s="110">
        <v>7.2985713943860822E-3</v>
      </c>
      <c r="G27" s="110">
        <v>6.0339741461526916E-3</v>
      </c>
      <c r="H27" s="110">
        <v>5.2572103825842455E-3</v>
      </c>
      <c r="I27" s="110">
        <v>9.0318490873022711E-3</v>
      </c>
      <c r="J27" s="110">
        <v>2.0909309172187165E-2</v>
      </c>
      <c r="K27" s="110">
        <v>2.8821436823660802E-2</v>
      </c>
      <c r="L27" s="110">
        <v>2.6833467478842316E-2</v>
      </c>
      <c r="M27" s="110">
        <v>3.6740489247353889E-2</v>
      </c>
      <c r="N27" s="111">
        <v>4.0493350632001615E-2</v>
      </c>
      <c r="O27" s="111">
        <v>3.8884164401007081E-2</v>
      </c>
      <c r="P27" s="111">
        <v>3.908910468366044E-2</v>
      </c>
      <c r="Q27" s="111">
        <v>4.313109717951169E-2</v>
      </c>
      <c r="R27" s="111">
        <v>4.200657792683081E-2</v>
      </c>
      <c r="S27" s="111">
        <v>4.0465084955074525E-2</v>
      </c>
      <c r="T27" s="111">
        <v>4.1512748053440941E-2</v>
      </c>
      <c r="U27" s="111">
        <v>4.2017300541302087E-2</v>
      </c>
      <c r="V27" s="111">
        <v>4.2120977098582889E-2</v>
      </c>
      <c r="W27" s="111">
        <v>4.1099159420532376E-2</v>
      </c>
      <c r="X27" s="111">
        <v>3.9807823566432948E-2</v>
      </c>
      <c r="Y27" s="111">
        <v>4.2573517399404161E-2</v>
      </c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</row>
    <row r="29" spans="1:73" s="97" customFormat="1" ht="12">
      <c r="D29" s="91">
        <v>44197</v>
      </c>
      <c r="E29" s="91">
        <v>44228</v>
      </c>
      <c r="F29" s="91">
        <v>44256</v>
      </c>
      <c r="G29" s="91">
        <v>44287</v>
      </c>
      <c r="H29" s="91">
        <v>44317</v>
      </c>
      <c r="I29" s="91">
        <v>44348</v>
      </c>
      <c r="J29" s="91">
        <v>44378</v>
      </c>
      <c r="K29" s="91">
        <v>44409</v>
      </c>
      <c r="L29" s="91">
        <v>44440</v>
      </c>
      <c r="M29" s="91">
        <v>44470</v>
      </c>
      <c r="N29" s="91">
        <v>44501</v>
      </c>
      <c r="O29" s="91">
        <v>44531</v>
      </c>
      <c r="P29" s="91">
        <v>44562</v>
      </c>
      <c r="Q29" s="91">
        <v>44593</v>
      </c>
    </row>
    <row r="30" spans="1:73" s="97" customFormat="1" ht="12">
      <c r="C30" s="97" t="s">
        <v>140</v>
      </c>
      <c r="D30" s="114">
        <f>+Y7</f>
        <v>0.29638410213386523</v>
      </c>
      <c r="E30" s="114">
        <f>+X7</f>
        <v>0.28063294257363181</v>
      </c>
      <c r="F30" s="114">
        <f>+W7</f>
        <v>0.28637508359171415</v>
      </c>
      <c r="G30" s="114">
        <f>+V7</f>
        <v>0.28455042420752563</v>
      </c>
      <c r="H30" s="114">
        <f>+U7</f>
        <v>0.28269562202888177</v>
      </c>
      <c r="I30" s="114">
        <f>+T7</f>
        <v>0.28573961339770682</v>
      </c>
      <c r="J30" s="114">
        <f>+S7</f>
        <v>0.27383655279334201</v>
      </c>
      <c r="K30" s="114">
        <f>+R7</f>
        <v>0.29253286354421515</v>
      </c>
      <c r="L30" s="114">
        <f>+Q7</f>
        <v>0.30122129945438159</v>
      </c>
      <c r="M30" s="114">
        <f>+P7</f>
        <v>0.27811573368259923</v>
      </c>
      <c r="N30" s="114">
        <f>+O7</f>
        <v>0.29048341482976031</v>
      </c>
      <c r="O30" s="114">
        <f>+N7</f>
        <v>0.30384445154719258</v>
      </c>
      <c r="P30" s="114">
        <f>+M7</f>
        <v>0.3116228538384776</v>
      </c>
      <c r="Q30" s="97">
        <f>+L7</f>
        <v>0.31031248280036278</v>
      </c>
    </row>
    <row r="31" spans="1:73" s="97" customFormat="1" ht="12"/>
    <row r="32" spans="1:73" s="97" customFormat="1" ht="12"/>
    <row r="33" spans="3:18" s="97" customFormat="1" ht="12"/>
    <row r="34" spans="3:18" s="97" customFormat="1">
      <c r="G34"/>
      <c r="H34"/>
      <c r="I34"/>
      <c r="J34"/>
      <c r="K34"/>
      <c r="L34"/>
      <c r="M34"/>
      <c r="N34"/>
      <c r="O34"/>
      <c r="P34"/>
      <c r="Q34"/>
      <c r="R34"/>
    </row>
    <row r="35" spans="3:18" s="97" customFormat="1" ht="12">
      <c r="C35" s="97" t="s">
        <v>138</v>
      </c>
      <c r="D35" s="114">
        <f>+Y12</f>
        <v>0.1555764121664292</v>
      </c>
      <c r="E35" s="114">
        <f>+X12</f>
        <v>0.15177082533101971</v>
      </c>
      <c r="F35" s="114">
        <f>+W12</f>
        <v>0.15758587314288591</v>
      </c>
      <c r="G35" s="114">
        <f>+V12</f>
        <v>0.16197757481259142</v>
      </c>
      <c r="H35" s="114">
        <f>+U12</f>
        <v>0.16543755869052054</v>
      </c>
      <c r="I35" s="114">
        <f>+T12</f>
        <v>0.16994480874456391</v>
      </c>
      <c r="J35" s="114">
        <f>+S12</f>
        <v>0.17145453509828848</v>
      </c>
      <c r="K35" s="114">
        <f>+R12</f>
        <v>0.18315534024736993</v>
      </c>
      <c r="L35" s="114">
        <f>+Q12</f>
        <v>0.19190226958875622</v>
      </c>
      <c r="M35" s="114">
        <f>+P12</f>
        <v>0.17779959657440852</v>
      </c>
      <c r="N35" s="114">
        <f>+O12</f>
        <v>0.18810761779878613</v>
      </c>
      <c r="O35" s="114">
        <f>+N12</f>
        <v>0.19576347415924381</v>
      </c>
      <c r="P35" s="114">
        <f>+M12</f>
        <v>0.20040526354478921</v>
      </c>
      <c r="Q35" s="97">
        <f>+L12</f>
        <v>0.19757503393218737</v>
      </c>
    </row>
  </sheetData>
  <mergeCells count="6">
    <mergeCell ref="A23:A27"/>
    <mergeCell ref="E1:BM1"/>
    <mergeCell ref="A3:A7"/>
    <mergeCell ref="A8:A12"/>
    <mergeCell ref="A13:A17"/>
    <mergeCell ref="A18:A22"/>
  </mergeCells>
  <hyperlinks>
    <hyperlink ref="A1" r:id="rId1" location="1" display="https://tableau-azure.web.att.com/t/DE/views/OverallIDMDashboard/AccountsandRegisteredUsers?%3AshowAppBanner=false&amp;%3Adisplay_count=n&amp;%3AshowVizHome=n&amp;%3Aorigin=viz_share_link&amp;%3AisGuestRedirectFromVizportal=y&amp;%3Aembed=y - 1" xr:uid="{258B13E6-2223-4B50-B44A-1ED08089C910}"/>
  </hyperlinks>
  <pageMargins left="0.7" right="0.7" top="0.75" bottom="0.75" header="0.3" footer="0.3"/>
  <pageSetup orientation="portrait" horizontalDpi="90" verticalDpi="9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6970-8FA8-4533-9EDE-B99524132384}">
  <sheetPr>
    <tabColor rgb="FF92D050"/>
  </sheetPr>
  <dimension ref="A1:BU35"/>
  <sheetViews>
    <sheetView zoomScaleNormal="100" workbookViewId="0">
      <pane xSplit="3" ySplit="2" topLeftCell="D3" activePane="bottomRight" state="frozen"/>
      <selection activeCell="AC38" sqref="AC38"/>
      <selection pane="topRight" activeCell="AC38" sqref="AC38"/>
      <selection pane="bottomLeft" activeCell="AC38" sqref="AC38"/>
      <selection pane="bottomRight" activeCell="AC38" sqref="AC38"/>
    </sheetView>
  </sheetViews>
  <sheetFormatPr defaultColWidth="8.85546875" defaultRowHeight="15"/>
  <cols>
    <col min="1" max="2" width="8.85546875" style="129"/>
    <col min="3" max="3" width="11.28515625" style="129" customWidth="1"/>
    <col min="4" max="4" width="14.28515625" style="129" customWidth="1"/>
    <col min="5" max="9" width="11.28515625" style="129" bestFit="1" customWidth="1"/>
    <col min="10" max="17" width="10.140625" style="129" bestFit="1" customWidth="1"/>
    <col min="18" max="16384" width="8.85546875" style="129"/>
  </cols>
  <sheetData>
    <row r="1" spans="1:73">
      <c r="A1" s="96" t="s">
        <v>41</v>
      </c>
      <c r="D1" s="136" t="s">
        <v>43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</row>
    <row r="2" spans="1:73">
      <c r="A2" s="100" t="s">
        <v>44</v>
      </c>
      <c r="C2" s="101" t="s">
        <v>45</v>
      </c>
      <c r="D2" s="102" t="s">
        <v>46</v>
      </c>
      <c r="E2" s="102" t="s">
        <v>47</v>
      </c>
      <c r="F2" s="102" t="s">
        <v>48</v>
      </c>
      <c r="G2" s="102" t="s">
        <v>49</v>
      </c>
      <c r="H2" s="102" t="s">
        <v>50</v>
      </c>
      <c r="I2" s="102" t="s">
        <v>51</v>
      </c>
      <c r="J2" s="102" t="s">
        <v>52</v>
      </c>
      <c r="K2" s="102" t="s">
        <v>53</v>
      </c>
      <c r="L2" s="102" t="s">
        <v>139</v>
      </c>
      <c r="M2" s="102" t="s">
        <v>54</v>
      </c>
      <c r="N2" s="104" t="s">
        <v>55</v>
      </c>
      <c r="O2" s="104" t="s">
        <v>56</v>
      </c>
      <c r="P2" s="104" t="s">
        <v>57</v>
      </c>
      <c r="Q2" s="104" t="s">
        <v>58</v>
      </c>
      <c r="R2" s="104" t="s">
        <v>59</v>
      </c>
      <c r="S2" s="104" t="s">
        <v>60</v>
      </c>
      <c r="T2" s="104" t="s">
        <v>61</v>
      </c>
      <c r="U2" s="104" t="s">
        <v>62</v>
      </c>
      <c r="V2" s="104" t="s">
        <v>63</v>
      </c>
      <c r="W2" s="104" t="s">
        <v>64</v>
      </c>
      <c r="X2" s="104" t="s">
        <v>65</v>
      </c>
      <c r="Y2" s="104" t="s">
        <v>66</v>
      </c>
      <c r="Z2" s="104" t="s">
        <v>67</v>
      </c>
      <c r="AA2" s="104" t="s">
        <v>68</v>
      </c>
      <c r="AB2" s="104" t="s">
        <v>69</v>
      </c>
      <c r="AC2" s="104" t="s">
        <v>70</v>
      </c>
      <c r="AD2" s="104" t="s">
        <v>71</v>
      </c>
      <c r="AE2" s="104" t="s">
        <v>72</v>
      </c>
      <c r="AF2" s="104" t="s">
        <v>73</v>
      </c>
      <c r="AG2" s="104" t="s">
        <v>74</v>
      </c>
      <c r="AH2" s="104" t="s">
        <v>75</v>
      </c>
      <c r="AI2" s="104" t="s">
        <v>76</v>
      </c>
      <c r="AJ2" s="104" t="s">
        <v>77</v>
      </c>
      <c r="AK2" s="104" t="s">
        <v>78</v>
      </c>
      <c r="AL2" s="104" t="s">
        <v>79</v>
      </c>
      <c r="AM2" s="104" t="s">
        <v>80</v>
      </c>
      <c r="AN2" s="104" t="s">
        <v>81</v>
      </c>
      <c r="AO2" s="104" t="s">
        <v>82</v>
      </c>
      <c r="AP2" s="104" t="s">
        <v>83</v>
      </c>
      <c r="AQ2" s="104" t="s">
        <v>84</v>
      </c>
      <c r="AR2" s="104" t="s">
        <v>85</v>
      </c>
      <c r="AS2" s="104" t="s">
        <v>86</v>
      </c>
      <c r="AT2" s="104" t="s">
        <v>87</v>
      </c>
      <c r="AU2" s="104" t="s">
        <v>88</v>
      </c>
      <c r="AV2" s="104" t="s">
        <v>89</v>
      </c>
      <c r="AW2" s="104" t="s">
        <v>90</v>
      </c>
      <c r="AX2" s="104" t="s">
        <v>91</v>
      </c>
      <c r="AY2" s="104" t="s">
        <v>92</v>
      </c>
      <c r="AZ2" s="104" t="s">
        <v>93</v>
      </c>
      <c r="BA2" s="104" t="s">
        <v>94</v>
      </c>
      <c r="BB2" s="104" t="s">
        <v>95</v>
      </c>
      <c r="BC2" s="104" t="s">
        <v>96</v>
      </c>
      <c r="BD2" s="104" t="s">
        <v>97</v>
      </c>
      <c r="BE2" s="104" t="s">
        <v>98</v>
      </c>
      <c r="BF2" s="104" t="s">
        <v>99</v>
      </c>
      <c r="BG2" s="104" t="s">
        <v>100</v>
      </c>
      <c r="BH2" s="104" t="s">
        <v>101</v>
      </c>
      <c r="BI2" s="104" t="s">
        <v>102</v>
      </c>
      <c r="BJ2" s="104" t="s">
        <v>103</v>
      </c>
      <c r="BK2" s="104" t="s">
        <v>104</v>
      </c>
      <c r="BL2" s="104" t="s">
        <v>105</v>
      </c>
      <c r="BM2" s="104" t="s">
        <v>106</v>
      </c>
      <c r="BN2" s="104" t="s">
        <v>107</v>
      </c>
      <c r="BO2" s="104" t="s">
        <v>108</v>
      </c>
      <c r="BP2" s="104" t="s">
        <v>109</v>
      </c>
      <c r="BQ2" s="104" t="s">
        <v>110</v>
      </c>
      <c r="BR2" s="104" t="s">
        <v>111</v>
      </c>
      <c r="BS2" s="104" t="s">
        <v>112</v>
      </c>
      <c r="BT2" s="104" t="s">
        <v>113</v>
      </c>
      <c r="BU2" s="104" t="s">
        <v>114</v>
      </c>
    </row>
    <row r="3" spans="1:73">
      <c r="A3" s="137" t="s">
        <v>115</v>
      </c>
      <c r="B3" s="105" t="s">
        <v>116</v>
      </c>
      <c r="C3" s="106">
        <v>24278525</v>
      </c>
      <c r="D3" s="107">
        <v>24254431</v>
      </c>
      <c r="E3" s="107">
        <v>24233209</v>
      </c>
      <c r="F3" s="107">
        <v>24205243</v>
      </c>
      <c r="G3" s="107">
        <v>24171419</v>
      </c>
      <c r="H3" s="107">
        <v>24146163</v>
      </c>
      <c r="I3" s="107">
        <v>24102222</v>
      </c>
      <c r="J3" s="107">
        <v>24065110</v>
      </c>
      <c r="K3" s="130">
        <v>24008045</v>
      </c>
      <c r="L3" s="130">
        <v>23946726</v>
      </c>
      <c r="M3" s="130">
        <v>23905936</v>
      </c>
      <c r="N3" s="131">
        <v>23874953</v>
      </c>
      <c r="O3" s="131">
        <v>23814950</v>
      </c>
      <c r="P3" s="131">
        <v>23755729</v>
      </c>
      <c r="Q3" s="131">
        <v>23695499</v>
      </c>
      <c r="R3" s="131">
        <v>23716173</v>
      </c>
      <c r="S3" s="131">
        <v>23663751</v>
      </c>
      <c r="T3" s="131">
        <v>23565406</v>
      </c>
      <c r="U3" s="131">
        <v>23673957</v>
      </c>
      <c r="V3" s="131">
        <v>23614739</v>
      </c>
      <c r="W3" s="131">
        <v>23545994</v>
      </c>
      <c r="X3" s="131">
        <v>23484595</v>
      </c>
      <c r="Y3" s="131">
        <v>23451575</v>
      </c>
      <c r="Z3" s="108">
        <v>23416336</v>
      </c>
      <c r="AA3" s="108">
        <v>23380945</v>
      </c>
      <c r="AB3" s="108">
        <v>23328582</v>
      </c>
      <c r="AC3" s="108">
        <v>23293316</v>
      </c>
      <c r="AD3" s="108">
        <v>23322420</v>
      </c>
      <c r="AE3" s="108">
        <v>23550018</v>
      </c>
      <c r="AF3" s="108">
        <v>23277525</v>
      </c>
      <c r="AG3" s="108">
        <v>23267936</v>
      </c>
      <c r="AH3" s="108">
        <v>23254837</v>
      </c>
      <c r="AI3" s="108">
        <v>23246106</v>
      </c>
      <c r="AJ3" s="108">
        <v>23240269</v>
      </c>
      <c r="AK3" s="108">
        <v>23274102</v>
      </c>
      <c r="AL3" s="108">
        <v>23334390</v>
      </c>
      <c r="AM3" s="108">
        <v>23397563</v>
      </c>
      <c r="AN3" s="108">
        <v>23432758</v>
      </c>
      <c r="AO3" s="108">
        <v>23481472</v>
      </c>
      <c r="AP3" s="108">
        <v>23847079</v>
      </c>
      <c r="AQ3" s="108">
        <v>23894231</v>
      </c>
      <c r="AR3" s="108">
        <v>23661564</v>
      </c>
      <c r="AS3" s="108">
        <v>23716059</v>
      </c>
      <c r="AT3" s="108">
        <v>23778559</v>
      </c>
      <c r="AU3" s="108">
        <v>23815755</v>
      </c>
      <c r="AV3" s="108">
        <v>23835670</v>
      </c>
      <c r="AW3" s="108">
        <v>23874055</v>
      </c>
      <c r="AX3" s="108">
        <v>23928791</v>
      </c>
      <c r="AY3" s="108">
        <v>23995399</v>
      </c>
      <c r="AZ3" s="108">
        <v>24036830</v>
      </c>
      <c r="BA3" s="108">
        <v>24115599</v>
      </c>
      <c r="BB3" s="108">
        <v>24383475</v>
      </c>
      <c r="BC3" s="108">
        <v>24394752</v>
      </c>
      <c r="BD3" s="108">
        <v>24159051</v>
      </c>
      <c r="BE3" s="108">
        <v>24173968</v>
      </c>
      <c r="BF3" s="108">
        <v>24186434</v>
      </c>
      <c r="BG3" s="108">
        <v>24216260</v>
      </c>
      <c r="BH3" s="108">
        <v>24248102</v>
      </c>
      <c r="BI3" s="108">
        <v>24294231</v>
      </c>
      <c r="BJ3" s="108">
        <v>24363028</v>
      </c>
      <c r="BK3" s="108">
        <v>24390884</v>
      </c>
      <c r="BL3" s="108">
        <v>24439051</v>
      </c>
      <c r="BM3" s="108">
        <v>24485443</v>
      </c>
      <c r="BN3" s="108">
        <v>24840583</v>
      </c>
      <c r="BO3" s="108">
        <v>24844412</v>
      </c>
      <c r="BP3" s="108">
        <v>24574398</v>
      </c>
      <c r="BQ3" s="108">
        <v>24591931</v>
      </c>
      <c r="BR3" s="108">
        <v>24426752</v>
      </c>
      <c r="BS3" s="108">
        <v>24271589</v>
      </c>
      <c r="BT3" s="108">
        <v>24100977</v>
      </c>
      <c r="BU3" s="108">
        <v>23958368</v>
      </c>
    </row>
    <row r="4" spans="1:73">
      <c r="A4" s="137"/>
      <c r="B4" s="105" t="s">
        <v>117</v>
      </c>
      <c r="C4" s="106">
        <v>23130186</v>
      </c>
      <c r="D4" s="107">
        <v>23090194</v>
      </c>
      <c r="E4" s="107">
        <v>23051341</v>
      </c>
      <c r="F4" s="107">
        <v>23005157</v>
      </c>
      <c r="G4" s="107">
        <v>22935423</v>
      </c>
      <c r="H4" s="107">
        <v>22898549</v>
      </c>
      <c r="I4" s="107">
        <v>22847856</v>
      </c>
      <c r="J4" s="107">
        <v>22790725</v>
      </c>
      <c r="K4" s="107">
        <v>22716258</v>
      </c>
      <c r="L4" s="107">
        <v>22613993</v>
      </c>
      <c r="M4" s="107">
        <v>22565835</v>
      </c>
      <c r="N4" s="108">
        <v>22526904</v>
      </c>
      <c r="O4" s="108">
        <v>22429164</v>
      </c>
      <c r="P4" s="108">
        <v>22368298</v>
      </c>
      <c r="Q4" s="108">
        <v>22265038</v>
      </c>
      <c r="R4" s="108">
        <v>22217555</v>
      </c>
      <c r="S4" s="108">
        <v>22089899</v>
      </c>
      <c r="T4" s="108">
        <v>21918904</v>
      </c>
      <c r="U4" s="108">
        <v>22065890</v>
      </c>
      <c r="V4" s="108">
        <v>21979976</v>
      </c>
      <c r="W4" s="108">
        <v>21881281</v>
      </c>
      <c r="X4" s="108">
        <v>21784597</v>
      </c>
      <c r="Y4" s="108">
        <v>21720391</v>
      </c>
      <c r="Z4" s="108">
        <v>21645454</v>
      </c>
      <c r="AA4" s="108">
        <v>21568675</v>
      </c>
      <c r="AB4" s="108">
        <v>21475843</v>
      </c>
      <c r="AC4" s="108">
        <v>21401098</v>
      </c>
      <c r="AD4" s="108">
        <v>21373264</v>
      </c>
      <c r="AE4" s="108">
        <v>21541065</v>
      </c>
      <c r="AF4" s="108">
        <v>21229111</v>
      </c>
      <c r="AG4" s="108">
        <v>21166920</v>
      </c>
      <c r="AH4" s="108">
        <v>21098392</v>
      </c>
      <c r="AI4" s="108">
        <v>21048282</v>
      </c>
      <c r="AJ4" s="108">
        <v>21000968</v>
      </c>
      <c r="AK4" s="108">
        <v>20982427</v>
      </c>
      <c r="AL4" s="108">
        <v>20978032</v>
      </c>
      <c r="AM4" s="108">
        <v>20973060</v>
      </c>
      <c r="AN4" s="108">
        <v>20951503</v>
      </c>
      <c r="AO4" s="108">
        <v>20913524</v>
      </c>
      <c r="AP4" s="108">
        <v>21131033</v>
      </c>
      <c r="AQ4" s="108">
        <v>20719743</v>
      </c>
      <c r="AR4" s="108">
        <v>20736554</v>
      </c>
      <c r="AS4" s="108">
        <v>20779332</v>
      </c>
      <c r="AT4" s="108">
        <v>20823604</v>
      </c>
      <c r="AU4" s="108">
        <v>20823328</v>
      </c>
      <c r="AV4" s="108">
        <v>20839442</v>
      </c>
      <c r="AW4" s="108">
        <v>20861512</v>
      </c>
      <c r="AX4" s="108">
        <v>20884796</v>
      </c>
      <c r="AY4" s="108">
        <v>20945897</v>
      </c>
      <c r="AZ4" s="108">
        <v>20967339</v>
      </c>
      <c r="BA4" s="108">
        <v>20979675</v>
      </c>
      <c r="BB4" s="108">
        <v>21002991</v>
      </c>
      <c r="BC4" s="108">
        <v>21023810</v>
      </c>
      <c r="BD4" s="108">
        <v>21055366</v>
      </c>
      <c r="BE4" s="108">
        <v>21065554</v>
      </c>
      <c r="BF4" s="108">
        <v>21080392</v>
      </c>
      <c r="BG4" s="108">
        <v>21097296</v>
      </c>
      <c r="BH4" s="108">
        <v>21103676</v>
      </c>
      <c r="BI4" s="108">
        <v>21129558</v>
      </c>
      <c r="BJ4" s="108">
        <v>21164945</v>
      </c>
      <c r="BK4" s="108">
        <v>21178259</v>
      </c>
      <c r="BL4" s="108">
        <v>21208152</v>
      </c>
      <c r="BM4" s="108">
        <v>21236159</v>
      </c>
      <c r="BN4" s="108">
        <v>21257776</v>
      </c>
      <c r="BO4" s="108">
        <v>21261906</v>
      </c>
      <c r="BP4" s="108">
        <v>21260346</v>
      </c>
      <c r="BQ4" s="108">
        <v>21255623</v>
      </c>
      <c r="BR4" s="108">
        <v>21116544</v>
      </c>
      <c r="BS4" s="108">
        <v>20972989</v>
      </c>
      <c r="BT4" s="108">
        <v>20818687</v>
      </c>
      <c r="BU4" s="108">
        <v>20682125</v>
      </c>
    </row>
    <row r="5" spans="1:73">
      <c r="A5" s="137"/>
      <c r="B5" s="105" t="s">
        <v>118</v>
      </c>
      <c r="C5" s="109">
        <v>0.95270145117959182</v>
      </c>
      <c r="D5" s="110">
        <v>0.95199899762645435</v>
      </c>
      <c r="E5" s="110">
        <v>0.95122940589502614</v>
      </c>
      <c r="F5" s="110">
        <v>0.95042041098286023</v>
      </c>
      <c r="G5" s="110">
        <v>0.94886539346324683</v>
      </c>
      <c r="H5" s="110">
        <v>0.94833075549104839</v>
      </c>
      <c r="I5" s="110">
        <v>0.94795641663245822</v>
      </c>
      <c r="J5" s="110">
        <v>0.94704428942980112</v>
      </c>
      <c r="K5" s="110">
        <v>0.94619357802769866</v>
      </c>
      <c r="L5" s="110">
        <v>0.94434592018967434</v>
      </c>
      <c r="M5" s="110">
        <v>0.9439427512898888</v>
      </c>
      <c r="N5" s="111">
        <v>0.94353710350759645</v>
      </c>
      <c r="O5" s="111">
        <v>0.9418102494441517</v>
      </c>
      <c r="P5" s="111">
        <v>0.94159594092018817</v>
      </c>
      <c r="Q5" s="111">
        <v>0.93963153086584084</v>
      </c>
      <c r="R5" s="111">
        <v>0.93681029397112259</v>
      </c>
      <c r="S5" s="111">
        <v>0.93349101754831687</v>
      </c>
      <c r="T5" s="111">
        <v>0.93013054814332496</v>
      </c>
      <c r="U5" s="111">
        <v>0.93207443098760379</v>
      </c>
      <c r="V5" s="111">
        <v>0.93077361557965976</v>
      </c>
      <c r="W5" s="111">
        <v>0.9292995233074467</v>
      </c>
      <c r="X5" s="111">
        <v>0.92761220706595116</v>
      </c>
      <c r="Y5" s="111">
        <v>0.9261804804154945</v>
      </c>
      <c r="Z5" s="111">
        <v>0.92437407799409776</v>
      </c>
      <c r="AA5" s="111">
        <v>0.92248944599972327</v>
      </c>
      <c r="AB5" s="111">
        <v>0.92058072796709201</v>
      </c>
      <c r="AC5" s="111">
        <v>0.91876562358060143</v>
      </c>
      <c r="AD5" s="111">
        <v>0.91642565394157205</v>
      </c>
      <c r="AE5" s="111">
        <v>0.91469420532926982</v>
      </c>
      <c r="AF5" s="111">
        <v>0.91200035227112852</v>
      </c>
      <c r="AG5" s="111">
        <v>0.90970337893313791</v>
      </c>
      <c r="AH5" s="111">
        <v>0.90726896946213809</v>
      </c>
      <c r="AI5" s="111">
        <v>0.90545410057065046</v>
      </c>
      <c r="AJ5" s="111">
        <v>0.90364565057314961</v>
      </c>
      <c r="AK5" s="111">
        <v>0.90153540617807726</v>
      </c>
      <c r="AL5" s="111">
        <v>0.89901780162241229</v>
      </c>
      <c r="AM5" s="111">
        <v>0.89637796893633748</v>
      </c>
      <c r="AN5" s="111">
        <v>0.89411169611362007</v>
      </c>
      <c r="AO5" s="111">
        <v>0.89063939432757877</v>
      </c>
      <c r="AP5" s="111">
        <v>0.88610571550503103</v>
      </c>
      <c r="AQ5" s="111">
        <v>0.86714416546822537</v>
      </c>
      <c r="AR5" s="111">
        <v>0.87638137529708515</v>
      </c>
      <c r="AS5" s="111">
        <v>0.87617137400442457</v>
      </c>
      <c r="AT5" s="111">
        <v>0.87573027448803775</v>
      </c>
      <c r="AU5" s="111">
        <v>0.87435094961297677</v>
      </c>
      <c r="AV5" s="111">
        <v>0.8742964640809342</v>
      </c>
      <c r="AW5" s="111">
        <v>0.87381519394170781</v>
      </c>
      <c r="AX5" s="111">
        <v>0.87278943595604142</v>
      </c>
      <c r="AY5" s="111">
        <v>0.87291305303987654</v>
      </c>
      <c r="AZ5" s="111">
        <v>0.87230050718002328</v>
      </c>
      <c r="BA5" s="111">
        <v>0.86996284023465476</v>
      </c>
      <c r="BB5" s="111">
        <v>0.8613616804003531</v>
      </c>
      <c r="BC5" s="111">
        <v>0.86181691865529109</v>
      </c>
      <c r="BD5" s="111">
        <v>0.87153117065732422</v>
      </c>
      <c r="BE5" s="111">
        <v>0.87141482110011892</v>
      </c>
      <c r="BF5" s="111">
        <v>0.87157916706530614</v>
      </c>
      <c r="BG5" s="111">
        <v>0.8712037284039732</v>
      </c>
      <c r="BH5" s="111">
        <v>0.87032279887308295</v>
      </c>
      <c r="BI5" s="111">
        <v>0.86973561748054506</v>
      </c>
      <c r="BJ5" s="111">
        <v>0.86873212147521239</v>
      </c>
      <c r="BK5" s="111">
        <v>0.86828583170663265</v>
      </c>
      <c r="BL5" s="111">
        <v>0.86779768985301431</v>
      </c>
      <c r="BM5" s="111">
        <v>0.86729731620538786</v>
      </c>
      <c r="BN5" s="111">
        <v>0.85576799868183451</v>
      </c>
      <c r="BO5" s="111">
        <v>0.85580234299769298</v>
      </c>
      <c r="BP5" s="111">
        <v>0.86514208811951365</v>
      </c>
      <c r="BQ5" s="111">
        <v>0.864333223771651</v>
      </c>
      <c r="BR5" s="111">
        <v>0.86448431621199573</v>
      </c>
      <c r="BS5" s="111">
        <v>0.86409624849860467</v>
      </c>
      <c r="BT5" s="111">
        <v>0.8638109152172545</v>
      </c>
      <c r="BU5" s="111">
        <v>0.86325266395440625</v>
      </c>
    </row>
    <row r="6" spans="1:73">
      <c r="A6" s="137"/>
      <c r="B6" s="105" t="s">
        <v>119</v>
      </c>
      <c r="C6" s="106">
        <v>2986361</v>
      </c>
      <c r="D6" s="107">
        <v>3181717</v>
      </c>
      <c r="E6" s="107">
        <v>3302375</v>
      </c>
      <c r="F6" s="107">
        <v>3219909</v>
      </c>
      <c r="G6" s="107">
        <v>3230044</v>
      </c>
      <c r="H6" s="107">
        <v>3259201</v>
      </c>
      <c r="I6" s="107">
        <v>3183322</v>
      </c>
      <c r="J6" s="107">
        <v>3283328</v>
      </c>
      <c r="K6" s="132">
        <v>3498031</v>
      </c>
      <c r="L6" s="132">
        <v>3223408</v>
      </c>
      <c r="M6" s="132">
        <v>3414278</v>
      </c>
      <c r="N6" s="133">
        <v>3443499</v>
      </c>
      <c r="O6" s="133">
        <v>3421746</v>
      </c>
      <c r="P6" s="133">
        <v>2931257</v>
      </c>
      <c r="Q6" s="133">
        <v>3467467</v>
      </c>
      <c r="R6" s="133">
        <v>3325619</v>
      </c>
      <c r="S6" s="133">
        <v>3259903</v>
      </c>
      <c r="T6" s="133">
        <v>3134053</v>
      </c>
      <c r="U6" s="133">
        <v>3293613</v>
      </c>
      <c r="V6" s="133">
        <v>3268729</v>
      </c>
      <c r="W6" s="133">
        <v>3543220</v>
      </c>
      <c r="X6" s="133">
        <v>3345684</v>
      </c>
      <c r="Y6" s="133">
        <v>3745028</v>
      </c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</row>
    <row r="7" spans="1:73">
      <c r="A7" s="137"/>
      <c r="B7" s="105" t="s">
        <v>120</v>
      </c>
      <c r="C7" s="109">
        <v>0.12300421874887375</v>
      </c>
      <c r="D7" s="110">
        <v>0.13118085516003242</v>
      </c>
      <c r="E7" s="110">
        <v>0.13627477070824587</v>
      </c>
      <c r="F7" s="110">
        <v>0.1330252705994317</v>
      </c>
      <c r="G7" s="110">
        <v>0.13363071485377007</v>
      </c>
      <c r="H7" s="110">
        <v>0.13497800872130283</v>
      </c>
      <c r="I7" s="110">
        <v>0.13207587250669253</v>
      </c>
      <c r="J7" s="110">
        <v>0.13643519601614121</v>
      </c>
      <c r="K7" s="110">
        <v>0.14570245099090742</v>
      </c>
      <c r="L7" s="110">
        <v>0.13460746157950779</v>
      </c>
      <c r="M7" s="110">
        <v>0.1428213478024872</v>
      </c>
      <c r="N7" s="111">
        <v>0.14423060853774247</v>
      </c>
      <c r="O7" s="111">
        <v>0.14368058719417845</v>
      </c>
      <c r="P7" s="111">
        <v>0.12339158272095123</v>
      </c>
      <c r="Q7" s="111">
        <v>0.1463344156626539</v>
      </c>
      <c r="R7" s="111">
        <v>0.14022578600687388</v>
      </c>
      <c r="S7" s="111">
        <v>0.13775935184578303</v>
      </c>
      <c r="T7" s="111">
        <v>0.13299380456250148</v>
      </c>
      <c r="U7" s="111">
        <v>0.13912389044214282</v>
      </c>
      <c r="V7" s="111">
        <v>0.13841901873232645</v>
      </c>
      <c r="W7" s="111">
        <v>0.15048079940902048</v>
      </c>
      <c r="X7" s="111">
        <v>0.14246292090623661</v>
      </c>
      <c r="Y7" s="111">
        <v>0.15969196098769486</v>
      </c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</row>
    <row r="8" spans="1:73">
      <c r="A8" s="137" t="s">
        <v>5</v>
      </c>
      <c r="B8" s="105" t="s">
        <v>116</v>
      </c>
      <c r="C8" s="106">
        <v>13698281</v>
      </c>
      <c r="D8" s="107">
        <v>13709178</v>
      </c>
      <c r="E8" s="107">
        <v>13722088</v>
      </c>
      <c r="F8" s="107">
        <v>13725630</v>
      </c>
      <c r="G8" s="107">
        <v>13701761</v>
      </c>
      <c r="H8" s="107">
        <v>13738163</v>
      </c>
      <c r="I8" s="107">
        <v>13736373</v>
      </c>
      <c r="J8" s="107">
        <v>13753777</v>
      </c>
      <c r="K8" s="132">
        <v>13759805</v>
      </c>
      <c r="L8" s="132">
        <v>13762007</v>
      </c>
      <c r="M8" s="132">
        <v>13766844</v>
      </c>
      <c r="N8" s="133">
        <v>13746405</v>
      </c>
      <c r="O8" s="133">
        <v>13743117</v>
      </c>
      <c r="P8" s="133">
        <v>13754705</v>
      </c>
      <c r="Q8" s="133">
        <v>13744913</v>
      </c>
      <c r="R8" s="133">
        <v>13742575</v>
      </c>
      <c r="S8" s="133">
        <v>13729074</v>
      </c>
      <c r="T8" s="133">
        <v>13715035</v>
      </c>
      <c r="U8" s="133">
        <v>13692586</v>
      </c>
      <c r="V8" s="133">
        <v>13690142</v>
      </c>
      <c r="W8" s="133">
        <v>13666904</v>
      </c>
      <c r="X8" s="133">
        <v>13628871</v>
      </c>
      <c r="Y8" s="133">
        <v>13624244</v>
      </c>
    </row>
    <row r="9" spans="1:73">
      <c r="A9" s="137"/>
      <c r="B9" s="105" t="s">
        <v>117</v>
      </c>
      <c r="C9" s="106">
        <v>13592896</v>
      </c>
      <c r="D9" s="107">
        <v>13603096</v>
      </c>
      <c r="E9" s="107">
        <v>13614343</v>
      </c>
      <c r="F9" s="107">
        <v>13616375</v>
      </c>
      <c r="G9" s="107">
        <v>13590406</v>
      </c>
      <c r="H9" s="107">
        <v>13624733</v>
      </c>
      <c r="I9" s="107">
        <v>13621371</v>
      </c>
      <c r="J9" s="107">
        <v>13635798</v>
      </c>
      <c r="K9" s="107">
        <v>13640390</v>
      </c>
      <c r="L9" s="107">
        <v>13641243</v>
      </c>
      <c r="M9" s="107">
        <v>13644842</v>
      </c>
      <c r="N9" s="108">
        <v>13623188</v>
      </c>
      <c r="O9" s="108">
        <v>13618543</v>
      </c>
      <c r="P9" s="108">
        <v>13630023</v>
      </c>
      <c r="Q9" s="108">
        <v>13618628</v>
      </c>
      <c r="R9" s="108">
        <v>13614877</v>
      </c>
      <c r="S9" s="108">
        <v>13599916</v>
      </c>
      <c r="T9" s="108">
        <v>13584081</v>
      </c>
      <c r="U9" s="108">
        <v>13560031</v>
      </c>
      <c r="V9" s="108">
        <v>13555686</v>
      </c>
      <c r="W9" s="108">
        <v>13531062</v>
      </c>
      <c r="X9" s="108">
        <v>13492002</v>
      </c>
      <c r="Y9" s="108">
        <v>13486173</v>
      </c>
    </row>
    <row r="10" spans="1:73">
      <c r="A10" s="137"/>
      <c r="B10" s="105" t="s">
        <v>118</v>
      </c>
      <c r="C10" s="109">
        <v>0.99230669892083545</v>
      </c>
      <c r="D10" s="110">
        <v>0.99226197223495094</v>
      </c>
      <c r="E10" s="110">
        <v>0.99214806084904861</v>
      </c>
      <c r="F10" s="110">
        <v>0.99204007393467553</v>
      </c>
      <c r="G10" s="110">
        <v>0.9918729424633812</v>
      </c>
      <c r="H10" s="110">
        <v>0.99174343760515871</v>
      </c>
      <c r="I10" s="110">
        <v>0.99162792099486519</v>
      </c>
      <c r="J10" s="110">
        <v>0.99142206537157029</v>
      </c>
      <c r="K10" s="110">
        <v>0.99132146131431365</v>
      </c>
      <c r="L10" s="110">
        <v>0.99122482643701604</v>
      </c>
      <c r="M10" s="110">
        <v>0.99113798340418469</v>
      </c>
      <c r="N10" s="111">
        <v>0.99103642006764681</v>
      </c>
      <c r="O10" s="111">
        <v>0.99093553522101285</v>
      </c>
      <c r="P10" s="111">
        <v>0.99093531995051876</v>
      </c>
      <c r="Q10" s="111">
        <v>0.99081223722551026</v>
      </c>
      <c r="R10" s="111">
        <v>0.99070785496895597</v>
      </c>
      <c r="S10" s="111">
        <v>0.99059237352788687</v>
      </c>
      <c r="T10" s="111">
        <v>0.99045179250362836</v>
      </c>
      <c r="U10" s="111">
        <v>0.9903192136240736</v>
      </c>
      <c r="V10" s="111">
        <v>0.99017862634295539</v>
      </c>
      <c r="W10" s="111">
        <v>0.99006051407107276</v>
      </c>
      <c r="X10" s="111">
        <v>0.98995742200509496</v>
      </c>
      <c r="Y10" s="111">
        <v>0.98986578631445532</v>
      </c>
    </row>
    <row r="11" spans="1:73">
      <c r="A11" s="137"/>
      <c r="B11" s="105" t="s">
        <v>119</v>
      </c>
      <c r="C11" s="106">
        <v>1581561</v>
      </c>
      <c r="D11" s="107">
        <v>1647539</v>
      </c>
      <c r="E11" s="107">
        <v>1701220</v>
      </c>
      <c r="F11" s="107">
        <v>1752181</v>
      </c>
      <c r="G11" s="107">
        <v>1740883</v>
      </c>
      <c r="H11" s="107">
        <v>1726309</v>
      </c>
      <c r="I11" s="107">
        <v>1719257</v>
      </c>
      <c r="J11" s="107">
        <v>1772609</v>
      </c>
      <c r="K11" s="107">
        <v>1905691</v>
      </c>
      <c r="L11" s="107">
        <v>1747335</v>
      </c>
      <c r="M11" s="107">
        <v>1823691</v>
      </c>
      <c r="N11" s="108">
        <v>1777419</v>
      </c>
      <c r="O11" s="108">
        <v>1748042</v>
      </c>
      <c r="P11" s="108">
        <v>1193905</v>
      </c>
      <c r="Q11" s="108">
        <v>1757119</v>
      </c>
      <c r="R11" s="108">
        <v>1709468</v>
      </c>
      <c r="S11" s="108">
        <v>1680270</v>
      </c>
      <c r="T11" s="108">
        <v>1594012</v>
      </c>
      <c r="U11" s="108">
        <v>1668703</v>
      </c>
      <c r="V11" s="108">
        <v>1663432</v>
      </c>
      <c r="W11" s="108">
        <v>1748907</v>
      </c>
      <c r="X11" s="108">
        <v>1587069</v>
      </c>
      <c r="Y11" s="108">
        <v>1699373</v>
      </c>
    </row>
    <row r="12" spans="1:73">
      <c r="A12" s="137"/>
      <c r="B12" s="105" t="s">
        <v>120</v>
      </c>
      <c r="C12" s="109">
        <v>0.11545689564989943</v>
      </c>
      <c r="D12" s="110">
        <v>0.12017781080674567</v>
      </c>
      <c r="E12" s="110">
        <v>0.12397675922206591</v>
      </c>
      <c r="F12" s="110">
        <v>0.12765760114471977</v>
      </c>
      <c r="G12" s="110">
        <v>0.12705542010256929</v>
      </c>
      <c r="H12" s="110">
        <v>0.1256579209316413</v>
      </c>
      <c r="I12" s="110">
        <v>0.12516091402002552</v>
      </c>
      <c r="J12" s="110">
        <v>0.12888161557367114</v>
      </c>
      <c r="K12" s="110">
        <v>0.13849694817622779</v>
      </c>
      <c r="L12" s="110">
        <v>0.12696803598486761</v>
      </c>
      <c r="M12" s="110">
        <v>0.1324697948200764</v>
      </c>
      <c r="N12" s="111">
        <v>0.12930064260437546</v>
      </c>
      <c r="O12" s="111">
        <v>0.1271939982756459</v>
      </c>
      <c r="P12" s="111">
        <v>8.6799753248070391E-2</v>
      </c>
      <c r="Q12" s="111">
        <v>0.12783776805280617</v>
      </c>
      <c r="R12" s="111">
        <v>0.12439211719783229</v>
      </c>
      <c r="S12" s="111">
        <v>0.12238771529674908</v>
      </c>
      <c r="T12" s="111">
        <v>0.11622369173684209</v>
      </c>
      <c r="U12" s="111">
        <v>0.12186909032377083</v>
      </c>
      <c r="V12" s="111">
        <v>0.12150582514045508</v>
      </c>
      <c r="W12" s="111">
        <v>0.12796658262910166</v>
      </c>
      <c r="X12" s="111">
        <v>0.11644904409176667</v>
      </c>
      <c r="Y12" s="111">
        <v>0.12473154473745479</v>
      </c>
    </row>
    <row r="13" spans="1:73">
      <c r="A13" s="137" t="s">
        <v>121</v>
      </c>
      <c r="B13" s="105" t="s">
        <v>116</v>
      </c>
      <c r="C13" s="106">
        <v>1537940</v>
      </c>
      <c r="D13" s="107">
        <v>1573632</v>
      </c>
      <c r="E13" s="107">
        <v>1613022</v>
      </c>
      <c r="F13" s="107">
        <v>1644174</v>
      </c>
      <c r="G13" s="107">
        <v>1686802</v>
      </c>
      <c r="H13" s="107">
        <v>1734399</v>
      </c>
      <c r="I13" s="107">
        <v>1775305</v>
      </c>
      <c r="J13" s="107">
        <v>1811544</v>
      </c>
      <c r="K13" s="107">
        <v>1849515</v>
      </c>
      <c r="L13" s="107">
        <v>1892437</v>
      </c>
      <c r="M13" s="107">
        <v>1929148</v>
      </c>
      <c r="N13" s="108">
        <v>1965810</v>
      </c>
      <c r="O13" s="108">
        <v>2001816</v>
      </c>
      <c r="P13" s="108">
        <v>2039390</v>
      </c>
      <c r="Q13" s="108">
        <v>2080416</v>
      </c>
      <c r="R13" s="108">
        <v>2080416</v>
      </c>
      <c r="S13" s="108">
        <v>2171198</v>
      </c>
      <c r="T13" s="108">
        <v>2217252</v>
      </c>
      <c r="U13" s="108">
        <v>2267154</v>
      </c>
      <c r="V13" s="108">
        <v>2313064</v>
      </c>
      <c r="W13" s="108">
        <v>2365434</v>
      </c>
      <c r="X13" s="108">
        <v>2425348</v>
      </c>
      <c r="Y13" s="108">
        <v>2482313</v>
      </c>
    </row>
    <row r="14" spans="1:73">
      <c r="A14" s="137"/>
      <c r="B14" s="105" t="s">
        <v>117</v>
      </c>
      <c r="C14" s="106">
        <v>1513854</v>
      </c>
      <c r="D14" s="107">
        <v>1549133</v>
      </c>
      <c r="E14" s="107">
        <v>1587951</v>
      </c>
      <c r="F14" s="107">
        <v>1618630</v>
      </c>
      <c r="G14" s="107">
        <v>1660627</v>
      </c>
      <c r="H14" s="107">
        <v>1707571</v>
      </c>
      <c r="I14" s="107">
        <v>1747894</v>
      </c>
      <c r="J14" s="107">
        <v>1783439</v>
      </c>
      <c r="K14" s="107">
        <v>1820793</v>
      </c>
      <c r="L14" s="107">
        <v>1863041</v>
      </c>
      <c r="M14" s="107">
        <v>1899268</v>
      </c>
      <c r="N14" s="108">
        <v>1935369</v>
      </c>
      <c r="O14" s="108">
        <v>1970809</v>
      </c>
      <c r="P14" s="108">
        <v>2007868</v>
      </c>
      <c r="Q14" s="108">
        <v>2048242</v>
      </c>
      <c r="R14" s="108">
        <v>2092093</v>
      </c>
      <c r="S14" s="108">
        <v>2137692</v>
      </c>
      <c r="T14" s="108">
        <v>2183037</v>
      </c>
      <c r="U14" s="108">
        <v>2232157</v>
      </c>
      <c r="V14" s="108">
        <v>2277280</v>
      </c>
      <c r="W14" s="108">
        <v>2328962</v>
      </c>
      <c r="X14" s="108">
        <v>2388027</v>
      </c>
      <c r="Y14" s="108">
        <v>2444250</v>
      </c>
    </row>
    <row r="15" spans="1:73">
      <c r="A15" s="137"/>
      <c r="B15" s="105" t="s">
        <v>118</v>
      </c>
      <c r="C15" s="109">
        <v>0.98433879085009823</v>
      </c>
      <c r="D15" s="110">
        <v>0.98443155706035468</v>
      </c>
      <c r="E15" s="110">
        <v>0.98445712457734613</v>
      </c>
      <c r="F15" s="110">
        <v>0.98446393143304789</v>
      </c>
      <c r="G15" s="110">
        <v>0.98448247037885894</v>
      </c>
      <c r="H15" s="110">
        <v>0.98453181764980258</v>
      </c>
      <c r="I15" s="110">
        <v>0.98455983619716048</v>
      </c>
      <c r="J15" s="110">
        <v>0.98448561006522617</v>
      </c>
      <c r="K15" s="110">
        <v>0.98447052335341967</v>
      </c>
      <c r="L15" s="110">
        <v>0.98446658990497438</v>
      </c>
      <c r="M15" s="110">
        <v>0.98451129721514363</v>
      </c>
      <c r="N15" s="111">
        <v>0.98451478016695404</v>
      </c>
      <c r="O15" s="111">
        <v>0.98451056440751794</v>
      </c>
      <c r="P15" s="111">
        <v>0.98454341739441698</v>
      </c>
      <c r="Q15" s="111">
        <v>0.98453482380446988</v>
      </c>
      <c r="R15" s="111">
        <v>1.0056128197437435</v>
      </c>
      <c r="S15" s="111">
        <v>0.98456796662487711</v>
      </c>
      <c r="T15" s="111">
        <v>0.98456873643591258</v>
      </c>
      <c r="U15" s="111">
        <v>0.98456346591365207</v>
      </c>
      <c r="V15" s="111">
        <v>0.9845296109402939</v>
      </c>
      <c r="W15" s="111">
        <v>0.98458126500253229</v>
      </c>
      <c r="X15" s="111">
        <v>0.98461210514944664</v>
      </c>
      <c r="Y15" s="111">
        <v>0.98466631726136067</v>
      </c>
    </row>
    <row r="16" spans="1:73">
      <c r="A16" s="137"/>
      <c r="B16" s="105" t="s">
        <v>119</v>
      </c>
      <c r="C16" s="106">
        <v>246690</v>
      </c>
      <c r="D16" s="107">
        <v>257404</v>
      </c>
      <c r="E16" s="107">
        <v>267444</v>
      </c>
      <c r="F16" s="107">
        <v>283460</v>
      </c>
      <c r="G16" s="107">
        <v>288120</v>
      </c>
      <c r="H16" s="107">
        <v>290475</v>
      </c>
      <c r="I16" s="107">
        <v>296391</v>
      </c>
      <c r="J16" s="107">
        <v>314844</v>
      </c>
      <c r="K16" s="107">
        <v>343082</v>
      </c>
      <c r="L16" s="107">
        <v>325131</v>
      </c>
      <c r="M16" s="107">
        <v>341276</v>
      </c>
      <c r="N16" s="108">
        <v>328501</v>
      </c>
      <c r="O16" s="108">
        <v>328848</v>
      </c>
      <c r="P16" s="108">
        <v>272474</v>
      </c>
      <c r="Q16" s="108">
        <v>333914</v>
      </c>
      <c r="R16" s="108">
        <v>323400</v>
      </c>
      <c r="S16" s="108">
        <v>325824</v>
      </c>
      <c r="T16" s="108">
        <v>317828</v>
      </c>
      <c r="U16" s="108">
        <v>339983</v>
      </c>
      <c r="V16" s="108">
        <v>349847</v>
      </c>
      <c r="W16" s="108">
        <v>370444</v>
      </c>
      <c r="X16" s="108">
        <v>351210</v>
      </c>
      <c r="Y16" s="108">
        <v>368218</v>
      </c>
    </row>
    <row r="17" spans="1:73">
      <c r="A17" s="137"/>
      <c r="B17" s="105" t="s">
        <v>120</v>
      </c>
      <c r="C17" s="109">
        <v>0.16040287657515898</v>
      </c>
      <c r="D17" s="110">
        <v>0.16357318610704408</v>
      </c>
      <c r="E17" s="110">
        <v>0.16580307026190591</v>
      </c>
      <c r="F17" s="110">
        <v>0.17240267757548774</v>
      </c>
      <c r="G17" s="110">
        <v>0.17080842920508749</v>
      </c>
      <c r="H17" s="110">
        <v>0.16747876353710997</v>
      </c>
      <c r="I17" s="110">
        <v>0.16695215751659573</v>
      </c>
      <c r="J17" s="110">
        <v>0.17379870430969382</v>
      </c>
      <c r="K17" s="110">
        <v>0.18549836038096473</v>
      </c>
      <c r="L17" s="110">
        <v>0.17180545508252057</v>
      </c>
      <c r="M17" s="110">
        <v>0.17690503787164075</v>
      </c>
      <c r="N17" s="111">
        <v>0.16710719754198014</v>
      </c>
      <c r="O17" s="111">
        <v>0.16427483844669041</v>
      </c>
      <c r="P17" s="111">
        <v>0.13360563697968511</v>
      </c>
      <c r="Q17" s="111">
        <v>0.16050347622783134</v>
      </c>
      <c r="R17" s="111">
        <v>0.15544967929491024</v>
      </c>
      <c r="S17" s="111">
        <v>0.15006646100447771</v>
      </c>
      <c r="T17" s="111">
        <v>0.14334320140426077</v>
      </c>
      <c r="U17" s="111">
        <v>0.14996025854441294</v>
      </c>
      <c r="V17" s="111">
        <v>0.15124830095492386</v>
      </c>
      <c r="W17" s="111">
        <v>0.15660720189191496</v>
      </c>
      <c r="X17" s="111">
        <v>0.14480808527271138</v>
      </c>
      <c r="Y17" s="111">
        <v>0.14833665214660682</v>
      </c>
    </row>
    <row r="18" spans="1:73">
      <c r="A18" s="137" t="s">
        <v>122</v>
      </c>
      <c r="B18" s="105" t="s">
        <v>116</v>
      </c>
      <c r="C18" s="106">
        <v>92286</v>
      </c>
      <c r="D18" s="107">
        <v>93260</v>
      </c>
      <c r="E18" s="107">
        <v>94048</v>
      </c>
      <c r="F18" s="107">
        <v>94875</v>
      </c>
      <c r="G18" s="107">
        <v>95631</v>
      </c>
      <c r="H18" s="107">
        <v>96528</v>
      </c>
      <c r="I18" s="107">
        <v>97440</v>
      </c>
      <c r="J18" s="107">
        <v>98260</v>
      </c>
      <c r="K18" s="107">
        <v>98834</v>
      </c>
      <c r="L18" s="107">
        <v>99314</v>
      </c>
      <c r="M18" s="107">
        <v>99766</v>
      </c>
      <c r="N18" s="108">
        <v>99974</v>
      </c>
      <c r="O18" s="108">
        <v>100084</v>
      </c>
      <c r="P18" s="108">
        <v>100269</v>
      </c>
      <c r="Q18" s="108">
        <v>100495</v>
      </c>
      <c r="R18" s="108">
        <v>100745</v>
      </c>
      <c r="S18" s="108">
        <v>100828</v>
      </c>
      <c r="T18" s="108">
        <v>100741</v>
      </c>
      <c r="U18" s="108">
        <v>100314</v>
      </c>
      <c r="V18" s="108">
        <v>99789</v>
      </c>
      <c r="W18" s="108">
        <v>99070</v>
      </c>
      <c r="X18" s="108">
        <v>97938</v>
      </c>
      <c r="Y18" s="108">
        <v>96883</v>
      </c>
      <c r="Z18" s="108">
        <v>94876</v>
      </c>
      <c r="AA18" s="108">
        <v>92856</v>
      </c>
      <c r="AB18" s="108">
        <v>90211</v>
      </c>
      <c r="AC18" s="108">
        <v>86264</v>
      </c>
      <c r="AD18" s="108">
        <v>79361</v>
      </c>
      <c r="AE18" s="108">
        <v>73225</v>
      </c>
      <c r="AF18" s="108">
        <v>69775</v>
      </c>
      <c r="AG18" s="108">
        <v>68134</v>
      </c>
      <c r="AH18" s="108">
        <v>65110</v>
      </c>
      <c r="AI18" s="108">
        <v>57179</v>
      </c>
      <c r="AJ18" s="108">
        <v>51210</v>
      </c>
      <c r="AK18" s="108">
        <v>47773</v>
      </c>
      <c r="AL18" s="108">
        <v>43340</v>
      </c>
      <c r="AM18" s="108">
        <v>39109</v>
      </c>
      <c r="AN18" s="108">
        <v>35721</v>
      </c>
      <c r="AO18" s="108">
        <v>32633</v>
      </c>
      <c r="AP18" s="108">
        <v>29995</v>
      </c>
      <c r="AQ18" s="108">
        <v>27671</v>
      </c>
      <c r="AR18" s="108">
        <v>25788</v>
      </c>
      <c r="AS18" s="108">
        <v>24037</v>
      </c>
      <c r="AT18" s="108">
        <v>21954</v>
      </c>
      <c r="AU18" s="108">
        <v>20214</v>
      </c>
      <c r="AV18" s="108">
        <v>18145</v>
      </c>
      <c r="AW18" s="108">
        <v>16310</v>
      </c>
      <c r="AX18" s="108">
        <v>14361</v>
      </c>
      <c r="AY18" s="108">
        <v>12880</v>
      </c>
      <c r="AZ18" s="108">
        <v>11379</v>
      </c>
      <c r="BA18" s="108">
        <v>9692</v>
      </c>
      <c r="BB18" s="108">
        <v>7823</v>
      </c>
      <c r="BC18" s="108">
        <v>5915</v>
      </c>
      <c r="BD18" s="108">
        <v>4741</v>
      </c>
      <c r="BE18" s="108">
        <v>4096</v>
      </c>
      <c r="BF18" s="108">
        <v>3438</v>
      </c>
      <c r="BG18" s="108">
        <v>2784</v>
      </c>
      <c r="BH18" s="108">
        <v>2126</v>
      </c>
      <c r="BI18" s="108">
        <v>1396</v>
      </c>
      <c r="BJ18" s="108">
        <v>868</v>
      </c>
      <c r="BK18" s="108">
        <v>548</v>
      </c>
      <c r="BL18" s="108">
        <v>309</v>
      </c>
      <c r="BM18" s="108">
        <v>146</v>
      </c>
      <c r="BN18" s="108">
        <v>92</v>
      </c>
      <c r="BO18" s="108">
        <v>38</v>
      </c>
      <c r="BP18" s="108">
        <v>29</v>
      </c>
      <c r="BQ18" s="108">
        <v>17</v>
      </c>
      <c r="BR18" s="108">
        <v>5</v>
      </c>
      <c r="BS18" s="108">
        <v>0</v>
      </c>
      <c r="BT18" s="108">
        <v>0</v>
      </c>
      <c r="BU18" s="108">
        <v>0</v>
      </c>
    </row>
    <row r="19" spans="1:73">
      <c r="A19" s="137"/>
      <c r="B19" s="105" t="s">
        <v>117</v>
      </c>
      <c r="C19" s="106">
        <v>92217</v>
      </c>
      <c r="D19" s="107">
        <v>93191</v>
      </c>
      <c r="E19" s="107">
        <v>93976</v>
      </c>
      <c r="F19" s="107">
        <v>94799</v>
      </c>
      <c r="G19" s="107">
        <v>95556</v>
      </c>
      <c r="H19" s="107">
        <v>96431</v>
      </c>
      <c r="I19" s="107">
        <v>97341</v>
      </c>
      <c r="J19" s="107">
        <v>98157</v>
      </c>
      <c r="K19" s="107">
        <v>98730</v>
      </c>
      <c r="L19" s="107">
        <v>99207</v>
      </c>
      <c r="M19" s="107">
        <v>99656</v>
      </c>
      <c r="N19" s="108">
        <v>99863</v>
      </c>
      <c r="O19" s="108">
        <v>99969</v>
      </c>
      <c r="P19" s="108">
        <v>100155</v>
      </c>
      <c r="Q19" s="108">
        <v>100378</v>
      </c>
      <c r="R19" s="108">
        <v>100628</v>
      </c>
      <c r="S19" s="108">
        <v>100712</v>
      </c>
      <c r="T19" s="108">
        <v>100624</v>
      </c>
      <c r="U19" s="108">
        <v>100187</v>
      </c>
      <c r="V19" s="108">
        <v>99530</v>
      </c>
      <c r="W19" s="108">
        <v>98802</v>
      </c>
      <c r="X19" s="108">
        <v>97656</v>
      </c>
      <c r="Y19" s="108">
        <v>96589</v>
      </c>
      <c r="Z19" s="108">
        <v>94568</v>
      </c>
      <c r="AA19" s="108">
        <v>92538</v>
      </c>
      <c r="AB19" s="108">
        <v>89880</v>
      </c>
      <c r="AC19" s="108">
        <v>85914</v>
      </c>
      <c r="AD19" s="108">
        <v>79017</v>
      </c>
      <c r="AE19" s="108">
        <v>72779</v>
      </c>
      <c r="AF19" s="108">
        <v>69352</v>
      </c>
      <c r="AG19" s="108">
        <v>67469</v>
      </c>
      <c r="AH19" s="108">
        <v>64464</v>
      </c>
      <c r="AI19" s="108">
        <v>56575</v>
      </c>
      <c r="AJ19" s="108">
        <v>50643</v>
      </c>
      <c r="AK19" s="108">
        <v>47228</v>
      </c>
      <c r="AL19" s="108">
        <v>42807</v>
      </c>
      <c r="AM19" s="108">
        <v>38569</v>
      </c>
      <c r="AN19" s="108">
        <v>35532</v>
      </c>
      <c r="AO19" s="108">
        <v>32485</v>
      </c>
      <c r="AP19" s="108">
        <v>29888</v>
      </c>
      <c r="AQ19" s="108">
        <v>27588</v>
      </c>
      <c r="AR19" s="108">
        <v>25728</v>
      </c>
      <c r="AS19" s="108">
        <v>23983</v>
      </c>
      <c r="AT19" s="108">
        <v>21911</v>
      </c>
      <c r="AU19" s="108">
        <v>20166</v>
      </c>
      <c r="AV19" s="108">
        <v>18083</v>
      </c>
      <c r="AW19" s="108">
        <v>16274</v>
      </c>
      <c r="AX19" s="108">
        <v>14312</v>
      </c>
      <c r="AY19" s="108">
        <v>12836</v>
      </c>
      <c r="AZ19" s="108">
        <v>11340</v>
      </c>
      <c r="BA19" s="108">
        <v>9671</v>
      </c>
      <c r="BB19" s="108">
        <v>7805</v>
      </c>
      <c r="BC19" s="108">
        <v>5897</v>
      </c>
      <c r="BD19" s="108">
        <v>4724</v>
      </c>
      <c r="BE19" s="108">
        <v>4093</v>
      </c>
      <c r="BF19" s="108">
        <v>3437</v>
      </c>
      <c r="BG19" s="108">
        <v>2782</v>
      </c>
      <c r="BH19" s="108">
        <v>2124</v>
      </c>
      <c r="BI19" s="108">
        <v>1395</v>
      </c>
      <c r="BJ19" s="108">
        <v>866</v>
      </c>
      <c r="BK19" s="108">
        <v>547</v>
      </c>
      <c r="BL19" s="108">
        <v>308</v>
      </c>
      <c r="BM19" s="108">
        <v>146</v>
      </c>
      <c r="BN19" s="108">
        <v>92</v>
      </c>
      <c r="BO19" s="108">
        <v>37</v>
      </c>
      <c r="BP19" s="108">
        <v>29</v>
      </c>
      <c r="BQ19" s="108">
        <v>17</v>
      </c>
      <c r="BR19" s="108">
        <v>5</v>
      </c>
      <c r="BS19" s="108">
        <v>0</v>
      </c>
      <c r="BT19" s="108">
        <v>0</v>
      </c>
      <c r="BU19" s="108">
        <v>0</v>
      </c>
    </row>
    <row r="20" spans="1:73">
      <c r="A20" s="137"/>
      <c r="B20" s="105" t="s">
        <v>118</v>
      </c>
      <c r="C20" s="109">
        <v>0.99925232429620958</v>
      </c>
      <c r="D20" s="110">
        <v>0.99926013296161265</v>
      </c>
      <c r="E20" s="110">
        <v>0.99923443348077579</v>
      </c>
      <c r="F20" s="110">
        <v>0.99919894598155468</v>
      </c>
      <c r="G20" s="110">
        <v>0.99921573548326381</v>
      </c>
      <c r="H20" s="110">
        <v>0.99899511022708432</v>
      </c>
      <c r="I20" s="110">
        <v>0.99898399014778327</v>
      </c>
      <c r="J20" s="110">
        <v>0.99895176063504987</v>
      </c>
      <c r="K20" s="110">
        <v>0.99894773053807395</v>
      </c>
      <c r="L20" s="110">
        <v>0.99892260909841513</v>
      </c>
      <c r="M20" s="110">
        <v>0.99889741996271275</v>
      </c>
      <c r="N20" s="111">
        <v>0.99888971132494453</v>
      </c>
      <c r="O20" s="111">
        <v>0.99885096518924099</v>
      </c>
      <c r="P20" s="111">
        <v>0.99886305837297673</v>
      </c>
      <c r="Q20" s="111">
        <v>0.99883576297328225</v>
      </c>
      <c r="R20" s="111">
        <v>0.99883865204228495</v>
      </c>
      <c r="S20" s="111">
        <v>0.99884952592533816</v>
      </c>
      <c r="T20" s="111">
        <v>0.99883860593005824</v>
      </c>
      <c r="U20" s="111">
        <v>0.99873397531750308</v>
      </c>
      <c r="V20" s="111">
        <v>0.99740452354467923</v>
      </c>
      <c r="W20" s="111">
        <v>0.99729484203088725</v>
      </c>
      <c r="X20" s="111">
        <v>0.99712062733566131</v>
      </c>
      <c r="Y20" s="111">
        <v>0.99696541188856658</v>
      </c>
      <c r="Z20" s="111">
        <v>0.99675365740545552</v>
      </c>
      <c r="AA20" s="111">
        <v>0.99657534246575341</v>
      </c>
      <c r="AB20" s="111">
        <v>0.99633082440057197</v>
      </c>
      <c r="AC20" s="111">
        <v>0.99594268756375781</v>
      </c>
      <c r="AD20" s="111">
        <v>0.99566537720038806</v>
      </c>
      <c r="AE20" s="111">
        <v>0.99390918402185047</v>
      </c>
      <c r="AF20" s="111">
        <v>0.99393765675385171</v>
      </c>
      <c r="AG20" s="111">
        <v>0.99023982152816503</v>
      </c>
      <c r="AH20" s="111">
        <v>0.99007832898172321</v>
      </c>
      <c r="AI20" s="111">
        <v>0.98943668129907836</v>
      </c>
      <c r="AJ20" s="111">
        <v>0.98892794376098414</v>
      </c>
      <c r="AK20" s="111">
        <v>0.98859188244405838</v>
      </c>
      <c r="AL20" s="111">
        <v>0.98770189201661285</v>
      </c>
      <c r="AM20" s="111">
        <v>0.98619243652356237</v>
      </c>
      <c r="AN20" s="111">
        <v>0.99470899470899465</v>
      </c>
      <c r="AO20" s="111">
        <v>0.99546471363343858</v>
      </c>
      <c r="AP20" s="111">
        <v>0.99643273878979832</v>
      </c>
      <c r="AQ20" s="111">
        <v>0.99700046980593404</v>
      </c>
      <c r="AR20" s="111">
        <v>0.99767333643555145</v>
      </c>
      <c r="AS20" s="111">
        <v>0.99775346341057536</v>
      </c>
      <c r="AT20" s="111">
        <v>0.99804135920561177</v>
      </c>
      <c r="AU20" s="111">
        <v>0.99762540813297718</v>
      </c>
      <c r="AV20" s="111">
        <v>0.99658308073849544</v>
      </c>
      <c r="AW20" s="111">
        <v>0.99779276517473947</v>
      </c>
      <c r="AX20" s="111">
        <v>0.99658798133834692</v>
      </c>
      <c r="AY20" s="111">
        <v>0.99658385093167701</v>
      </c>
      <c r="AZ20" s="111">
        <v>0.99657263379910366</v>
      </c>
      <c r="BA20" s="111">
        <v>0.99783326454808086</v>
      </c>
      <c r="BB20" s="111">
        <v>0.99769909241978783</v>
      </c>
      <c r="BC20" s="111">
        <v>0.99695688926458159</v>
      </c>
      <c r="BD20" s="111">
        <v>0.99641425859523303</v>
      </c>
      <c r="BE20" s="111">
        <v>0.999267578125</v>
      </c>
      <c r="BF20" s="111">
        <v>0.99970913321698662</v>
      </c>
      <c r="BG20" s="111">
        <v>0.99928160919540232</v>
      </c>
      <c r="BH20" s="111">
        <v>0.99905926622765762</v>
      </c>
      <c r="BI20" s="111">
        <v>0.99928366762177645</v>
      </c>
      <c r="BJ20" s="111">
        <v>0.99769585253456217</v>
      </c>
      <c r="BK20" s="111">
        <v>0.99817518248175185</v>
      </c>
      <c r="BL20" s="111">
        <v>0.99676375404530748</v>
      </c>
      <c r="BM20" s="111">
        <v>1</v>
      </c>
      <c r="BN20" s="111">
        <v>1</v>
      </c>
      <c r="BO20" s="111">
        <v>0.97368421052631582</v>
      </c>
      <c r="BP20" s="111">
        <v>1</v>
      </c>
      <c r="BQ20" s="111">
        <v>1</v>
      </c>
      <c r="BR20" s="111">
        <v>1</v>
      </c>
      <c r="BS20" s="111"/>
      <c r="BT20" s="111"/>
      <c r="BU20" s="111"/>
    </row>
    <row r="21" spans="1:73">
      <c r="A21" s="137"/>
      <c r="B21" s="105" t="s">
        <v>119</v>
      </c>
      <c r="C21" s="106">
        <v>9634</v>
      </c>
      <c r="D21" s="107">
        <v>10051</v>
      </c>
      <c r="E21" s="107">
        <v>10283</v>
      </c>
      <c r="F21" s="107">
        <v>10601</v>
      </c>
      <c r="G21" s="107">
        <v>10615</v>
      </c>
      <c r="H21" s="107">
        <v>10820</v>
      </c>
      <c r="I21" s="107">
        <v>10821</v>
      </c>
      <c r="J21" s="107">
        <v>11108</v>
      </c>
      <c r="K21" s="107">
        <v>12184</v>
      </c>
      <c r="L21" s="107">
        <v>11611</v>
      </c>
      <c r="M21" s="107">
        <v>12278</v>
      </c>
      <c r="N21" s="108">
        <v>11987</v>
      </c>
      <c r="O21" s="108">
        <v>12056</v>
      </c>
      <c r="P21" s="108">
        <v>7911</v>
      </c>
      <c r="Q21" s="108">
        <v>11048</v>
      </c>
      <c r="R21" s="108">
        <v>10718</v>
      </c>
      <c r="S21" s="108">
        <v>10504</v>
      </c>
      <c r="T21" s="108">
        <v>9923</v>
      </c>
      <c r="U21" s="108">
        <v>10329</v>
      </c>
      <c r="V21" s="108">
        <v>10192</v>
      </c>
      <c r="W21" s="108">
        <v>10741</v>
      </c>
      <c r="X21" s="108">
        <v>10364</v>
      </c>
      <c r="Y21" s="108">
        <v>11182</v>
      </c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</row>
    <row r="22" spans="1:73">
      <c r="A22" s="137"/>
      <c r="B22" s="105" t="s">
        <v>120</v>
      </c>
      <c r="C22" s="109">
        <v>0.10439286565676267</v>
      </c>
      <c r="D22" s="110">
        <v>0.10777396525841733</v>
      </c>
      <c r="E22" s="110">
        <v>0.10933778496087104</v>
      </c>
      <c r="F22" s="110">
        <v>0.1117364953886693</v>
      </c>
      <c r="G22" s="110">
        <v>0.11099957126873085</v>
      </c>
      <c r="H22" s="110">
        <v>0.11209182827780541</v>
      </c>
      <c r="I22" s="110">
        <v>0.11105295566502463</v>
      </c>
      <c r="J22" s="110">
        <v>0.11304701811520455</v>
      </c>
      <c r="K22" s="110">
        <v>0.12327741465487585</v>
      </c>
      <c r="L22" s="110">
        <v>0.11691201643272851</v>
      </c>
      <c r="M22" s="110">
        <v>0.12306797907102621</v>
      </c>
      <c r="N22" s="111">
        <v>0.11990117430531938</v>
      </c>
      <c r="O22" s="111">
        <v>0.12045881459573958</v>
      </c>
      <c r="P22" s="111">
        <v>7.8897765012117399E-2</v>
      </c>
      <c r="Q22" s="111">
        <v>0.10993581770237325</v>
      </c>
      <c r="R22" s="111">
        <v>0.10638741376743263</v>
      </c>
      <c r="S22" s="111">
        <v>0.10417741103661682</v>
      </c>
      <c r="T22" s="111">
        <v>9.8500114154117982E-2</v>
      </c>
      <c r="U22" s="111">
        <v>0.10296668461032359</v>
      </c>
      <c r="V22" s="111">
        <v>0.10213550591748589</v>
      </c>
      <c r="W22" s="111">
        <v>0.10841829009791057</v>
      </c>
      <c r="X22" s="111">
        <v>0.10582205068512733</v>
      </c>
      <c r="Y22" s="111">
        <v>0.1154175655171702</v>
      </c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</row>
    <row r="23" spans="1:73">
      <c r="A23" s="137" t="s">
        <v>123</v>
      </c>
      <c r="B23" s="105" t="s">
        <v>116</v>
      </c>
      <c r="C23" s="106">
        <v>2245746</v>
      </c>
      <c r="D23" s="107">
        <v>2273430</v>
      </c>
      <c r="E23" s="107">
        <v>2298072</v>
      </c>
      <c r="F23" s="107">
        <v>2340184</v>
      </c>
      <c r="G23" s="107">
        <v>2364445</v>
      </c>
      <c r="H23" s="107">
        <v>2399942</v>
      </c>
      <c r="I23" s="107">
        <v>2438814</v>
      </c>
      <c r="J23" s="107">
        <v>2461583</v>
      </c>
      <c r="K23" s="107">
        <v>2492832</v>
      </c>
      <c r="L23" s="107">
        <v>2519652</v>
      </c>
      <c r="M23" s="107">
        <v>2556580</v>
      </c>
      <c r="N23" s="108">
        <v>2599044</v>
      </c>
      <c r="O23" s="108">
        <v>2625799</v>
      </c>
      <c r="P23" s="108">
        <v>2548306</v>
      </c>
      <c r="Q23" s="108">
        <v>2573526</v>
      </c>
      <c r="R23" s="108">
        <v>2610853</v>
      </c>
      <c r="S23" s="108">
        <v>2643044</v>
      </c>
      <c r="T23" s="108">
        <v>2672408</v>
      </c>
      <c r="U23" s="108">
        <v>2688702</v>
      </c>
      <c r="V23" s="108">
        <v>2708959</v>
      </c>
      <c r="W23" s="108">
        <v>2748937</v>
      </c>
      <c r="X23" s="108">
        <v>2820325</v>
      </c>
      <c r="Y23" s="108">
        <v>2852454</v>
      </c>
      <c r="Z23" s="108">
        <v>2886333</v>
      </c>
      <c r="AA23" s="108">
        <v>2923891</v>
      </c>
      <c r="AB23" s="108">
        <v>2965528</v>
      </c>
      <c r="AC23" s="108">
        <v>2992009</v>
      </c>
      <c r="AD23" s="108">
        <v>3050111</v>
      </c>
      <c r="AE23" s="108">
        <v>3102164</v>
      </c>
      <c r="AF23" s="108">
        <v>3111298</v>
      </c>
      <c r="AG23" s="108">
        <v>3169341</v>
      </c>
      <c r="AH23" s="108">
        <v>3194125</v>
      </c>
      <c r="AI23" s="108">
        <v>3275099</v>
      </c>
      <c r="AJ23" s="108">
        <v>3313578</v>
      </c>
      <c r="AK23" s="108">
        <v>3352723</v>
      </c>
      <c r="AL23" s="108">
        <v>3405196</v>
      </c>
      <c r="AM23" s="108">
        <v>3465939</v>
      </c>
      <c r="AN23" s="108">
        <v>3494686</v>
      </c>
      <c r="AO23" s="108">
        <v>3531192</v>
      </c>
      <c r="AP23" s="108">
        <v>3586087</v>
      </c>
      <c r="AQ23" s="108">
        <v>3704753</v>
      </c>
      <c r="AR23" s="108">
        <v>3759480</v>
      </c>
      <c r="AS23" s="108">
        <v>3785043</v>
      </c>
      <c r="AT23" s="108">
        <v>3879982</v>
      </c>
      <c r="AU23" s="108">
        <v>3879985</v>
      </c>
      <c r="AV23" s="108">
        <v>3988227</v>
      </c>
      <c r="AW23" s="108">
        <v>4023069</v>
      </c>
      <c r="AX23" s="108">
        <v>4089582</v>
      </c>
      <c r="AY23" s="108">
        <v>4196321</v>
      </c>
      <c r="AZ23" s="108">
        <v>4264884</v>
      </c>
      <c r="BA23" s="108">
        <v>4330699</v>
      </c>
      <c r="BB23" s="108">
        <v>4407969</v>
      </c>
      <c r="BC23" s="108">
        <v>4485933</v>
      </c>
      <c r="BD23" s="108">
        <v>4562924</v>
      </c>
      <c r="BE23" s="108">
        <v>4647757</v>
      </c>
      <c r="BF23" s="108">
        <v>4727712</v>
      </c>
      <c r="BG23" s="108">
        <v>4813863</v>
      </c>
      <c r="BH23" s="108">
        <v>4907555</v>
      </c>
      <c r="BI23" s="108">
        <v>5002933</v>
      </c>
      <c r="BJ23" s="108">
        <v>5099464</v>
      </c>
      <c r="BK23" s="108">
        <v>5189275</v>
      </c>
      <c r="BL23" s="108">
        <v>5290612</v>
      </c>
      <c r="BM23" s="108">
        <v>5332409</v>
      </c>
      <c r="BN23" s="108">
        <v>5500581</v>
      </c>
      <c r="BO23" s="108">
        <v>5500567</v>
      </c>
      <c r="BP23" s="108">
        <v>5593482</v>
      </c>
      <c r="BQ23" s="108">
        <v>5693660</v>
      </c>
      <c r="BR23" s="108">
        <v>5692466</v>
      </c>
      <c r="BS23" s="108">
        <v>5671732</v>
      </c>
      <c r="BT23" s="108">
        <v>5647141</v>
      </c>
      <c r="BU23" s="108">
        <v>5627107</v>
      </c>
    </row>
    <row r="24" spans="1:73">
      <c r="A24" s="137"/>
      <c r="B24" s="105" t="s">
        <v>117</v>
      </c>
      <c r="C24" s="106">
        <v>1265649</v>
      </c>
      <c r="D24" s="107">
        <v>1278562</v>
      </c>
      <c r="E24" s="107">
        <v>1302940</v>
      </c>
      <c r="F24" s="107">
        <v>1297189</v>
      </c>
      <c r="G24" s="107">
        <v>1307713</v>
      </c>
      <c r="H24" s="107">
        <v>1318713</v>
      </c>
      <c r="I24" s="107">
        <v>1328411</v>
      </c>
      <c r="J24" s="107">
        <v>1344494</v>
      </c>
      <c r="K24" s="107">
        <v>1370290</v>
      </c>
      <c r="L24" s="107">
        <v>1395377</v>
      </c>
      <c r="M24" s="107">
        <v>1465238</v>
      </c>
      <c r="N24" s="108">
        <v>1485920</v>
      </c>
      <c r="O24" s="108">
        <v>1454354</v>
      </c>
      <c r="P24" s="108">
        <v>1468485</v>
      </c>
      <c r="Q24" s="108">
        <v>1481922</v>
      </c>
      <c r="R24" s="108">
        <v>1496485</v>
      </c>
      <c r="S24" s="108">
        <v>1510281</v>
      </c>
      <c r="T24" s="108">
        <v>1524625</v>
      </c>
      <c r="U24" s="108">
        <v>1604422</v>
      </c>
      <c r="V24" s="108">
        <v>1630719</v>
      </c>
      <c r="W24" s="108">
        <v>1658280</v>
      </c>
      <c r="X24" s="108">
        <v>1683744</v>
      </c>
      <c r="Y24" s="108">
        <v>1713758</v>
      </c>
      <c r="Z24" s="108">
        <v>1740545</v>
      </c>
      <c r="AA24" s="108">
        <v>1771527</v>
      </c>
      <c r="AB24" s="108">
        <v>1802187</v>
      </c>
      <c r="AC24" s="108">
        <v>1827239</v>
      </c>
      <c r="AD24" s="108">
        <v>1862166</v>
      </c>
      <c r="AE24" s="108">
        <v>1890175</v>
      </c>
      <c r="AF24" s="108">
        <v>1919268</v>
      </c>
      <c r="AG24" s="108">
        <v>1949281</v>
      </c>
      <c r="AH24" s="108">
        <v>1977704</v>
      </c>
      <c r="AI24" s="108">
        <v>2006345</v>
      </c>
      <c r="AJ24" s="108">
        <v>2036567</v>
      </c>
      <c r="AK24" s="108">
        <v>2083767</v>
      </c>
      <c r="AL24" s="108">
        <v>2119773</v>
      </c>
      <c r="AM24" s="108">
        <v>2154806</v>
      </c>
      <c r="AN24" s="108">
        <v>2186249</v>
      </c>
      <c r="AO24" s="108">
        <v>2224902</v>
      </c>
      <c r="AP24" s="108">
        <v>2262106</v>
      </c>
      <c r="AQ24" s="108">
        <v>2306295</v>
      </c>
      <c r="AR24" s="108">
        <v>2351152</v>
      </c>
      <c r="AS24" s="108">
        <v>2397380</v>
      </c>
      <c r="AT24" s="108">
        <v>2453692</v>
      </c>
      <c r="AU24" s="108">
        <v>2499807</v>
      </c>
      <c r="AV24" s="108">
        <v>2556014</v>
      </c>
      <c r="AW24" s="108">
        <v>2605576</v>
      </c>
      <c r="AX24" s="108">
        <v>2657363</v>
      </c>
      <c r="AY24" s="108">
        <v>2708333</v>
      </c>
      <c r="AZ24" s="108">
        <v>2824555</v>
      </c>
      <c r="BA24" s="108">
        <v>2862396</v>
      </c>
      <c r="BB24" s="108">
        <v>2896312</v>
      </c>
      <c r="BC24" s="108">
        <v>4194504</v>
      </c>
      <c r="BD24" s="108">
        <v>4231841</v>
      </c>
      <c r="BE24" s="108">
        <v>4277108</v>
      </c>
      <c r="BF24" s="108">
        <v>4315395</v>
      </c>
      <c r="BG24" s="108">
        <v>4352147</v>
      </c>
      <c r="BH24" s="108">
        <v>4396133</v>
      </c>
      <c r="BI24" s="108">
        <v>4441168</v>
      </c>
      <c r="BJ24" s="108">
        <v>4484729</v>
      </c>
      <c r="BK24" s="108">
        <v>4529128</v>
      </c>
      <c r="BL24" s="108">
        <v>4578980</v>
      </c>
      <c r="BM24" s="108">
        <v>4627960</v>
      </c>
      <c r="BN24" s="108">
        <v>4670069</v>
      </c>
      <c r="BO24" s="108">
        <v>4660024</v>
      </c>
      <c r="BP24" s="108">
        <v>4708431</v>
      </c>
      <c r="BQ24" s="108">
        <v>4755358</v>
      </c>
      <c r="BR24" s="108">
        <v>4798973</v>
      </c>
      <c r="BS24" s="108">
        <v>4842393</v>
      </c>
      <c r="BT24" s="108">
        <v>4890100</v>
      </c>
      <c r="BU24" s="108">
        <v>4937059</v>
      </c>
    </row>
    <row r="25" spans="1:73">
      <c r="A25" s="137"/>
      <c r="B25" s="105" t="s">
        <v>118</v>
      </c>
      <c r="C25" s="109">
        <v>0.56357620140478937</v>
      </c>
      <c r="D25" s="110">
        <v>0.56239338796444138</v>
      </c>
      <c r="E25" s="110">
        <v>0.56697092171176533</v>
      </c>
      <c r="F25" s="110">
        <v>0.55431068668104733</v>
      </c>
      <c r="G25" s="110">
        <v>0.55307397719126472</v>
      </c>
      <c r="H25" s="110">
        <v>0.5494770290282015</v>
      </c>
      <c r="I25" s="110">
        <v>0.54469549543343609</v>
      </c>
      <c r="J25" s="110">
        <v>0.54619080486012461</v>
      </c>
      <c r="K25" s="110">
        <v>0.54969207712352863</v>
      </c>
      <c r="L25" s="110">
        <v>0.55379750854483079</v>
      </c>
      <c r="M25" s="110">
        <v>0.57312425193031313</v>
      </c>
      <c r="N25" s="111">
        <v>0.57171790858484894</v>
      </c>
      <c r="O25" s="111">
        <v>0.5538710312556292</v>
      </c>
      <c r="P25" s="111">
        <v>0.57625928754239086</v>
      </c>
      <c r="Q25" s="111">
        <v>0.57583331196187648</v>
      </c>
      <c r="R25" s="111">
        <v>0.57317857420544172</v>
      </c>
      <c r="S25" s="111">
        <v>0.57141727492996708</v>
      </c>
      <c r="T25" s="111">
        <v>0.57050607541962151</v>
      </c>
      <c r="U25" s="111">
        <v>0.59672734278473405</v>
      </c>
      <c r="V25" s="111">
        <v>0.60197256584540404</v>
      </c>
      <c r="W25" s="111">
        <v>0.60324409035201609</v>
      </c>
      <c r="X25" s="111">
        <v>0.59700353682642959</v>
      </c>
      <c r="Y25" s="111">
        <v>0.60080127497235714</v>
      </c>
      <c r="Z25" s="111">
        <v>0.6030298652303806</v>
      </c>
      <c r="AA25" s="111">
        <v>0.6058799729538481</v>
      </c>
      <c r="AB25" s="111">
        <v>0.60771201620756909</v>
      </c>
      <c r="AC25" s="111">
        <v>0.6107063849072647</v>
      </c>
      <c r="AD25" s="111">
        <v>0.61052401043765292</v>
      </c>
      <c r="AE25" s="111">
        <v>0.60930853430057208</v>
      </c>
      <c r="AF25" s="111">
        <v>0.61687051513548363</v>
      </c>
      <c r="AG25" s="111">
        <v>0.61504300105290022</v>
      </c>
      <c r="AH25" s="111">
        <v>0.61916925605604034</v>
      </c>
      <c r="AI25" s="111">
        <v>0.61260590901221612</v>
      </c>
      <c r="AJ25" s="111">
        <v>0.61461266341097143</v>
      </c>
      <c r="AK25" s="111">
        <v>0.62151481049880952</v>
      </c>
      <c r="AL25" s="111">
        <v>0.62251130331411175</v>
      </c>
      <c r="AM25" s="111">
        <v>0.62170915298855522</v>
      </c>
      <c r="AN25" s="111">
        <v>0.62559239943159417</v>
      </c>
      <c r="AO25" s="111">
        <v>0.630071092141124</v>
      </c>
      <c r="AP25" s="111">
        <v>0.63080064705624816</v>
      </c>
      <c r="AQ25" s="111">
        <v>0.62252328292871351</v>
      </c>
      <c r="AR25" s="111">
        <v>0.62539287348250294</v>
      </c>
      <c r="AS25" s="111">
        <v>0.63338250054226597</v>
      </c>
      <c r="AT25" s="111">
        <v>0.63239777916495488</v>
      </c>
      <c r="AU25" s="111">
        <v>0.64428264542259828</v>
      </c>
      <c r="AV25" s="111">
        <v>0.64088979890061426</v>
      </c>
      <c r="AW25" s="111">
        <v>0.64765878984427061</v>
      </c>
      <c r="AX25" s="111">
        <v>0.64978841358358874</v>
      </c>
      <c r="AY25" s="111">
        <v>0.64540653586796626</v>
      </c>
      <c r="AZ25" s="111">
        <v>0.6622817877344378</v>
      </c>
      <c r="BA25" s="111">
        <v>0.6609547327117401</v>
      </c>
      <c r="BB25" s="111">
        <v>0.65706269712876841</v>
      </c>
      <c r="BC25" s="111">
        <v>0.93503491915728565</v>
      </c>
      <c r="BD25" s="111">
        <v>0.92744060606751288</v>
      </c>
      <c r="BE25" s="111">
        <v>0.92025206997698028</v>
      </c>
      <c r="BF25" s="111">
        <v>0.91278720023554738</v>
      </c>
      <c r="BG25" s="111">
        <v>0.90408617777448175</v>
      </c>
      <c r="BH25" s="111">
        <v>0.89578883986017477</v>
      </c>
      <c r="BI25" s="111">
        <v>0.8877128676318472</v>
      </c>
      <c r="BJ25" s="111">
        <v>0.87945105603255558</v>
      </c>
      <c r="BK25" s="111">
        <v>0.87278627553945398</v>
      </c>
      <c r="BL25" s="111">
        <v>0.86549155371817099</v>
      </c>
      <c r="BM25" s="111">
        <v>0.86789291669112401</v>
      </c>
      <c r="BN25" s="111">
        <v>0.84901376781834503</v>
      </c>
      <c r="BO25" s="111">
        <v>0.84718975334724589</v>
      </c>
      <c r="BP25" s="111">
        <v>0.8417710113306881</v>
      </c>
      <c r="BQ25" s="111">
        <v>0.83520231274786338</v>
      </c>
      <c r="BR25" s="111">
        <v>0.84303937871565682</v>
      </c>
      <c r="BS25" s="111">
        <v>0.85377676519271362</v>
      </c>
      <c r="BT25" s="111">
        <v>0.86594260706435344</v>
      </c>
      <c r="BU25" s="111">
        <v>0.8773707341978747</v>
      </c>
    </row>
    <row r="26" spans="1:73">
      <c r="A26" s="137"/>
      <c r="B26" s="105" t="s">
        <v>119</v>
      </c>
      <c r="C26" s="106">
        <v>242503</v>
      </c>
      <c r="D26" s="107">
        <v>236703</v>
      </c>
      <c r="E26" s="107">
        <v>234944</v>
      </c>
      <c r="F26" s="107">
        <v>252663</v>
      </c>
      <c r="G26" s="107">
        <v>249920</v>
      </c>
      <c r="H26" s="107">
        <v>246562</v>
      </c>
      <c r="I26" s="107">
        <v>245300</v>
      </c>
      <c r="J26" s="107">
        <v>263092</v>
      </c>
      <c r="K26" s="107">
        <v>286542</v>
      </c>
      <c r="L26" s="107">
        <v>266023</v>
      </c>
      <c r="M26" s="107">
        <v>282088</v>
      </c>
      <c r="N26" s="108">
        <v>278028</v>
      </c>
      <c r="O26" s="108">
        <v>277563</v>
      </c>
      <c r="P26" s="108">
        <v>245220</v>
      </c>
      <c r="Q26" s="108">
        <v>286548</v>
      </c>
      <c r="R26" s="108">
        <v>282087</v>
      </c>
      <c r="S26" s="108">
        <v>279661</v>
      </c>
      <c r="T26" s="108">
        <v>272586</v>
      </c>
      <c r="U26" s="108">
        <v>271450</v>
      </c>
      <c r="V26" s="108">
        <v>284764</v>
      </c>
      <c r="W26" s="108">
        <v>290926</v>
      </c>
      <c r="X26" s="108">
        <v>274212</v>
      </c>
      <c r="Y26" s="108">
        <v>304758</v>
      </c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</row>
    <row r="27" spans="1:73">
      <c r="A27" s="137"/>
      <c r="B27" s="105" t="s">
        <v>120</v>
      </c>
      <c r="C27" s="109">
        <v>0.10798327148306175</v>
      </c>
      <c r="D27" s="110">
        <v>0.10411712698433645</v>
      </c>
      <c r="E27" s="110">
        <v>0.10223526503956359</v>
      </c>
      <c r="F27" s="110">
        <v>0.10796715130092335</v>
      </c>
      <c r="G27" s="110">
        <v>0.10569922328495694</v>
      </c>
      <c r="H27" s="110">
        <v>0.10273664946902883</v>
      </c>
      <c r="I27" s="110">
        <v>0.10058167617538689</v>
      </c>
      <c r="J27" s="110">
        <v>0.10687919115463504</v>
      </c>
      <c r="K27" s="110">
        <v>0.11494637424423307</v>
      </c>
      <c r="L27" s="110">
        <v>0.10557926253307996</v>
      </c>
      <c r="M27" s="110">
        <v>0.11033802971156779</v>
      </c>
      <c r="N27" s="111">
        <v>0.10697317936902953</v>
      </c>
      <c r="O27" s="111">
        <v>0.10570611078761169</v>
      </c>
      <c r="P27" s="111">
        <v>9.6228631883298166E-2</v>
      </c>
      <c r="Q27" s="111">
        <v>0.11134451332529767</v>
      </c>
      <c r="R27" s="111">
        <v>0.10804399941321859</v>
      </c>
      <c r="S27" s="111">
        <v>0.10581019460894332</v>
      </c>
      <c r="T27" s="111">
        <v>0.10200014369063407</v>
      </c>
      <c r="U27" s="111">
        <v>0.10095949644103362</v>
      </c>
      <c r="V27" s="111">
        <v>0.10511934658294939</v>
      </c>
      <c r="W27" s="111">
        <v>0.10583218167604423</v>
      </c>
      <c r="X27" s="111">
        <v>9.7227092622304168E-2</v>
      </c>
      <c r="Y27" s="111">
        <v>0.10684063616801533</v>
      </c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</row>
    <row r="28" spans="1:73">
      <c r="C28"/>
    </row>
    <row r="29" spans="1:73" s="97" customFormat="1" ht="12">
      <c r="D29" s="91">
        <v>44197</v>
      </c>
      <c r="E29" s="91">
        <v>44228</v>
      </c>
      <c r="F29" s="91">
        <v>44256</v>
      </c>
      <c r="G29" s="91">
        <v>44287</v>
      </c>
      <c r="H29" s="91">
        <v>44317</v>
      </c>
      <c r="I29" s="91">
        <v>44348</v>
      </c>
      <c r="J29" s="91">
        <v>44378</v>
      </c>
      <c r="K29" s="91">
        <v>44409</v>
      </c>
      <c r="L29" s="91">
        <v>44440</v>
      </c>
      <c r="M29" s="91">
        <v>44470</v>
      </c>
      <c r="N29" s="91">
        <v>44501</v>
      </c>
      <c r="O29" s="91">
        <v>44531</v>
      </c>
      <c r="P29" s="91">
        <v>44562</v>
      </c>
      <c r="Q29" s="91">
        <v>44593</v>
      </c>
    </row>
    <row r="30" spans="1:73" s="97" customFormat="1" ht="12">
      <c r="C30" s="97" t="s">
        <v>140</v>
      </c>
      <c r="D30" s="114">
        <f>+Y7</f>
        <v>0.15969196098769486</v>
      </c>
      <c r="E30" s="114">
        <f>+X7</f>
        <v>0.14246292090623661</v>
      </c>
      <c r="F30" s="114">
        <f>+W7</f>
        <v>0.15048079940902048</v>
      </c>
      <c r="G30" s="114">
        <f>+V7</f>
        <v>0.13841901873232645</v>
      </c>
      <c r="H30" s="114">
        <f>+U7</f>
        <v>0.13912389044214282</v>
      </c>
      <c r="I30" s="114">
        <f>+T7</f>
        <v>0.13299380456250148</v>
      </c>
      <c r="J30" s="114">
        <f>+S7</f>
        <v>0.13775935184578303</v>
      </c>
      <c r="K30" s="114">
        <f>+R7</f>
        <v>0.14022578600687388</v>
      </c>
      <c r="L30" s="114">
        <f>+Q7</f>
        <v>0.1463344156626539</v>
      </c>
      <c r="M30" s="114">
        <f>+P7</f>
        <v>0.12339158272095123</v>
      </c>
      <c r="N30" s="114">
        <f>+O7</f>
        <v>0.14368058719417845</v>
      </c>
      <c r="O30" s="114">
        <f>+N7</f>
        <v>0.14423060853774247</v>
      </c>
      <c r="P30" s="114">
        <f>+M7</f>
        <v>0.1428213478024872</v>
      </c>
      <c r="Q30" s="114">
        <f>+L7</f>
        <v>0.13460746157950779</v>
      </c>
    </row>
    <row r="31" spans="1:73" s="97" customFormat="1" ht="12"/>
    <row r="32" spans="1:73" s="97" customFormat="1" ht="12"/>
    <row r="33" spans="3:18" s="97" customFormat="1" ht="12"/>
    <row r="34" spans="3:18" s="97" customFormat="1">
      <c r="G34"/>
      <c r="H34"/>
      <c r="I34"/>
      <c r="J34"/>
      <c r="K34"/>
      <c r="L34"/>
      <c r="M34"/>
      <c r="N34"/>
      <c r="O34"/>
      <c r="P34"/>
      <c r="Q34"/>
      <c r="R34"/>
    </row>
    <row r="35" spans="3:18" s="97" customFormat="1" ht="12">
      <c r="C35" s="97" t="s">
        <v>138</v>
      </c>
      <c r="D35" s="114">
        <f>+Y12</f>
        <v>0.12473154473745479</v>
      </c>
      <c r="E35" s="114">
        <f>+X12</f>
        <v>0.11644904409176667</v>
      </c>
      <c r="F35" s="114">
        <f>+W12</f>
        <v>0.12796658262910166</v>
      </c>
      <c r="G35" s="114">
        <f>+V12</f>
        <v>0.12150582514045508</v>
      </c>
      <c r="H35" s="114">
        <f>+U12</f>
        <v>0.12186909032377083</v>
      </c>
      <c r="I35" s="114">
        <f>+T12</f>
        <v>0.11622369173684209</v>
      </c>
      <c r="J35" s="114">
        <f>+S12</f>
        <v>0.12238771529674908</v>
      </c>
      <c r="K35" s="114">
        <f>+R12</f>
        <v>0.12439211719783229</v>
      </c>
      <c r="L35" s="114">
        <f>+Q12</f>
        <v>0.12783776805280617</v>
      </c>
      <c r="M35" s="114">
        <f>+P12</f>
        <v>8.6799753248070391E-2</v>
      </c>
      <c r="N35" s="114">
        <f>+O12</f>
        <v>0.1271939982756459</v>
      </c>
      <c r="O35" s="114">
        <f>+N12</f>
        <v>0.12930064260437546</v>
      </c>
      <c r="P35" s="114">
        <f>+M12</f>
        <v>0.1324697948200764</v>
      </c>
      <c r="Q35" s="114">
        <f>+L12</f>
        <v>0.12696803598486761</v>
      </c>
    </row>
  </sheetData>
  <mergeCells count="6">
    <mergeCell ref="A23:A27"/>
    <mergeCell ref="D1:BL1"/>
    <mergeCell ref="A3:A7"/>
    <mergeCell ref="A8:A12"/>
    <mergeCell ref="A13:A17"/>
    <mergeCell ref="A18:A22"/>
  </mergeCells>
  <hyperlinks>
    <hyperlink ref="A1" r:id="rId1" location="1" display="https://tableau-azure.web.att.com/t/DE/views/OverallIDMDashboard/AccountsandRegisteredUsers?%3AshowAppBanner=false&amp;%3Adisplay_count=n&amp;%3AshowVizHome=n&amp;%3Aorigin=viz_share_link&amp;%3AisGuestRedirectFromVizportal=y&amp;%3Aembed=y - 1" xr:uid="{4A3844BF-6073-49C8-840A-8E8DB2B80D22}"/>
  </hyperlinks>
  <pageMargins left="0.7" right="0.7" top="0.75" bottom="0.75" header="0.3" footer="0.3"/>
  <pageSetup orientation="portrait" horizontalDpi="90" verticalDpi="9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8FD1-3349-44E8-B562-93B403A1C4F8}">
  <sheetPr>
    <tabColor rgb="FF92D050"/>
  </sheetPr>
  <dimension ref="A1:BU35"/>
  <sheetViews>
    <sheetView workbookViewId="0">
      <selection activeCell="AC38" sqref="AC38"/>
    </sheetView>
  </sheetViews>
  <sheetFormatPr defaultColWidth="8.85546875" defaultRowHeight="15"/>
  <cols>
    <col min="1" max="2" width="8.85546875" style="129"/>
    <col min="3" max="3" width="12.42578125" style="129" customWidth="1"/>
    <col min="4" max="4" width="14.28515625" style="129" customWidth="1"/>
    <col min="5" max="17" width="10.140625" style="129" bestFit="1" customWidth="1"/>
    <col min="18" max="16384" width="8.85546875" style="129"/>
  </cols>
  <sheetData>
    <row r="1" spans="1:73">
      <c r="A1" s="96" t="s">
        <v>41</v>
      </c>
      <c r="D1" s="136" t="s">
        <v>43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</row>
    <row r="2" spans="1:73">
      <c r="A2" s="100" t="s">
        <v>44</v>
      </c>
      <c r="C2" s="101" t="s">
        <v>45</v>
      </c>
      <c r="D2" s="102" t="s">
        <v>46</v>
      </c>
      <c r="E2" s="102" t="s">
        <v>47</v>
      </c>
      <c r="F2" s="102" t="s">
        <v>48</v>
      </c>
      <c r="G2" s="102" t="s">
        <v>49</v>
      </c>
      <c r="H2" s="102" t="s">
        <v>50</v>
      </c>
      <c r="I2" s="102" t="s">
        <v>51</v>
      </c>
      <c r="J2" s="102" t="s">
        <v>52</v>
      </c>
      <c r="K2" s="102" t="s">
        <v>53</v>
      </c>
      <c r="L2" s="102" t="s">
        <v>139</v>
      </c>
      <c r="M2" s="102" t="s">
        <v>54</v>
      </c>
      <c r="N2" s="104" t="s">
        <v>55</v>
      </c>
      <c r="O2" s="104" t="s">
        <v>56</v>
      </c>
      <c r="P2" s="104" t="s">
        <v>57</v>
      </c>
      <c r="Q2" s="104" t="s">
        <v>58</v>
      </c>
      <c r="R2" s="104" t="s">
        <v>59</v>
      </c>
      <c r="S2" s="104" t="s">
        <v>60</v>
      </c>
      <c r="T2" s="104" t="s">
        <v>61</v>
      </c>
      <c r="U2" s="104" t="s">
        <v>62</v>
      </c>
      <c r="V2" s="104" t="s">
        <v>63</v>
      </c>
      <c r="W2" s="104" t="s">
        <v>64</v>
      </c>
      <c r="X2" s="104" t="s">
        <v>65</v>
      </c>
      <c r="Y2" s="104" t="s">
        <v>66</v>
      </c>
      <c r="Z2" s="104" t="s">
        <v>67</v>
      </c>
      <c r="AA2" s="104" t="s">
        <v>68</v>
      </c>
      <c r="AB2" s="104" t="s">
        <v>69</v>
      </c>
      <c r="AC2" s="104" t="s">
        <v>70</v>
      </c>
      <c r="AD2" s="104" t="s">
        <v>71</v>
      </c>
      <c r="AE2" s="104" t="s">
        <v>72</v>
      </c>
      <c r="AF2" s="104" t="s">
        <v>73</v>
      </c>
      <c r="AG2" s="104" t="s">
        <v>74</v>
      </c>
      <c r="AH2" s="104" t="s">
        <v>75</v>
      </c>
      <c r="AI2" s="104" t="s">
        <v>76</v>
      </c>
      <c r="AJ2" s="104" t="s">
        <v>77</v>
      </c>
      <c r="AK2" s="104" t="s">
        <v>78</v>
      </c>
      <c r="AL2" s="104" t="s">
        <v>79</v>
      </c>
      <c r="AM2" s="104" t="s">
        <v>80</v>
      </c>
      <c r="AN2" s="104" t="s">
        <v>81</v>
      </c>
      <c r="AO2" s="104" t="s">
        <v>82</v>
      </c>
      <c r="AP2" s="104" t="s">
        <v>83</v>
      </c>
      <c r="AQ2" s="104" t="s">
        <v>84</v>
      </c>
      <c r="AR2" s="104" t="s">
        <v>85</v>
      </c>
      <c r="AS2" s="104" t="s">
        <v>86</v>
      </c>
      <c r="AT2" s="104" t="s">
        <v>87</v>
      </c>
      <c r="AU2" s="104" t="s">
        <v>88</v>
      </c>
      <c r="AV2" s="104" t="s">
        <v>89</v>
      </c>
      <c r="AW2" s="104" t="s">
        <v>90</v>
      </c>
      <c r="AX2" s="104" t="s">
        <v>91</v>
      </c>
      <c r="AY2" s="104" t="s">
        <v>92</v>
      </c>
      <c r="AZ2" s="104" t="s">
        <v>93</v>
      </c>
      <c r="BA2" s="104" t="s">
        <v>94</v>
      </c>
      <c r="BB2" s="104" t="s">
        <v>95</v>
      </c>
      <c r="BC2" s="104" t="s">
        <v>96</v>
      </c>
      <c r="BD2" s="104" t="s">
        <v>97</v>
      </c>
      <c r="BE2" s="104" t="s">
        <v>98</v>
      </c>
      <c r="BF2" s="104" t="s">
        <v>99</v>
      </c>
      <c r="BG2" s="104" t="s">
        <v>100</v>
      </c>
      <c r="BH2" s="104" t="s">
        <v>101</v>
      </c>
      <c r="BI2" s="104" t="s">
        <v>102</v>
      </c>
      <c r="BJ2" s="104" t="s">
        <v>103</v>
      </c>
      <c r="BK2" s="104" t="s">
        <v>104</v>
      </c>
      <c r="BL2" s="104" t="s">
        <v>105</v>
      </c>
      <c r="BM2" s="104" t="s">
        <v>106</v>
      </c>
      <c r="BN2" s="104" t="s">
        <v>107</v>
      </c>
      <c r="BO2" s="104" t="s">
        <v>108</v>
      </c>
      <c r="BP2" s="104" t="s">
        <v>109</v>
      </c>
      <c r="BQ2" s="104" t="s">
        <v>110</v>
      </c>
      <c r="BR2" s="104" t="s">
        <v>111</v>
      </c>
      <c r="BS2" s="104" t="s">
        <v>112</v>
      </c>
      <c r="BT2" s="104" t="s">
        <v>113</v>
      </c>
      <c r="BU2" s="104" t="s">
        <v>114</v>
      </c>
    </row>
    <row r="3" spans="1:73">
      <c r="A3" s="137" t="s">
        <v>115</v>
      </c>
      <c r="B3" s="105" t="s">
        <v>116</v>
      </c>
      <c r="C3" s="106">
        <v>24278525</v>
      </c>
      <c r="D3" s="107">
        <v>24254431</v>
      </c>
      <c r="E3" s="107">
        <v>24233209</v>
      </c>
      <c r="F3" s="107">
        <v>24205243</v>
      </c>
      <c r="G3" s="107">
        <v>24171419</v>
      </c>
      <c r="H3" s="107">
        <v>24146163</v>
      </c>
      <c r="I3" s="107">
        <v>24102222</v>
      </c>
      <c r="J3" s="107">
        <v>24065110</v>
      </c>
      <c r="K3" s="130">
        <v>24008045</v>
      </c>
      <c r="L3" s="130">
        <v>23946726</v>
      </c>
      <c r="M3" s="130">
        <v>23905936</v>
      </c>
      <c r="N3" s="131">
        <v>23874953</v>
      </c>
      <c r="O3" s="131">
        <v>23814950</v>
      </c>
      <c r="P3" s="131">
        <v>23755729</v>
      </c>
      <c r="Q3" s="131">
        <v>23695499</v>
      </c>
      <c r="R3" s="131">
        <v>23716173</v>
      </c>
      <c r="S3" s="131">
        <v>23663751</v>
      </c>
      <c r="T3" s="131">
        <v>23565406</v>
      </c>
      <c r="U3" s="131">
        <v>23673957</v>
      </c>
      <c r="V3" s="131">
        <v>23614739</v>
      </c>
      <c r="W3" s="131">
        <v>23545994</v>
      </c>
      <c r="X3" s="131">
        <v>23484595</v>
      </c>
      <c r="Y3" s="131">
        <v>23451575</v>
      </c>
      <c r="Z3" s="108">
        <v>23416336</v>
      </c>
      <c r="AA3" s="108">
        <v>23380945</v>
      </c>
      <c r="AB3" s="108">
        <v>23328582</v>
      </c>
      <c r="AC3" s="108">
        <v>23293316</v>
      </c>
      <c r="AD3" s="108">
        <v>23322420</v>
      </c>
      <c r="AE3" s="108">
        <v>23550018</v>
      </c>
      <c r="AF3" s="108">
        <v>23277525</v>
      </c>
      <c r="AG3" s="108">
        <v>23267936</v>
      </c>
      <c r="AH3" s="108">
        <v>23254837</v>
      </c>
      <c r="AI3" s="108">
        <v>23246106</v>
      </c>
      <c r="AJ3" s="108">
        <v>23240269</v>
      </c>
      <c r="AK3" s="108">
        <v>23274102</v>
      </c>
      <c r="AL3" s="108">
        <v>23334390</v>
      </c>
      <c r="AM3" s="108">
        <v>23397563</v>
      </c>
      <c r="AN3" s="108">
        <v>23432758</v>
      </c>
      <c r="AO3" s="108">
        <v>23481472</v>
      </c>
      <c r="AP3" s="108">
        <v>23847079</v>
      </c>
      <c r="AQ3" s="108">
        <v>23894231</v>
      </c>
      <c r="AR3" s="108">
        <v>23661564</v>
      </c>
      <c r="AS3" s="108">
        <v>23716059</v>
      </c>
      <c r="AT3" s="108">
        <v>23778559</v>
      </c>
      <c r="AU3" s="108">
        <v>23815755</v>
      </c>
      <c r="AV3" s="108">
        <v>23835670</v>
      </c>
      <c r="AW3" s="108">
        <v>23874055</v>
      </c>
      <c r="AX3" s="108">
        <v>23928791</v>
      </c>
      <c r="AY3" s="108">
        <v>23995399</v>
      </c>
      <c r="AZ3" s="108">
        <v>24036830</v>
      </c>
      <c r="BA3" s="108">
        <v>24115599</v>
      </c>
      <c r="BB3" s="108">
        <v>24383475</v>
      </c>
      <c r="BC3" s="108">
        <v>24394752</v>
      </c>
      <c r="BD3" s="108">
        <v>24159051</v>
      </c>
      <c r="BE3" s="108">
        <v>24173968</v>
      </c>
      <c r="BF3" s="108">
        <v>24186434</v>
      </c>
      <c r="BG3" s="108">
        <v>24216260</v>
      </c>
      <c r="BH3" s="108">
        <v>24248102</v>
      </c>
      <c r="BI3" s="108">
        <v>24294231</v>
      </c>
      <c r="BJ3" s="108">
        <v>24363028</v>
      </c>
      <c r="BK3" s="108">
        <v>24390884</v>
      </c>
      <c r="BL3" s="108">
        <v>24439051</v>
      </c>
      <c r="BM3" s="108">
        <v>24485443</v>
      </c>
      <c r="BN3" s="108">
        <v>24840583</v>
      </c>
      <c r="BO3" s="108">
        <v>24844412</v>
      </c>
      <c r="BP3" s="108">
        <v>24574398</v>
      </c>
      <c r="BQ3" s="108">
        <v>24591931</v>
      </c>
      <c r="BR3" s="108">
        <v>24426752</v>
      </c>
      <c r="BS3" s="108">
        <v>24271589</v>
      </c>
      <c r="BT3" s="108">
        <v>24100977</v>
      </c>
      <c r="BU3" s="108">
        <v>23958368</v>
      </c>
    </row>
    <row r="4" spans="1:73">
      <c r="A4" s="137"/>
      <c r="B4" s="105" t="s">
        <v>117</v>
      </c>
      <c r="C4" s="106">
        <v>23130186</v>
      </c>
      <c r="D4" s="107">
        <v>23090194</v>
      </c>
      <c r="E4" s="107">
        <v>23051341</v>
      </c>
      <c r="F4" s="107">
        <v>23005157</v>
      </c>
      <c r="G4" s="107">
        <v>22935423</v>
      </c>
      <c r="H4" s="107">
        <v>22898549</v>
      </c>
      <c r="I4" s="107">
        <v>22847856</v>
      </c>
      <c r="J4" s="107">
        <v>22790725</v>
      </c>
      <c r="K4" s="107">
        <v>22716258</v>
      </c>
      <c r="L4" s="107">
        <v>22613993</v>
      </c>
      <c r="M4" s="107">
        <v>22565835</v>
      </c>
      <c r="N4" s="108">
        <v>22526904</v>
      </c>
      <c r="O4" s="108">
        <v>22429164</v>
      </c>
      <c r="P4" s="108">
        <v>22368298</v>
      </c>
      <c r="Q4" s="108">
        <v>22265038</v>
      </c>
      <c r="R4" s="108">
        <v>22217555</v>
      </c>
      <c r="S4" s="108">
        <v>22089899</v>
      </c>
      <c r="T4" s="108">
        <v>21918904</v>
      </c>
      <c r="U4" s="108">
        <v>22065890</v>
      </c>
      <c r="V4" s="108">
        <v>21979976</v>
      </c>
      <c r="W4" s="108">
        <v>21881281</v>
      </c>
      <c r="X4" s="108">
        <v>21784597</v>
      </c>
      <c r="Y4" s="108">
        <v>21720391</v>
      </c>
      <c r="Z4" s="108">
        <v>21645454</v>
      </c>
      <c r="AA4" s="108">
        <v>21568675</v>
      </c>
      <c r="AB4" s="108">
        <v>21475843</v>
      </c>
      <c r="AC4" s="108">
        <v>21401098</v>
      </c>
      <c r="AD4" s="108">
        <v>21373264</v>
      </c>
      <c r="AE4" s="108">
        <v>21541065</v>
      </c>
      <c r="AF4" s="108">
        <v>21229111</v>
      </c>
      <c r="AG4" s="108">
        <v>21166920</v>
      </c>
      <c r="AH4" s="108">
        <v>21098392</v>
      </c>
      <c r="AI4" s="108">
        <v>21048282</v>
      </c>
      <c r="AJ4" s="108">
        <v>21000968</v>
      </c>
      <c r="AK4" s="108">
        <v>20982427</v>
      </c>
      <c r="AL4" s="108">
        <v>20978032</v>
      </c>
      <c r="AM4" s="108">
        <v>20973060</v>
      </c>
      <c r="AN4" s="108">
        <v>20951503</v>
      </c>
      <c r="AO4" s="108">
        <v>20913524</v>
      </c>
      <c r="AP4" s="108">
        <v>21131033</v>
      </c>
      <c r="AQ4" s="108">
        <v>20719743</v>
      </c>
      <c r="AR4" s="108">
        <v>20736554</v>
      </c>
      <c r="AS4" s="108">
        <v>20779332</v>
      </c>
      <c r="AT4" s="108">
        <v>20823604</v>
      </c>
      <c r="AU4" s="108">
        <v>20823328</v>
      </c>
      <c r="AV4" s="108">
        <v>20839442</v>
      </c>
      <c r="AW4" s="108">
        <v>20861512</v>
      </c>
      <c r="AX4" s="108">
        <v>20884796</v>
      </c>
      <c r="AY4" s="108">
        <v>20945897</v>
      </c>
      <c r="AZ4" s="108">
        <v>20967339</v>
      </c>
      <c r="BA4" s="108">
        <v>20979675</v>
      </c>
      <c r="BB4" s="108">
        <v>21002991</v>
      </c>
      <c r="BC4" s="108">
        <v>21023810</v>
      </c>
      <c r="BD4" s="108">
        <v>21055366</v>
      </c>
      <c r="BE4" s="108">
        <v>21065554</v>
      </c>
      <c r="BF4" s="108">
        <v>21080392</v>
      </c>
      <c r="BG4" s="108">
        <v>21097296</v>
      </c>
      <c r="BH4" s="108">
        <v>21103676</v>
      </c>
      <c r="BI4" s="108">
        <v>21129558</v>
      </c>
      <c r="BJ4" s="108">
        <v>21164945</v>
      </c>
      <c r="BK4" s="108">
        <v>21178259</v>
      </c>
      <c r="BL4" s="108">
        <v>21208152</v>
      </c>
      <c r="BM4" s="108">
        <v>21236159</v>
      </c>
      <c r="BN4" s="108">
        <v>21257776</v>
      </c>
      <c r="BO4" s="108">
        <v>21261906</v>
      </c>
      <c r="BP4" s="108">
        <v>21260346</v>
      </c>
      <c r="BQ4" s="108">
        <v>21255623</v>
      </c>
      <c r="BR4" s="108">
        <v>21116544</v>
      </c>
      <c r="BS4" s="108">
        <v>20972989</v>
      </c>
      <c r="BT4" s="108">
        <v>20818687</v>
      </c>
      <c r="BU4" s="108">
        <v>20682125</v>
      </c>
    </row>
    <row r="5" spans="1:73">
      <c r="A5" s="137"/>
      <c r="B5" s="105" t="s">
        <v>118</v>
      </c>
      <c r="C5" s="109">
        <v>0.95270145117959182</v>
      </c>
      <c r="D5" s="110">
        <v>0.95199899762645435</v>
      </c>
      <c r="E5" s="110">
        <v>0.95122940589502614</v>
      </c>
      <c r="F5" s="110">
        <v>0.95042041098286023</v>
      </c>
      <c r="G5" s="110">
        <v>0.94886539346324683</v>
      </c>
      <c r="H5" s="110">
        <v>0.94833075549104839</v>
      </c>
      <c r="I5" s="110">
        <v>0.94795641663245822</v>
      </c>
      <c r="J5" s="110">
        <v>0.94704428942980112</v>
      </c>
      <c r="K5" s="110">
        <v>0.94619357802769866</v>
      </c>
      <c r="L5" s="110">
        <v>0.94434592018967434</v>
      </c>
      <c r="M5" s="110">
        <v>0.9439427512898888</v>
      </c>
      <c r="N5" s="111">
        <v>0.94353710350759645</v>
      </c>
      <c r="O5" s="111">
        <v>0.9418102494441517</v>
      </c>
      <c r="P5" s="111">
        <v>0.94159594092018817</v>
      </c>
      <c r="Q5" s="111">
        <v>0.93963153086584084</v>
      </c>
      <c r="R5" s="111">
        <v>0.93681029397112259</v>
      </c>
      <c r="S5" s="111">
        <v>0.93349101754831687</v>
      </c>
      <c r="T5" s="111">
        <v>0.93013054814332496</v>
      </c>
      <c r="U5" s="111">
        <v>0.93207443098760379</v>
      </c>
      <c r="V5" s="111">
        <v>0.93077361557965976</v>
      </c>
      <c r="W5" s="111">
        <v>0.9292995233074467</v>
      </c>
      <c r="X5" s="111">
        <v>0.92761220706595116</v>
      </c>
      <c r="Y5" s="111">
        <v>0.9261804804154945</v>
      </c>
      <c r="Z5" s="111">
        <v>0.92437407799409776</v>
      </c>
      <c r="AA5" s="111">
        <v>0.92248944599972327</v>
      </c>
      <c r="AB5" s="111">
        <v>0.92058072796709201</v>
      </c>
      <c r="AC5" s="111">
        <v>0.91876562358060143</v>
      </c>
      <c r="AD5" s="111">
        <v>0.91642565394157205</v>
      </c>
      <c r="AE5" s="111">
        <v>0.91469420532926982</v>
      </c>
      <c r="AF5" s="111">
        <v>0.91200035227112852</v>
      </c>
      <c r="AG5" s="111">
        <v>0.90970337893313791</v>
      </c>
      <c r="AH5" s="111">
        <v>0.90726896946213809</v>
      </c>
      <c r="AI5" s="111">
        <v>0.90545410057065046</v>
      </c>
      <c r="AJ5" s="111">
        <v>0.90364565057314961</v>
      </c>
      <c r="AK5" s="111">
        <v>0.90153540617807726</v>
      </c>
      <c r="AL5" s="111">
        <v>0.89901780162241229</v>
      </c>
      <c r="AM5" s="111">
        <v>0.89637796893633748</v>
      </c>
      <c r="AN5" s="111">
        <v>0.89411169611362007</v>
      </c>
      <c r="AO5" s="111">
        <v>0.89063939432757877</v>
      </c>
      <c r="AP5" s="111">
        <v>0.88610571550503103</v>
      </c>
      <c r="AQ5" s="111">
        <v>0.86714416546822537</v>
      </c>
      <c r="AR5" s="111">
        <v>0.87638137529708515</v>
      </c>
      <c r="AS5" s="111">
        <v>0.87617137400442457</v>
      </c>
      <c r="AT5" s="111">
        <v>0.87573027448803775</v>
      </c>
      <c r="AU5" s="111">
        <v>0.87435094961297677</v>
      </c>
      <c r="AV5" s="111">
        <v>0.8742964640809342</v>
      </c>
      <c r="AW5" s="111">
        <v>0.87381519394170781</v>
      </c>
      <c r="AX5" s="111">
        <v>0.87278943595604142</v>
      </c>
      <c r="AY5" s="111">
        <v>0.87291305303987654</v>
      </c>
      <c r="AZ5" s="111">
        <v>0.87230050718002328</v>
      </c>
      <c r="BA5" s="111">
        <v>0.86996284023465476</v>
      </c>
      <c r="BB5" s="111">
        <v>0.8613616804003531</v>
      </c>
      <c r="BC5" s="111">
        <v>0.86181691865529109</v>
      </c>
      <c r="BD5" s="111">
        <v>0.87153117065732422</v>
      </c>
      <c r="BE5" s="111">
        <v>0.87141482110011892</v>
      </c>
      <c r="BF5" s="111">
        <v>0.87157916706530614</v>
      </c>
      <c r="BG5" s="111">
        <v>0.8712037284039732</v>
      </c>
      <c r="BH5" s="111">
        <v>0.87032279887308295</v>
      </c>
      <c r="BI5" s="111">
        <v>0.86973561748054506</v>
      </c>
      <c r="BJ5" s="111">
        <v>0.86873212147521239</v>
      </c>
      <c r="BK5" s="111">
        <v>0.86828583170663265</v>
      </c>
      <c r="BL5" s="111">
        <v>0.86779768985301431</v>
      </c>
      <c r="BM5" s="111">
        <v>0.86729731620538786</v>
      </c>
      <c r="BN5" s="111">
        <v>0.85576799868183451</v>
      </c>
      <c r="BO5" s="111">
        <v>0.85580234299769298</v>
      </c>
      <c r="BP5" s="111">
        <v>0.86514208811951365</v>
      </c>
      <c r="BQ5" s="111">
        <v>0.864333223771651</v>
      </c>
      <c r="BR5" s="111">
        <v>0.86448431621199573</v>
      </c>
      <c r="BS5" s="111">
        <v>0.86409624849860467</v>
      </c>
      <c r="BT5" s="111">
        <v>0.8638109152172545</v>
      </c>
      <c r="BU5" s="111">
        <v>0.86325266395440625</v>
      </c>
    </row>
    <row r="6" spans="1:73">
      <c r="A6" s="137"/>
      <c r="B6" s="105" t="s">
        <v>119</v>
      </c>
      <c r="C6" s="106">
        <v>1513600</v>
      </c>
      <c r="D6" s="107">
        <v>1692742</v>
      </c>
      <c r="E6" s="107">
        <v>1782955</v>
      </c>
      <c r="F6" s="107">
        <v>1678121</v>
      </c>
      <c r="G6" s="107">
        <v>1626612</v>
      </c>
      <c r="H6" s="107">
        <v>1624312</v>
      </c>
      <c r="I6" s="107">
        <v>1597323</v>
      </c>
      <c r="J6" s="107">
        <v>1658020</v>
      </c>
      <c r="K6" s="107">
        <v>1787999</v>
      </c>
      <c r="L6" s="107">
        <v>1586019</v>
      </c>
      <c r="M6" s="107">
        <v>1686751</v>
      </c>
      <c r="N6" s="108">
        <v>1823766</v>
      </c>
      <c r="O6" s="108">
        <v>1921045</v>
      </c>
      <c r="P6" s="108">
        <v>1672839</v>
      </c>
      <c r="Q6" s="108">
        <v>1880550</v>
      </c>
      <c r="R6" s="108">
        <v>1710857</v>
      </c>
      <c r="S6" s="108">
        <v>1605606</v>
      </c>
      <c r="T6" s="108">
        <v>1496937</v>
      </c>
      <c r="U6" s="108">
        <v>1446688</v>
      </c>
      <c r="V6" s="108">
        <v>1557161</v>
      </c>
      <c r="W6" s="108">
        <v>1992799</v>
      </c>
      <c r="X6" s="108">
        <v>1718314</v>
      </c>
      <c r="Y6" s="108">
        <v>1989691</v>
      </c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</row>
    <row r="7" spans="1:73">
      <c r="A7" s="137"/>
      <c r="B7" s="105" t="s">
        <v>120</v>
      </c>
      <c r="C7" s="109">
        <v>6.2343161291717679E-2</v>
      </c>
      <c r="D7" s="110">
        <v>6.9791041480214477E-2</v>
      </c>
      <c r="E7" s="110">
        <v>7.3574861670198111E-2</v>
      </c>
      <c r="F7" s="110">
        <v>6.9328822685233937E-2</v>
      </c>
      <c r="G7" s="110">
        <v>6.7294849342523083E-2</v>
      </c>
      <c r="H7" s="110">
        <v>6.726998405502356E-2</v>
      </c>
      <c r="I7" s="110">
        <v>6.6272852353612868E-2</v>
      </c>
      <c r="J7" s="110">
        <v>6.8897254157575014E-2</v>
      </c>
      <c r="K7" s="110">
        <v>7.4474993694821884E-2</v>
      </c>
      <c r="L7" s="110">
        <v>6.6231141576514468E-2</v>
      </c>
      <c r="M7" s="110">
        <v>7.0557831326913956E-2</v>
      </c>
      <c r="N7" s="111">
        <v>7.6388255088921012E-2</v>
      </c>
      <c r="O7" s="111">
        <v>8.066550633110714E-2</v>
      </c>
      <c r="P7" s="111">
        <v>7.0418339929707058E-2</v>
      </c>
      <c r="Q7" s="111">
        <v>7.9363173571487144E-2</v>
      </c>
      <c r="R7" s="111">
        <v>7.2138831168080952E-2</v>
      </c>
      <c r="S7" s="111">
        <v>6.7850866077825103E-2</v>
      </c>
      <c r="T7" s="111">
        <v>6.3522648410980057E-2</v>
      </c>
      <c r="U7" s="111">
        <v>6.1108837867704158E-2</v>
      </c>
      <c r="V7" s="111">
        <v>6.5940216404678453E-2</v>
      </c>
      <c r="W7" s="111">
        <v>8.4634311891865766E-2</v>
      </c>
      <c r="X7" s="111">
        <v>7.3167708448878932E-2</v>
      </c>
      <c r="Y7" s="111">
        <v>8.484253189817742E-2</v>
      </c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</row>
    <row r="8" spans="1:73">
      <c r="A8" s="137" t="s">
        <v>5</v>
      </c>
      <c r="B8" s="105" t="s">
        <v>116</v>
      </c>
      <c r="C8" s="106">
        <v>13698281</v>
      </c>
      <c r="D8" s="107">
        <v>13709178</v>
      </c>
      <c r="E8" s="107">
        <v>13722088</v>
      </c>
      <c r="F8" s="107">
        <v>13725630</v>
      </c>
      <c r="G8" s="107">
        <v>13701761</v>
      </c>
      <c r="H8" s="107">
        <v>13738163</v>
      </c>
      <c r="I8" s="107">
        <v>13736373</v>
      </c>
      <c r="J8" s="107">
        <v>13753777</v>
      </c>
      <c r="K8" s="130">
        <v>13759805</v>
      </c>
      <c r="L8" s="130">
        <v>13762007</v>
      </c>
      <c r="M8" s="130">
        <v>13766844</v>
      </c>
      <c r="N8" s="131">
        <v>13746405</v>
      </c>
      <c r="O8" s="131">
        <v>13743117</v>
      </c>
      <c r="P8" s="131">
        <v>13754705</v>
      </c>
      <c r="Q8" s="131">
        <v>13744913</v>
      </c>
      <c r="R8" s="131">
        <v>13742575</v>
      </c>
      <c r="S8" s="131">
        <v>13729074</v>
      </c>
      <c r="T8" s="131">
        <v>13715035</v>
      </c>
      <c r="U8" s="131">
        <v>13692586</v>
      </c>
      <c r="V8" s="131">
        <v>13690142</v>
      </c>
      <c r="W8" s="131">
        <v>13666904</v>
      </c>
      <c r="X8" s="131">
        <v>13628871</v>
      </c>
      <c r="Y8" s="131">
        <v>13624244</v>
      </c>
    </row>
    <row r="9" spans="1:73">
      <c r="A9" s="137"/>
      <c r="B9" s="105" t="s">
        <v>117</v>
      </c>
      <c r="C9" s="106">
        <v>13592896</v>
      </c>
      <c r="D9" s="107">
        <v>13603096</v>
      </c>
      <c r="E9" s="107">
        <v>13614343</v>
      </c>
      <c r="F9" s="107">
        <v>13616375</v>
      </c>
      <c r="G9" s="107">
        <v>13590406</v>
      </c>
      <c r="H9" s="107">
        <v>13624733</v>
      </c>
      <c r="I9" s="107">
        <v>13621371</v>
      </c>
      <c r="J9" s="107">
        <v>13635798</v>
      </c>
      <c r="K9" s="107">
        <v>13640390</v>
      </c>
      <c r="L9" s="107">
        <v>13641243</v>
      </c>
      <c r="M9" s="107">
        <v>13644842</v>
      </c>
      <c r="N9" s="108">
        <v>13623188</v>
      </c>
      <c r="O9" s="108">
        <v>13618543</v>
      </c>
      <c r="P9" s="108">
        <v>13630023</v>
      </c>
      <c r="Q9" s="108">
        <v>13618628</v>
      </c>
      <c r="R9" s="108">
        <v>13614877</v>
      </c>
      <c r="S9" s="108">
        <v>13599916</v>
      </c>
      <c r="T9" s="108">
        <v>13584081</v>
      </c>
      <c r="U9" s="108">
        <v>13560031</v>
      </c>
      <c r="V9" s="108">
        <v>13555686</v>
      </c>
      <c r="W9" s="108">
        <v>13531062</v>
      </c>
      <c r="X9" s="108">
        <v>13492002</v>
      </c>
      <c r="Y9" s="108">
        <v>13486173</v>
      </c>
    </row>
    <row r="10" spans="1:73">
      <c r="A10" s="137"/>
      <c r="B10" s="105" t="s">
        <v>118</v>
      </c>
      <c r="C10" s="109">
        <v>0.99230669892083545</v>
      </c>
      <c r="D10" s="110">
        <v>0.99226197223495094</v>
      </c>
      <c r="E10" s="110">
        <v>0.99214806084904861</v>
      </c>
      <c r="F10" s="110">
        <v>0.99204007393467553</v>
      </c>
      <c r="G10" s="110">
        <v>0.9918729424633812</v>
      </c>
      <c r="H10" s="110">
        <v>0.99174343760515871</v>
      </c>
      <c r="I10" s="110">
        <v>0.99162792099486519</v>
      </c>
      <c r="J10" s="110">
        <v>0.99142206537157029</v>
      </c>
      <c r="K10" s="110">
        <v>0.99132146131431365</v>
      </c>
      <c r="L10" s="110">
        <v>0.99122482643701604</v>
      </c>
      <c r="M10" s="110">
        <v>0.99113798340418469</v>
      </c>
      <c r="N10" s="111">
        <v>0.99103642006764681</v>
      </c>
      <c r="O10" s="111">
        <v>0.99093553522101285</v>
      </c>
      <c r="P10" s="111">
        <v>0.99093531995051876</v>
      </c>
      <c r="Q10" s="111">
        <v>0.99081223722551026</v>
      </c>
      <c r="R10" s="111">
        <v>0.99070785496895597</v>
      </c>
      <c r="S10" s="111">
        <v>0.99059237352788687</v>
      </c>
      <c r="T10" s="111">
        <v>0.99045179250362836</v>
      </c>
      <c r="U10" s="111">
        <v>0.9903192136240736</v>
      </c>
      <c r="V10" s="111">
        <v>0.99017862634295539</v>
      </c>
      <c r="W10" s="111">
        <v>0.99006051407107276</v>
      </c>
      <c r="X10" s="111">
        <v>0.98995742200509496</v>
      </c>
      <c r="Y10" s="111">
        <v>0.98986578631445532</v>
      </c>
    </row>
    <row r="11" spans="1:73">
      <c r="A11" s="137"/>
      <c r="B11" s="105" t="s">
        <v>119</v>
      </c>
      <c r="C11" s="106">
        <v>908243</v>
      </c>
      <c r="D11" s="107">
        <v>948210</v>
      </c>
      <c r="E11" s="107">
        <v>981885</v>
      </c>
      <c r="F11" s="107">
        <v>1003939</v>
      </c>
      <c r="G11" s="107">
        <v>970223</v>
      </c>
      <c r="H11" s="107">
        <v>956287</v>
      </c>
      <c r="I11" s="107">
        <v>958884</v>
      </c>
      <c r="J11" s="107">
        <v>977622</v>
      </c>
      <c r="K11" s="107">
        <v>1082333</v>
      </c>
      <c r="L11" s="107">
        <v>951899</v>
      </c>
      <c r="M11" s="107">
        <v>1005456</v>
      </c>
      <c r="N11" s="108">
        <v>1018497</v>
      </c>
      <c r="O11" s="108">
        <v>1048867</v>
      </c>
      <c r="P11" s="108">
        <v>599403</v>
      </c>
      <c r="Q11" s="108">
        <v>964932</v>
      </c>
      <c r="R11" s="108">
        <v>898242</v>
      </c>
      <c r="S11" s="108">
        <v>852520</v>
      </c>
      <c r="T11" s="108">
        <v>799825</v>
      </c>
      <c r="U11" s="108">
        <v>752360</v>
      </c>
      <c r="V11" s="108">
        <v>806604</v>
      </c>
      <c r="W11" s="108">
        <v>917326</v>
      </c>
      <c r="X11" s="108">
        <v>783984</v>
      </c>
      <c r="Y11" s="108">
        <v>869406</v>
      </c>
    </row>
    <row r="12" spans="1:73">
      <c r="A12" s="137"/>
      <c r="B12" s="105" t="s">
        <v>120</v>
      </c>
      <c r="C12" s="109">
        <v>6.6303428875491746E-2</v>
      </c>
      <c r="D12" s="110">
        <v>6.9166072539141296E-2</v>
      </c>
      <c r="E12" s="110">
        <v>7.1555072376740331E-2</v>
      </c>
      <c r="F12" s="110">
        <v>7.314338212526493E-2</v>
      </c>
      <c r="G12" s="110">
        <v>7.0810095140325394E-2</v>
      </c>
      <c r="H12" s="110">
        <v>6.960806914286867E-2</v>
      </c>
      <c r="I12" s="110">
        <v>6.9806199933563254E-2</v>
      </c>
      <c r="J12" s="110">
        <v>7.1080256717845583E-2</v>
      </c>
      <c r="K12" s="110">
        <v>7.8659036229074469E-2</v>
      </c>
      <c r="L12" s="110">
        <v>6.9168617629681489E-2</v>
      </c>
      <c r="M12" s="110">
        <v>7.3034604009459242E-2</v>
      </c>
      <c r="N12" s="111">
        <v>7.4091880749912437E-2</v>
      </c>
      <c r="O12" s="111">
        <v>7.631944048791843E-2</v>
      </c>
      <c r="P12" s="111">
        <v>4.3578033843692028E-2</v>
      </c>
      <c r="Q12" s="111">
        <v>7.0202845227176042E-2</v>
      </c>
      <c r="R12" s="111">
        <v>6.5361986381737042E-2</v>
      </c>
      <c r="S12" s="111">
        <v>6.2095957819150803E-2</v>
      </c>
      <c r="T12" s="111">
        <v>5.8317386721944205E-2</v>
      </c>
      <c r="U12" s="111">
        <v>5.4946523615042479E-2</v>
      </c>
      <c r="V12" s="111">
        <v>5.8918599967772434E-2</v>
      </c>
      <c r="W12" s="111">
        <v>6.71202490337241E-2</v>
      </c>
      <c r="X12" s="111">
        <v>5.7523767009020774E-2</v>
      </c>
      <c r="Y12" s="111">
        <v>6.38131554308628E-2</v>
      </c>
    </row>
    <row r="13" spans="1:73">
      <c r="A13" s="137" t="s">
        <v>121</v>
      </c>
      <c r="B13" s="105" t="s">
        <v>116</v>
      </c>
      <c r="C13" s="106">
        <v>1537940</v>
      </c>
      <c r="D13" s="107">
        <v>1573632</v>
      </c>
      <c r="E13" s="107">
        <v>1613022</v>
      </c>
      <c r="F13" s="107">
        <v>1644174</v>
      </c>
      <c r="G13" s="107">
        <v>1686802</v>
      </c>
      <c r="H13" s="107">
        <v>1734399</v>
      </c>
      <c r="I13" s="107">
        <v>1775305</v>
      </c>
      <c r="J13" s="107">
        <v>1811544</v>
      </c>
      <c r="K13" s="107">
        <v>1849515</v>
      </c>
      <c r="L13" s="107">
        <v>1892437</v>
      </c>
      <c r="M13" s="107">
        <v>1929148</v>
      </c>
      <c r="N13" s="108">
        <v>1965810</v>
      </c>
      <c r="O13" s="108">
        <v>2001816</v>
      </c>
      <c r="P13" s="108">
        <v>2039390</v>
      </c>
      <c r="Q13" s="108">
        <v>2080416</v>
      </c>
      <c r="R13" s="108">
        <v>2080416</v>
      </c>
      <c r="S13" s="108">
        <v>2171198</v>
      </c>
      <c r="T13" s="108">
        <v>2217252</v>
      </c>
      <c r="U13" s="108">
        <v>2267154</v>
      </c>
      <c r="V13" s="108">
        <v>2313064</v>
      </c>
      <c r="W13" s="108">
        <v>2365434</v>
      </c>
      <c r="X13" s="108">
        <v>2425348</v>
      </c>
      <c r="Y13" s="108">
        <v>2482313</v>
      </c>
    </row>
    <row r="14" spans="1:73">
      <c r="A14" s="137"/>
      <c r="B14" s="105" t="s">
        <v>117</v>
      </c>
      <c r="C14" s="106">
        <v>1513854</v>
      </c>
      <c r="D14" s="107">
        <v>1549133</v>
      </c>
      <c r="E14" s="107">
        <v>1587951</v>
      </c>
      <c r="F14" s="107">
        <v>1618630</v>
      </c>
      <c r="G14" s="107">
        <v>1660627</v>
      </c>
      <c r="H14" s="107">
        <v>1707571</v>
      </c>
      <c r="I14" s="107">
        <v>1747894</v>
      </c>
      <c r="J14" s="107">
        <v>1783439</v>
      </c>
      <c r="K14" s="107">
        <v>1820793</v>
      </c>
      <c r="L14" s="107">
        <v>1863041</v>
      </c>
      <c r="M14" s="107">
        <v>1899268</v>
      </c>
      <c r="N14" s="108">
        <v>1935369</v>
      </c>
      <c r="O14" s="108">
        <v>1970809</v>
      </c>
      <c r="P14" s="108">
        <v>2007868</v>
      </c>
      <c r="Q14" s="108">
        <v>2048242</v>
      </c>
      <c r="R14" s="108">
        <v>2092093</v>
      </c>
      <c r="S14" s="108">
        <v>2137692</v>
      </c>
      <c r="T14" s="108">
        <v>2183037</v>
      </c>
      <c r="U14" s="108">
        <v>2232157</v>
      </c>
      <c r="V14" s="108">
        <v>2277280</v>
      </c>
      <c r="W14" s="108">
        <v>2328962</v>
      </c>
      <c r="X14" s="108">
        <v>2388027</v>
      </c>
      <c r="Y14" s="108">
        <v>2444250</v>
      </c>
    </row>
    <row r="15" spans="1:73">
      <c r="A15" s="137"/>
      <c r="B15" s="105" t="s">
        <v>118</v>
      </c>
      <c r="C15" s="109">
        <v>0.98433879085009823</v>
      </c>
      <c r="D15" s="110">
        <v>0.98443155706035468</v>
      </c>
      <c r="E15" s="110">
        <v>0.98445712457734613</v>
      </c>
      <c r="F15" s="110">
        <v>0.98446393143304789</v>
      </c>
      <c r="G15" s="110">
        <v>0.98448247037885894</v>
      </c>
      <c r="H15" s="110">
        <v>0.98453181764980258</v>
      </c>
      <c r="I15" s="110">
        <v>0.98455983619716048</v>
      </c>
      <c r="J15" s="110">
        <v>0.98448561006522617</v>
      </c>
      <c r="K15" s="110">
        <v>0.98447052335341967</v>
      </c>
      <c r="L15" s="110">
        <v>0.98446658990497438</v>
      </c>
      <c r="M15" s="110">
        <v>0.98451129721514363</v>
      </c>
      <c r="N15" s="111">
        <v>0.98451478016695404</v>
      </c>
      <c r="O15" s="111">
        <v>0.98451056440751794</v>
      </c>
      <c r="P15" s="111">
        <v>0.98454341739441698</v>
      </c>
      <c r="Q15" s="111">
        <v>0.98453482380446988</v>
      </c>
      <c r="R15" s="111">
        <v>1.0056128197437435</v>
      </c>
      <c r="S15" s="111">
        <v>0.98456796662487711</v>
      </c>
      <c r="T15" s="111">
        <v>0.98456873643591258</v>
      </c>
      <c r="U15" s="111">
        <v>0.98456346591365207</v>
      </c>
      <c r="V15" s="111">
        <v>0.9845296109402939</v>
      </c>
      <c r="W15" s="111">
        <v>0.98458126500253229</v>
      </c>
      <c r="X15" s="111">
        <v>0.98461210514944664</v>
      </c>
      <c r="Y15" s="111">
        <v>0.98466631726136067</v>
      </c>
    </row>
    <row r="16" spans="1:73">
      <c r="A16" s="137"/>
      <c r="B16" s="105" t="s">
        <v>119</v>
      </c>
      <c r="C16" s="106">
        <v>80130</v>
      </c>
      <c r="D16" s="107">
        <v>84155</v>
      </c>
      <c r="E16" s="107">
        <v>88564</v>
      </c>
      <c r="F16" s="107">
        <v>93386</v>
      </c>
      <c r="G16" s="107">
        <v>90315</v>
      </c>
      <c r="H16" s="107">
        <v>90794</v>
      </c>
      <c r="I16" s="107">
        <v>93446</v>
      </c>
      <c r="J16" s="107">
        <v>98611</v>
      </c>
      <c r="K16" s="107">
        <v>110711</v>
      </c>
      <c r="L16" s="107">
        <v>100597</v>
      </c>
      <c r="M16" s="107">
        <v>110973</v>
      </c>
      <c r="N16" s="108">
        <v>111204</v>
      </c>
      <c r="O16" s="108">
        <v>119910</v>
      </c>
      <c r="P16" s="108">
        <v>96229</v>
      </c>
      <c r="Q16" s="108">
        <v>115234</v>
      </c>
      <c r="R16" s="108">
        <v>102879</v>
      </c>
      <c r="S16" s="108">
        <v>101056</v>
      </c>
      <c r="T16" s="108">
        <v>96656</v>
      </c>
      <c r="U16" s="108">
        <v>94424</v>
      </c>
      <c r="V16" s="108">
        <v>106870</v>
      </c>
      <c r="W16" s="108">
        <v>126793</v>
      </c>
      <c r="X16" s="108">
        <v>113826</v>
      </c>
      <c r="Y16" s="108">
        <v>124324</v>
      </c>
    </row>
    <row r="17" spans="1:73">
      <c r="A17" s="137"/>
      <c r="B17" s="105" t="s">
        <v>120</v>
      </c>
      <c r="C17" s="109">
        <v>5.210216263313263E-2</v>
      </c>
      <c r="D17" s="110">
        <v>5.3478195664551816E-2</v>
      </c>
      <c r="E17" s="110">
        <v>5.490563674890981E-2</v>
      </c>
      <c r="F17" s="110">
        <v>5.6798124772682208E-2</v>
      </c>
      <c r="G17" s="110">
        <v>5.3542146618275291E-2</v>
      </c>
      <c r="H17" s="110">
        <v>5.2348969297145581E-2</v>
      </c>
      <c r="I17" s="110">
        <v>5.2636589205798438E-2</v>
      </c>
      <c r="J17" s="110">
        <v>5.4434780496637122E-2</v>
      </c>
      <c r="K17" s="110">
        <v>5.9859476673614437E-2</v>
      </c>
      <c r="L17" s="110">
        <v>5.3157383838933606E-2</v>
      </c>
      <c r="M17" s="110">
        <v>5.7524357903074308E-2</v>
      </c>
      <c r="N17" s="111">
        <v>5.65690478733957E-2</v>
      </c>
      <c r="O17" s="111">
        <v>5.9900610245896727E-2</v>
      </c>
      <c r="P17" s="111">
        <v>4.7185187727702894E-2</v>
      </c>
      <c r="Q17" s="111">
        <v>5.538988356174919E-2</v>
      </c>
      <c r="R17" s="111">
        <v>4.9451167458815927E-2</v>
      </c>
      <c r="S17" s="111">
        <v>4.6543889594592477E-2</v>
      </c>
      <c r="T17" s="111">
        <v>4.3592699431548601E-2</v>
      </c>
      <c r="U17" s="111">
        <v>4.16486925899167E-2</v>
      </c>
      <c r="V17" s="111">
        <v>4.6202785569270891E-2</v>
      </c>
      <c r="W17" s="111">
        <v>5.3602425601390696E-2</v>
      </c>
      <c r="X17" s="111">
        <v>4.6931821742694245E-2</v>
      </c>
      <c r="Y17" s="111">
        <v>5.0083933814954039E-2</v>
      </c>
    </row>
    <row r="18" spans="1:73">
      <c r="A18" s="137" t="s">
        <v>122</v>
      </c>
      <c r="B18" s="105" t="s">
        <v>116</v>
      </c>
      <c r="C18" s="106">
        <v>92286</v>
      </c>
      <c r="D18" s="107">
        <v>93260</v>
      </c>
      <c r="E18" s="107">
        <v>94048</v>
      </c>
      <c r="F18" s="107">
        <v>94875</v>
      </c>
      <c r="G18" s="107">
        <v>95631</v>
      </c>
      <c r="H18" s="107">
        <v>96528</v>
      </c>
      <c r="I18" s="107">
        <v>97440</v>
      </c>
      <c r="J18" s="107">
        <v>98260</v>
      </c>
      <c r="K18" s="107">
        <v>98834</v>
      </c>
      <c r="L18" s="107">
        <v>99314</v>
      </c>
      <c r="M18" s="107">
        <v>99766</v>
      </c>
      <c r="N18" s="108">
        <v>99974</v>
      </c>
      <c r="O18" s="108">
        <v>100084</v>
      </c>
      <c r="P18" s="108">
        <v>100269</v>
      </c>
      <c r="Q18" s="108">
        <v>100495</v>
      </c>
      <c r="R18" s="108">
        <v>100745</v>
      </c>
      <c r="S18" s="108">
        <v>100828</v>
      </c>
      <c r="T18" s="108">
        <v>100741</v>
      </c>
      <c r="U18" s="108">
        <v>100314</v>
      </c>
      <c r="V18" s="108">
        <v>99789</v>
      </c>
      <c r="W18" s="108">
        <v>99070</v>
      </c>
      <c r="X18" s="108">
        <v>97938</v>
      </c>
      <c r="Y18" s="108">
        <v>96883</v>
      </c>
      <c r="Z18" s="108">
        <v>94876</v>
      </c>
      <c r="AA18" s="108">
        <v>92856</v>
      </c>
      <c r="AB18" s="108">
        <v>90211</v>
      </c>
      <c r="AC18" s="108">
        <v>86264</v>
      </c>
      <c r="AD18" s="108">
        <v>79361</v>
      </c>
      <c r="AE18" s="108">
        <v>73225</v>
      </c>
      <c r="AF18" s="108">
        <v>69775</v>
      </c>
      <c r="AG18" s="108">
        <v>68134</v>
      </c>
      <c r="AH18" s="108">
        <v>65110</v>
      </c>
      <c r="AI18" s="108">
        <v>57179</v>
      </c>
      <c r="AJ18" s="108">
        <v>51210</v>
      </c>
      <c r="AK18" s="108">
        <v>47773</v>
      </c>
      <c r="AL18" s="108">
        <v>43340</v>
      </c>
      <c r="AM18" s="108">
        <v>39109</v>
      </c>
      <c r="AN18" s="108">
        <v>35721</v>
      </c>
      <c r="AO18" s="108">
        <v>32633</v>
      </c>
      <c r="AP18" s="108">
        <v>29995</v>
      </c>
      <c r="AQ18" s="108">
        <v>27671</v>
      </c>
      <c r="AR18" s="108">
        <v>25788</v>
      </c>
      <c r="AS18" s="108">
        <v>24037</v>
      </c>
      <c r="AT18" s="108">
        <v>21954</v>
      </c>
      <c r="AU18" s="108">
        <v>20214</v>
      </c>
      <c r="AV18" s="108">
        <v>18145</v>
      </c>
      <c r="AW18" s="108">
        <v>16310</v>
      </c>
      <c r="AX18" s="108">
        <v>14361</v>
      </c>
      <c r="AY18" s="108">
        <v>12880</v>
      </c>
      <c r="AZ18" s="108">
        <v>11379</v>
      </c>
      <c r="BA18" s="108">
        <v>9692</v>
      </c>
      <c r="BB18" s="108">
        <v>7823</v>
      </c>
      <c r="BC18" s="108">
        <v>5915</v>
      </c>
      <c r="BD18" s="108">
        <v>4741</v>
      </c>
      <c r="BE18" s="108">
        <v>4096</v>
      </c>
      <c r="BF18" s="108">
        <v>3438</v>
      </c>
      <c r="BG18" s="108">
        <v>2784</v>
      </c>
      <c r="BH18" s="108">
        <v>2126</v>
      </c>
      <c r="BI18" s="108">
        <v>1396</v>
      </c>
      <c r="BJ18" s="108">
        <v>868</v>
      </c>
      <c r="BK18" s="108">
        <v>548</v>
      </c>
      <c r="BL18" s="108">
        <v>309</v>
      </c>
      <c r="BM18" s="108">
        <v>146</v>
      </c>
      <c r="BN18" s="108">
        <v>92</v>
      </c>
      <c r="BO18" s="108">
        <v>38</v>
      </c>
      <c r="BP18" s="108">
        <v>29</v>
      </c>
      <c r="BQ18" s="108">
        <v>17</v>
      </c>
      <c r="BR18" s="108">
        <v>5</v>
      </c>
      <c r="BS18" s="108">
        <v>0</v>
      </c>
      <c r="BT18" s="108">
        <v>0</v>
      </c>
      <c r="BU18" s="108">
        <v>0</v>
      </c>
    </row>
    <row r="19" spans="1:73">
      <c r="A19" s="137"/>
      <c r="B19" s="105" t="s">
        <v>117</v>
      </c>
      <c r="C19" s="106">
        <v>92217</v>
      </c>
      <c r="D19" s="107">
        <v>93191</v>
      </c>
      <c r="E19" s="107">
        <v>93976</v>
      </c>
      <c r="F19" s="107">
        <v>94799</v>
      </c>
      <c r="G19" s="107">
        <v>95556</v>
      </c>
      <c r="H19" s="107">
        <v>96431</v>
      </c>
      <c r="I19" s="107">
        <v>97341</v>
      </c>
      <c r="J19" s="107">
        <v>98157</v>
      </c>
      <c r="K19" s="107">
        <v>98730</v>
      </c>
      <c r="L19" s="107">
        <v>99207</v>
      </c>
      <c r="M19" s="107">
        <v>99656</v>
      </c>
      <c r="N19" s="108">
        <v>99863</v>
      </c>
      <c r="O19" s="108">
        <v>99969</v>
      </c>
      <c r="P19" s="108">
        <v>100155</v>
      </c>
      <c r="Q19" s="108">
        <v>100378</v>
      </c>
      <c r="R19" s="108">
        <v>100628</v>
      </c>
      <c r="S19" s="108">
        <v>100712</v>
      </c>
      <c r="T19" s="108">
        <v>100624</v>
      </c>
      <c r="U19" s="108">
        <v>100187</v>
      </c>
      <c r="V19" s="108">
        <v>99530</v>
      </c>
      <c r="W19" s="108">
        <v>98802</v>
      </c>
      <c r="X19" s="108">
        <v>97656</v>
      </c>
      <c r="Y19" s="108">
        <v>96589</v>
      </c>
      <c r="Z19" s="108">
        <v>94568</v>
      </c>
      <c r="AA19" s="108">
        <v>92538</v>
      </c>
      <c r="AB19" s="108">
        <v>89880</v>
      </c>
      <c r="AC19" s="108">
        <v>85914</v>
      </c>
      <c r="AD19" s="108">
        <v>79017</v>
      </c>
      <c r="AE19" s="108">
        <v>72779</v>
      </c>
      <c r="AF19" s="108">
        <v>69352</v>
      </c>
      <c r="AG19" s="108">
        <v>67469</v>
      </c>
      <c r="AH19" s="108">
        <v>64464</v>
      </c>
      <c r="AI19" s="108">
        <v>56575</v>
      </c>
      <c r="AJ19" s="108">
        <v>50643</v>
      </c>
      <c r="AK19" s="108">
        <v>47228</v>
      </c>
      <c r="AL19" s="108">
        <v>42807</v>
      </c>
      <c r="AM19" s="108">
        <v>38569</v>
      </c>
      <c r="AN19" s="108">
        <v>35532</v>
      </c>
      <c r="AO19" s="108">
        <v>32485</v>
      </c>
      <c r="AP19" s="108">
        <v>29888</v>
      </c>
      <c r="AQ19" s="108">
        <v>27588</v>
      </c>
      <c r="AR19" s="108">
        <v>25728</v>
      </c>
      <c r="AS19" s="108">
        <v>23983</v>
      </c>
      <c r="AT19" s="108">
        <v>21911</v>
      </c>
      <c r="AU19" s="108">
        <v>20166</v>
      </c>
      <c r="AV19" s="108">
        <v>18083</v>
      </c>
      <c r="AW19" s="108">
        <v>16274</v>
      </c>
      <c r="AX19" s="108">
        <v>14312</v>
      </c>
      <c r="AY19" s="108">
        <v>12836</v>
      </c>
      <c r="AZ19" s="108">
        <v>11340</v>
      </c>
      <c r="BA19" s="108">
        <v>9671</v>
      </c>
      <c r="BB19" s="108">
        <v>7805</v>
      </c>
      <c r="BC19" s="108">
        <v>5897</v>
      </c>
      <c r="BD19" s="108">
        <v>4724</v>
      </c>
      <c r="BE19" s="108">
        <v>4093</v>
      </c>
      <c r="BF19" s="108">
        <v>3437</v>
      </c>
      <c r="BG19" s="108">
        <v>2782</v>
      </c>
      <c r="BH19" s="108">
        <v>2124</v>
      </c>
      <c r="BI19" s="108">
        <v>1395</v>
      </c>
      <c r="BJ19" s="108">
        <v>866</v>
      </c>
      <c r="BK19" s="108">
        <v>547</v>
      </c>
      <c r="BL19" s="108">
        <v>308</v>
      </c>
      <c r="BM19" s="108">
        <v>146</v>
      </c>
      <c r="BN19" s="108">
        <v>92</v>
      </c>
      <c r="BO19" s="108">
        <v>37</v>
      </c>
      <c r="BP19" s="108">
        <v>29</v>
      </c>
      <c r="BQ19" s="108">
        <v>17</v>
      </c>
      <c r="BR19" s="108">
        <v>5</v>
      </c>
      <c r="BS19" s="108">
        <v>0</v>
      </c>
      <c r="BT19" s="108">
        <v>0</v>
      </c>
      <c r="BU19" s="108">
        <v>0</v>
      </c>
    </row>
    <row r="20" spans="1:73">
      <c r="A20" s="137"/>
      <c r="B20" s="105" t="s">
        <v>118</v>
      </c>
      <c r="C20" s="109">
        <v>0.99925232429620958</v>
      </c>
      <c r="D20" s="110">
        <v>0.99926013296161265</v>
      </c>
      <c r="E20" s="110">
        <v>0.99923443348077579</v>
      </c>
      <c r="F20" s="110">
        <v>0.99919894598155468</v>
      </c>
      <c r="G20" s="110">
        <v>0.99921573548326381</v>
      </c>
      <c r="H20" s="110">
        <v>0.99899511022708432</v>
      </c>
      <c r="I20" s="110">
        <v>0.99898399014778327</v>
      </c>
      <c r="J20" s="110">
        <v>0.99895176063504987</v>
      </c>
      <c r="K20" s="110">
        <v>0.99894773053807395</v>
      </c>
      <c r="L20" s="110">
        <v>0.99892260909841513</v>
      </c>
      <c r="M20" s="110">
        <v>0.99889741996271275</v>
      </c>
      <c r="N20" s="111">
        <v>0.99888971132494453</v>
      </c>
      <c r="O20" s="111">
        <v>0.99885096518924099</v>
      </c>
      <c r="P20" s="111">
        <v>0.99886305837297673</v>
      </c>
      <c r="Q20" s="111">
        <v>0.99883576297328225</v>
      </c>
      <c r="R20" s="111">
        <v>0.99883865204228495</v>
      </c>
      <c r="S20" s="111">
        <v>0.99884952592533816</v>
      </c>
      <c r="T20" s="111">
        <v>0.99883860593005824</v>
      </c>
      <c r="U20" s="111">
        <v>0.99873397531750308</v>
      </c>
      <c r="V20" s="111">
        <v>0.99740452354467923</v>
      </c>
      <c r="W20" s="111">
        <v>0.99729484203088725</v>
      </c>
      <c r="X20" s="111">
        <v>0.99712062733566131</v>
      </c>
      <c r="Y20" s="111">
        <v>0.99696541188856658</v>
      </c>
      <c r="Z20" s="111">
        <v>0.99675365740545552</v>
      </c>
      <c r="AA20" s="111">
        <v>0.99657534246575341</v>
      </c>
      <c r="AB20" s="111">
        <v>0.99633082440057197</v>
      </c>
      <c r="AC20" s="111">
        <v>0.99594268756375781</v>
      </c>
      <c r="AD20" s="111">
        <v>0.99566537720038806</v>
      </c>
      <c r="AE20" s="111">
        <v>0.99390918402185047</v>
      </c>
      <c r="AF20" s="111">
        <v>0.99393765675385171</v>
      </c>
      <c r="AG20" s="111">
        <v>0.99023982152816503</v>
      </c>
      <c r="AH20" s="111">
        <v>0.99007832898172321</v>
      </c>
      <c r="AI20" s="111">
        <v>0.98943668129907836</v>
      </c>
      <c r="AJ20" s="111">
        <v>0.98892794376098414</v>
      </c>
      <c r="AK20" s="111">
        <v>0.98859188244405838</v>
      </c>
      <c r="AL20" s="111">
        <v>0.98770189201661285</v>
      </c>
      <c r="AM20" s="111">
        <v>0.98619243652356237</v>
      </c>
      <c r="AN20" s="111">
        <v>0.99470899470899465</v>
      </c>
      <c r="AO20" s="111">
        <v>0.99546471363343858</v>
      </c>
      <c r="AP20" s="111">
        <v>0.99643273878979832</v>
      </c>
      <c r="AQ20" s="111">
        <v>0.99700046980593404</v>
      </c>
      <c r="AR20" s="111">
        <v>0.99767333643555145</v>
      </c>
      <c r="AS20" s="111">
        <v>0.99775346341057536</v>
      </c>
      <c r="AT20" s="111">
        <v>0.99804135920561177</v>
      </c>
      <c r="AU20" s="111">
        <v>0.99762540813297718</v>
      </c>
      <c r="AV20" s="111">
        <v>0.99658308073849544</v>
      </c>
      <c r="AW20" s="111">
        <v>0.99779276517473947</v>
      </c>
      <c r="AX20" s="111">
        <v>0.99658798133834692</v>
      </c>
      <c r="AY20" s="111">
        <v>0.99658385093167701</v>
      </c>
      <c r="AZ20" s="111">
        <v>0.99657263379910366</v>
      </c>
      <c r="BA20" s="111">
        <v>0.99783326454808086</v>
      </c>
      <c r="BB20" s="111">
        <v>0.99769909241978783</v>
      </c>
      <c r="BC20" s="111">
        <v>0.99695688926458159</v>
      </c>
      <c r="BD20" s="111">
        <v>0.99641425859523303</v>
      </c>
      <c r="BE20" s="111">
        <v>0.999267578125</v>
      </c>
      <c r="BF20" s="111">
        <v>0.99970913321698662</v>
      </c>
      <c r="BG20" s="111">
        <v>0.99928160919540232</v>
      </c>
      <c r="BH20" s="111">
        <v>0.99905926622765762</v>
      </c>
      <c r="BI20" s="111">
        <v>0.99928366762177645</v>
      </c>
      <c r="BJ20" s="111">
        <v>0.99769585253456217</v>
      </c>
      <c r="BK20" s="111">
        <v>0.99817518248175185</v>
      </c>
      <c r="BL20" s="111">
        <v>0.99676375404530748</v>
      </c>
      <c r="BM20" s="111">
        <v>1</v>
      </c>
      <c r="BN20" s="111">
        <v>1</v>
      </c>
      <c r="BO20" s="111">
        <v>0.97368421052631582</v>
      </c>
      <c r="BP20" s="111">
        <v>1</v>
      </c>
      <c r="BQ20" s="111">
        <v>1</v>
      </c>
      <c r="BR20" s="111">
        <v>1</v>
      </c>
      <c r="BS20" s="111"/>
      <c r="BT20" s="111"/>
      <c r="BU20" s="111"/>
    </row>
    <row r="21" spans="1:73">
      <c r="A21" s="137"/>
      <c r="B21" s="105" t="s">
        <v>119</v>
      </c>
      <c r="C21" s="106">
        <v>6525</v>
      </c>
      <c r="D21" s="107">
        <v>6920</v>
      </c>
      <c r="E21" s="107">
        <v>7122</v>
      </c>
      <c r="F21" s="107">
        <v>7274</v>
      </c>
      <c r="G21" s="107">
        <v>7110</v>
      </c>
      <c r="H21" s="107">
        <v>6846</v>
      </c>
      <c r="I21" s="107">
        <v>6722</v>
      </c>
      <c r="J21" s="107">
        <v>7005</v>
      </c>
      <c r="K21" s="107">
        <v>7772</v>
      </c>
      <c r="L21" s="107">
        <v>6962</v>
      </c>
      <c r="M21" s="107">
        <v>7901</v>
      </c>
      <c r="N21" s="108">
        <v>8101</v>
      </c>
      <c r="O21" s="108">
        <v>8304</v>
      </c>
      <c r="P21" s="108">
        <v>5005</v>
      </c>
      <c r="Q21" s="108">
        <v>7362</v>
      </c>
      <c r="R21" s="108">
        <v>6839</v>
      </c>
      <c r="S21" s="108">
        <v>6338</v>
      </c>
      <c r="T21" s="108">
        <v>6118</v>
      </c>
      <c r="U21" s="108">
        <v>5719</v>
      </c>
      <c r="V21" s="108">
        <v>6333</v>
      </c>
      <c r="W21" s="108">
        <v>7345</v>
      </c>
      <c r="X21" s="108">
        <v>6944</v>
      </c>
      <c r="Y21" s="108">
        <v>7740</v>
      </c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</row>
    <row r="22" spans="1:73">
      <c r="A22" s="137"/>
      <c r="B22" s="105" t="s">
        <v>120</v>
      </c>
      <c r="C22" s="109">
        <v>7.0704115467134773E-2</v>
      </c>
      <c r="D22" s="110">
        <v>7.4201158052755734E-2</v>
      </c>
      <c r="E22" s="110">
        <v>7.572728819326302E-2</v>
      </c>
      <c r="F22" s="110">
        <v>7.6669301712779969E-2</v>
      </c>
      <c r="G22" s="110">
        <v>7.4348276186592219E-2</v>
      </c>
      <c r="H22" s="110">
        <v>7.092242665340627E-2</v>
      </c>
      <c r="I22" s="110">
        <v>6.8986042692939245E-2</v>
      </c>
      <c r="J22" s="110">
        <v>7.1290453897822098E-2</v>
      </c>
      <c r="K22" s="110">
        <v>7.8636906327781933E-2</v>
      </c>
      <c r="L22" s="110">
        <v>7.0100892119942804E-2</v>
      </c>
      <c r="M22" s="110">
        <v>7.9195317041877988E-2</v>
      </c>
      <c r="N22" s="111">
        <v>8.1031068077700205E-2</v>
      </c>
      <c r="O22" s="111">
        <v>8.2970304943847162E-2</v>
      </c>
      <c r="P22" s="111">
        <v>4.9915726695189941E-2</v>
      </c>
      <c r="Q22" s="111">
        <v>7.3257375988855164E-2</v>
      </c>
      <c r="R22" s="111">
        <v>6.7884262246265328E-2</v>
      </c>
      <c r="S22" s="111">
        <v>6.2859523148331806E-2</v>
      </c>
      <c r="T22" s="111">
        <v>6.0729990768406114E-2</v>
      </c>
      <c r="U22" s="111">
        <v>5.7010985505512687E-2</v>
      </c>
      <c r="V22" s="111">
        <v>6.3463908847668588E-2</v>
      </c>
      <c r="W22" s="111">
        <v>7.4139497325123649E-2</v>
      </c>
      <c r="X22" s="111">
        <v>7.0901999223998854E-2</v>
      </c>
      <c r="Y22" s="111">
        <v>7.9890176811205263E-2</v>
      </c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</row>
    <row r="23" spans="1:73">
      <c r="A23" s="137" t="s">
        <v>123</v>
      </c>
      <c r="B23" s="105" t="s">
        <v>116</v>
      </c>
      <c r="C23" s="106">
        <v>2245746</v>
      </c>
      <c r="D23" s="107">
        <v>2273430</v>
      </c>
      <c r="E23" s="107">
        <v>2298072</v>
      </c>
      <c r="F23" s="107">
        <v>2340184</v>
      </c>
      <c r="G23" s="107">
        <v>2364445</v>
      </c>
      <c r="H23" s="107">
        <v>2399942</v>
      </c>
      <c r="I23" s="107">
        <v>2438814</v>
      </c>
      <c r="J23" s="107">
        <v>2461583</v>
      </c>
      <c r="K23" s="107">
        <v>2492832</v>
      </c>
      <c r="L23" s="107">
        <v>2519652</v>
      </c>
      <c r="M23" s="107">
        <v>2556580</v>
      </c>
      <c r="N23" s="108">
        <v>2599044</v>
      </c>
      <c r="O23" s="108">
        <v>2625799</v>
      </c>
      <c r="P23" s="108">
        <v>2548306</v>
      </c>
      <c r="Q23" s="108">
        <v>2573526</v>
      </c>
      <c r="R23" s="108">
        <v>2610853</v>
      </c>
      <c r="S23" s="108">
        <v>2643044</v>
      </c>
      <c r="T23" s="108">
        <v>2672408</v>
      </c>
      <c r="U23" s="108">
        <v>2688702</v>
      </c>
      <c r="V23" s="108">
        <v>2708959</v>
      </c>
      <c r="W23" s="108">
        <v>2748937</v>
      </c>
      <c r="X23" s="108">
        <v>2820325</v>
      </c>
      <c r="Y23" s="108">
        <v>2852454</v>
      </c>
      <c r="Z23" s="108">
        <v>2886333</v>
      </c>
      <c r="AA23" s="108">
        <v>2923891</v>
      </c>
      <c r="AB23" s="108">
        <v>2965528</v>
      </c>
      <c r="AC23" s="108">
        <v>2992009</v>
      </c>
      <c r="AD23" s="108">
        <v>3050111</v>
      </c>
      <c r="AE23" s="108">
        <v>3102164</v>
      </c>
      <c r="AF23" s="108">
        <v>3111298</v>
      </c>
      <c r="AG23" s="108">
        <v>3169341</v>
      </c>
      <c r="AH23" s="108">
        <v>3194125</v>
      </c>
      <c r="AI23" s="108">
        <v>3275099</v>
      </c>
      <c r="AJ23" s="108">
        <v>3313578</v>
      </c>
      <c r="AK23" s="108">
        <v>3352723</v>
      </c>
      <c r="AL23" s="108">
        <v>3405196</v>
      </c>
      <c r="AM23" s="108">
        <v>3465939</v>
      </c>
      <c r="AN23" s="108">
        <v>3494686</v>
      </c>
      <c r="AO23" s="108">
        <v>3531192</v>
      </c>
      <c r="AP23" s="108">
        <v>3586087</v>
      </c>
      <c r="AQ23" s="108">
        <v>3704753</v>
      </c>
      <c r="AR23" s="108">
        <v>3759480</v>
      </c>
      <c r="AS23" s="108">
        <v>3785043</v>
      </c>
      <c r="AT23" s="108">
        <v>3879982</v>
      </c>
      <c r="AU23" s="108">
        <v>3879985</v>
      </c>
      <c r="AV23" s="108">
        <v>3988227</v>
      </c>
      <c r="AW23" s="108">
        <v>4023069</v>
      </c>
      <c r="AX23" s="108">
        <v>4089582</v>
      </c>
      <c r="AY23" s="108">
        <v>4196321</v>
      </c>
      <c r="AZ23" s="108">
        <v>4264884</v>
      </c>
      <c r="BA23" s="108">
        <v>4330699</v>
      </c>
      <c r="BB23" s="108">
        <v>4407969</v>
      </c>
      <c r="BC23" s="108">
        <v>4485933</v>
      </c>
      <c r="BD23" s="108">
        <v>4562924</v>
      </c>
      <c r="BE23" s="108">
        <v>4647757</v>
      </c>
      <c r="BF23" s="108">
        <v>4727712</v>
      </c>
      <c r="BG23" s="108">
        <v>4813863</v>
      </c>
      <c r="BH23" s="108">
        <v>4907555</v>
      </c>
      <c r="BI23" s="108">
        <v>5002933</v>
      </c>
      <c r="BJ23" s="108">
        <v>5099464</v>
      </c>
      <c r="BK23" s="108">
        <v>5189275</v>
      </c>
      <c r="BL23" s="108">
        <v>5290612</v>
      </c>
      <c r="BM23" s="108">
        <v>5332409</v>
      </c>
      <c r="BN23" s="108">
        <v>5500581</v>
      </c>
      <c r="BO23" s="108">
        <v>5500567</v>
      </c>
      <c r="BP23" s="108">
        <v>5593482</v>
      </c>
      <c r="BQ23" s="108">
        <v>5693660</v>
      </c>
      <c r="BR23" s="108">
        <v>5692466</v>
      </c>
      <c r="BS23" s="108">
        <v>5671732</v>
      </c>
      <c r="BT23" s="108">
        <v>5647141</v>
      </c>
      <c r="BU23" s="108">
        <v>5627107</v>
      </c>
    </row>
    <row r="24" spans="1:73">
      <c r="A24" s="137"/>
      <c r="B24" s="105" t="s">
        <v>117</v>
      </c>
      <c r="C24" s="106">
        <v>1265649</v>
      </c>
      <c r="D24" s="107">
        <v>1278562</v>
      </c>
      <c r="E24" s="107">
        <v>1302940</v>
      </c>
      <c r="F24" s="107">
        <v>1297189</v>
      </c>
      <c r="G24" s="107">
        <v>1307713</v>
      </c>
      <c r="H24" s="107">
        <v>1318713</v>
      </c>
      <c r="I24" s="107">
        <v>1328411</v>
      </c>
      <c r="J24" s="107">
        <v>1344494</v>
      </c>
      <c r="K24" s="107">
        <v>1370290</v>
      </c>
      <c r="L24" s="107">
        <v>1395377</v>
      </c>
      <c r="M24" s="107">
        <v>1465238</v>
      </c>
      <c r="N24" s="108">
        <v>1485920</v>
      </c>
      <c r="O24" s="108">
        <v>1454354</v>
      </c>
      <c r="P24" s="108">
        <v>1468485</v>
      </c>
      <c r="Q24" s="108">
        <v>1481922</v>
      </c>
      <c r="R24" s="108">
        <v>1496485</v>
      </c>
      <c r="S24" s="108">
        <v>1510281</v>
      </c>
      <c r="T24" s="108">
        <v>1524625</v>
      </c>
      <c r="U24" s="108">
        <v>1604422</v>
      </c>
      <c r="V24" s="108">
        <v>1630719</v>
      </c>
      <c r="W24" s="108">
        <v>1658280</v>
      </c>
      <c r="X24" s="108">
        <v>1683744</v>
      </c>
      <c r="Y24" s="108">
        <v>1713758</v>
      </c>
      <c r="Z24" s="108">
        <v>1740545</v>
      </c>
      <c r="AA24" s="108">
        <v>1771527</v>
      </c>
      <c r="AB24" s="108">
        <v>1802187</v>
      </c>
      <c r="AC24" s="108">
        <v>1827239</v>
      </c>
      <c r="AD24" s="108">
        <v>1862166</v>
      </c>
      <c r="AE24" s="108">
        <v>1890175</v>
      </c>
      <c r="AF24" s="108">
        <v>1919268</v>
      </c>
      <c r="AG24" s="108">
        <v>1949281</v>
      </c>
      <c r="AH24" s="108">
        <v>1977704</v>
      </c>
      <c r="AI24" s="108">
        <v>2006345</v>
      </c>
      <c r="AJ24" s="108">
        <v>2036567</v>
      </c>
      <c r="AK24" s="108">
        <v>2083767</v>
      </c>
      <c r="AL24" s="108">
        <v>2119773</v>
      </c>
      <c r="AM24" s="108">
        <v>2154806</v>
      </c>
      <c r="AN24" s="108">
        <v>2186249</v>
      </c>
      <c r="AO24" s="108">
        <v>2224902</v>
      </c>
      <c r="AP24" s="108">
        <v>2262106</v>
      </c>
      <c r="AQ24" s="108">
        <v>2306295</v>
      </c>
      <c r="AR24" s="108">
        <v>2351152</v>
      </c>
      <c r="AS24" s="108">
        <v>2397380</v>
      </c>
      <c r="AT24" s="108">
        <v>2453692</v>
      </c>
      <c r="AU24" s="108">
        <v>2499807</v>
      </c>
      <c r="AV24" s="108">
        <v>2556014</v>
      </c>
      <c r="AW24" s="108">
        <v>2605576</v>
      </c>
      <c r="AX24" s="108">
        <v>2657363</v>
      </c>
      <c r="AY24" s="108">
        <v>2708333</v>
      </c>
      <c r="AZ24" s="108">
        <v>2824555</v>
      </c>
      <c r="BA24" s="108">
        <v>2862396</v>
      </c>
      <c r="BB24" s="108">
        <v>2896312</v>
      </c>
      <c r="BC24" s="108">
        <v>4194504</v>
      </c>
      <c r="BD24" s="108">
        <v>4231841</v>
      </c>
      <c r="BE24" s="108">
        <v>4277108</v>
      </c>
      <c r="BF24" s="108">
        <v>4315395</v>
      </c>
      <c r="BG24" s="108">
        <v>4352147</v>
      </c>
      <c r="BH24" s="108">
        <v>4396133</v>
      </c>
      <c r="BI24" s="108">
        <v>4441168</v>
      </c>
      <c r="BJ24" s="108">
        <v>4484729</v>
      </c>
      <c r="BK24" s="108">
        <v>4529128</v>
      </c>
      <c r="BL24" s="108">
        <v>4578980</v>
      </c>
      <c r="BM24" s="108">
        <v>4627960</v>
      </c>
      <c r="BN24" s="108">
        <v>4670069</v>
      </c>
      <c r="BO24" s="108">
        <v>4660024</v>
      </c>
      <c r="BP24" s="108">
        <v>4708431</v>
      </c>
      <c r="BQ24" s="108">
        <v>4755358</v>
      </c>
      <c r="BR24" s="108">
        <v>4798973</v>
      </c>
      <c r="BS24" s="108">
        <v>4842393</v>
      </c>
      <c r="BT24" s="108">
        <v>4890100</v>
      </c>
      <c r="BU24" s="108">
        <v>4937059</v>
      </c>
    </row>
    <row r="25" spans="1:73">
      <c r="A25" s="137"/>
      <c r="B25" s="105" t="s">
        <v>118</v>
      </c>
      <c r="C25" s="109">
        <v>0.56357620140478937</v>
      </c>
      <c r="D25" s="110">
        <v>0.56239338796444138</v>
      </c>
      <c r="E25" s="110">
        <v>0.56697092171176533</v>
      </c>
      <c r="F25" s="110">
        <v>0.55431068668104733</v>
      </c>
      <c r="G25" s="110">
        <v>0.55307397719126472</v>
      </c>
      <c r="H25" s="110">
        <v>0.5494770290282015</v>
      </c>
      <c r="I25" s="110">
        <v>0.54469549543343609</v>
      </c>
      <c r="J25" s="110">
        <v>0.54619080486012461</v>
      </c>
      <c r="K25" s="110">
        <v>0.54969207712352863</v>
      </c>
      <c r="L25" s="110">
        <v>0.55379750854483079</v>
      </c>
      <c r="M25" s="110">
        <v>0.57312425193031313</v>
      </c>
      <c r="N25" s="111">
        <v>0.57171790858484894</v>
      </c>
      <c r="O25" s="111">
        <v>0.5538710312556292</v>
      </c>
      <c r="P25" s="111">
        <v>0.57625928754239086</v>
      </c>
      <c r="Q25" s="111">
        <v>0.57583331196187648</v>
      </c>
      <c r="R25" s="111">
        <v>0.57317857420544172</v>
      </c>
      <c r="S25" s="111">
        <v>0.57141727492996708</v>
      </c>
      <c r="T25" s="111">
        <v>0.57050607541962151</v>
      </c>
      <c r="U25" s="111">
        <v>0.59672734278473405</v>
      </c>
      <c r="V25" s="111">
        <v>0.60197256584540404</v>
      </c>
      <c r="W25" s="111">
        <v>0.60324409035201609</v>
      </c>
      <c r="X25" s="111">
        <v>0.59700353682642959</v>
      </c>
      <c r="Y25" s="111">
        <v>0.60080127497235714</v>
      </c>
      <c r="Z25" s="111">
        <v>0.6030298652303806</v>
      </c>
      <c r="AA25" s="111">
        <v>0.6058799729538481</v>
      </c>
      <c r="AB25" s="111">
        <v>0.60771201620756909</v>
      </c>
      <c r="AC25" s="111">
        <v>0.6107063849072647</v>
      </c>
      <c r="AD25" s="111">
        <v>0.61052401043765292</v>
      </c>
      <c r="AE25" s="111">
        <v>0.60930853430057208</v>
      </c>
      <c r="AF25" s="111">
        <v>0.61687051513548363</v>
      </c>
      <c r="AG25" s="111">
        <v>0.61504300105290022</v>
      </c>
      <c r="AH25" s="111">
        <v>0.61916925605604034</v>
      </c>
      <c r="AI25" s="111">
        <v>0.61260590901221612</v>
      </c>
      <c r="AJ25" s="111">
        <v>0.61461266341097143</v>
      </c>
      <c r="AK25" s="111">
        <v>0.62151481049880952</v>
      </c>
      <c r="AL25" s="111">
        <v>0.62251130331411175</v>
      </c>
      <c r="AM25" s="111">
        <v>0.62170915298855522</v>
      </c>
      <c r="AN25" s="111">
        <v>0.62559239943159417</v>
      </c>
      <c r="AO25" s="111">
        <v>0.630071092141124</v>
      </c>
      <c r="AP25" s="111">
        <v>0.63080064705624816</v>
      </c>
      <c r="AQ25" s="111">
        <v>0.62252328292871351</v>
      </c>
      <c r="AR25" s="111">
        <v>0.62539287348250294</v>
      </c>
      <c r="AS25" s="111">
        <v>0.63338250054226597</v>
      </c>
      <c r="AT25" s="111">
        <v>0.63239777916495488</v>
      </c>
      <c r="AU25" s="111">
        <v>0.64428264542259828</v>
      </c>
      <c r="AV25" s="111">
        <v>0.64088979890061426</v>
      </c>
      <c r="AW25" s="111">
        <v>0.64765878984427061</v>
      </c>
      <c r="AX25" s="111">
        <v>0.64978841358358874</v>
      </c>
      <c r="AY25" s="111">
        <v>0.64540653586796626</v>
      </c>
      <c r="AZ25" s="111">
        <v>0.6622817877344378</v>
      </c>
      <c r="BA25" s="111">
        <v>0.6609547327117401</v>
      </c>
      <c r="BB25" s="111">
        <v>0.65706269712876841</v>
      </c>
      <c r="BC25" s="111">
        <v>0.93503491915728565</v>
      </c>
      <c r="BD25" s="111">
        <v>0.92744060606751288</v>
      </c>
      <c r="BE25" s="111">
        <v>0.92025206997698028</v>
      </c>
      <c r="BF25" s="111">
        <v>0.91278720023554738</v>
      </c>
      <c r="BG25" s="111">
        <v>0.90408617777448175</v>
      </c>
      <c r="BH25" s="111">
        <v>0.89578883986017477</v>
      </c>
      <c r="BI25" s="111">
        <v>0.8877128676318472</v>
      </c>
      <c r="BJ25" s="111">
        <v>0.87945105603255558</v>
      </c>
      <c r="BK25" s="111">
        <v>0.87278627553945398</v>
      </c>
      <c r="BL25" s="111">
        <v>0.86549155371817099</v>
      </c>
      <c r="BM25" s="111">
        <v>0.86789291669112401</v>
      </c>
      <c r="BN25" s="111">
        <v>0.84901376781834503</v>
      </c>
      <c r="BO25" s="111">
        <v>0.84718975334724589</v>
      </c>
      <c r="BP25" s="111">
        <v>0.8417710113306881</v>
      </c>
      <c r="BQ25" s="111">
        <v>0.83520231274786338</v>
      </c>
      <c r="BR25" s="111">
        <v>0.84303937871565682</v>
      </c>
      <c r="BS25" s="111">
        <v>0.85377676519271362</v>
      </c>
      <c r="BT25" s="111">
        <v>0.86594260706435344</v>
      </c>
      <c r="BU25" s="111">
        <v>0.8773707341978747</v>
      </c>
    </row>
    <row r="26" spans="1:73">
      <c r="A26" s="137"/>
      <c r="B26" s="105" t="s">
        <v>119</v>
      </c>
      <c r="C26" s="106">
        <v>43914</v>
      </c>
      <c r="D26" s="107">
        <v>43902</v>
      </c>
      <c r="E26" s="107">
        <v>43735</v>
      </c>
      <c r="F26" s="107">
        <v>46787</v>
      </c>
      <c r="G26" s="107">
        <v>46731</v>
      </c>
      <c r="H26" s="107">
        <v>45252</v>
      </c>
      <c r="I26" s="107">
        <v>43023</v>
      </c>
      <c r="J26" s="107">
        <v>46159</v>
      </c>
      <c r="K26" s="107">
        <v>52179</v>
      </c>
      <c r="L26" s="107">
        <v>48037</v>
      </c>
      <c r="M26" s="107">
        <v>52834</v>
      </c>
      <c r="N26" s="108">
        <v>54383</v>
      </c>
      <c r="O26" s="108">
        <v>55535</v>
      </c>
      <c r="P26" s="108">
        <v>48025</v>
      </c>
      <c r="Q26" s="108">
        <v>56705</v>
      </c>
      <c r="R26" s="108">
        <v>54259</v>
      </c>
      <c r="S26" s="108">
        <v>54429</v>
      </c>
      <c r="T26" s="108">
        <v>52785</v>
      </c>
      <c r="U26" s="108">
        <v>52981</v>
      </c>
      <c r="V26" s="108">
        <v>59304</v>
      </c>
      <c r="W26" s="108">
        <v>66384</v>
      </c>
      <c r="X26" s="108">
        <v>60118</v>
      </c>
      <c r="Y26" s="108">
        <v>69971</v>
      </c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</row>
    <row r="27" spans="1:73">
      <c r="A27" s="137"/>
      <c r="B27" s="105" t="s">
        <v>120</v>
      </c>
      <c r="C27" s="109">
        <v>1.9554304004103761E-2</v>
      </c>
      <c r="D27" s="110">
        <v>1.9310909066916508E-2</v>
      </c>
      <c r="E27" s="110">
        <v>1.9031170476817089E-2</v>
      </c>
      <c r="F27" s="110">
        <v>1.9992872355336162E-2</v>
      </c>
      <c r="G27" s="110">
        <v>1.9764046108071875E-2</v>
      </c>
      <c r="H27" s="110">
        <v>1.8855455673512111E-2</v>
      </c>
      <c r="I27" s="110">
        <v>1.7640951708494376E-2</v>
      </c>
      <c r="J27" s="110">
        <v>1.8751754460442732E-2</v>
      </c>
      <c r="K27" s="110">
        <v>2.0931615126891824E-2</v>
      </c>
      <c r="L27" s="110">
        <v>1.9064934363951846E-2</v>
      </c>
      <c r="M27" s="110">
        <v>2.0665889586869959E-2</v>
      </c>
      <c r="N27" s="111">
        <v>2.0924232140740979E-2</v>
      </c>
      <c r="O27" s="111">
        <v>2.1149752894261898E-2</v>
      </c>
      <c r="P27" s="111">
        <v>1.8845852892078109E-2</v>
      </c>
      <c r="Q27" s="111">
        <v>2.2033972067894397E-2</v>
      </c>
      <c r="R27" s="111">
        <v>2.0782096885577243E-2</v>
      </c>
      <c r="S27" s="111">
        <v>2.0593300754735828E-2</v>
      </c>
      <c r="T27" s="111">
        <v>1.9751849268524867E-2</v>
      </c>
      <c r="U27" s="111">
        <v>1.9705047268161364E-2</v>
      </c>
      <c r="V27" s="111">
        <v>2.1891804194895531E-2</v>
      </c>
      <c r="W27" s="111">
        <v>2.4148971038623294E-2</v>
      </c>
      <c r="X27" s="111">
        <v>2.1315983087055571E-2</v>
      </c>
      <c r="Y27" s="111">
        <v>2.4530106357543366E-2</v>
      </c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</row>
    <row r="29" spans="1:73" s="97" customFormat="1" ht="12">
      <c r="D29" s="91">
        <v>44197</v>
      </c>
      <c r="E29" s="91">
        <v>44228</v>
      </c>
      <c r="F29" s="91">
        <v>44256</v>
      </c>
      <c r="G29" s="91">
        <v>44287</v>
      </c>
      <c r="H29" s="91">
        <v>44317</v>
      </c>
      <c r="I29" s="91">
        <v>44348</v>
      </c>
      <c r="J29" s="91">
        <v>44378</v>
      </c>
      <c r="K29" s="91">
        <v>44409</v>
      </c>
      <c r="L29" s="91">
        <v>44440</v>
      </c>
      <c r="M29" s="91">
        <v>44470</v>
      </c>
      <c r="N29" s="91">
        <v>44501</v>
      </c>
      <c r="O29" s="91">
        <v>44531</v>
      </c>
      <c r="P29" s="91">
        <v>44562</v>
      </c>
      <c r="Q29" s="91">
        <v>44593</v>
      </c>
      <c r="R29" s="91">
        <v>44621</v>
      </c>
      <c r="S29" s="91">
        <v>44652</v>
      </c>
      <c r="T29" s="91">
        <v>44682</v>
      </c>
    </row>
    <row r="30" spans="1:73" s="97" customFormat="1" ht="12">
      <c r="C30" s="97" t="s">
        <v>140</v>
      </c>
      <c r="D30" s="114">
        <f>+Y7</f>
        <v>8.484253189817742E-2</v>
      </c>
      <c r="E30" s="114">
        <f>+X7</f>
        <v>7.3167708448878932E-2</v>
      </c>
      <c r="F30" s="114">
        <f>+W7</f>
        <v>8.4634311891865766E-2</v>
      </c>
      <c r="G30" s="114">
        <f>+V7</f>
        <v>6.5940216404678453E-2</v>
      </c>
      <c r="H30" s="114">
        <f>+U7</f>
        <v>6.1108837867704158E-2</v>
      </c>
      <c r="I30" s="114">
        <f>+T7</f>
        <v>6.3522648410980057E-2</v>
      </c>
      <c r="J30" s="114">
        <f>+S7</f>
        <v>6.7850866077825103E-2</v>
      </c>
      <c r="K30" s="114">
        <f>+R7</f>
        <v>7.2138831168080952E-2</v>
      </c>
      <c r="L30" s="114">
        <f>+Q7</f>
        <v>7.9363173571487144E-2</v>
      </c>
      <c r="M30" s="114">
        <f>+P7</f>
        <v>7.0418339929707058E-2</v>
      </c>
      <c r="N30" s="114">
        <f>+O7</f>
        <v>8.066550633110714E-2</v>
      </c>
      <c r="O30" s="114">
        <f>+N7</f>
        <v>7.6388255088921012E-2</v>
      </c>
      <c r="P30" s="114">
        <f>+M7</f>
        <v>7.0557831326913956E-2</v>
      </c>
      <c r="Q30" s="114">
        <f>+L7</f>
        <v>6.6231141576514468E-2</v>
      </c>
      <c r="R30" s="114">
        <f>+K7</f>
        <v>7.4474993694821884E-2</v>
      </c>
      <c r="S30" s="114">
        <f>+J7</f>
        <v>6.8897254157575014E-2</v>
      </c>
      <c r="T30" s="114">
        <f>+I7</f>
        <v>6.6272852353612868E-2</v>
      </c>
    </row>
    <row r="31" spans="1:73" s="97" customFormat="1" ht="12"/>
    <row r="32" spans="1:73" s="97" customFormat="1" ht="12"/>
    <row r="33" spans="3:18" s="97" customFormat="1" ht="12"/>
    <row r="34" spans="3:18" s="97" customFormat="1">
      <c r="G34"/>
      <c r="H34"/>
      <c r="I34"/>
      <c r="J34"/>
      <c r="K34"/>
      <c r="L34"/>
      <c r="M34"/>
      <c r="N34"/>
      <c r="O34"/>
      <c r="P34"/>
      <c r="Q34"/>
      <c r="R34"/>
    </row>
    <row r="35" spans="3:18" s="97" customFormat="1" ht="12">
      <c r="C35" s="97" t="s">
        <v>138</v>
      </c>
      <c r="D35" s="114">
        <f>+Y12</f>
        <v>6.38131554308628E-2</v>
      </c>
      <c r="E35" s="114">
        <f>+X12</f>
        <v>5.7523767009020774E-2</v>
      </c>
      <c r="F35" s="114">
        <f>+W12</f>
        <v>6.71202490337241E-2</v>
      </c>
      <c r="G35" s="114">
        <f>+V12</f>
        <v>5.8918599967772434E-2</v>
      </c>
      <c r="H35" s="114">
        <f>+U12</f>
        <v>5.4946523615042479E-2</v>
      </c>
      <c r="I35" s="114">
        <f>+T12</f>
        <v>5.8317386721944205E-2</v>
      </c>
      <c r="J35" s="114">
        <f>+S12</f>
        <v>6.2095957819150803E-2</v>
      </c>
      <c r="K35" s="114">
        <f>+R12</f>
        <v>6.5361986381737042E-2</v>
      </c>
      <c r="L35" s="114">
        <f>+Q12</f>
        <v>7.0202845227176042E-2</v>
      </c>
      <c r="M35" s="114">
        <f>+P12</f>
        <v>4.3578033843692028E-2</v>
      </c>
      <c r="N35" s="114">
        <f>+O12</f>
        <v>7.631944048791843E-2</v>
      </c>
      <c r="O35" s="114">
        <f>+N12</f>
        <v>7.4091880749912437E-2</v>
      </c>
      <c r="P35" s="114">
        <f>+M12</f>
        <v>7.3034604009459242E-2</v>
      </c>
      <c r="Q35" s="97">
        <f>+L12</f>
        <v>6.9168617629681489E-2</v>
      </c>
    </row>
  </sheetData>
  <mergeCells count="6">
    <mergeCell ref="A23:A27"/>
    <mergeCell ref="D1:BL1"/>
    <mergeCell ref="A3:A7"/>
    <mergeCell ref="A8:A12"/>
    <mergeCell ref="A13:A17"/>
    <mergeCell ref="A18:A22"/>
  </mergeCells>
  <hyperlinks>
    <hyperlink ref="A1" r:id="rId1" location="1" display="https://tableau-azure.web.att.com/t/DE/views/OverallIDMDashboard/AccountsandRegisteredUsers?%3AshowAppBanner=false&amp;%3Adisplay_count=n&amp;%3AshowVizHome=n&amp;%3Aorigin=viz_share_link&amp;%3AisGuestRedirectFromVizportal=y&amp;%3Aembed=y - 1" xr:uid="{D89ABB04-0948-4E74-BAC7-55E365DBF160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 % engaged aggregate</vt:lpstr>
      <vt:lpstr>% engaged</vt:lpstr>
      <vt:lpstr>% engaged app</vt:lpstr>
      <vt:lpstr>% engaged desktop</vt:lpstr>
      <vt:lpstr>% engaged mSite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SPEARS</dc:creator>
  <cp:lastModifiedBy>AKOMOLAFE, FEMI</cp:lastModifiedBy>
  <dcterms:created xsi:type="dcterms:W3CDTF">2022-12-05T18:47:56Z</dcterms:created>
  <dcterms:modified xsi:type="dcterms:W3CDTF">2022-12-15T02:10:13Z</dcterms:modified>
</cp:coreProperties>
</file>