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F3A1F843-864E-4EED-A233-AF8EC238BCB3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Raw" sheetId="1" r:id="rId1"/>
    <sheet name="importab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1" l="1"/>
  <c r="J51" i="1" s="1"/>
  <c r="I52" i="1"/>
  <c r="I53" i="1"/>
  <c r="I54" i="1"/>
  <c r="I55" i="1"/>
  <c r="J55" i="1" s="1"/>
  <c r="I56" i="1"/>
  <c r="I58" i="1"/>
  <c r="I59" i="1"/>
  <c r="J59" i="1" s="1"/>
  <c r="I60" i="1"/>
  <c r="I61" i="1"/>
  <c r="I62" i="1"/>
  <c r="I63" i="1"/>
  <c r="J63" i="1" s="1"/>
  <c r="I64" i="1"/>
  <c r="I66" i="1"/>
  <c r="I67" i="1"/>
  <c r="J67" i="1" s="1"/>
  <c r="I68" i="1"/>
  <c r="I69" i="1"/>
  <c r="I70" i="1"/>
  <c r="I71" i="1"/>
  <c r="J71" i="1" s="1"/>
  <c r="I72" i="1"/>
  <c r="I74" i="1"/>
  <c r="I75" i="1"/>
  <c r="J75" i="1" s="1"/>
  <c r="I76" i="1"/>
  <c r="I77" i="1"/>
  <c r="I78" i="1"/>
  <c r="I79" i="1"/>
  <c r="J79" i="1" s="1"/>
  <c r="I80" i="1"/>
  <c r="I82" i="1"/>
  <c r="I83" i="1"/>
  <c r="J83" i="1" s="1"/>
  <c r="I84" i="1"/>
  <c r="I85" i="1"/>
  <c r="I86" i="1"/>
  <c r="I87" i="1"/>
  <c r="J87" i="1" s="1"/>
  <c r="I88" i="1"/>
  <c r="I90" i="1"/>
  <c r="I91" i="1"/>
  <c r="J91" i="1" s="1"/>
  <c r="I92" i="1"/>
  <c r="I93" i="1"/>
  <c r="I94" i="1"/>
  <c r="I95" i="1"/>
  <c r="J95" i="1" s="1"/>
  <c r="I96" i="1"/>
  <c r="I50" i="1"/>
  <c r="I27" i="1"/>
  <c r="I28" i="1"/>
  <c r="I29" i="1"/>
  <c r="I30" i="1"/>
  <c r="I31" i="1"/>
  <c r="J31" i="1" s="1"/>
  <c r="I32" i="1"/>
  <c r="I34" i="1"/>
  <c r="I35" i="1"/>
  <c r="J35" i="1" s="1"/>
  <c r="I36" i="1"/>
  <c r="I37" i="1"/>
  <c r="I38" i="1"/>
  <c r="I39" i="1"/>
  <c r="J39" i="1" s="1"/>
  <c r="I40" i="1"/>
  <c r="I42" i="1"/>
  <c r="I43" i="1"/>
  <c r="J43" i="1" s="1"/>
  <c r="I44" i="1"/>
  <c r="I45" i="1"/>
  <c r="I46" i="1"/>
  <c r="I47" i="1"/>
  <c r="J47" i="1" s="1"/>
  <c r="I48" i="1"/>
  <c r="I26" i="1"/>
  <c r="I3" i="1"/>
  <c r="I4" i="1"/>
  <c r="I5" i="1"/>
  <c r="I6" i="1"/>
  <c r="J6" i="1" s="1"/>
  <c r="K6" i="1" s="1"/>
  <c r="I7" i="1"/>
  <c r="I8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" i="1"/>
  <c r="J2" i="1" s="1"/>
  <c r="K2" i="1" s="1"/>
  <c r="J96" i="1"/>
  <c r="J94" i="1"/>
  <c r="J93" i="1"/>
  <c r="J92" i="1"/>
  <c r="J90" i="1"/>
  <c r="J88" i="1"/>
  <c r="J86" i="1"/>
  <c r="J85" i="1"/>
  <c r="J84" i="1"/>
  <c r="J82" i="1"/>
  <c r="J80" i="1"/>
  <c r="J78" i="1"/>
  <c r="J77" i="1"/>
  <c r="J76" i="1"/>
  <c r="J74" i="1"/>
  <c r="J72" i="1"/>
  <c r="J70" i="1"/>
  <c r="J69" i="1"/>
  <c r="J68" i="1"/>
  <c r="J66" i="1"/>
  <c r="J64" i="1"/>
  <c r="J62" i="1"/>
  <c r="J61" i="1"/>
  <c r="J60" i="1"/>
  <c r="J58" i="1"/>
  <c r="J56" i="1"/>
  <c r="J54" i="1"/>
  <c r="J53" i="1"/>
  <c r="J52" i="1"/>
  <c r="J50" i="1"/>
  <c r="J48" i="1"/>
  <c r="J46" i="1"/>
  <c r="J45" i="1"/>
  <c r="J44" i="1"/>
  <c r="J42" i="1"/>
  <c r="J40" i="1"/>
  <c r="J38" i="1"/>
  <c r="J37" i="1"/>
  <c r="J36" i="1"/>
  <c r="J34" i="1"/>
  <c r="J32" i="1"/>
  <c r="J30" i="1"/>
  <c r="J29" i="1"/>
  <c r="J28" i="1"/>
  <c r="J27" i="1"/>
  <c r="J26" i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8" i="1"/>
  <c r="K8" i="1" s="1"/>
  <c r="J7" i="1"/>
  <c r="K7" i="1" s="1"/>
  <c r="Q68" i="1"/>
  <c r="Q12" i="1"/>
  <c r="J5" i="1"/>
  <c r="K5" i="1" s="1"/>
  <c r="J4" i="1"/>
  <c r="K4" i="1" s="1"/>
  <c r="J3" i="1"/>
  <c r="K3" i="1" s="1"/>
  <c r="Q8" i="1"/>
  <c r="Q64" i="1"/>
  <c r="W69" i="1"/>
  <c r="W68" i="1"/>
  <c r="W67" i="1"/>
  <c r="W66" i="1"/>
  <c r="W65" i="1"/>
  <c r="W64" i="1"/>
  <c r="W63" i="1"/>
  <c r="Q69" i="1"/>
  <c r="Q67" i="1"/>
  <c r="Q66" i="1"/>
  <c r="Q65" i="1"/>
  <c r="Q63" i="1"/>
  <c r="V70" i="1"/>
  <c r="U70" i="1"/>
  <c r="T70" i="1"/>
  <c r="S70" i="1"/>
  <c r="U14" i="1"/>
  <c r="W14" i="1" s="1"/>
  <c r="T14" i="1"/>
  <c r="S14" i="1"/>
  <c r="Q14" i="1" s="1"/>
  <c r="W13" i="1"/>
  <c r="W12" i="1"/>
  <c r="W11" i="1"/>
  <c r="W10" i="1"/>
  <c r="W9" i="1"/>
  <c r="W8" i="1"/>
  <c r="W7" i="1"/>
  <c r="Q13" i="1"/>
  <c r="Q11" i="1"/>
  <c r="Q10" i="1"/>
  <c r="Q9" i="1"/>
  <c r="Q7" i="1"/>
  <c r="W70" i="1" l="1"/>
  <c r="Q70" i="1"/>
  <c r="H97" i="1"/>
  <c r="K96" i="1"/>
  <c r="K95" i="1"/>
  <c r="K94" i="1"/>
  <c r="K93" i="1"/>
  <c r="K92" i="1"/>
  <c r="K91" i="1"/>
  <c r="K90" i="1"/>
  <c r="H89" i="1"/>
  <c r="I89" i="1" s="1"/>
  <c r="J89" i="1" s="1"/>
  <c r="K89" i="1"/>
  <c r="K88" i="1"/>
  <c r="K87" i="1"/>
  <c r="K86" i="1"/>
  <c r="K85" i="1"/>
  <c r="K84" i="1"/>
  <c r="K83" i="1"/>
  <c r="K82" i="1"/>
  <c r="H81" i="1"/>
  <c r="K80" i="1"/>
  <c r="K79" i="1"/>
  <c r="K78" i="1"/>
  <c r="K77" i="1"/>
  <c r="K76" i="1"/>
  <c r="K75" i="1"/>
  <c r="K74" i="1"/>
  <c r="H73" i="1"/>
  <c r="I73" i="1" s="1"/>
  <c r="J73" i="1" s="1"/>
  <c r="K73" i="1"/>
  <c r="K72" i="1"/>
  <c r="K71" i="1"/>
  <c r="K70" i="1"/>
  <c r="K69" i="1"/>
  <c r="K68" i="1"/>
  <c r="K67" i="1"/>
  <c r="K66" i="1"/>
  <c r="H65" i="1"/>
  <c r="K64" i="1"/>
  <c r="K63" i="1"/>
  <c r="K62" i="1"/>
  <c r="K61" i="1"/>
  <c r="K60" i="1"/>
  <c r="K59" i="1"/>
  <c r="K58" i="1"/>
  <c r="H57" i="1"/>
  <c r="I57" i="1" s="1"/>
  <c r="J57" i="1" s="1"/>
  <c r="K57" i="1"/>
  <c r="K56" i="1"/>
  <c r="K55" i="1"/>
  <c r="K54" i="1"/>
  <c r="K53" i="1"/>
  <c r="K52" i="1"/>
  <c r="K51" i="1"/>
  <c r="K50" i="1"/>
  <c r="H49" i="1"/>
  <c r="K48" i="1"/>
  <c r="K47" i="1"/>
  <c r="K46" i="1"/>
  <c r="K45" i="1"/>
  <c r="K44" i="1"/>
  <c r="K43" i="1"/>
  <c r="K42" i="1"/>
  <c r="H41" i="1"/>
  <c r="I41" i="1" s="1"/>
  <c r="J41" i="1" s="1"/>
  <c r="K41" i="1"/>
  <c r="K40" i="1"/>
  <c r="K39" i="1"/>
  <c r="K38" i="1"/>
  <c r="K37" i="1"/>
  <c r="K36" i="1"/>
  <c r="K35" i="1"/>
  <c r="K34" i="1"/>
  <c r="H33" i="1"/>
  <c r="K32" i="1"/>
  <c r="K31" i="1"/>
  <c r="K30" i="1"/>
  <c r="K29" i="1"/>
  <c r="K28" i="1"/>
  <c r="K27" i="1"/>
  <c r="K26" i="1"/>
  <c r="H25" i="1"/>
  <c r="I25" i="1" s="1"/>
  <c r="J25" i="1" s="1"/>
  <c r="K25" i="1" s="1"/>
  <c r="H17" i="1"/>
  <c r="I17" i="1" s="1"/>
  <c r="J17" i="1" s="1"/>
  <c r="K17" i="1" s="1"/>
  <c r="H9" i="1"/>
  <c r="I9" i="1" s="1"/>
  <c r="J9" i="1" s="1"/>
  <c r="K9" i="1" s="1"/>
  <c r="I33" i="1" l="1"/>
  <c r="J33" i="1" s="1"/>
  <c r="K33" i="1" s="1"/>
  <c r="I49" i="1"/>
  <c r="J49" i="1" s="1"/>
  <c r="K49" i="1" s="1"/>
  <c r="I65" i="1"/>
  <c r="J65" i="1" s="1"/>
  <c r="K65" i="1" s="1"/>
  <c r="I81" i="1"/>
  <c r="J81" i="1" s="1"/>
  <c r="K81" i="1" s="1"/>
  <c r="I97" i="1"/>
  <c r="J97" i="1" s="1"/>
  <c r="K97" i="1" s="1"/>
</calcChain>
</file>

<file path=xl/sharedStrings.xml><?xml version="1.0" encoding="utf-8"?>
<sst xmlns="http://schemas.openxmlformats.org/spreadsheetml/2006/main" count="999" uniqueCount="41">
  <si>
    <t>code</t>
  </si>
  <si>
    <t>weight(g)</t>
  </si>
  <si>
    <t>Volume(ml)</t>
  </si>
  <si>
    <t>main_ingredient</t>
  </si>
  <si>
    <t>treatment</t>
  </si>
  <si>
    <t>type</t>
  </si>
  <si>
    <t>component</t>
  </si>
  <si>
    <t>folate(ng)</t>
  </si>
  <si>
    <t>minus blank</t>
  </si>
  <si>
    <r>
      <t>folate(µg/100 g FM</t>
    </r>
    <r>
      <rPr>
        <sz val="11"/>
        <color theme="1"/>
        <rFont val="Calibri"/>
        <family val="2"/>
      </rPr>
      <t>)</t>
    </r>
  </si>
  <si>
    <t>LP1</t>
  </si>
  <si>
    <t>Lupin</t>
  </si>
  <si>
    <t>Pancreatin</t>
  </si>
  <si>
    <t>Flour</t>
  </si>
  <si>
    <t>PGA</t>
  </si>
  <si>
    <t>10-HCO-H2</t>
  </si>
  <si>
    <t>10-HCO-PGA</t>
  </si>
  <si>
    <t>H4</t>
  </si>
  <si>
    <t>5-CH3-H4</t>
  </si>
  <si>
    <t>blank_pancratin</t>
  </si>
  <si>
    <t>blank_digesta</t>
  </si>
  <si>
    <t>5-HCO-H4</t>
  </si>
  <si>
    <t>5,10-CH+-H4</t>
  </si>
  <si>
    <t>Total</t>
  </si>
  <si>
    <t>LP2</t>
  </si>
  <si>
    <t>LP3</t>
  </si>
  <si>
    <t>LI1</t>
  </si>
  <si>
    <t>No Lipase</t>
  </si>
  <si>
    <t>LI2</t>
  </si>
  <si>
    <t>LI3</t>
  </si>
  <si>
    <t>OP1</t>
  </si>
  <si>
    <t>Oat</t>
  </si>
  <si>
    <t>Bread</t>
  </si>
  <si>
    <t>OP2</t>
  </si>
  <si>
    <t>blank_individual</t>
  </si>
  <si>
    <t>OP3</t>
  </si>
  <si>
    <t>OI1</t>
  </si>
  <si>
    <t>OI2</t>
  </si>
  <si>
    <t>OI3</t>
  </si>
  <si>
    <t>folate</t>
  </si>
  <si>
    <t>(µg/100 g FM)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</si>
</sst>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;[Red]#,##0.000"/>
    <numFmt numFmtId="165" formatCode="#,##0.0000;[Red]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3</xdr:row>
      <xdr:rowOff>161925</xdr:rowOff>
    </xdr:from>
    <xdr:to>
      <xdr:col>15</xdr:col>
      <xdr:colOff>24341</xdr:colOff>
      <xdr:row>18</xdr:row>
      <xdr:rowOff>188382</xdr:rowOff>
    </xdr:to>
    <xdr:pic>
      <xdr:nvPicPr>
        <xdr:cNvPr id="6" name="Picture 5" descr="Chart&#10;&#10;Description automatically generated">
          <a:extLst>
            <a:ext uri="{FF2B5EF4-FFF2-40B4-BE49-F238E27FC236}">
              <a16:creationId xmlns:a16="http://schemas.microsoft.com/office/drawing/2014/main" id="{487A15EF-0740-4A84-8BAD-E8C533190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733425"/>
          <a:ext cx="5291666" cy="2883957"/>
        </a:xfrm>
        <a:prstGeom prst="rect">
          <a:avLst/>
        </a:prstGeom>
      </xdr:spPr>
    </xdr:pic>
    <xdr:clientData/>
  </xdr:twoCellAnchor>
  <xdr:twoCellAnchor editAs="oneCell">
    <xdr:from>
      <xdr:col>15</xdr:col>
      <xdr:colOff>346073</xdr:colOff>
      <xdr:row>3</xdr:row>
      <xdr:rowOff>161925</xdr:rowOff>
    </xdr:from>
    <xdr:to>
      <xdr:col>24</xdr:col>
      <xdr:colOff>151340</xdr:colOff>
      <xdr:row>18</xdr:row>
      <xdr:rowOff>188383</xdr:rowOff>
    </xdr:to>
    <xdr:pic>
      <xdr:nvPicPr>
        <xdr:cNvPr id="7" name="Picture 6" descr="Chart, bar chart&#10;&#10;Description automatically generated">
          <a:extLst>
            <a:ext uri="{FF2B5EF4-FFF2-40B4-BE49-F238E27FC236}">
              <a16:creationId xmlns:a16="http://schemas.microsoft.com/office/drawing/2014/main" id="{54C1F422-3D56-4301-BFB9-023781DC4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0073" y="733425"/>
          <a:ext cx="5291667" cy="2883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1"/>
  <sheetViews>
    <sheetView tabSelected="1" workbookViewId="0">
      <selection activeCell="N31" sqref="N3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/>
      <c r="J1" s="1" t="s">
        <v>8</v>
      </c>
      <c r="K1" t="s">
        <v>9</v>
      </c>
    </row>
    <row r="2" spans="1:23" x14ac:dyDescent="0.25">
      <c r="A2" t="s">
        <v>10</v>
      </c>
      <c r="B2">
        <v>4.9880000000000004</v>
      </c>
      <c r="C2">
        <v>19.5</v>
      </c>
      <c r="D2" t="s">
        <v>11</v>
      </c>
      <c r="E2" t="s">
        <v>12</v>
      </c>
      <c r="F2" t="s">
        <v>13</v>
      </c>
      <c r="G2" t="s">
        <v>14</v>
      </c>
      <c r="H2" s="1">
        <v>0.22500000000000001</v>
      </c>
      <c r="I2" s="1">
        <f>H2*19.5/C2</f>
        <v>0.22500000000000001</v>
      </c>
      <c r="J2" s="1">
        <f>I2-0.0695</f>
        <v>0.1555</v>
      </c>
      <c r="K2">
        <f t="shared" ref="K2:K25" si="0">100*4*5*J2/(30*B2)</f>
        <v>2.0783213044640467</v>
      </c>
    </row>
    <row r="3" spans="1:23" x14ac:dyDescent="0.25">
      <c r="A3" t="s">
        <v>10</v>
      </c>
      <c r="B3">
        <v>4.9880000000000004</v>
      </c>
      <c r="C3">
        <v>19.5</v>
      </c>
      <c r="D3" t="s">
        <v>11</v>
      </c>
      <c r="E3" t="s">
        <v>12</v>
      </c>
      <c r="F3" t="s">
        <v>13</v>
      </c>
      <c r="G3" s="2" t="s">
        <v>15</v>
      </c>
      <c r="H3" s="1">
        <v>0.24</v>
      </c>
      <c r="I3" s="1">
        <f t="shared" ref="I3:I25" si="1">H3*19.5/C3</f>
        <v>0.24</v>
      </c>
      <c r="J3" s="1">
        <f>I3-0.2485</f>
        <v>-8.5000000000000075E-3</v>
      </c>
      <c r="K3">
        <f t="shared" si="0"/>
        <v>-0.11360598770382259</v>
      </c>
    </row>
    <row r="4" spans="1:23" x14ac:dyDescent="0.25">
      <c r="A4" t="s">
        <v>10</v>
      </c>
      <c r="B4">
        <v>4.9880000000000004</v>
      </c>
      <c r="C4">
        <v>19.5</v>
      </c>
      <c r="D4" t="s">
        <v>11</v>
      </c>
      <c r="E4" t="s">
        <v>12</v>
      </c>
      <c r="F4" t="s">
        <v>13</v>
      </c>
      <c r="G4" s="3" t="s">
        <v>16</v>
      </c>
      <c r="H4" s="1">
        <v>0.39500000000000002</v>
      </c>
      <c r="I4" s="1">
        <f t="shared" si="1"/>
        <v>0.39500000000000002</v>
      </c>
      <c r="J4" s="1">
        <f>I4-0.2035</f>
        <v>0.19150000000000003</v>
      </c>
      <c r="K4">
        <f t="shared" si="0"/>
        <v>2.5594760759155308</v>
      </c>
    </row>
    <row r="5" spans="1:23" x14ac:dyDescent="0.25">
      <c r="A5" t="s">
        <v>10</v>
      </c>
      <c r="B5">
        <v>4.9880000000000004</v>
      </c>
      <c r="C5">
        <v>19.5</v>
      </c>
      <c r="D5" t="s">
        <v>11</v>
      </c>
      <c r="E5" t="s">
        <v>12</v>
      </c>
      <c r="F5" t="s">
        <v>13</v>
      </c>
      <c r="G5" s="2" t="s">
        <v>17</v>
      </c>
      <c r="H5" s="1"/>
      <c r="I5" s="1">
        <f t="shared" si="1"/>
        <v>0</v>
      </c>
      <c r="J5" s="1">
        <f>I5</f>
        <v>0</v>
      </c>
      <c r="K5">
        <f t="shared" si="0"/>
        <v>0</v>
      </c>
    </row>
    <row r="6" spans="1:23" x14ac:dyDescent="0.25">
      <c r="A6" t="s">
        <v>10</v>
      </c>
      <c r="B6">
        <v>4.9880000000000004</v>
      </c>
      <c r="C6">
        <v>19.5</v>
      </c>
      <c r="D6" t="s">
        <v>11</v>
      </c>
      <c r="E6" t="s">
        <v>12</v>
      </c>
      <c r="F6" t="s">
        <v>13</v>
      </c>
      <c r="G6" s="2" t="s">
        <v>18</v>
      </c>
      <c r="H6" s="1">
        <v>8.5000000000000006E-2</v>
      </c>
      <c r="I6" s="1">
        <f t="shared" si="1"/>
        <v>8.5000000000000006E-2</v>
      </c>
      <c r="J6" s="1">
        <f>I6-0.081</f>
        <v>4.0000000000000036E-3</v>
      </c>
      <c r="K6">
        <f t="shared" si="0"/>
        <v>5.3461641272387103E-2</v>
      </c>
      <c r="Q6" t="s">
        <v>11</v>
      </c>
      <c r="S6" t="s">
        <v>19</v>
      </c>
      <c r="U6" t="s">
        <v>20</v>
      </c>
    </row>
    <row r="7" spans="1:23" x14ac:dyDescent="0.25">
      <c r="A7" t="s">
        <v>10</v>
      </c>
      <c r="B7">
        <v>4.9880000000000004</v>
      </c>
      <c r="C7">
        <v>19.5</v>
      </c>
      <c r="D7" t="s">
        <v>11</v>
      </c>
      <c r="E7" t="s">
        <v>12</v>
      </c>
      <c r="F7" t="s">
        <v>13</v>
      </c>
      <c r="G7" s="2" t="s">
        <v>21</v>
      </c>
      <c r="H7" s="1">
        <v>0.128</v>
      </c>
      <c r="I7" s="1">
        <f t="shared" si="1"/>
        <v>0.128</v>
      </c>
      <c r="J7" s="1">
        <f>I7-0.0925</f>
        <v>3.5500000000000004E-2</v>
      </c>
      <c r="K7">
        <f t="shared" si="0"/>
        <v>0.47447206629243521</v>
      </c>
      <c r="Q7">
        <f>AVERAGE(S7,T7)</f>
        <v>6.9500000000000006E-2</v>
      </c>
      <c r="R7" t="s">
        <v>14</v>
      </c>
      <c r="S7">
        <v>0.06</v>
      </c>
      <c r="T7">
        <v>7.9000000000000001E-2</v>
      </c>
      <c r="U7">
        <v>3.2000000000000001E-2</v>
      </c>
      <c r="W7">
        <f>AVERAGE(V7,U7)</f>
        <v>3.2000000000000001E-2</v>
      </c>
    </row>
    <row r="8" spans="1:23" x14ac:dyDescent="0.25">
      <c r="A8" t="s">
        <v>10</v>
      </c>
      <c r="B8">
        <v>4.9880000000000004</v>
      </c>
      <c r="C8">
        <v>19.5</v>
      </c>
      <c r="D8" t="s">
        <v>11</v>
      </c>
      <c r="E8" t="s">
        <v>12</v>
      </c>
      <c r="F8" t="s">
        <v>13</v>
      </c>
      <c r="G8" s="2" t="s">
        <v>22</v>
      </c>
      <c r="H8" s="1"/>
      <c r="I8" s="1">
        <f t="shared" si="1"/>
        <v>0</v>
      </c>
      <c r="J8" s="1">
        <f>I8</f>
        <v>0</v>
      </c>
      <c r="K8">
        <f t="shared" si="0"/>
        <v>0</v>
      </c>
      <c r="Q8">
        <f t="shared" ref="Q8:Q14" si="2">AVERAGE(S8,T8)</f>
        <v>0.2485</v>
      </c>
      <c r="R8" s="2" t="s">
        <v>15</v>
      </c>
      <c r="S8">
        <v>0.26500000000000001</v>
      </c>
      <c r="T8">
        <v>0.23200000000000001</v>
      </c>
      <c r="U8">
        <v>0.24</v>
      </c>
      <c r="W8">
        <f t="shared" ref="W8:W14" si="3">AVERAGE(V8,U8)</f>
        <v>0.24</v>
      </c>
    </row>
    <row r="9" spans="1:23" x14ac:dyDescent="0.25">
      <c r="A9" t="s">
        <v>10</v>
      </c>
      <c r="B9">
        <v>4.9880000000000004</v>
      </c>
      <c r="C9">
        <v>19.5</v>
      </c>
      <c r="D9" t="s">
        <v>11</v>
      </c>
      <c r="E9" t="s">
        <v>12</v>
      </c>
      <c r="F9" t="s">
        <v>13</v>
      </c>
      <c r="G9" s="2" t="s">
        <v>23</v>
      </c>
      <c r="H9" s="1">
        <f>SUM(H2:H8)</f>
        <v>1.073</v>
      </c>
      <c r="I9" s="1">
        <f t="shared" si="1"/>
        <v>1.073</v>
      </c>
      <c r="J9" s="1">
        <f>I9-0.695</f>
        <v>0.378</v>
      </c>
      <c r="K9">
        <f t="shared" si="0"/>
        <v>5.0521251002405769</v>
      </c>
      <c r="Q9">
        <f t="shared" si="2"/>
        <v>0.20350000000000001</v>
      </c>
      <c r="R9" s="3" t="s">
        <v>16</v>
      </c>
      <c r="S9">
        <v>0.20799999999999999</v>
      </c>
      <c r="T9">
        <v>0.19900000000000001</v>
      </c>
      <c r="U9">
        <v>0.35899999999999999</v>
      </c>
      <c r="W9">
        <f t="shared" si="3"/>
        <v>0.35899999999999999</v>
      </c>
    </row>
    <row r="10" spans="1:23" x14ac:dyDescent="0.25">
      <c r="A10" t="s">
        <v>24</v>
      </c>
      <c r="B10">
        <v>5.0789999999999997</v>
      </c>
      <c r="C10">
        <v>19.5</v>
      </c>
      <c r="D10" t="s">
        <v>11</v>
      </c>
      <c r="E10" t="s">
        <v>12</v>
      </c>
      <c r="F10" t="s">
        <v>13</v>
      </c>
      <c r="G10" t="s">
        <v>14</v>
      </c>
      <c r="H10" s="1">
        <v>0.19</v>
      </c>
      <c r="I10" s="1">
        <f t="shared" si="1"/>
        <v>0.19</v>
      </c>
      <c r="J10" s="1">
        <f>I10-0.0695</f>
        <v>0.1205</v>
      </c>
      <c r="K10">
        <f t="shared" si="0"/>
        <v>1.5816761829756514</v>
      </c>
      <c r="Q10" t="e">
        <f t="shared" si="2"/>
        <v>#DIV/0!</v>
      </c>
      <c r="R10" s="2" t="s">
        <v>17</v>
      </c>
      <c r="W10" t="e">
        <f t="shared" si="3"/>
        <v>#DIV/0!</v>
      </c>
    </row>
    <row r="11" spans="1:23" x14ac:dyDescent="0.25">
      <c r="A11" t="s">
        <v>24</v>
      </c>
      <c r="B11">
        <v>5.0789999999999997</v>
      </c>
      <c r="C11">
        <v>19.5</v>
      </c>
      <c r="D11" t="s">
        <v>11</v>
      </c>
      <c r="E11" t="s">
        <v>12</v>
      </c>
      <c r="F11" t="s">
        <v>13</v>
      </c>
      <c r="G11" s="2" t="s">
        <v>15</v>
      </c>
      <c r="H11" s="1">
        <v>0.248</v>
      </c>
      <c r="I11" s="1">
        <f t="shared" si="1"/>
        <v>0.24800000000000003</v>
      </c>
      <c r="J11" s="1">
        <f>I11-0.2485</f>
        <v>-4.9999999999997269E-4</v>
      </c>
      <c r="K11">
        <f t="shared" si="0"/>
        <v>-6.5629717135915555E-3</v>
      </c>
      <c r="Q11">
        <f t="shared" si="2"/>
        <v>8.1000000000000003E-2</v>
      </c>
      <c r="R11" s="2" t="s">
        <v>18</v>
      </c>
      <c r="S11">
        <v>8.1000000000000003E-2</v>
      </c>
      <c r="T11">
        <v>8.1000000000000003E-2</v>
      </c>
      <c r="U11">
        <v>8.7999999999999995E-2</v>
      </c>
      <c r="W11">
        <f t="shared" si="3"/>
        <v>8.7999999999999995E-2</v>
      </c>
    </row>
    <row r="12" spans="1:23" x14ac:dyDescent="0.25">
      <c r="A12" t="s">
        <v>24</v>
      </c>
      <c r="B12">
        <v>5.0789999999999997</v>
      </c>
      <c r="C12">
        <v>19.5</v>
      </c>
      <c r="D12" t="s">
        <v>11</v>
      </c>
      <c r="E12" t="s">
        <v>12</v>
      </c>
      <c r="F12" t="s">
        <v>13</v>
      </c>
      <c r="G12" s="3" t="s">
        <v>16</v>
      </c>
      <c r="H12" s="1">
        <v>0.33900000000000002</v>
      </c>
      <c r="I12" s="1">
        <f t="shared" si="1"/>
        <v>0.33900000000000002</v>
      </c>
      <c r="J12" s="1">
        <f>I12-0.2035</f>
        <v>0.13550000000000004</v>
      </c>
      <c r="K12">
        <f t="shared" si="0"/>
        <v>1.7785653343834091</v>
      </c>
      <c r="Q12">
        <f t="shared" si="2"/>
        <v>9.2499999999999999E-2</v>
      </c>
      <c r="R12" s="2" t="s">
        <v>21</v>
      </c>
      <c r="S12">
        <v>9.0999999999999998E-2</v>
      </c>
      <c r="T12">
        <v>9.4E-2</v>
      </c>
      <c r="U12">
        <v>9.4E-2</v>
      </c>
      <c r="W12">
        <f t="shared" si="3"/>
        <v>9.4E-2</v>
      </c>
    </row>
    <row r="13" spans="1:23" x14ac:dyDescent="0.25">
      <c r="A13" t="s">
        <v>24</v>
      </c>
      <c r="B13">
        <v>5.0789999999999997</v>
      </c>
      <c r="C13">
        <v>19.5</v>
      </c>
      <c r="D13" t="s">
        <v>11</v>
      </c>
      <c r="E13" t="s">
        <v>12</v>
      </c>
      <c r="F13" t="s">
        <v>13</v>
      </c>
      <c r="G13" s="2" t="s">
        <v>17</v>
      </c>
      <c r="H13" s="1"/>
      <c r="I13" s="1">
        <f t="shared" si="1"/>
        <v>0</v>
      </c>
      <c r="J13" s="1">
        <f>I13</f>
        <v>0</v>
      </c>
      <c r="K13">
        <f t="shared" si="0"/>
        <v>0</v>
      </c>
      <c r="Q13" t="e">
        <f t="shared" si="2"/>
        <v>#DIV/0!</v>
      </c>
      <c r="R13" s="2" t="s">
        <v>22</v>
      </c>
      <c r="W13" t="e">
        <f t="shared" si="3"/>
        <v>#DIV/0!</v>
      </c>
    </row>
    <row r="14" spans="1:23" x14ac:dyDescent="0.25">
      <c r="A14" t="s">
        <v>24</v>
      </c>
      <c r="B14">
        <v>5.0789999999999997</v>
      </c>
      <c r="C14">
        <v>19.5</v>
      </c>
      <c r="D14" t="s">
        <v>11</v>
      </c>
      <c r="E14" t="s">
        <v>12</v>
      </c>
      <c r="F14" t="s">
        <v>13</v>
      </c>
      <c r="G14" s="2" t="s">
        <v>18</v>
      </c>
      <c r="H14" s="1">
        <v>9.4E-2</v>
      </c>
      <c r="I14" s="1">
        <f t="shared" si="1"/>
        <v>9.4E-2</v>
      </c>
      <c r="J14" s="1">
        <f>I14-0.081</f>
        <v>1.2999999999999998E-2</v>
      </c>
      <c r="K14">
        <f t="shared" si="0"/>
        <v>0.17063726455338973</v>
      </c>
      <c r="Q14">
        <f t="shared" si="2"/>
        <v>0.69499999999999995</v>
      </c>
      <c r="R14" s="2" t="s">
        <v>23</v>
      </c>
      <c r="S14">
        <f>SUM(S7:S13)</f>
        <v>0.70499999999999996</v>
      </c>
      <c r="T14">
        <f t="shared" ref="T14:U14" si="4">SUM(T7:T13)</f>
        <v>0.68499999999999994</v>
      </c>
      <c r="U14">
        <f t="shared" si="4"/>
        <v>0.81299999999999994</v>
      </c>
      <c r="W14">
        <f t="shared" si="3"/>
        <v>0.81299999999999994</v>
      </c>
    </row>
    <row r="15" spans="1:23" x14ac:dyDescent="0.25">
      <c r="A15" t="s">
        <v>24</v>
      </c>
      <c r="B15">
        <v>5.0789999999999997</v>
      </c>
      <c r="C15">
        <v>19.5</v>
      </c>
      <c r="D15" t="s">
        <v>11</v>
      </c>
      <c r="E15" t="s">
        <v>12</v>
      </c>
      <c r="F15" t="s">
        <v>13</v>
      </c>
      <c r="G15" s="2" t="s">
        <v>21</v>
      </c>
      <c r="H15" s="1">
        <v>0.13200000000000001</v>
      </c>
      <c r="I15" s="1">
        <f t="shared" si="1"/>
        <v>0.13200000000000001</v>
      </c>
      <c r="J15" s="1">
        <f>I15-0.0925</f>
        <v>3.9500000000000007E-2</v>
      </c>
      <c r="K15">
        <f t="shared" si="0"/>
        <v>0.51847476537376136</v>
      </c>
    </row>
    <row r="16" spans="1:23" x14ac:dyDescent="0.25">
      <c r="A16" t="s">
        <v>24</v>
      </c>
      <c r="B16">
        <v>5.0789999999999997</v>
      </c>
      <c r="C16">
        <v>19.5</v>
      </c>
      <c r="D16" t="s">
        <v>11</v>
      </c>
      <c r="E16" t="s">
        <v>12</v>
      </c>
      <c r="F16" t="s">
        <v>13</v>
      </c>
      <c r="G16" s="2" t="s">
        <v>22</v>
      </c>
      <c r="H16" s="1"/>
      <c r="I16" s="1">
        <f t="shared" si="1"/>
        <v>0</v>
      </c>
      <c r="J16" s="1">
        <f>I16</f>
        <v>0</v>
      </c>
      <c r="K16">
        <f t="shared" si="0"/>
        <v>0</v>
      </c>
    </row>
    <row r="17" spans="1:11" x14ac:dyDescent="0.25">
      <c r="A17" t="s">
        <v>24</v>
      </c>
      <c r="B17">
        <v>5.0789999999999997</v>
      </c>
      <c r="C17">
        <v>19.5</v>
      </c>
      <c r="D17" t="s">
        <v>11</v>
      </c>
      <c r="E17" t="s">
        <v>12</v>
      </c>
      <c r="F17" t="s">
        <v>13</v>
      </c>
      <c r="G17" s="2" t="s">
        <v>23</v>
      </c>
      <c r="H17" s="1">
        <f>SUM(H10:H16)</f>
        <v>1.0030000000000001</v>
      </c>
      <c r="I17" s="1">
        <f t="shared" si="1"/>
        <v>1.0030000000000001</v>
      </c>
      <c r="J17" s="1">
        <f>I17-0.695</f>
        <v>0.30800000000000016</v>
      </c>
      <c r="K17">
        <f t="shared" si="0"/>
        <v>4.0427905755726217</v>
      </c>
    </row>
    <row r="18" spans="1:11" x14ac:dyDescent="0.25">
      <c r="A18" t="s">
        <v>25</v>
      </c>
      <c r="B18">
        <v>5.07</v>
      </c>
      <c r="C18">
        <v>15.8</v>
      </c>
      <c r="D18" t="s">
        <v>11</v>
      </c>
      <c r="E18" t="s">
        <v>12</v>
      </c>
      <c r="F18" t="s">
        <v>13</v>
      </c>
      <c r="G18" t="s">
        <v>14</v>
      </c>
      <c r="H18" s="1">
        <v>0.224</v>
      </c>
      <c r="I18" s="1">
        <f t="shared" si="1"/>
        <v>0.27645569620253163</v>
      </c>
      <c r="J18" s="1">
        <f>I18-0.0695</f>
        <v>0.20695569620253162</v>
      </c>
      <c r="K18">
        <f t="shared" si="0"/>
        <v>2.7213109296848335</v>
      </c>
    </row>
    <row r="19" spans="1:11" x14ac:dyDescent="0.25">
      <c r="A19" t="s">
        <v>25</v>
      </c>
      <c r="B19">
        <v>5.07</v>
      </c>
      <c r="C19">
        <v>15.8</v>
      </c>
      <c r="D19" t="s">
        <v>11</v>
      </c>
      <c r="E19" t="s">
        <v>12</v>
      </c>
      <c r="F19" t="s">
        <v>13</v>
      </c>
      <c r="G19" s="2" t="s">
        <v>15</v>
      </c>
      <c r="H19" s="1">
        <v>0.26800000000000002</v>
      </c>
      <c r="I19" s="1">
        <f t="shared" si="1"/>
        <v>0.33075949367088608</v>
      </c>
      <c r="J19" s="1">
        <f>I19-0.2485</f>
        <v>8.2259493670886086E-2</v>
      </c>
      <c r="K19">
        <f t="shared" si="0"/>
        <v>1.0816501468887059</v>
      </c>
    </row>
    <row r="20" spans="1:11" x14ac:dyDescent="0.25">
      <c r="A20" t="s">
        <v>25</v>
      </c>
      <c r="B20">
        <v>5.07</v>
      </c>
      <c r="C20">
        <v>15.8</v>
      </c>
      <c r="D20" t="s">
        <v>11</v>
      </c>
      <c r="E20" t="s">
        <v>12</v>
      </c>
      <c r="F20" t="s">
        <v>13</v>
      </c>
      <c r="G20" s="3" t="s">
        <v>16</v>
      </c>
      <c r="H20" s="1">
        <v>0.371</v>
      </c>
      <c r="I20" s="1">
        <f t="shared" si="1"/>
        <v>0.45787974683544302</v>
      </c>
      <c r="J20" s="1">
        <f>I20-0.2035</f>
        <v>0.25437974683544307</v>
      </c>
      <c r="K20">
        <f t="shared" si="0"/>
        <v>3.3449013390590796</v>
      </c>
    </row>
    <row r="21" spans="1:11" x14ac:dyDescent="0.25">
      <c r="A21" t="s">
        <v>25</v>
      </c>
      <c r="B21">
        <v>5.07</v>
      </c>
      <c r="C21">
        <v>15.8</v>
      </c>
      <c r="D21" t="s">
        <v>11</v>
      </c>
      <c r="E21" t="s">
        <v>12</v>
      </c>
      <c r="F21" t="s">
        <v>13</v>
      </c>
      <c r="G21" s="2" t="s">
        <v>17</v>
      </c>
      <c r="H21" s="1"/>
      <c r="I21" s="1">
        <f t="shared" si="1"/>
        <v>0</v>
      </c>
      <c r="J21" s="1">
        <f>I21</f>
        <v>0</v>
      </c>
      <c r="K21">
        <f t="shared" si="0"/>
        <v>0</v>
      </c>
    </row>
    <row r="22" spans="1:11" x14ac:dyDescent="0.25">
      <c r="A22" t="s">
        <v>25</v>
      </c>
      <c r="B22">
        <v>5.07</v>
      </c>
      <c r="C22">
        <v>15.8</v>
      </c>
      <c r="D22" t="s">
        <v>11</v>
      </c>
      <c r="E22" t="s">
        <v>12</v>
      </c>
      <c r="F22" t="s">
        <v>13</v>
      </c>
      <c r="G22" s="2" t="s">
        <v>18</v>
      </c>
      <c r="H22" s="1">
        <v>0.108</v>
      </c>
      <c r="I22" s="1">
        <f t="shared" si="1"/>
        <v>0.13329113924050631</v>
      </c>
      <c r="J22" s="1">
        <f>I22-0.081</f>
        <v>5.229113924050631E-2</v>
      </c>
      <c r="K22">
        <f t="shared" si="0"/>
        <v>0.68758894464834064</v>
      </c>
    </row>
    <row r="23" spans="1:11" x14ac:dyDescent="0.25">
      <c r="A23" t="s">
        <v>25</v>
      </c>
      <c r="B23">
        <v>5.07</v>
      </c>
      <c r="C23">
        <v>15.8</v>
      </c>
      <c r="D23" t="s">
        <v>11</v>
      </c>
      <c r="E23" t="s">
        <v>12</v>
      </c>
      <c r="F23" t="s">
        <v>13</v>
      </c>
      <c r="G23" s="2" t="s">
        <v>21</v>
      </c>
      <c r="H23" s="1">
        <v>0.13600000000000001</v>
      </c>
      <c r="I23" s="1">
        <f t="shared" si="1"/>
        <v>0.16784810126582278</v>
      </c>
      <c r="J23" s="1">
        <f>I23-0.0925</f>
        <v>7.5348101265822781E-2</v>
      </c>
      <c r="K23">
        <f t="shared" si="0"/>
        <v>0.99077056233823491</v>
      </c>
    </row>
    <row r="24" spans="1:11" x14ac:dyDescent="0.25">
      <c r="A24" t="s">
        <v>25</v>
      </c>
      <c r="B24">
        <v>5.07</v>
      </c>
      <c r="C24">
        <v>15.8</v>
      </c>
      <c r="D24" t="s">
        <v>11</v>
      </c>
      <c r="E24" t="s">
        <v>12</v>
      </c>
      <c r="F24" t="s">
        <v>13</v>
      </c>
      <c r="G24" s="2" t="s">
        <v>22</v>
      </c>
      <c r="H24" s="1">
        <v>9.6000000000000002E-2</v>
      </c>
      <c r="I24" s="1">
        <f t="shared" si="1"/>
        <v>0.11848101265822784</v>
      </c>
      <c r="J24" s="1">
        <f>I24</f>
        <v>0.11848101265822784</v>
      </c>
      <c r="K24">
        <f t="shared" si="0"/>
        <v>1.5579357351509246</v>
      </c>
    </row>
    <row r="25" spans="1:11" x14ac:dyDescent="0.25">
      <c r="A25" t="s">
        <v>25</v>
      </c>
      <c r="B25">
        <v>5.07</v>
      </c>
      <c r="C25">
        <v>15.8</v>
      </c>
      <c r="D25" t="s">
        <v>11</v>
      </c>
      <c r="E25" t="s">
        <v>12</v>
      </c>
      <c r="F25" t="s">
        <v>13</v>
      </c>
      <c r="G25" s="2" t="s">
        <v>23</v>
      </c>
      <c r="H25" s="1">
        <f>SUM(H18:H24)</f>
        <v>1.2030000000000001</v>
      </c>
      <c r="I25" s="1">
        <f t="shared" si="1"/>
        <v>1.4847151898734177</v>
      </c>
      <c r="J25" s="1">
        <f>I25-0.695</f>
        <v>0.78971518987341771</v>
      </c>
      <c r="K25">
        <f t="shared" si="0"/>
        <v>10.384157657770119</v>
      </c>
    </row>
    <row r="26" spans="1:11" x14ac:dyDescent="0.25">
      <c r="A26" t="s">
        <v>26</v>
      </c>
      <c r="B26">
        <v>5.056</v>
      </c>
      <c r="C26">
        <v>19.5</v>
      </c>
      <c r="D26" t="s">
        <v>11</v>
      </c>
      <c r="E26" t="s">
        <v>27</v>
      </c>
      <c r="F26" t="s">
        <v>13</v>
      </c>
      <c r="G26" t="s">
        <v>14</v>
      </c>
      <c r="H26" s="1">
        <v>0.246</v>
      </c>
      <c r="I26" s="1">
        <f>H26</f>
        <v>0.246</v>
      </c>
      <c r="J26" s="1">
        <f>I26-0.032</f>
        <v>0.214</v>
      </c>
      <c r="K26">
        <f t="shared" ref="K26:K57" si="5">100*4*5*J26/(30*B26)</f>
        <v>2.821729957805907</v>
      </c>
    </row>
    <row r="27" spans="1:11" x14ac:dyDescent="0.25">
      <c r="A27" t="s">
        <v>26</v>
      </c>
      <c r="B27">
        <v>5.056</v>
      </c>
      <c r="C27">
        <v>19.5</v>
      </c>
      <c r="D27" t="s">
        <v>11</v>
      </c>
      <c r="E27" t="s">
        <v>27</v>
      </c>
      <c r="F27" t="s">
        <v>13</v>
      </c>
      <c r="G27" s="2" t="s">
        <v>15</v>
      </c>
      <c r="H27" s="1">
        <v>0.311</v>
      </c>
      <c r="I27" s="1">
        <f t="shared" ref="I27:I49" si="6">H27</f>
        <v>0.311</v>
      </c>
      <c r="J27" s="1">
        <f>I27-0.24</f>
        <v>7.1000000000000008E-2</v>
      </c>
      <c r="K27">
        <f t="shared" si="5"/>
        <v>0.93618143459915626</v>
      </c>
    </row>
    <row r="28" spans="1:11" x14ac:dyDescent="0.25">
      <c r="A28" t="s">
        <v>26</v>
      </c>
      <c r="B28">
        <v>5.056</v>
      </c>
      <c r="C28">
        <v>19.5</v>
      </c>
      <c r="D28" t="s">
        <v>11</v>
      </c>
      <c r="E28" t="s">
        <v>27</v>
      </c>
      <c r="F28" t="s">
        <v>13</v>
      </c>
      <c r="G28" s="3" t="s">
        <v>16</v>
      </c>
      <c r="H28" s="1">
        <v>0.55700000000000005</v>
      </c>
      <c r="I28" s="1">
        <f t="shared" si="6"/>
        <v>0.55700000000000005</v>
      </c>
      <c r="J28" s="1">
        <f>I28-0.359</f>
        <v>0.19800000000000006</v>
      </c>
      <c r="K28">
        <f t="shared" si="5"/>
        <v>2.6107594936708867</v>
      </c>
    </row>
    <row r="29" spans="1:11" x14ac:dyDescent="0.25">
      <c r="A29" t="s">
        <v>26</v>
      </c>
      <c r="B29">
        <v>5.056</v>
      </c>
      <c r="C29">
        <v>19.5</v>
      </c>
      <c r="D29" t="s">
        <v>11</v>
      </c>
      <c r="E29" t="s">
        <v>27</v>
      </c>
      <c r="F29" t="s">
        <v>13</v>
      </c>
      <c r="G29" s="2" t="s">
        <v>17</v>
      </c>
      <c r="H29" s="1"/>
      <c r="I29" s="1">
        <f t="shared" si="6"/>
        <v>0</v>
      </c>
      <c r="J29" s="1">
        <f>I29</f>
        <v>0</v>
      </c>
      <c r="K29">
        <f t="shared" si="5"/>
        <v>0</v>
      </c>
    </row>
    <row r="30" spans="1:11" x14ac:dyDescent="0.25">
      <c r="A30" t="s">
        <v>26</v>
      </c>
      <c r="B30">
        <v>5.056</v>
      </c>
      <c r="C30">
        <v>19.5</v>
      </c>
      <c r="D30" t="s">
        <v>11</v>
      </c>
      <c r="E30" t="s">
        <v>27</v>
      </c>
      <c r="F30" t="s">
        <v>13</v>
      </c>
      <c r="G30" s="2" t="s">
        <v>18</v>
      </c>
      <c r="H30" s="1">
        <v>0.127</v>
      </c>
      <c r="I30" s="1">
        <f t="shared" si="6"/>
        <v>0.127</v>
      </c>
      <c r="J30" s="1">
        <f>I30-0.088</f>
        <v>3.9000000000000007E-2</v>
      </c>
      <c r="K30">
        <f t="shared" si="5"/>
        <v>0.514240506329114</v>
      </c>
    </row>
    <row r="31" spans="1:11" x14ac:dyDescent="0.25">
      <c r="A31" t="s">
        <v>26</v>
      </c>
      <c r="B31">
        <v>5.056</v>
      </c>
      <c r="C31">
        <v>19.5</v>
      </c>
      <c r="D31" t="s">
        <v>11</v>
      </c>
      <c r="E31" t="s">
        <v>27</v>
      </c>
      <c r="F31" t="s">
        <v>13</v>
      </c>
      <c r="G31" s="2" t="s">
        <v>21</v>
      </c>
      <c r="H31" s="1">
        <v>0.129</v>
      </c>
      <c r="I31" s="1">
        <f t="shared" si="6"/>
        <v>0.129</v>
      </c>
      <c r="J31" s="4">
        <f>I31-0.094</f>
        <v>3.5000000000000003E-2</v>
      </c>
      <c r="K31">
        <f t="shared" si="5"/>
        <v>0.46149789029535865</v>
      </c>
    </row>
    <row r="32" spans="1:11" x14ac:dyDescent="0.25">
      <c r="A32" t="s">
        <v>26</v>
      </c>
      <c r="B32">
        <v>5.056</v>
      </c>
      <c r="C32">
        <v>19.5</v>
      </c>
      <c r="D32" t="s">
        <v>11</v>
      </c>
      <c r="E32" t="s">
        <v>27</v>
      </c>
      <c r="F32" t="s">
        <v>13</v>
      </c>
      <c r="G32" s="2" t="s">
        <v>22</v>
      </c>
      <c r="H32" s="1">
        <v>8.4000000000000005E-2</v>
      </c>
      <c r="I32" s="1">
        <f t="shared" si="6"/>
        <v>8.4000000000000005E-2</v>
      </c>
      <c r="J32" s="4">
        <f>I32</f>
        <v>8.4000000000000005E-2</v>
      </c>
      <c r="K32">
        <f t="shared" si="5"/>
        <v>1.1075949367088607</v>
      </c>
    </row>
    <row r="33" spans="1:11" x14ac:dyDescent="0.25">
      <c r="A33" t="s">
        <v>26</v>
      </c>
      <c r="B33">
        <v>5.056</v>
      </c>
      <c r="C33">
        <v>19.5</v>
      </c>
      <c r="D33" t="s">
        <v>11</v>
      </c>
      <c r="E33" t="s">
        <v>27</v>
      </c>
      <c r="F33" t="s">
        <v>13</v>
      </c>
      <c r="G33" s="2" t="s">
        <v>23</v>
      </c>
      <c r="H33" s="1">
        <f>SUM(H26:H32)</f>
        <v>1.454</v>
      </c>
      <c r="I33" s="1">
        <f t="shared" si="6"/>
        <v>1.454</v>
      </c>
      <c r="J33" s="1">
        <f>I33-0.813</f>
        <v>0.64100000000000001</v>
      </c>
      <c r="K33">
        <f t="shared" si="5"/>
        <v>8.4520042194092824</v>
      </c>
    </row>
    <row r="34" spans="1:11" x14ac:dyDescent="0.25">
      <c r="A34" t="s">
        <v>28</v>
      </c>
      <c r="B34">
        <v>5.0359999999999996</v>
      </c>
      <c r="C34">
        <v>19.5</v>
      </c>
      <c r="D34" t="s">
        <v>11</v>
      </c>
      <c r="E34" t="s">
        <v>27</v>
      </c>
      <c r="F34" t="s">
        <v>13</v>
      </c>
      <c r="G34" t="s">
        <v>14</v>
      </c>
      <c r="H34" s="1">
        <v>0.22700000000000001</v>
      </c>
      <c r="I34" s="1">
        <f t="shared" si="6"/>
        <v>0.22700000000000001</v>
      </c>
      <c r="J34" s="1">
        <f>I34-0.032</f>
        <v>0.19500000000000001</v>
      </c>
      <c r="K34">
        <f t="shared" si="5"/>
        <v>2.5814138204924544</v>
      </c>
    </row>
    <row r="35" spans="1:11" x14ac:dyDescent="0.25">
      <c r="A35" t="s">
        <v>28</v>
      </c>
      <c r="B35">
        <v>5.0359999999999996</v>
      </c>
      <c r="C35">
        <v>19.5</v>
      </c>
      <c r="D35" t="s">
        <v>11</v>
      </c>
      <c r="E35" t="s">
        <v>27</v>
      </c>
      <c r="F35" t="s">
        <v>13</v>
      </c>
      <c r="G35" s="2" t="s">
        <v>15</v>
      </c>
      <c r="H35" s="1">
        <v>0.317</v>
      </c>
      <c r="I35" s="1">
        <f t="shared" si="6"/>
        <v>0.317</v>
      </c>
      <c r="J35" s="1">
        <f>I35-0.24</f>
        <v>7.7000000000000013E-2</v>
      </c>
      <c r="K35">
        <f t="shared" si="5"/>
        <v>1.0193275086047131</v>
      </c>
    </row>
    <row r="36" spans="1:11" x14ac:dyDescent="0.25">
      <c r="A36" t="s">
        <v>28</v>
      </c>
      <c r="B36">
        <v>5.0359999999999996</v>
      </c>
      <c r="C36">
        <v>19.5</v>
      </c>
      <c r="D36" t="s">
        <v>11</v>
      </c>
      <c r="E36" t="s">
        <v>27</v>
      </c>
      <c r="F36" t="s">
        <v>13</v>
      </c>
      <c r="G36" s="3" t="s">
        <v>16</v>
      </c>
      <c r="H36" s="1">
        <v>0.52400000000000002</v>
      </c>
      <c r="I36" s="1">
        <f t="shared" si="6"/>
        <v>0.52400000000000002</v>
      </c>
      <c r="J36" s="1">
        <f>I36-0.359</f>
        <v>0.16500000000000004</v>
      </c>
      <c r="K36">
        <f t="shared" si="5"/>
        <v>2.1842732327243852</v>
      </c>
    </row>
    <row r="37" spans="1:11" x14ac:dyDescent="0.25">
      <c r="A37" t="s">
        <v>28</v>
      </c>
      <c r="B37">
        <v>5.0359999999999996</v>
      </c>
      <c r="C37">
        <v>19.5</v>
      </c>
      <c r="D37" t="s">
        <v>11</v>
      </c>
      <c r="E37" t="s">
        <v>27</v>
      </c>
      <c r="F37" t="s">
        <v>13</v>
      </c>
      <c r="G37" s="2" t="s">
        <v>17</v>
      </c>
      <c r="H37" s="1"/>
      <c r="I37" s="1">
        <f t="shared" si="6"/>
        <v>0</v>
      </c>
      <c r="J37" s="1">
        <f>I37</f>
        <v>0</v>
      </c>
      <c r="K37">
        <f t="shared" si="5"/>
        <v>0</v>
      </c>
    </row>
    <row r="38" spans="1:11" x14ac:dyDescent="0.25">
      <c r="A38" t="s">
        <v>28</v>
      </c>
      <c r="B38">
        <v>5.0359999999999996</v>
      </c>
      <c r="C38">
        <v>19.5</v>
      </c>
      <c r="D38" t="s">
        <v>11</v>
      </c>
      <c r="E38" t="s">
        <v>27</v>
      </c>
      <c r="F38" t="s">
        <v>13</v>
      </c>
      <c r="G38" s="2" t="s">
        <v>18</v>
      </c>
      <c r="H38" s="1">
        <v>0.115</v>
      </c>
      <c r="I38" s="1">
        <f t="shared" si="6"/>
        <v>0.115</v>
      </c>
      <c r="J38" s="1">
        <f>I38-0.088</f>
        <v>2.700000000000001E-2</v>
      </c>
      <c r="K38">
        <f t="shared" si="5"/>
        <v>0.35742652899126309</v>
      </c>
    </row>
    <row r="39" spans="1:11" x14ac:dyDescent="0.25">
      <c r="A39" t="s">
        <v>28</v>
      </c>
      <c r="B39">
        <v>5.0359999999999996</v>
      </c>
      <c r="C39">
        <v>19.5</v>
      </c>
      <c r="D39" t="s">
        <v>11</v>
      </c>
      <c r="E39" t="s">
        <v>27</v>
      </c>
      <c r="F39" t="s">
        <v>13</v>
      </c>
      <c r="G39" s="2" t="s">
        <v>21</v>
      </c>
      <c r="H39" s="1">
        <v>0.126</v>
      </c>
      <c r="I39" s="1">
        <f t="shared" si="6"/>
        <v>0.126</v>
      </c>
      <c r="J39" s="4">
        <f>I39-0.094</f>
        <v>3.2000000000000001E-2</v>
      </c>
      <c r="K39">
        <f t="shared" si="5"/>
        <v>0.42361662695260793</v>
      </c>
    </row>
    <row r="40" spans="1:11" x14ac:dyDescent="0.25">
      <c r="A40" t="s">
        <v>28</v>
      </c>
      <c r="B40">
        <v>5.0359999999999996</v>
      </c>
      <c r="C40">
        <v>19.5</v>
      </c>
      <c r="D40" t="s">
        <v>11</v>
      </c>
      <c r="E40" t="s">
        <v>27</v>
      </c>
      <c r="F40" t="s">
        <v>13</v>
      </c>
      <c r="G40" s="2" t="s">
        <v>22</v>
      </c>
      <c r="H40" s="1"/>
      <c r="I40" s="1">
        <f t="shared" si="6"/>
        <v>0</v>
      </c>
      <c r="J40" s="4">
        <f>I40</f>
        <v>0</v>
      </c>
      <c r="K40">
        <f t="shared" si="5"/>
        <v>0</v>
      </c>
    </row>
    <row r="41" spans="1:11" x14ac:dyDescent="0.25">
      <c r="A41" t="s">
        <v>28</v>
      </c>
      <c r="B41">
        <v>5.0359999999999996</v>
      </c>
      <c r="C41">
        <v>19.5</v>
      </c>
      <c r="D41" t="s">
        <v>11</v>
      </c>
      <c r="E41" t="s">
        <v>27</v>
      </c>
      <c r="F41" t="s">
        <v>13</v>
      </c>
      <c r="G41" s="2" t="s">
        <v>23</v>
      </c>
      <c r="H41" s="1">
        <f>SUM(H34:H40)</f>
        <v>1.3090000000000002</v>
      </c>
      <c r="I41" s="1">
        <f t="shared" si="6"/>
        <v>1.3090000000000002</v>
      </c>
      <c r="J41" s="1">
        <f>I41-0.813</f>
        <v>0.49600000000000022</v>
      </c>
      <c r="K41">
        <f t="shared" si="5"/>
        <v>6.5660577177654256</v>
      </c>
    </row>
    <row r="42" spans="1:11" x14ac:dyDescent="0.25">
      <c r="A42" t="s">
        <v>29</v>
      </c>
      <c r="B42">
        <v>5.0039999999999996</v>
      </c>
      <c r="C42">
        <v>19.5</v>
      </c>
      <c r="D42" t="s">
        <v>11</v>
      </c>
      <c r="E42" t="s">
        <v>27</v>
      </c>
      <c r="F42" t="s">
        <v>13</v>
      </c>
      <c r="G42" t="s">
        <v>14</v>
      </c>
      <c r="H42" s="1">
        <v>0.16</v>
      </c>
      <c r="I42" s="1">
        <f t="shared" si="6"/>
        <v>0.16</v>
      </c>
      <c r="J42" s="1">
        <f>I42-0.032</f>
        <v>0.128</v>
      </c>
      <c r="K42">
        <f t="shared" si="5"/>
        <v>1.7053024247268855</v>
      </c>
    </row>
    <row r="43" spans="1:11" x14ac:dyDescent="0.25">
      <c r="A43" t="s">
        <v>29</v>
      </c>
      <c r="B43">
        <v>5.0039999999999996</v>
      </c>
      <c r="C43">
        <v>19.5</v>
      </c>
      <c r="D43" t="s">
        <v>11</v>
      </c>
      <c r="E43" t="s">
        <v>27</v>
      </c>
      <c r="F43" t="s">
        <v>13</v>
      </c>
      <c r="G43" s="2" t="s">
        <v>15</v>
      </c>
      <c r="H43" s="1">
        <v>0.25</v>
      </c>
      <c r="I43" s="1">
        <f t="shared" si="6"/>
        <v>0.25</v>
      </c>
      <c r="J43" s="1">
        <f>I43-0.24</f>
        <v>1.0000000000000009E-2</v>
      </c>
      <c r="K43">
        <f t="shared" si="5"/>
        <v>0.13322675193178804</v>
      </c>
    </row>
    <row r="44" spans="1:11" x14ac:dyDescent="0.25">
      <c r="A44" t="s">
        <v>29</v>
      </c>
      <c r="B44">
        <v>5.0039999999999996</v>
      </c>
      <c r="C44">
        <v>19.5</v>
      </c>
      <c r="D44" t="s">
        <v>11</v>
      </c>
      <c r="E44" t="s">
        <v>27</v>
      </c>
      <c r="F44" t="s">
        <v>13</v>
      </c>
      <c r="G44" s="3" t="s">
        <v>16</v>
      </c>
      <c r="H44" s="1">
        <v>0.44</v>
      </c>
      <c r="I44" s="1">
        <f t="shared" si="6"/>
        <v>0.44</v>
      </c>
      <c r="J44" s="1">
        <f>I44-0.359</f>
        <v>8.1000000000000016E-2</v>
      </c>
      <c r="K44">
        <f t="shared" si="5"/>
        <v>1.0791366906474824</v>
      </c>
    </row>
    <row r="45" spans="1:11" x14ac:dyDescent="0.25">
      <c r="A45" t="s">
        <v>29</v>
      </c>
      <c r="B45">
        <v>5.0039999999999996</v>
      </c>
      <c r="C45">
        <v>19.5</v>
      </c>
      <c r="D45" t="s">
        <v>11</v>
      </c>
      <c r="E45" t="s">
        <v>27</v>
      </c>
      <c r="F45" t="s">
        <v>13</v>
      </c>
      <c r="G45" s="2" t="s">
        <v>17</v>
      </c>
      <c r="H45" s="1">
        <v>0.17699999999999999</v>
      </c>
      <c r="I45" s="1">
        <f t="shared" si="6"/>
        <v>0.17699999999999999</v>
      </c>
      <c r="J45" s="1">
        <f>I45</f>
        <v>0.17699999999999999</v>
      </c>
      <c r="K45">
        <f t="shared" si="5"/>
        <v>2.3581135091926462</v>
      </c>
    </row>
    <row r="46" spans="1:11" x14ac:dyDescent="0.25">
      <c r="A46" t="s">
        <v>29</v>
      </c>
      <c r="B46">
        <v>5.0039999999999996</v>
      </c>
      <c r="C46">
        <v>19.5</v>
      </c>
      <c r="D46" t="s">
        <v>11</v>
      </c>
      <c r="E46" t="s">
        <v>27</v>
      </c>
      <c r="F46" t="s">
        <v>13</v>
      </c>
      <c r="G46" s="2" t="s">
        <v>18</v>
      </c>
      <c r="H46" s="1">
        <v>0.113</v>
      </c>
      <c r="I46" s="1">
        <f t="shared" si="6"/>
        <v>0.113</v>
      </c>
      <c r="J46" s="1">
        <f>I46-0.088</f>
        <v>2.5000000000000008E-2</v>
      </c>
      <c r="K46">
        <f t="shared" si="5"/>
        <v>0.33306687982946992</v>
      </c>
    </row>
    <row r="47" spans="1:11" x14ac:dyDescent="0.25">
      <c r="A47" t="s">
        <v>29</v>
      </c>
      <c r="B47">
        <v>5.0039999999999996</v>
      </c>
      <c r="C47">
        <v>19.5</v>
      </c>
      <c r="D47" t="s">
        <v>11</v>
      </c>
      <c r="E47" t="s">
        <v>27</v>
      </c>
      <c r="F47" t="s">
        <v>13</v>
      </c>
      <c r="G47" s="2" t="s">
        <v>21</v>
      </c>
      <c r="H47" s="1">
        <v>0.11600000000000001</v>
      </c>
      <c r="I47" s="1">
        <f t="shared" si="6"/>
        <v>0.11600000000000001</v>
      </c>
      <c r="J47" s="4">
        <f>I47-0.094</f>
        <v>2.2000000000000006E-2</v>
      </c>
      <c r="K47">
        <f t="shared" si="5"/>
        <v>0.29309885424993354</v>
      </c>
    </row>
    <row r="48" spans="1:11" x14ac:dyDescent="0.25">
      <c r="A48" t="s">
        <v>29</v>
      </c>
      <c r="B48">
        <v>5.0039999999999996</v>
      </c>
      <c r="C48">
        <v>19.5</v>
      </c>
      <c r="D48" t="s">
        <v>11</v>
      </c>
      <c r="E48" t="s">
        <v>27</v>
      </c>
      <c r="F48" t="s">
        <v>13</v>
      </c>
      <c r="G48" s="2" t="s">
        <v>22</v>
      </c>
      <c r="H48" s="1"/>
      <c r="I48" s="1">
        <f t="shared" si="6"/>
        <v>0</v>
      </c>
      <c r="J48" s="4">
        <f>I48</f>
        <v>0</v>
      </c>
      <c r="K48">
        <f t="shared" si="5"/>
        <v>0</v>
      </c>
    </row>
    <row r="49" spans="1:23" x14ac:dyDescent="0.25">
      <c r="A49" t="s">
        <v>29</v>
      </c>
      <c r="B49">
        <v>5.0039999999999996</v>
      </c>
      <c r="C49">
        <v>19.5</v>
      </c>
      <c r="D49" t="s">
        <v>11</v>
      </c>
      <c r="E49" t="s">
        <v>27</v>
      </c>
      <c r="F49" t="s">
        <v>13</v>
      </c>
      <c r="G49" s="2" t="s">
        <v>23</v>
      </c>
      <c r="H49" s="1">
        <f>SUM(H42:H48)</f>
        <v>1.2560000000000002</v>
      </c>
      <c r="I49" s="1">
        <f t="shared" si="6"/>
        <v>1.2560000000000002</v>
      </c>
      <c r="J49" s="1">
        <f>I49-0.813</f>
        <v>0.44300000000000028</v>
      </c>
      <c r="K49">
        <f t="shared" si="5"/>
        <v>5.9019451105782093</v>
      </c>
    </row>
    <row r="50" spans="1:23" x14ac:dyDescent="0.25">
      <c r="A50" t="s">
        <v>30</v>
      </c>
      <c r="B50">
        <v>5.0410000000000004</v>
      </c>
      <c r="C50">
        <v>20</v>
      </c>
      <c r="D50" t="s">
        <v>31</v>
      </c>
      <c r="E50" t="s">
        <v>12</v>
      </c>
      <c r="F50" t="s">
        <v>32</v>
      </c>
      <c r="G50" t="s">
        <v>14</v>
      </c>
      <c r="H50" s="1">
        <v>0.14699999999999999</v>
      </c>
      <c r="I50" s="1">
        <f>H50</f>
        <v>0.14699999999999999</v>
      </c>
      <c r="J50" s="1">
        <f>I50-0.0765</f>
        <v>7.0499999999999993E-2</v>
      </c>
      <c r="K50">
        <f t="shared" si="5"/>
        <v>0.93235469152945838</v>
      </c>
    </row>
    <row r="51" spans="1:23" x14ac:dyDescent="0.25">
      <c r="A51" t="s">
        <v>30</v>
      </c>
      <c r="B51">
        <v>5.0410000000000004</v>
      </c>
      <c r="C51">
        <v>20</v>
      </c>
      <c r="D51" t="s">
        <v>31</v>
      </c>
      <c r="E51" t="s">
        <v>12</v>
      </c>
      <c r="F51" t="s">
        <v>32</v>
      </c>
      <c r="G51" s="2" t="s">
        <v>15</v>
      </c>
      <c r="H51" s="1">
        <v>0.311</v>
      </c>
      <c r="I51" s="1">
        <f t="shared" ref="I51:I97" si="7">H51</f>
        <v>0.311</v>
      </c>
      <c r="J51" s="1">
        <f>I51-0.241</f>
        <v>7.0000000000000007E-2</v>
      </c>
      <c r="K51">
        <f t="shared" si="5"/>
        <v>0.92574224690868201</v>
      </c>
    </row>
    <row r="52" spans="1:23" x14ac:dyDescent="0.25">
      <c r="A52" t="s">
        <v>30</v>
      </c>
      <c r="B52">
        <v>5.0410000000000004</v>
      </c>
      <c r="C52">
        <v>20</v>
      </c>
      <c r="D52" t="s">
        <v>31</v>
      </c>
      <c r="E52" t="s">
        <v>12</v>
      </c>
      <c r="F52" t="s">
        <v>32</v>
      </c>
      <c r="G52" s="3" t="s">
        <v>16</v>
      </c>
      <c r="H52" s="1">
        <v>0.71799999999999997</v>
      </c>
      <c r="I52" s="1">
        <f t="shared" si="7"/>
        <v>0.71799999999999997</v>
      </c>
      <c r="J52" s="1">
        <f>I52-0.2135</f>
        <v>0.50449999999999995</v>
      </c>
      <c r="K52">
        <f t="shared" si="5"/>
        <v>6.671956622363286</v>
      </c>
    </row>
    <row r="53" spans="1:23" x14ac:dyDescent="0.25">
      <c r="A53" t="s">
        <v>30</v>
      </c>
      <c r="B53">
        <v>5.0410000000000004</v>
      </c>
      <c r="C53">
        <v>20</v>
      </c>
      <c r="D53" t="s">
        <v>31</v>
      </c>
      <c r="E53" t="s">
        <v>12</v>
      </c>
      <c r="F53" t="s">
        <v>32</v>
      </c>
      <c r="G53" s="2" t="s">
        <v>17</v>
      </c>
      <c r="H53" s="1"/>
      <c r="I53" s="1">
        <f t="shared" si="7"/>
        <v>0</v>
      </c>
      <c r="J53" s="1">
        <f>I53</f>
        <v>0</v>
      </c>
      <c r="K53">
        <f t="shared" si="5"/>
        <v>0</v>
      </c>
    </row>
    <row r="54" spans="1:23" x14ac:dyDescent="0.25">
      <c r="A54" t="s">
        <v>30</v>
      </c>
      <c r="B54">
        <v>5.0410000000000004</v>
      </c>
      <c r="C54">
        <v>20</v>
      </c>
      <c r="D54" t="s">
        <v>31</v>
      </c>
      <c r="E54" t="s">
        <v>12</v>
      </c>
      <c r="F54" t="s">
        <v>32</v>
      </c>
      <c r="G54" s="2" t="s">
        <v>18</v>
      </c>
      <c r="H54" s="1">
        <v>8.2000000000000003E-2</v>
      </c>
      <c r="I54" s="1">
        <f t="shared" si="7"/>
        <v>8.2000000000000003E-2</v>
      </c>
      <c r="J54" s="1">
        <f>I54-0.082</f>
        <v>0</v>
      </c>
      <c r="K54">
        <f t="shared" si="5"/>
        <v>0</v>
      </c>
    </row>
    <row r="55" spans="1:23" x14ac:dyDescent="0.25">
      <c r="A55" t="s">
        <v>30</v>
      </c>
      <c r="B55">
        <v>5.0410000000000004</v>
      </c>
      <c r="C55">
        <v>20</v>
      </c>
      <c r="D55" t="s">
        <v>31</v>
      </c>
      <c r="E55" t="s">
        <v>12</v>
      </c>
      <c r="F55" t="s">
        <v>32</v>
      </c>
      <c r="G55" s="2" t="s">
        <v>21</v>
      </c>
      <c r="H55" s="1">
        <v>0.15</v>
      </c>
      <c r="I55" s="1">
        <f t="shared" si="7"/>
        <v>0.15</v>
      </c>
      <c r="J55" s="4">
        <f>I55-0.0955</f>
        <v>5.4499999999999993E-2</v>
      </c>
      <c r="K55">
        <f t="shared" si="5"/>
        <v>0.72075646366461665</v>
      </c>
    </row>
    <row r="56" spans="1:23" x14ac:dyDescent="0.25">
      <c r="A56" t="s">
        <v>30</v>
      </c>
      <c r="B56">
        <v>5.0410000000000004</v>
      </c>
      <c r="C56">
        <v>20</v>
      </c>
      <c r="D56" t="s">
        <v>31</v>
      </c>
      <c r="E56" t="s">
        <v>12</v>
      </c>
      <c r="F56" t="s">
        <v>32</v>
      </c>
      <c r="G56" s="2" t="s">
        <v>22</v>
      </c>
      <c r="H56" s="1">
        <v>7.9000000000000001E-2</v>
      </c>
      <c r="I56" s="1">
        <f t="shared" si="7"/>
        <v>7.9000000000000001E-2</v>
      </c>
      <c r="J56" s="4">
        <f>I56</f>
        <v>7.9000000000000001E-2</v>
      </c>
      <c r="K56">
        <f t="shared" si="5"/>
        <v>1.0447662500826553</v>
      </c>
    </row>
    <row r="57" spans="1:23" x14ac:dyDescent="0.25">
      <c r="A57" t="s">
        <v>30</v>
      </c>
      <c r="B57">
        <v>5.0410000000000004</v>
      </c>
      <c r="C57">
        <v>20</v>
      </c>
      <c r="D57" t="s">
        <v>31</v>
      </c>
      <c r="E57" t="s">
        <v>12</v>
      </c>
      <c r="F57" t="s">
        <v>32</v>
      </c>
      <c r="G57" s="2" t="s">
        <v>23</v>
      </c>
      <c r="H57" s="1">
        <f>SUM(H50:H56)</f>
        <v>1.4869999999999999</v>
      </c>
      <c r="I57" s="1">
        <f t="shared" si="7"/>
        <v>1.4869999999999999</v>
      </c>
      <c r="J57" s="1">
        <f>I57-0.588</f>
        <v>0.89899999999999991</v>
      </c>
      <c r="K57">
        <f t="shared" si="5"/>
        <v>11.889175428155786</v>
      </c>
    </row>
    <row r="58" spans="1:23" x14ac:dyDescent="0.25">
      <c r="A58" t="s">
        <v>33</v>
      </c>
      <c r="B58">
        <v>5.0439999999999996</v>
      </c>
      <c r="C58">
        <v>20</v>
      </c>
      <c r="D58" t="s">
        <v>31</v>
      </c>
      <c r="E58" t="s">
        <v>12</v>
      </c>
      <c r="F58" t="s">
        <v>32</v>
      </c>
      <c r="G58" t="s">
        <v>14</v>
      </c>
      <c r="H58" s="1">
        <v>0.16700000000000001</v>
      </c>
      <c r="I58" s="1">
        <f t="shared" si="7"/>
        <v>0.16700000000000001</v>
      </c>
      <c r="J58" s="1">
        <f>I58-0.0765</f>
        <v>9.0500000000000011E-2</v>
      </c>
      <c r="K58">
        <f t="shared" ref="K58:K89" si="8">100*4*5*J58/(30*B58)</f>
        <v>1.19614062913032</v>
      </c>
    </row>
    <row r="59" spans="1:23" x14ac:dyDescent="0.25">
      <c r="A59" t="s">
        <v>33</v>
      </c>
      <c r="B59">
        <v>5.0439999999999996</v>
      </c>
      <c r="C59">
        <v>20</v>
      </c>
      <c r="D59" t="s">
        <v>31</v>
      </c>
      <c r="E59" t="s">
        <v>12</v>
      </c>
      <c r="F59" t="s">
        <v>32</v>
      </c>
      <c r="G59" s="2" t="s">
        <v>15</v>
      </c>
      <c r="H59" s="1">
        <v>0.28999999999999998</v>
      </c>
      <c r="I59" s="1">
        <f t="shared" si="7"/>
        <v>0.28999999999999998</v>
      </c>
      <c r="J59" s="1">
        <f>I59-0.241</f>
        <v>4.8999999999999988E-2</v>
      </c>
      <c r="K59">
        <f t="shared" si="8"/>
        <v>0.64763415278879177</v>
      </c>
    </row>
    <row r="60" spans="1:23" x14ac:dyDescent="0.25">
      <c r="A60" t="s">
        <v>33</v>
      </c>
      <c r="B60">
        <v>5.0439999999999996</v>
      </c>
      <c r="C60">
        <v>20</v>
      </c>
      <c r="D60" t="s">
        <v>31</v>
      </c>
      <c r="E60" t="s">
        <v>12</v>
      </c>
      <c r="F60" t="s">
        <v>32</v>
      </c>
      <c r="G60" s="3" t="s">
        <v>16</v>
      </c>
      <c r="H60" s="1">
        <v>0.76</v>
      </c>
      <c r="I60" s="1">
        <f t="shared" si="7"/>
        <v>0.76</v>
      </c>
      <c r="J60" s="1">
        <f>I60-0.2135</f>
        <v>0.54649999999999999</v>
      </c>
      <c r="K60">
        <f t="shared" si="8"/>
        <v>7.2231033571239758</v>
      </c>
    </row>
    <row r="61" spans="1:23" x14ac:dyDescent="0.25">
      <c r="A61" t="s">
        <v>33</v>
      </c>
      <c r="B61">
        <v>5.0439999999999996</v>
      </c>
      <c r="C61">
        <v>20</v>
      </c>
      <c r="D61" t="s">
        <v>31</v>
      </c>
      <c r="E61" t="s">
        <v>12</v>
      </c>
      <c r="F61" t="s">
        <v>32</v>
      </c>
      <c r="G61" s="2" t="s">
        <v>17</v>
      </c>
      <c r="H61" s="1"/>
      <c r="I61" s="1">
        <f t="shared" si="7"/>
        <v>0</v>
      </c>
      <c r="J61" s="1">
        <f>I61</f>
        <v>0</v>
      </c>
      <c r="K61">
        <f t="shared" si="8"/>
        <v>0</v>
      </c>
    </row>
    <row r="62" spans="1:23" x14ac:dyDescent="0.25">
      <c r="A62" t="s">
        <v>33</v>
      </c>
      <c r="B62">
        <v>5.0439999999999996</v>
      </c>
      <c r="C62">
        <v>20</v>
      </c>
      <c r="D62" t="s">
        <v>31</v>
      </c>
      <c r="E62" t="s">
        <v>12</v>
      </c>
      <c r="F62" t="s">
        <v>32</v>
      </c>
      <c r="G62" s="2" t="s">
        <v>18</v>
      </c>
      <c r="H62" s="1">
        <v>8.4000000000000005E-2</v>
      </c>
      <c r="I62" s="1">
        <f t="shared" si="7"/>
        <v>8.4000000000000005E-2</v>
      </c>
      <c r="J62" s="1">
        <f>I62-0.082</f>
        <v>2.0000000000000018E-3</v>
      </c>
      <c r="K62">
        <f t="shared" si="8"/>
        <v>2.6434047052603778E-2</v>
      </c>
      <c r="Q62" t="s">
        <v>31</v>
      </c>
      <c r="S62" t="s">
        <v>34</v>
      </c>
      <c r="U62" t="s">
        <v>20</v>
      </c>
    </row>
    <row r="63" spans="1:23" x14ac:dyDescent="0.25">
      <c r="A63" t="s">
        <v>33</v>
      </c>
      <c r="B63">
        <v>5.0439999999999996</v>
      </c>
      <c r="C63">
        <v>20</v>
      </c>
      <c r="D63" t="s">
        <v>31</v>
      </c>
      <c r="E63" t="s">
        <v>12</v>
      </c>
      <c r="F63" t="s">
        <v>32</v>
      </c>
      <c r="G63" s="2" t="s">
        <v>21</v>
      </c>
      <c r="H63" s="1">
        <v>0.152</v>
      </c>
      <c r="I63" s="1">
        <f t="shared" si="7"/>
        <v>0.152</v>
      </c>
      <c r="J63" s="4">
        <f>I63-0.0955</f>
        <v>5.6499999999999995E-2</v>
      </c>
      <c r="K63">
        <f t="shared" si="8"/>
        <v>0.74676182923605594</v>
      </c>
      <c r="Q63">
        <f>AVERAGE(S63,T63)</f>
        <v>7.6499999999999999E-2</v>
      </c>
      <c r="R63" t="s">
        <v>14</v>
      </c>
      <c r="S63">
        <v>7.5999999999999998E-2</v>
      </c>
      <c r="T63">
        <v>7.6999999999999999E-2</v>
      </c>
      <c r="U63">
        <v>4.1000000000000002E-2</v>
      </c>
      <c r="V63">
        <v>2.8000000000000001E-2</v>
      </c>
      <c r="W63">
        <f>AVERAGE(V63,U63)</f>
        <v>3.4500000000000003E-2</v>
      </c>
    </row>
    <row r="64" spans="1:23" x14ac:dyDescent="0.25">
      <c r="A64" t="s">
        <v>33</v>
      </c>
      <c r="B64">
        <v>5.0439999999999996</v>
      </c>
      <c r="C64">
        <v>20</v>
      </c>
      <c r="D64" t="s">
        <v>31</v>
      </c>
      <c r="E64" t="s">
        <v>12</v>
      </c>
      <c r="F64" t="s">
        <v>32</v>
      </c>
      <c r="G64" s="2" t="s">
        <v>22</v>
      </c>
      <c r="H64" s="1">
        <v>8.7999999999999995E-2</v>
      </c>
      <c r="I64" s="1">
        <f t="shared" si="7"/>
        <v>8.7999999999999995E-2</v>
      </c>
      <c r="J64" s="4">
        <f>I64</f>
        <v>8.7999999999999995E-2</v>
      </c>
      <c r="K64">
        <f t="shared" si="8"/>
        <v>1.1630980703145652</v>
      </c>
      <c r="Q64">
        <f t="shared" ref="Q64:Q70" si="9">AVERAGE(S64,T64)</f>
        <v>0.24099999999999999</v>
      </c>
      <c r="R64" s="2" t="s">
        <v>15</v>
      </c>
      <c r="T64">
        <v>0.24099999999999999</v>
      </c>
      <c r="U64">
        <v>0.26600000000000001</v>
      </c>
      <c r="V64">
        <v>0.29899999999999999</v>
      </c>
      <c r="W64">
        <f t="shared" ref="W64:W70" si="10">AVERAGE(V64,U64)</f>
        <v>0.28249999999999997</v>
      </c>
    </row>
    <row r="65" spans="1:23" x14ac:dyDescent="0.25">
      <c r="A65" t="s">
        <v>33</v>
      </c>
      <c r="B65">
        <v>5.0439999999999996</v>
      </c>
      <c r="C65">
        <v>20</v>
      </c>
      <c r="D65" t="s">
        <v>31</v>
      </c>
      <c r="E65" t="s">
        <v>12</v>
      </c>
      <c r="F65" t="s">
        <v>32</v>
      </c>
      <c r="G65" s="2" t="s">
        <v>23</v>
      </c>
      <c r="H65" s="1">
        <f>SUM(H58:H64)</f>
        <v>1.5410000000000001</v>
      </c>
      <c r="I65" s="1">
        <f t="shared" si="7"/>
        <v>1.5410000000000001</v>
      </c>
      <c r="J65" s="1">
        <f>I65-0.588</f>
        <v>0.95300000000000018</v>
      </c>
      <c r="K65">
        <f t="shared" si="8"/>
        <v>12.595823420565692</v>
      </c>
      <c r="Q65">
        <f t="shared" si="9"/>
        <v>0.2135</v>
      </c>
      <c r="R65" s="3" t="s">
        <v>16</v>
      </c>
      <c r="S65">
        <v>0.216</v>
      </c>
      <c r="T65">
        <v>0.21099999999999999</v>
      </c>
      <c r="U65">
        <v>0.40400000000000003</v>
      </c>
      <c r="V65">
        <v>0.377</v>
      </c>
      <c r="W65">
        <f t="shared" si="10"/>
        <v>0.39050000000000001</v>
      </c>
    </row>
    <row r="66" spans="1:23" x14ac:dyDescent="0.25">
      <c r="A66" t="s">
        <v>35</v>
      </c>
      <c r="B66">
        <v>4.9450000000000003</v>
      </c>
      <c r="C66">
        <v>20</v>
      </c>
      <c r="D66" t="s">
        <v>31</v>
      </c>
      <c r="E66" t="s">
        <v>12</v>
      </c>
      <c r="F66" t="s">
        <v>32</v>
      </c>
      <c r="G66" t="s">
        <v>14</v>
      </c>
      <c r="H66" s="1">
        <v>0.16500000000000001</v>
      </c>
      <c r="I66" s="1">
        <f t="shared" si="7"/>
        <v>0.16500000000000001</v>
      </c>
      <c r="J66" s="1">
        <f>I66-0.0765</f>
        <v>8.8500000000000009E-2</v>
      </c>
      <c r="K66">
        <f t="shared" si="8"/>
        <v>1.1931243680485339</v>
      </c>
      <c r="Q66" t="e">
        <f t="shared" si="9"/>
        <v>#DIV/0!</v>
      </c>
      <c r="R66" s="2" t="s">
        <v>17</v>
      </c>
      <c r="W66" t="e">
        <f t="shared" si="10"/>
        <v>#DIV/0!</v>
      </c>
    </row>
    <row r="67" spans="1:23" x14ac:dyDescent="0.25">
      <c r="A67" t="s">
        <v>35</v>
      </c>
      <c r="B67">
        <v>4.9450000000000003</v>
      </c>
      <c r="C67">
        <v>20</v>
      </c>
      <c r="D67" t="s">
        <v>31</v>
      </c>
      <c r="E67" t="s">
        <v>12</v>
      </c>
      <c r="F67" t="s">
        <v>32</v>
      </c>
      <c r="G67" s="2" t="s">
        <v>15</v>
      </c>
      <c r="H67" s="1">
        <v>0.33800000000000002</v>
      </c>
      <c r="I67" s="1">
        <f t="shared" si="7"/>
        <v>0.33800000000000002</v>
      </c>
      <c r="J67" s="1">
        <f>I67-0.241</f>
        <v>9.7000000000000031E-2</v>
      </c>
      <c r="K67">
        <f t="shared" si="8"/>
        <v>1.3077182339063029</v>
      </c>
      <c r="Q67">
        <f t="shared" si="9"/>
        <v>8.2000000000000003E-2</v>
      </c>
      <c r="R67" s="2" t="s">
        <v>18</v>
      </c>
      <c r="S67">
        <v>8.3000000000000004E-2</v>
      </c>
      <c r="T67">
        <v>8.1000000000000003E-2</v>
      </c>
      <c r="U67">
        <v>8.8999999999999996E-2</v>
      </c>
      <c r="V67">
        <v>8.7999999999999995E-2</v>
      </c>
      <c r="W67">
        <f t="shared" si="10"/>
        <v>8.8499999999999995E-2</v>
      </c>
    </row>
    <row r="68" spans="1:23" x14ac:dyDescent="0.25">
      <c r="A68" t="s">
        <v>35</v>
      </c>
      <c r="B68">
        <v>4.9450000000000003</v>
      </c>
      <c r="C68">
        <v>20</v>
      </c>
      <c r="D68" t="s">
        <v>31</v>
      </c>
      <c r="E68" t="s">
        <v>12</v>
      </c>
      <c r="F68" t="s">
        <v>32</v>
      </c>
      <c r="G68" s="3" t="s">
        <v>16</v>
      </c>
      <c r="H68" s="1">
        <v>0.81699999999999995</v>
      </c>
      <c r="I68" s="1">
        <f t="shared" si="7"/>
        <v>0.81699999999999995</v>
      </c>
      <c r="J68" s="1">
        <f>I68-0.2135</f>
        <v>0.60349999999999993</v>
      </c>
      <c r="K68">
        <f t="shared" si="8"/>
        <v>8.1361644759015821</v>
      </c>
      <c r="Q68">
        <f t="shared" si="9"/>
        <v>9.5500000000000002E-2</v>
      </c>
      <c r="R68" s="2" t="s">
        <v>21</v>
      </c>
      <c r="S68">
        <v>9.4E-2</v>
      </c>
      <c r="T68">
        <v>9.7000000000000003E-2</v>
      </c>
      <c r="U68">
        <v>9.0999999999999998E-2</v>
      </c>
      <c r="V68">
        <v>9.4E-2</v>
      </c>
      <c r="W68">
        <f t="shared" si="10"/>
        <v>9.2499999999999999E-2</v>
      </c>
    </row>
    <row r="69" spans="1:23" x14ac:dyDescent="0.25">
      <c r="A69" t="s">
        <v>35</v>
      </c>
      <c r="B69">
        <v>4.9450000000000003</v>
      </c>
      <c r="C69">
        <v>20</v>
      </c>
      <c r="D69" t="s">
        <v>31</v>
      </c>
      <c r="E69" t="s">
        <v>12</v>
      </c>
      <c r="F69" t="s">
        <v>32</v>
      </c>
      <c r="G69" s="2" t="s">
        <v>17</v>
      </c>
      <c r="H69" s="1">
        <v>0.17899999999999999</v>
      </c>
      <c r="I69" s="1">
        <f t="shared" si="7"/>
        <v>0.17899999999999999</v>
      </c>
      <c r="J69" s="1">
        <f>I69</f>
        <v>0.17899999999999999</v>
      </c>
      <c r="K69">
        <f t="shared" si="8"/>
        <v>2.4132119986518363</v>
      </c>
      <c r="Q69" t="e">
        <f t="shared" si="9"/>
        <v>#DIV/0!</v>
      </c>
      <c r="R69" s="2" t="s">
        <v>22</v>
      </c>
      <c r="W69" t="e">
        <f t="shared" si="10"/>
        <v>#DIV/0!</v>
      </c>
    </row>
    <row r="70" spans="1:23" x14ac:dyDescent="0.25">
      <c r="A70" t="s">
        <v>35</v>
      </c>
      <c r="B70">
        <v>4.9450000000000003</v>
      </c>
      <c r="C70">
        <v>20</v>
      </c>
      <c r="D70" t="s">
        <v>31</v>
      </c>
      <c r="E70" t="s">
        <v>12</v>
      </c>
      <c r="F70" t="s">
        <v>32</v>
      </c>
      <c r="G70" s="2" t="s">
        <v>18</v>
      </c>
      <c r="H70" s="1">
        <v>8.3000000000000004E-2</v>
      </c>
      <c r="I70" s="1">
        <f t="shared" si="7"/>
        <v>8.3000000000000004E-2</v>
      </c>
      <c r="J70" s="1">
        <f>I70-0.082</f>
        <v>1.0000000000000009E-3</v>
      </c>
      <c r="K70">
        <f t="shared" si="8"/>
        <v>1.3481631277384573E-2</v>
      </c>
      <c r="Q70">
        <f t="shared" si="9"/>
        <v>0.58799999999999997</v>
      </c>
      <c r="R70" s="2" t="s">
        <v>23</v>
      </c>
      <c r="S70">
        <f>SUM(S63:S69)</f>
        <v>0.46899999999999997</v>
      </c>
      <c r="T70">
        <f t="shared" ref="T70:V70" si="11">SUM(T63:T69)</f>
        <v>0.70699999999999996</v>
      </c>
      <c r="U70">
        <f t="shared" si="11"/>
        <v>0.89100000000000001</v>
      </c>
      <c r="V70">
        <f t="shared" si="11"/>
        <v>0.8859999999999999</v>
      </c>
      <c r="W70">
        <f t="shared" si="10"/>
        <v>0.88849999999999996</v>
      </c>
    </row>
    <row r="71" spans="1:23" x14ac:dyDescent="0.25">
      <c r="A71" t="s">
        <v>35</v>
      </c>
      <c r="B71">
        <v>4.9450000000000003</v>
      </c>
      <c r="C71">
        <v>20</v>
      </c>
      <c r="D71" t="s">
        <v>31</v>
      </c>
      <c r="E71" t="s">
        <v>12</v>
      </c>
      <c r="F71" t="s">
        <v>32</v>
      </c>
      <c r="G71" s="2" t="s">
        <v>21</v>
      </c>
      <c r="H71" s="1">
        <v>0.18</v>
      </c>
      <c r="I71" s="1">
        <f t="shared" si="7"/>
        <v>0.18</v>
      </c>
      <c r="J71" s="4">
        <f>I71-0.0955</f>
        <v>8.4499999999999992E-2</v>
      </c>
      <c r="K71">
        <f t="shared" si="8"/>
        <v>1.1391978429389953</v>
      </c>
    </row>
    <row r="72" spans="1:23" x14ac:dyDescent="0.25">
      <c r="A72" t="s">
        <v>35</v>
      </c>
      <c r="B72">
        <v>4.9450000000000003</v>
      </c>
      <c r="C72">
        <v>20</v>
      </c>
      <c r="D72" t="s">
        <v>31</v>
      </c>
      <c r="E72" t="s">
        <v>12</v>
      </c>
      <c r="F72" t="s">
        <v>32</v>
      </c>
      <c r="G72" s="2" t="s">
        <v>22</v>
      </c>
      <c r="H72" s="1">
        <v>7.5999999999999998E-2</v>
      </c>
      <c r="I72" s="1">
        <f t="shared" si="7"/>
        <v>7.5999999999999998E-2</v>
      </c>
      <c r="J72" s="4">
        <f>I72</f>
        <v>7.5999999999999998E-2</v>
      </c>
      <c r="K72">
        <f t="shared" si="8"/>
        <v>1.0246039770812267</v>
      </c>
    </row>
    <row r="73" spans="1:23" x14ac:dyDescent="0.25">
      <c r="A73" t="s">
        <v>35</v>
      </c>
      <c r="B73">
        <v>4.9450000000000003</v>
      </c>
      <c r="C73">
        <v>20</v>
      </c>
      <c r="D73" t="s">
        <v>31</v>
      </c>
      <c r="E73" t="s">
        <v>12</v>
      </c>
      <c r="F73" t="s">
        <v>32</v>
      </c>
      <c r="G73" s="2" t="s">
        <v>23</v>
      </c>
      <c r="H73" s="1">
        <f>SUM(H66:H72)</f>
        <v>1.8379999999999999</v>
      </c>
      <c r="I73" s="1">
        <f t="shared" si="7"/>
        <v>1.8379999999999999</v>
      </c>
      <c r="J73" s="1">
        <f>I73-0.588</f>
        <v>1.25</v>
      </c>
      <c r="K73">
        <f t="shared" si="8"/>
        <v>16.852039096730703</v>
      </c>
    </row>
    <row r="74" spans="1:23" x14ac:dyDescent="0.25">
      <c r="A74" t="s">
        <v>36</v>
      </c>
      <c r="B74">
        <v>5.0490000000000004</v>
      </c>
      <c r="C74">
        <v>20</v>
      </c>
      <c r="D74" t="s">
        <v>31</v>
      </c>
      <c r="E74" t="s">
        <v>27</v>
      </c>
      <c r="F74" t="s">
        <v>32</v>
      </c>
      <c r="G74" t="s">
        <v>14</v>
      </c>
      <c r="H74" s="1">
        <v>0.1</v>
      </c>
      <c r="I74" s="1">
        <f t="shared" si="7"/>
        <v>0.1</v>
      </c>
      <c r="J74" s="1">
        <f>I74-0.0345</f>
        <v>6.5500000000000003E-2</v>
      </c>
      <c r="K74">
        <f t="shared" si="8"/>
        <v>0.86485772760282564</v>
      </c>
    </row>
    <row r="75" spans="1:23" x14ac:dyDescent="0.25">
      <c r="A75" t="s">
        <v>36</v>
      </c>
      <c r="B75">
        <v>5.0490000000000004</v>
      </c>
      <c r="C75">
        <v>20</v>
      </c>
      <c r="D75" t="s">
        <v>31</v>
      </c>
      <c r="E75" t="s">
        <v>27</v>
      </c>
      <c r="F75" t="s">
        <v>32</v>
      </c>
      <c r="G75" s="2" t="s">
        <v>15</v>
      </c>
      <c r="H75" s="1">
        <v>0.36</v>
      </c>
      <c r="I75" s="1">
        <f t="shared" si="7"/>
        <v>0.36</v>
      </c>
      <c r="J75" s="1">
        <f>I75-0.2825</f>
        <v>7.7500000000000013E-2</v>
      </c>
      <c r="K75">
        <f t="shared" si="8"/>
        <v>1.0233049448735725</v>
      </c>
    </row>
    <row r="76" spans="1:23" x14ac:dyDescent="0.25">
      <c r="A76" t="s">
        <v>36</v>
      </c>
      <c r="B76">
        <v>5.0490000000000004</v>
      </c>
      <c r="C76">
        <v>20</v>
      </c>
      <c r="D76" t="s">
        <v>31</v>
      </c>
      <c r="E76" t="s">
        <v>27</v>
      </c>
      <c r="F76" t="s">
        <v>32</v>
      </c>
      <c r="G76" s="3" t="s">
        <v>16</v>
      </c>
      <c r="H76" s="1">
        <v>0.92500000000000004</v>
      </c>
      <c r="I76" s="1">
        <f t="shared" si="7"/>
        <v>0.92500000000000004</v>
      </c>
      <c r="J76" s="1">
        <f>I76-0.3905</f>
        <v>0.53449999999999998</v>
      </c>
      <c r="K76">
        <f t="shared" si="8"/>
        <v>7.0575031359345086</v>
      </c>
    </row>
    <row r="77" spans="1:23" x14ac:dyDescent="0.25">
      <c r="A77" t="s">
        <v>36</v>
      </c>
      <c r="B77">
        <v>5.0490000000000004</v>
      </c>
      <c r="C77">
        <v>20</v>
      </c>
      <c r="D77" t="s">
        <v>31</v>
      </c>
      <c r="E77" t="s">
        <v>27</v>
      </c>
      <c r="F77" t="s">
        <v>32</v>
      </c>
      <c r="G77" s="2" t="s">
        <v>17</v>
      </c>
      <c r="H77" s="1"/>
      <c r="I77" s="1">
        <f t="shared" si="7"/>
        <v>0</v>
      </c>
      <c r="J77" s="1">
        <f>I77</f>
        <v>0</v>
      </c>
      <c r="K77">
        <f t="shared" si="8"/>
        <v>0</v>
      </c>
    </row>
    <row r="78" spans="1:23" x14ac:dyDescent="0.25">
      <c r="A78" t="s">
        <v>36</v>
      </c>
      <c r="B78">
        <v>5.0490000000000004</v>
      </c>
      <c r="C78">
        <v>20</v>
      </c>
      <c r="D78" t="s">
        <v>31</v>
      </c>
      <c r="E78" t="s">
        <v>27</v>
      </c>
      <c r="F78" t="s">
        <v>32</v>
      </c>
      <c r="G78" s="2" t="s">
        <v>18</v>
      </c>
      <c r="H78" s="1">
        <v>9.0999999999999998E-2</v>
      </c>
      <c r="I78" s="1">
        <f t="shared" si="7"/>
        <v>9.0999999999999998E-2</v>
      </c>
      <c r="J78" s="1">
        <f>I78-0.0885</f>
        <v>2.5000000000000022E-3</v>
      </c>
      <c r="K78">
        <f t="shared" si="8"/>
        <v>3.3009836931405585E-2</v>
      </c>
    </row>
    <row r="79" spans="1:23" x14ac:dyDescent="0.25">
      <c r="A79" t="s">
        <v>36</v>
      </c>
      <c r="B79">
        <v>5.0490000000000004</v>
      </c>
      <c r="C79">
        <v>20</v>
      </c>
      <c r="D79" t="s">
        <v>31</v>
      </c>
      <c r="E79" t="s">
        <v>27</v>
      </c>
      <c r="F79" t="s">
        <v>32</v>
      </c>
      <c r="G79" s="2" t="s">
        <v>21</v>
      </c>
      <c r="H79" s="1">
        <v>0.14299999999999999</v>
      </c>
      <c r="I79" s="1">
        <f t="shared" si="7"/>
        <v>0.14299999999999999</v>
      </c>
      <c r="J79" s="4">
        <f>I79-0.0925</f>
        <v>5.0499999999999989E-2</v>
      </c>
      <c r="K79">
        <f t="shared" si="8"/>
        <v>0.66679870601439206</v>
      </c>
    </row>
    <row r="80" spans="1:23" x14ac:dyDescent="0.25">
      <c r="A80" t="s">
        <v>36</v>
      </c>
      <c r="B80">
        <v>5.0490000000000004</v>
      </c>
      <c r="C80">
        <v>20</v>
      </c>
      <c r="D80" t="s">
        <v>31</v>
      </c>
      <c r="E80" t="s">
        <v>27</v>
      </c>
      <c r="F80" t="s">
        <v>32</v>
      </c>
      <c r="G80" s="2" t="s">
        <v>22</v>
      </c>
      <c r="H80" s="1">
        <v>8.2000000000000003E-2</v>
      </c>
      <c r="I80" s="1">
        <f t="shared" si="7"/>
        <v>8.2000000000000003E-2</v>
      </c>
      <c r="J80" s="4">
        <f>I80</f>
        <v>8.2000000000000003E-2</v>
      </c>
      <c r="K80">
        <f t="shared" si="8"/>
        <v>1.0827226513501023</v>
      </c>
    </row>
    <row r="81" spans="1:11" x14ac:dyDescent="0.25">
      <c r="A81" t="s">
        <v>36</v>
      </c>
      <c r="B81">
        <v>5.0490000000000004</v>
      </c>
      <c r="C81">
        <v>20</v>
      </c>
      <c r="D81" t="s">
        <v>31</v>
      </c>
      <c r="E81" t="s">
        <v>27</v>
      </c>
      <c r="F81" t="s">
        <v>32</v>
      </c>
      <c r="G81" s="2" t="s">
        <v>23</v>
      </c>
      <c r="H81" s="1">
        <f>SUM(H74:H80)</f>
        <v>1.7010000000000001</v>
      </c>
      <c r="I81" s="1">
        <f t="shared" si="7"/>
        <v>1.7010000000000001</v>
      </c>
      <c r="J81" s="1">
        <f>I81-0.8885</f>
        <v>0.81250000000000011</v>
      </c>
      <c r="K81">
        <f t="shared" si="8"/>
        <v>10.728197002706809</v>
      </c>
    </row>
    <row r="82" spans="1:11" x14ac:dyDescent="0.25">
      <c r="A82" t="s">
        <v>37</v>
      </c>
      <c r="B82">
        <v>5.07</v>
      </c>
      <c r="C82">
        <v>20</v>
      </c>
      <c r="D82" t="s">
        <v>31</v>
      </c>
      <c r="E82" t="s">
        <v>27</v>
      </c>
      <c r="F82" t="s">
        <v>32</v>
      </c>
      <c r="G82" t="s">
        <v>14</v>
      </c>
      <c r="H82" s="1">
        <v>3.9E-2</v>
      </c>
      <c r="I82" s="1">
        <f t="shared" si="7"/>
        <v>3.9E-2</v>
      </c>
      <c r="J82" s="1">
        <f>I82-0.0345</f>
        <v>4.4999999999999971E-3</v>
      </c>
      <c r="K82">
        <f t="shared" si="8"/>
        <v>5.917159763313605E-2</v>
      </c>
    </row>
    <row r="83" spans="1:11" x14ac:dyDescent="0.25">
      <c r="A83" t="s">
        <v>37</v>
      </c>
      <c r="B83">
        <v>5.07</v>
      </c>
      <c r="C83">
        <v>20</v>
      </c>
      <c r="D83" t="s">
        <v>31</v>
      </c>
      <c r="E83" t="s">
        <v>27</v>
      </c>
      <c r="F83" t="s">
        <v>32</v>
      </c>
      <c r="G83" s="2" t="s">
        <v>15</v>
      </c>
      <c r="H83" s="1">
        <v>0.40799999999999997</v>
      </c>
      <c r="I83" s="1">
        <f t="shared" si="7"/>
        <v>0.40799999999999997</v>
      </c>
      <c r="J83" s="1">
        <f>I83-0.2825</f>
        <v>0.1255</v>
      </c>
      <c r="K83">
        <f t="shared" si="8"/>
        <v>1.6502301117685731</v>
      </c>
    </row>
    <row r="84" spans="1:11" x14ac:dyDescent="0.25">
      <c r="A84" t="s">
        <v>37</v>
      </c>
      <c r="B84">
        <v>5.07</v>
      </c>
      <c r="C84">
        <v>20</v>
      </c>
      <c r="D84" t="s">
        <v>31</v>
      </c>
      <c r="E84" t="s">
        <v>27</v>
      </c>
      <c r="F84" t="s">
        <v>32</v>
      </c>
      <c r="G84" s="3" t="s">
        <v>16</v>
      </c>
      <c r="H84" s="1">
        <v>0.76600000000000001</v>
      </c>
      <c r="I84" s="1">
        <f t="shared" si="7"/>
        <v>0.76600000000000001</v>
      </c>
      <c r="J84" s="1">
        <f>I84-0.3905</f>
        <v>0.3755</v>
      </c>
      <c r="K84">
        <f t="shared" si="8"/>
        <v>4.9375410913872448</v>
      </c>
    </row>
    <row r="85" spans="1:11" x14ac:dyDescent="0.25">
      <c r="A85" t="s">
        <v>37</v>
      </c>
      <c r="B85">
        <v>5.07</v>
      </c>
      <c r="C85">
        <v>20</v>
      </c>
      <c r="D85" t="s">
        <v>31</v>
      </c>
      <c r="E85" t="s">
        <v>27</v>
      </c>
      <c r="F85" t="s">
        <v>32</v>
      </c>
      <c r="G85" s="2" t="s">
        <v>17</v>
      </c>
      <c r="H85" s="1"/>
      <c r="I85" s="1">
        <f t="shared" si="7"/>
        <v>0</v>
      </c>
      <c r="J85" s="1">
        <f>I85</f>
        <v>0</v>
      </c>
      <c r="K85">
        <f t="shared" si="8"/>
        <v>0</v>
      </c>
    </row>
    <row r="86" spans="1:11" x14ac:dyDescent="0.25">
      <c r="A86" t="s">
        <v>37</v>
      </c>
      <c r="B86">
        <v>5.07</v>
      </c>
      <c r="C86">
        <v>20</v>
      </c>
      <c r="D86" t="s">
        <v>31</v>
      </c>
      <c r="E86" t="s">
        <v>27</v>
      </c>
      <c r="F86" t="s">
        <v>32</v>
      </c>
      <c r="G86" s="2" t="s">
        <v>18</v>
      </c>
      <c r="H86" s="1">
        <v>9.0999999999999998E-2</v>
      </c>
      <c r="I86" s="1">
        <f t="shared" si="7"/>
        <v>9.0999999999999998E-2</v>
      </c>
      <c r="J86" s="1">
        <f>I86-0.0885</f>
        <v>2.5000000000000022E-3</v>
      </c>
      <c r="K86">
        <f t="shared" si="8"/>
        <v>3.2873109796186746E-2</v>
      </c>
    </row>
    <row r="87" spans="1:11" x14ac:dyDescent="0.25">
      <c r="A87" t="s">
        <v>37</v>
      </c>
      <c r="B87">
        <v>5.07</v>
      </c>
      <c r="C87">
        <v>20</v>
      </c>
      <c r="D87" t="s">
        <v>31</v>
      </c>
      <c r="E87" t="s">
        <v>27</v>
      </c>
      <c r="F87" t="s">
        <v>32</v>
      </c>
      <c r="G87" s="2" t="s">
        <v>21</v>
      </c>
      <c r="H87" s="1">
        <v>0.16300000000000001</v>
      </c>
      <c r="I87" s="1">
        <f t="shared" si="7"/>
        <v>0.16300000000000001</v>
      </c>
      <c r="J87" s="4">
        <f>I87-0.0925</f>
        <v>7.0500000000000007E-2</v>
      </c>
      <c r="K87">
        <f t="shared" si="8"/>
        <v>0.92702169625246533</v>
      </c>
    </row>
    <row r="88" spans="1:11" x14ac:dyDescent="0.25">
      <c r="A88" t="s">
        <v>37</v>
      </c>
      <c r="B88">
        <v>5.07</v>
      </c>
      <c r="C88">
        <v>20</v>
      </c>
      <c r="D88" t="s">
        <v>31</v>
      </c>
      <c r="E88" t="s">
        <v>27</v>
      </c>
      <c r="F88" t="s">
        <v>32</v>
      </c>
      <c r="G88" s="2" t="s">
        <v>22</v>
      </c>
      <c r="H88" s="1">
        <v>8.5999999999999993E-2</v>
      </c>
      <c r="I88" s="1">
        <f t="shared" si="7"/>
        <v>8.5999999999999993E-2</v>
      </c>
      <c r="J88" s="4">
        <f>I88</f>
        <v>8.5999999999999993E-2</v>
      </c>
      <c r="K88">
        <f t="shared" si="8"/>
        <v>1.1308349769888231</v>
      </c>
    </row>
    <row r="89" spans="1:11" x14ac:dyDescent="0.25">
      <c r="A89" t="s">
        <v>37</v>
      </c>
      <c r="B89">
        <v>5.07</v>
      </c>
      <c r="C89">
        <v>20</v>
      </c>
      <c r="D89" t="s">
        <v>31</v>
      </c>
      <c r="E89" t="s">
        <v>27</v>
      </c>
      <c r="F89" t="s">
        <v>32</v>
      </c>
      <c r="G89" s="2" t="s">
        <v>23</v>
      </c>
      <c r="H89" s="1">
        <f>SUM(H82:H88)</f>
        <v>1.5530000000000002</v>
      </c>
      <c r="I89" s="1">
        <f t="shared" si="7"/>
        <v>1.5530000000000002</v>
      </c>
      <c r="J89" s="1">
        <f>I89-0.8885</f>
        <v>0.6645000000000002</v>
      </c>
      <c r="K89">
        <f t="shared" si="8"/>
        <v>8.7376725838264324</v>
      </c>
    </row>
    <row r="90" spans="1:11" x14ac:dyDescent="0.25">
      <c r="A90" t="s">
        <v>38</v>
      </c>
      <c r="B90">
        <v>4.9930000000000003</v>
      </c>
      <c r="C90">
        <v>20</v>
      </c>
      <c r="D90" t="s">
        <v>31</v>
      </c>
      <c r="E90" t="s">
        <v>27</v>
      </c>
      <c r="F90" t="s">
        <v>32</v>
      </c>
      <c r="G90" t="s">
        <v>14</v>
      </c>
      <c r="H90" s="1">
        <v>9.5000000000000001E-2</v>
      </c>
      <c r="I90" s="1">
        <f t="shared" si="7"/>
        <v>9.5000000000000001E-2</v>
      </c>
      <c r="J90" s="1">
        <f>I90-0.0345</f>
        <v>6.0499999999999998E-2</v>
      </c>
      <c r="K90">
        <f t="shared" ref="K90:K97" si="12">100*4*5*J90/(30*B90)</f>
        <v>0.80779758328326312</v>
      </c>
    </row>
    <row r="91" spans="1:11" x14ac:dyDescent="0.25">
      <c r="A91" t="s">
        <v>38</v>
      </c>
      <c r="B91">
        <v>4.9930000000000003</v>
      </c>
      <c r="C91">
        <v>20</v>
      </c>
      <c r="D91" t="s">
        <v>31</v>
      </c>
      <c r="E91" t="s">
        <v>27</v>
      </c>
      <c r="F91" t="s">
        <v>32</v>
      </c>
      <c r="G91" s="2" t="s">
        <v>15</v>
      </c>
      <c r="H91" s="1">
        <v>0.308</v>
      </c>
      <c r="I91" s="1">
        <f t="shared" si="7"/>
        <v>0.308</v>
      </c>
      <c r="J91" s="1">
        <f>I91-0.2825</f>
        <v>2.5500000000000023E-2</v>
      </c>
      <c r="K91">
        <f t="shared" si="12"/>
        <v>0.34047666733426823</v>
      </c>
    </row>
    <row r="92" spans="1:11" x14ac:dyDescent="0.25">
      <c r="A92" t="s">
        <v>38</v>
      </c>
      <c r="B92">
        <v>4.9930000000000003</v>
      </c>
      <c r="C92">
        <v>20</v>
      </c>
      <c r="D92" t="s">
        <v>31</v>
      </c>
      <c r="E92" t="s">
        <v>27</v>
      </c>
      <c r="F92" t="s">
        <v>32</v>
      </c>
      <c r="G92" s="3" t="s">
        <v>16</v>
      </c>
      <c r="H92" s="1">
        <v>0.91600000000000004</v>
      </c>
      <c r="I92" s="1">
        <f t="shared" si="7"/>
        <v>0.91600000000000004</v>
      </c>
      <c r="J92" s="1">
        <f>I92-0.3905</f>
        <v>0.52550000000000008</v>
      </c>
      <c r="K92">
        <f t="shared" si="12"/>
        <v>7.0164897523199148</v>
      </c>
    </row>
    <row r="93" spans="1:11" x14ac:dyDescent="0.25">
      <c r="A93" t="s">
        <v>38</v>
      </c>
      <c r="B93">
        <v>4.9930000000000003</v>
      </c>
      <c r="C93">
        <v>20</v>
      </c>
      <c r="D93" t="s">
        <v>31</v>
      </c>
      <c r="E93" t="s">
        <v>27</v>
      </c>
      <c r="F93" t="s">
        <v>32</v>
      </c>
      <c r="G93" s="2" t="s">
        <v>17</v>
      </c>
      <c r="H93" s="1"/>
      <c r="I93" s="1">
        <f t="shared" si="7"/>
        <v>0</v>
      </c>
      <c r="J93" s="1">
        <f>I93</f>
        <v>0</v>
      </c>
      <c r="K93">
        <f t="shared" si="12"/>
        <v>0</v>
      </c>
    </row>
    <row r="94" spans="1:11" x14ac:dyDescent="0.25">
      <c r="A94" t="s">
        <v>38</v>
      </c>
      <c r="B94">
        <v>4.9930000000000003</v>
      </c>
      <c r="C94">
        <v>20</v>
      </c>
      <c r="D94" t="s">
        <v>31</v>
      </c>
      <c r="E94" t="s">
        <v>27</v>
      </c>
      <c r="F94" t="s">
        <v>32</v>
      </c>
      <c r="G94" s="2" t="s">
        <v>18</v>
      </c>
      <c r="H94" s="1">
        <v>9.5000000000000001E-2</v>
      </c>
      <c r="I94" s="1">
        <f t="shared" si="7"/>
        <v>9.5000000000000001E-2</v>
      </c>
      <c r="J94" s="1">
        <f>I94-0.0885</f>
        <v>6.5000000000000058E-3</v>
      </c>
      <c r="K94">
        <f t="shared" si="12"/>
        <v>8.6788170104813461E-2</v>
      </c>
    </row>
    <row r="95" spans="1:11" x14ac:dyDescent="0.25">
      <c r="A95" t="s">
        <v>38</v>
      </c>
      <c r="B95">
        <v>4.9930000000000003</v>
      </c>
      <c r="C95">
        <v>20</v>
      </c>
      <c r="D95" t="s">
        <v>31</v>
      </c>
      <c r="E95" t="s">
        <v>27</v>
      </c>
      <c r="F95" t="s">
        <v>32</v>
      </c>
      <c r="G95" s="2" t="s">
        <v>21</v>
      </c>
      <c r="H95" s="1">
        <v>0.16800000000000001</v>
      </c>
      <c r="I95" s="1">
        <f t="shared" si="7"/>
        <v>0.16800000000000001</v>
      </c>
      <c r="J95" s="4">
        <f>I95-0.0925</f>
        <v>7.5500000000000012E-2</v>
      </c>
      <c r="K95">
        <f t="shared" si="12"/>
        <v>1.0080779758328327</v>
      </c>
    </row>
    <row r="96" spans="1:11" x14ac:dyDescent="0.25">
      <c r="A96" t="s">
        <v>38</v>
      </c>
      <c r="B96">
        <v>4.9930000000000003</v>
      </c>
      <c r="C96">
        <v>20</v>
      </c>
      <c r="D96" t="s">
        <v>31</v>
      </c>
      <c r="E96" t="s">
        <v>27</v>
      </c>
      <c r="F96" t="s">
        <v>32</v>
      </c>
      <c r="G96" s="2" t="s">
        <v>22</v>
      </c>
      <c r="H96" s="1">
        <v>8.2000000000000003E-2</v>
      </c>
      <c r="I96" s="1">
        <f t="shared" si="7"/>
        <v>8.2000000000000003E-2</v>
      </c>
      <c r="J96" s="4">
        <f>I96</f>
        <v>8.2000000000000003E-2</v>
      </c>
      <c r="K96">
        <f t="shared" si="12"/>
        <v>1.0948661459376459</v>
      </c>
    </row>
    <row r="97" spans="1:11" x14ac:dyDescent="0.25">
      <c r="A97" t="s">
        <v>38</v>
      </c>
      <c r="B97">
        <v>4.9930000000000003</v>
      </c>
      <c r="C97">
        <v>20</v>
      </c>
      <c r="D97" t="s">
        <v>31</v>
      </c>
      <c r="E97" t="s">
        <v>27</v>
      </c>
      <c r="F97" t="s">
        <v>32</v>
      </c>
      <c r="G97" s="2" t="s">
        <v>23</v>
      </c>
      <c r="H97" s="1">
        <f>SUM(H90:H96)</f>
        <v>1.6639999999999999</v>
      </c>
      <c r="I97" s="1">
        <f t="shared" si="7"/>
        <v>1.6639999999999999</v>
      </c>
      <c r="J97" s="1">
        <f>I97-0.8885</f>
        <v>0.77549999999999997</v>
      </c>
      <c r="K97">
        <f t="shared" si="12"/>
        <v>10.354496294812737</v>
      </c>
    </row>
    <row r="98" spans="1:11" x14ac:dyDescent="0.25">
      <c r="H98" s="1"/>
      <c r="I98" s="1"/>
      <c r="J98" s="1"/>
    </row>
    <row r="99" spans="1:11" x14ac:dyDescent="0.25">
      <c r="G99" s="2"/>
      <c r="H99" s="1"/>
      <c r="I99" s="1"/>
      <c r="J99" s="1"/>
    </row>
    <row r="100" spans="1:11" x14ac:dyDescent="0.25">
      <c r="G100" s="3"/>
      <c r="H100" s="1"/>
      <c r="I100" s="1"/>
      <c r="J100" s="1"/>
    </row>
    <row r="101" spans="1:11" x14ac:dyDescent="0.25">
      <c r="G101" s="2"/>
      <c r="H101" s="1"/>
      <c r="I101" s="1"/>
      <c r="J101" s="1"/>
    </row>
    <row r="102" spans="1:11" x14ac:dyDescent="0.25">
      <c r="G102" s="2"/>
      <c r="H102" s="1"/>
      <c r="I102" s="1"/>
      <c r="J102" s="1"/>
    </row>
    <row r="103" spans="1:11" x14ac:dyDescent="0.25">
      <c r="G103" s="2"/>
      <c r="H103" s="1"/>
      <c r="I103" s="1"/>
      <c r="J103" s="4"/>
    </row>
    <row r="104" spans="1:11" x14ac:dyDescent="0.25">
      <c r="G104" s="2"/>
      <c r="H104" s="1"/>
      <c r="I104" s="1"/>
      <c r="J104" s="4"/>
    </row>
    <row r="105" spans="1:11" x14ac:dyDescent="0.25">
      <c r="G105" s="2"/>
      <c r="H105" s="1"/>
      <c r="I105" s="1"/>
      <c r="J105" s="1"/>
    </row>
    <row r="106" spans="1:11" x14ac:dyDescent="0.25">
      <c r="H106" s="1"/>
      <c r="I106" s="1"/>
      <c r="J106" s="1"/>
    </row>
    <row r="107" spans="1:11" x14ac:dyDescent="0.25">
      <c r="G107" s="2"/>
      <c r="H107" s="1"/>
      <c r="I107" s="1"/>
      <c r="J107" s="1"/>
    </row>
    <row r="108" spans="1:11" x14ac:dyDescent="0.25">
      <c r="G108" s="3"/>
      <c r="H108" s="1"/>
      <c r="I108" s="1"/>
      <c r="J108" s="1"/>
    </row>
    <row r="109" spans="1:11" x14ac:dyDescent="0.25">
      <c r="G109" s="2"/>
      <c r="H109" s="1"/>
      <c r="I109" s="1"/>
      <c r="J109" s="1"/>
    </row>
    <row r="110" spans="1:11" x14ac:dyDescent="0.25">
      <c r="G110" s="2"/>
      <c r="H110" s="1"/>
      <c r="I110" s="1"/>
      <c r="J110" s="1"/>
    </row>
    <row r="111" spans="1:11" x14ac:dyDescent="0.25">
      <c r="G111" s="2"/>
      <c r="H111" s="1"/>
      <c r="I111" s="1"/>
      <c r="J111" s="4"/>
    </row>
    <row r="112" spans="1:11" x14ac:dyDescent="0.25">
      <c r="G112" s="2"/>
      <c r="H112" s="1"/>
      <c r="I112" s="1"/>
      <c r="J112" s="4"/>
    </row>
    <row r="113" spans="7:10" x14ac:dyDescent="0.25">
      <c r="G113" s="2"/>
      <c r="H113" s="1"/>
      <c r="I113" s="1"/>
      <c r="J113" s="1"/>
    </row>
    <row r="114" spans="7:10" x14ac:dyDescent="0.25">
      <c r="H114" s="1"/>
      <c r="I114" s="1"/>
      <c r="J114" s="1"/>
    </row>
    <row r="115" spans="7:10" x14ac:dyDescent="0.25">
      <c r="G115" s="2"/>
      <c r="H115" s="1"/>
      <c r="I115" s="1"/>
      <c r="J115" s="1"/>
    </row>
    <row r="116" spans="7:10" x14ac:dyDescent="0.25">
      <c r="G116" s="3"/>
      <c r="H116" s="1"/>
      <c r="I116" s="1"/>
      <c r="J116" s="1"/>
    </row>
    <row r="117" spans="7:10" x14ac:dyDescent="0.25">
      <c r="G117" s="2"/>
      <c r="H117" s="1"/>
      <c r="I117" s="1"/>
      <c r="J117" s="1"/>
    </row>
    <row r="118" spans="7:10" x14ac:dyDescent="0.25">
      <c r="G118" s="2"/>
      <c r="H118" s="1"/>
      <c r="I118" s="1"/>
      <c r="J118" s="1"/>
    </row>
    <row r="119" spans="7:10" x14ac:dyDescent="0.25">
      <c r="G119" s="2"/>
      <c r="H119" s="1"/>
      <c r="I119" s="1"/>
      <c r="J119" s="4"/>
    </row>
    <row r="120" spans="7:10" x14ac:dyDescent="0.25">
      <c r="G120" s="2"/>
      <c r="H120" s="1"/>
      <c r="I120" s="1"/>
      <c r="J120" s="4"/>
    </row>
    <row r="121" spans="7:10" x14ac:dyDescent="0.25">
      <c r="G121" s="2"/>
      <c r="H121" s="1"/>
      <c r="I121" s="1"/>
      <c r="J1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955D-93CF-46FC-A9EB-6FD4E554DEE9}">
  <dimension ref="A1:G97"/>
  <sheetViews>
    <sheetView workbookViewId="0">
      <selection activeCell="P26" sqref="P26"/>
    </sheetView>
  </sheetViews>
  <sheetFormatPr defaultRowHeight="15" x14ac:dyDescent="0.25"/>
  <sheetData>
    <row r="1" spans="1:7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39</v>
      </c>
      <c r="G1" t="s">
        <v>40</v>
      </c>
    </row>
    <row r="2" spans="1:7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2.0783213044640467</v>
      </c>
    </row>
    <row r="3" spans="1:7" x14ac:dyDescent="0.25">
      <c r="A3" t="s">
        <v>10</v>
      </c>
      <c r="B3" t="s">
        <v>11</v>
      </c>
      <c r="C3" t="s">
        <v>12</v>
      </c>
      <c r="D3" t="s">
        <v>13</v>
      </c>
      <c r="E3" t="s">
        <v>15</v>
      </c>
      <c r="F3">
        <v>-0.11360598770382259</v>
      </c>
    </row>
    <row r="4" spans="1:7" x14ac:dyDescent="0.25">
      <c r="A4" t="s">
        <v>10</v>
      </c>
      <c r="B4" t="s">
        <v>11</v>
      </c>
      <c r="C4" t="s">
        <v>12</v>
      </c>
      <c r="D4" t="s">
        <v>13</v>
      </c>
      <c r="E4" t="s">
        <v>16</v>
      </c>
      <c r="F4">
        <v>2.5594760759155308</v>
      </c>
    </row>
    <row r="5" spans="1:7" x14ac:dyDescent="0.25">
      <c r="A5" t="s">
        <v>10</v>
      </c>
      <c r="B5" t="s">
        <v>11</v>
      </c>
      <c r="C5" t="s">
        <v>12</v>
      </c>
      <c r="D5" t="s">
        <v>13</v>
      </c>
      <c r="E5" t="s">
        <v>17</v>
      </c>
      <c r="F5">
        <v>0</v>
      </c>
    </row>
    <row r="6" spans="1:7" x14ac:dyDescent="0.25">
      <c r="A6" t="s">
        <v>10</v>
      </c>
      <c r="B6" t="s">
        <v>11</v>
      </c>
      <c r="C6" t="s">
        <v>12</v>
      </c>
      <c r="D6" t="s">
        <v>13</v>
      </c>
      <c r="E6" t="s">
        <v>18</v>
      </c>
      <c r="F6">
        <v>5.3461641272387103E-2</v>
      </c>
    </row>
    <row r="7" spans="1:7" x14ac:dyDescent="0.25">
      <c r="A7" t="s">
        <v>10</v>
      </c>
      <c r="B7" t="s">
        <v>11</v>
      </c>
      <c r="C7" t="s">
        <v>12</v>
      </c>
      <c r="D7" t="s">
        <v>13</v>
      </c>
      <c r="E7" t="s">
        <v>21</v>
      </c>
      <c r="F7">
        <v>0.47447206629243521</v>
      </c>
    </row>
    <row r="8" spans="1:7" x14ac:dyDescent="0.25">
      <c r="A8" t="s">
        <v>10</v>
      </c>
      <c r="B8" t="s">
        <v>11</v>
      </c>
      <c r="C8" t="s">
        <v>12</v>
      </c>
      <c r="D8" t="s">
        <v>13</v>
      </c>
      <c r="E8" t="s">
        <v>22</v>
      </c>
      <c r="F8">
        <v>0</v>
      </c>
    </row>
    <row r="9" spans="1:7" x14ac:dyDescent="0.25">
      <c r="A9" t="s">
        <v>10</v>
      </c>
      <c r="B9" t="s">
        <v>11</v>
      </c>
      <c r="C9" t="s">
        <v>12</v>
      </c>
      <c r="D9" t="s">
        <v>13</v>
      </c>
      <c r="E9" t="s">
        <v>23</v>
      </c>
      <c r="F9">
        <v>5.0521251002405769</v>
      </c>
    </row>
    <row r="10" spans="1:7" x14ac:dyDescent="0.25">
      <c r="A10" t="s">
        <v>24</v>
      </c>
      <c r="B10" t="s">
        <v>11</v>
      </c>
      <c r="C10" t="s">
        <v>12</v>
      </c>
      <c r="D10" t="s">
        <v>13</v>
      </c>
      <c r="E10" t="s">
        <v>14</v>
      </c>
      <c r="F10">
        <v>1.5816761829756514</v>
      </c>
    </row>
    <row r="11" spans="1:7" x14ac:dyDescent="0.25">
      <c r="A11" t="s">
        <v>24</v>
      </c>
      <c r="B11" t="s">
        <v>11</v>
      </c>
      <c r="C11" t="s">
        <v>12</v>
      </c>
      <c r="D11" t="s">
        <v>13</v>
      </c>
      <c r="E11" t="s">
        <v>15</v>
      </c>
      <c r="F11">
        <v>-6.5629717135915555E-3</v>
      </c>
    </row>
    <row r="12" spans="1:7" x14ac:dyDescent="0.25">
      <c r="A12" t="s">
        <v>24</v>
      </c>
      <c r="B12" t="s">
        <v>11</v>
      </c>
      <c r="C12" t="s">
        <v>12</v>
      </c>
      <c r="D12" t="s">
        <v>13</v>
      </c>
      <c r="E12" t="s">
        <v>16</v>
      </c>
      <c r="F12">
        <v>1.7785653343834091</v>
      </c>
    </row>
    <row r="13" spans="1:7" x14ac:dyDescent="0.25">
      <c r="A13" t="s">
        <v>24</v>
      </c>
      <c r="B13" t="s">
        <v>11</v>
      </c>
      <c r="C13" t="s">
        <v>12</v>
      </c>
      <c r="D13" t="s">
        <v>13</v>
      </c>
      <c r="E13" t="s">
        <v>17</v>
      </c>
      <c r="F13">
        <v>0</v>
      </c>
    </row>
    <row r="14" spans="1:7" x14ac:dyDescent="0.25">
      <c r="A14" t="s">
        <v>24</v>
      </c>
      <c r="B14" t="s">
        <v>11</v>
      </c>
      <c r="C14" t="s">
        <v>12</v>
      </c>
      <c r="D14" t="s">
        <v>13</v>
      </c>
      <c r="E14" t="s">
        <v>18</v>
      </c>
      <c r="F14">
        <v>0.17063726455338973</v>
      </c>
    </row>
    <row r="15" spans="1:7" x14ac:dyDescent="0.25">
      <c r="A15" t="s">
        <v>24</v>
      </c>
      <c r="B15" t="s">
        <v>11</v>
      </c>
      <c r="C15" t="s">
        <v>12</v>
      </c>
      <c r="D15" t="s">
        <v>13</v>
      </c>
      <c r="E15" t="s">
        <v>21</v>
      </c>
      <c r="F15">
        <v>0.51847476537376136</v>
      </c>
    </row>
    <row r="16" spans="1:7" x14ac:dyDescent="0.25">
      <c r="A16" t="s">
        <v>24</v>
      </c>
      <c r="B16" t="s">
        <v>11</v>
      </c>
      <c r="C16" t="s">
        <v>12</v>
      </c>
      <c r="D16" t="s">
        <v>13</v>
      </c>
      <c r="E16" t="s">
        <v>22</v>
      </c>
      <c r="F16">
        <v>0</v>
      </c>
    </row>
    <row r="17" spans="1:6" x14ac:dyDescent="0.25">
      <c r="A17" t="s">
        <v>24</v>
      </c>
      <c r="B17" t="s">
        <v>11</v>
      </c>
      <c r="C17" t="s">
        <v>12</v>
      </c>
      <c r="D17" t="s">
        <v>13</v>
      </c>
      <c r="E17" t="s">
        <v>23</v>
      </c>
      <c r="F17">
        <v>4.0427905755726217</v>
      </c>
    </row>
    <row r="18" spans="1:6" x14ac:dyDescent="0.25">
      <c r="A18" t="s">
        <v>25</v>
      </c>
      <c r="B18" t="s">
        <v>11</v>
      </c>
      <c r="C18" t="s">
        <v>12</v>
      </c>
      <c r="D18" t="s">
        <v>13</v>
      </c>
      <c r="E18" t="s">
        <v>14</v>
      </c>
      <c r="F18">
        <v>2.7213109296848335</v>
      </c>
    </row>
    <row r="19" spans="1:6" x14ac:dyDescent="0.25">
      <c r="A19" t="s">
        <v>25</v>
      </c>
      <c r="B19" t="s">
        <v>11</v>
      </c>
      <c r="C19" t="s">
        <v>12</v>
      </c>
      <c r="D19" t="s">
        <v>13</v>
      </c>
      <c r="E19" t="s">
        <v>15</v>
      </c>
      <c r="F19">
        <v>1.0816501468887059</v>
      </c>
    </row>
    <row r="20" spans="1:6" x14ac:dyDescent="0.25">
      <c r="A20" t="s">
        <v>25</v>
      </c>
      <c r="B20" t="s">
        <v>11</v>
      </c>
      <c r="C20" t="s">
        <v>12</v>
      </c>
      <c r="D20" t="s">
        <v>13</v>
      </c>
      <c r="E20" t="s">
        <v>16</v>
      </c>
      <c r="F20">
        <v>3.3449013390590796</v>
      </c>
    </row>
    <row r="21" spans="1:6" x14ac:dyDescent="0.25">
      <c r="A21" t="s">
        <v>25</v>
      </c>
      <c r="B21" t="s">
        <v>11</v>
      </c>
      <c r="C21" t="s">
        <v>12</v>
      </c>
      <c r="D21" t="s">
        <v>13</v>
      </c>
      <c r="E21" t="s">
        <v>17</v>
      </c>
      <c r="F21">
        <v>0</v>
      </c>
    </row>
    <row r="22" spans="1:6" x14ac:dyDescent="0.25">
      <c r="A22" t="s">
        <v>25</v>
      </c>
      <c r="B22" t="s">
        <v>11</v>
      </c>
      <c r="C22" t="s">
        <v>12</v>
      </c>
      <c r="D22" t="s">
        <v>13</v>
      </c>
      <c r="E22" t="s">
        <v>18</v>
      </c>
      <c r="F22">
        <v>0.68758894464834064</v>
      </c>
    </row>
    <row r="23" spans="1:6" x14ac:dyDescent="0.25">
      <c r="A23" t="s">
        <v>25</v>
      </c>
      <c r="B23" t="s">
        <v>11</v>
      </c>
      <c r="C23" t="s">
        <v>12</v>
      </c>
      <c r="D23" t="s">
        <v>13</v>
      </c>
      <c r="E23" t="s">
        <v>21</v>
      </c>
      <c r="F23">
        <v>0.99077056233823491</v>
      </c>
    </row>
    <row r="24" spans="1:6" x14ac:dyDescent="0.25">
      <c r="A24" t="s">
        <v>25</v>
      </c>
      <c r="B24" t="s">
        <v>11</v>
      </c>
      <c r="C24" t="s">
        <v>12</v>
      </c>
      <c r="D24" t="s">
        <v>13</v>
      </c>
      <c r="E24" t="s">
        <v>22</v>
      </c>
      <c r="F24">
        <v>1.5579357351509246</v>
      </c>
    </row>
    <row r="25" spans="1:6" x14ac:dyDescent="0.25">
      <c r="A25" t="s">
        <v>25</v>
      </c>
      <c r="B25" t="s">
        <v>11</v>
      </c>
      <c r="C25" t="s">
        <v>12</v>
      </c>
      <c r="D25" t="s">
        <v>13</v>
      </c>
      <c r="E25" t="s">
        <v>23</v>
      </c>
      <c r="F25">
        <v>10.384157657770119</v>
      </c>
    </row>
    <row r="26" spans="1:6" x14ac:dyDescent="0.25">
      <c r="A26" t="s">
        <v>26</v>
      </c>
      <c r="B26" t="s">
        <v>11</v>
      </c>
      <c r="C26" t="s">
        <v>27</v>
      </c>
      <c r="D26" t="s">
        <v>13</v>
      </c>
      <c r="E26" t="s">
        <v>14</v>
      </c>
      <c r="F26">
        <v>2.821729957805907</v>
      </c>
    </row>
    <row r="27" spans="1:6" x14ac:dyDescent="0.25">
      <c r="A27" t="s">
        <v>26</v>
      </c>
      <c r="B27" t="s">
        <v>11</v>
      </c>
      <c r="C27" t="s">
        <v>27</v>
      </c>
      <c r="D27" t="s">
        <v>13</v>
      </c>
      <c r="E27" t="s">
        <v>15</v>
      </c>
      <c r="F27">
        <v>0.93618143459915626</v>
      </c>
    </row>
    <row r="28" spans="1:6" x14ac:dyDescent="0.25">
      <c r="A28" t="s">
        <v>26</v>
      </c>
      <c r="B28" t="s">
        <v>11</v>
      </c>
      <c r="C28" t="s">
        <v>27</v>
      </c>
      <c r="D28" t="s">
        <v>13</v>
      </c>
      <c r="E28" t="s">
        <v>16</v>
      </c>
      <c r="F28">
        <v>2.6107594936708867</v>
      </c>
    </row>
    <row r="29" spans="1:6" x14ac:dyDescent="0.25">
      <c r="A29" t="s">
        <v>26</v>
      </c>
      <c r="B29" t="s">
        <v>11</v>
      </c>
      <c r="C29" t="s">
        <v>27</v>
      </c>
      <c r="D29" t="s">
        <v>13</v>
      </c>
      <c r="E29" t="s">
        <v>17</v>
      </c>
      <c r="F29">
        <v>0</v>
      </c>
    </row>
    <row r="30" spans="1:6" x14ac:dyDescent="0.25">
      <c r="A30" t="s">
        <v>26</v>
      </c>
      <c r="B30" t="s">
        <v>11</v>
      </c>
      <c r="C30" t="s">
        <v>27</v>
      </c>
      <c r="D30" t="s">
        <v>13</v>
      </c>
      <c r="E30" t="s">
        <v>18</v>
      </c>
      <c r="F30">
        <v>0.514240506329114</v>
      </c>
    </row>
    <row r="31" spans="1:6" x14ac:dyDescent="0.25">
      <c r="A31" t="s">
        <v>26</v>
      </c>
      <c r="B31" t="s">
        <v>11</v>
      </c>
      <c r="C31" t="s">
        <v>27</v>
      </c>
      <c r="D31" t="s">
        <v>13</v>
      </c>
      <c r="E31" t="s">
        <v>21</v>
      </c>
      <c r="F31">
        <v>0.46149789029535865</v>
      </c>
    </row>
    <row r="32" spans="1:6" x14ac:dyDescent="0.25">
      <c r="A32" t="s">
        <v>26</v>
      </c>
      <c r="B32" t="s">
        <v>11</v>
      </c>
      <c r="C32" t="s">
        <v>27</v>
      </c>
      <c r="D32" t="s">
        <v>13</v>
      </c>
      <c r="E32" t="s">
        <v>22</v>
      </c>
      <c r="F32">
        <v>1.1075949367088607</v>
      </c>
    </row>
    <row r="33" spans="1:6" x14ac:dyDescent="0.25">
      <c r="A33" t="s">
        <v>26</v>
      </c>
      <c r="B33" t="s">
        <v>11</v>
      </c>
      <c r="C33" t="s">
        <v>27</v>
      </c>
      <c r="D33" t="s">
        <v>13</v>
      </c>
      <c r="E33" t="s">
        <v>23</v>
      </c>
      <c r="F33">
        <v>8.4520042194092824</v>
      </c>
    </row>
    <row r="34" spans="1:6" x14ac:dyDescent="0.25">
      <c r="A34" t="s">
        <v>28</v>
      </c>
      <c r="B34" t="s">
        <v>11</v>
      </c>
      <c r="C34" t="s">
        <v>27</v>
      </c>
      <c r="D34" t="s">
        <v>13</v>
      </c>
      <c r="E34" t="s">
        <v>14</v>
      </c>
      <c r="F34">
        <v>2.5814138204924544</v>
      </c>
    </row>
    <row r="35" spans="1:6" x14ac:dyDescent="0.25">
      <c r="A35" t="s">
        <v>28</v>
      </c>
      <c r="B35" t="s">
        <v>11</v>
      </c>
      <c r="C35" t="s">
        <v>27</v>
      </c>
      <c r="D35" t="s">
        <v>13</v>
      </c>
      <c r="E35" t="s">
        <v>15</v>
      </c>
      <c r="F35">
        <v>1.0193275086047131</v>
      </c>
    </row>
    <row r="36" spans="1:6" x14ac:dyDescent="0.25">
      <c r="A36" t="s">
        <v>28</v>
      </c>
      <c r="B36" t="s">
        <v>11</v>
      </c>
      <c r="C36" t="s">
        <v>27</v>
      </c>
      <c r="D36" t="s">
        <v>13</v>
      </c>
      <c r="E36" t="s">
        <v>16</v>
      </c>
      <c r="F36">
        <v>2.1842732327243852</v>
      </c>
    </row>
    <row r="37" spans="1:6" x14ac:dyDescent="0.25">
      <c r="A37" t="s">
        <v>28</v>
      </c>
      <c r="B37" t="s">
        <v>11</v>
      </c>
      <c r="C37" t="s">
        <v>27</v>
      </c>
      <c r="D37" t="s">
        <v>13</v>
      </c>
      <c r="E37" t="s">
        <v>17</v>
      </c>
      <c r="F37">
        <v>0</v>
      </c>
    </row>
    <row r="38" spans="1:6" x14ac:dyDescent="0.25">
      <c r="A38" t="s">
        <v>28</v>
      </c>
      <c r="B38" t="s">
        <v>11</v>
      </c>
      <c r="C38" t="s">
        <v>27</v>
      </c>
      <c r="D38" t="s">
        <v>13</v>
      </c>
      <c r="E38" t="s">
        <v>18</v>
      </c>
      <c r="F38">
        <v>0.35742652899126309</v>
      </c>
    </row>
    <row r="39" spans="1:6" x14ac:dyDescent="0.25">
      <c r="A39" t="s">
        <v>28</v>
      </c>
      <c r="B39" t="s">
        <v>11</v>
      </c>
      <c r="C39" t="s">
        <v>27</v>
      </c>
      <c r="D39" t="s">
        <v>13</v>
      </c>
      <c r="E39" t="s">
        <v>21</v>
      </c>
      <c r="F39">
        <v>0.42361662695260793</v>
      </c>
    </row>
    <row r="40" spans="1:6" x14ac:dyDescent="0.25">
      <c r="A40" t="s">
        <v>28</v>
      </c>
      <c r="B40" t="s">
        <v>11</v>
      </c>
      <c r="C40" t="s">
        <v>27</v>
      </c>
      <c r="D40" t="s">
        <v>13</v>
      </c>
      <c r="E40" t="s">
        <v>22</v>
      </c>
      <c r="F40">
        <v>0</v>
      </c>
    </row>
    <row r="41" spans="1:6" x14ac:dyDescent="0.25">
      <c r="A41" t="s">
        <v>28</v>
      </c>
      <c r="B41" t="s">
        <v>11</v>
      </c>
      <c r="C41" t="s">
        <v>27</v>
      </c>
      <c r="D41" t="s">
        <v>13</v>
      </c>
      <c r="E41" t="s">
        <v>23</v>
      </c>
      <c r="F41">
        <v>6.5660577177654256</v>
      </c>
    </row>
    <row r="42" spans="1:6" x14ac:dyDescent="0.25">
      <c r="A42" t="s">
        <v>29</v>
      </c>
      <c r="B42" t="s">
        <v>11</v>
      </c>
      <c r="C42" t="s">
        <v>27</v>
      </c>
      <c r="D42" t="s">
        <v>13</v>
      </c>
      <c r="E42" t="s">
        <v>14</v>
      </c>
      <c r="F42">
        <v>1.7053024247268855</v>
      </c>
    </row>
    <row r="43" spans="1:6" x14ac:dyDescent="0.25">
      <c r="A43" t="s">
        <v>29</v>
      </c>
      <c r="B43" t="s">
        <v>11</v>
      </c>
      <c r="C43" t="s">
        <v>27</v>
      </c>
      <c r="D43" t="s">
        <v>13</v>
      </c>
      <c r="E43" t="s">
        <v>15</v>
      </c>
      <c r="F43">
        <v>0.13322675193178804</v>
      </c>
    </row>
    <row r="44" spans="1:6" x14ac:dyDescent="0.25">
      <c r="A44" t="s">
        <v>29</v>
      </c>
      <c r="B44" t="s">
        <v>11</v>
      </c>
      <c r="C44" t="s">
        <v>27</v>
      </c>
      <c r="D44" t="s">
        <v>13</v>
      </c>
      <c r="E44" t="s">
        <v>16</v>
      </c>
      <c r="F44">
        <v>1.0791366906474824</v>
      </c>
    </row>
    <row r="45" spans="1:6" x14ac:dyDescent="0.25">
      <c r="A45" t="s">
        <v>29</v>
      </c>
      <c r="B45" t="s">
        <v>11</v>
      </c>
      <c r="C45" t="s">
        <v>27</v>
      </c>
      <c r="D45" t="s">
        <v>13</v>
      </c>
      <c r="E45" t="s">
        <v>17</v>
      </c>
      <c r="F45">
        <v>2.3581135091926462</v>
      </c>
    </row>
    <row r="46" spans="1:6" x14ac:dyDescent="0.25">
      <c r="A46" t="s">
        <v>29</v>
      </c>
      <c r="B46" t="s">
        <v>11</v>
      </c>
      <c r="C46" t="s">
        <v>27</v>
      </c>
      <c r="D46" t="s">
        <v>13</v>
      </c>
      <c r="E46" t="s">
        <v>18</v>
      </c>
      <c r="F46">
        <v>0.33306687982946992</v>
      </c>
    </row>
    <row r="47" spans="1:6" x14ac:dyDescent="0.25">
      <c r="A47" t="s">
        <v>29</v>
      </c>
      <c r="B47" t="s">
        <v>11</v>
      </c>
      <c r="C47" t="s">
        <v>27</v>
      </c>
      <c r="D47" t="s">
        <v>13</v>
      </c>
      <c r="E47" t="s">
        <v>21</v>
      </c>
      <c r="F47">
        <v>0.29309885424993354</v>
      </c>
    </row>
    <row r="48" spans="1:6" x14ac:dyDescent="0.25">
      <c r="A48" t="s">
        <v>29</v>
      </c>
      <c r="B48" t="s">
        <v>11</v>
      </c>
      <c r="C48" t="s">
        <v>27</v>
      </c>
      <c r="D48" t="s">
        <v>13</v>
      </c>
      <c r="E48" t="s">
        <v>22</v>
      </c>
      <c r="F48">
        <v>0</v>
      </c>
    </row>
    <row r="49" spans="1:6" x14ac:dyDescent="0.25">
      <c r="A49" t="s">
        <v>29</v>
      </c>
      <c r="B49" t="s">
        <v>11</v>
      </c>
      <c r="C49" t="s">
        <v>27</v>
      </c>
      <c r="D49" t="s">
        <v>13</v>
      </c>
      <c r="E49" t="s">
        <v>23</v>
      </c>
      <c r="F49">
        <v>5.9019451105782093</v>
      </c>
    </row>
    <row r="50" spans="1:6" x14ac:dyDescent="0.25">
      <c r="A50" t="s">
        <v>30</v>
      </c>
      <c r="B50" t="s">
        <v>31</v>
      </c>
      <c r="C50" t="s">
        <v>12</v>
      </c>
      <c r="D50" t="s">
        <v>32</v>
      </c>
      <c r="E50" t="s">
        <v>14</v>
      </c>
      <c r="F50">
        <v>0.93235469152945838</v>
      </c>
    </row>
    <row r="51" spans="1:6" x14ac:dyDescent="0.25">
      <c r="A51" t="s">
        <v>30</v>
      </c>
      <c r="B51" t="s">
        <v>31</v>
      </c>
      <c r="C51" t="s">
        <v>12</v>
      </c>
      <c r="D51" t="s">
        <v>32</v>
      </c>
      <c r="E51" t="s">
        <v>15</v>
      </c>
      <c r="F51">
        <v>0.92574224690868201</v>
      </c>
    </row>
    <row r="52" spans="1:6" x14ac:dyDescent="0.25">
      <c r="A52" t="s">
        <v>30</v>
      </c>
      <c r="B52" t="s">
        <v>31</v>
      </c>
      <c r="C52" t="s">
        <v>12</v>
      </c>
      <c r="D52" t="s">
        <v>32</v>
      </c>
      <c r="E52" t="s">
        <v>16</v>
      </c>
      <c r="F52">
        <v>6.671956622363286</v>
      </c>
    </row>
    <row r="53" spans="1:6" x14ac:dyDescent="0.25">
      <c r="A53" t="s">
        <v>30</v>
      </c>
      <c r="B53" t="s">
        <v>31</v>
      </c>
      <c r="C53" t="s">
        <v>12</v>
      </c>
      <c r="D53" t="s">
        <v>32</v>
      </c>
      <c r="E53" t="s">
        <v>17</v>
      </c>
      <c r="F53">
        <v>0</v>
      </c>
    </row>
    <row r="54" spans="1:6" x14ac:dyDescent="0.25">
      <c r="A54" t="s">
        <v>30</v>
      </c>
      <c r="B54" t="s">
        <v>31</v>
      </c>
      <c r="C54" t="s">
        <v>12</v>
      </c>
      <c r="D54" t="s">
        <v>32</v>
      </c>
      <c r="E54" t="s">
        <v>18</v>
      </c>
      <c r="F54">
        <v>0</v>
      </c>
    </row>
    <row r="55" spans="1:6" x14ac:dyDescent="0.25">
      <c r="A55" t="s">
        <v>30</v>
      </c>
      <c r="B55" t="s">
        <v>31</v>
      </c>
      <c r="C55" t="s">
        <v>12</v>
      </c>
      <c r="D55" t="s">
        <v>32</v>
      </c>
      <c r="E55" t="s">
        <v>21</v>
      </c>
      <c r="F55">
        <v>0.72075646366461665</v>
      </c>
    </row>
    <row r="56" spans="1:6" x14ac:dyDescent="0.25">
      <c r="A56" t="s">
        <v>30</v>
      </c>
      <c r="B56" t="s">
        <v>31</v>
      </c>
      <c r="C56" t="s">
        <v>12</v>
      </c>
      <c r="D56" t="s">
        <v>32</v>
      </c>
      <c r="E56" t="s">
        <v>22</v>
      </c>
      <c r="F56">
        <v>1.0447662500826553</v>
      </c>
    </row>
    <row r="57" spans="1:6" x14ac:dyDescent="0.25">
      <c r="A57" t="s">
        <v>30</v>
      </c>
      <c r="B57" t="s">
        <v>31</v>
      </c>
      <c r="C57" t="s">
        <v>12</v>
      </c>
      <c r="D57" t="s">
        <v>32</v>
      </c>
      <c r="E57" t="s">
        <v>23</v>
      </c>
      <c r="F57">
        <v>11.889175428155786</v>
      </c>
    </row>
    <row r="58" spans="1:6" x14ac:dyDescent="0.25">
      <c r="A58" t="s">
        <v>33</v>
      </c>
      <c r="B58" t="s">
        <v>31</v>
      </c>
      <c r="C58" t="s">
        <v>12</v>
      </c>
      <c r="D58" t="s">
        <v>32</v>
      </c>
      <c r="E58" t="s">
        <v>14</v>
      </c>
      <c r="F58">
        <v>1.19614062913032</v>
      </c>
    </row>
    <row r="59" spans="1:6" x14ac:dyDescent="0.25">
      <c r="A59" t="s">
        <v>33</v>
      </c>
      <c r="B59" t="s">
        <v>31</v>
      </c>
      <c r="C59" t="s">
        <v>12</v>
      </c>
      <c r="D59" t="s">
        <v>32</v>
      </c>
      <c r="E59" t="s">
        <v>15</v>
      </c>
      <c r="F59">
        <v>0.64763415278879177</v>
      </c>
    </row>
    <row r="60" spans="1:6" x14ac:dyDescent="0.25">
      <c r="A60" t="s">
        <v>33</v>
      </c>
      <c r="B60" t="s">
        <v>31</v>
      </c>
      <c r="C60" t="s">
        <v>12</v>
      </c>
      <c r="D60" t="s">
        <v>32</v>
      </c>
      <c r="E60" t="s">
        <v>16</v>
      </c>
      <c r="F60">
        <v>7.2231033571239758</v>
      </c>
    </row>
    <row r="61" spans="1:6" x14ac:dyDescent="0.25">
      <c r="A61" t="s">
        <v>33</v>
      </c>
      <c r="B61" t="s">
        <v>31</v>
      </c>
      <c r="C61" t="s">
        <v>12</v>
      </c>
      <c r="D61" t="s">
        <v>32</v>
      </c>
      <c r="E61" t="s">
        <v>17</v>
      </c>
      <c r="F61">
        <v>0</v>
      </c>
    </row>
    <row r="62" spans="1:6" x14ac:dyDescent="0.25">
      <c r="A62" t="s">
        <v>33</v>
      </c>
      <c r="B62" t="s">
        <v>31</v>
      </c>
      <c r="C62" t="s">
        <v>12</v>
      </c>
      <c r="D62" t="s">
        <v>32</v>
      </c>
      <c r="E62" t="s">
        <v>18</v>
      </c>
      <c r="F62">
        <v>2.6434047052603778E-2</v>
      </c>
    </row>
    <row r="63" spans="1:6" x14ac:dyDescent="0.25">
      <c r="A63" t="s">
        <v>33</v>
      </c>
      <c r="B63" t="s">
        <v>31</v>
      </c>
      <c r="C63" t="s">
        <v>12</v>
      </c>
      <c r="D63" t="s">
        <v>32</v>
      </c>
      <c r="E63" t="s">
        <v>21</v>
      </c>
      <c r="F63">
        <v>0.74676182923605594</v>
      </c>
    </row>
    <row r="64" spans="1:6" x14ac:dyDescent="0.25">
      <c r="A64" t="s">
        <v>33</v>
      </c>
      <c r="B64" t="s">
        <v>31</v>
      </c>
      <c r="C64" t="s">
        <v>12</v>
      </c>
      <c r="D64" t="s">
        <v>32</v>
      </c>
      <c r="E64" t="s">
        <v>22</v>
      </c>
      <c r="F64">
        <v>1.1630980703145652</v>
      </c>
    </row>
    <row r="65" spans="1:6" x14ac:dyDescent="0.25">
      <c r="A65" t="s">
        <v>33</v>
      </c>
      <c r="B65" t="s">
        <v>31</v>
      </c>
      <c r="C65" t="s">
        <v>12</v>
      </c>
      <c r="D65" t="s">
        <v>32</v>
      </c>
      <c r="E65" t="s">
        <v>23</v>
      </c>
      <c r="F65">
        <v>12.595823420565692</v>
      </c>
    </row>
    <row r="66" spans="1:6" x14ac:dyDescent="0.25">
      <c r="A66" t="s">
        <v>35</v>
      </c>
      <c r="B66" t="s">
        <v>31</v>
      </c>
      <c r="C66" t="s">
        <v>12</v>
      </c>
      <c r="D66" t="s">
        <v>32</v>
      </c>
      <c r="E66" t="s">
        <v>14</v>
      </c>
      <c r="F66">
        <v>1.1931243680485339</v>
      </c>
    </row>
    <row r="67" spans="1:6" x14ac:dyDescent="0.25">
      <c r="A67" t="s">
        <v>35</v>
      </c>
      <c r="B67" t="s">
        <v>31</v>
      </c>
      <c r="C67" t="s">
        <v>12</v>
      </c>
      <c r="D67" t="s">
        <v>32</v>
      </c>
      <c r="E67" t="s">
        <v>15</v>
      </c>
      <c r="F67">
        <v>1.3077182339063029</v>
      </c>
    </row>
    <row r="68" spans="1:6" x14ac:dyDescent="0.25">
      <c r="A68" t="s">
        <v>35</v>
      </c>
      <c r="B68" t="s">
        <v>31</v>
      </c>
      <c r="C68" t="s">
        <v>12</v>
      </c>
      <c r="D68" t="s">
        <v>32</v>
      </c>
      <c r="E68" t="s">
        <v>16</v>
      </c>
      <c r="F68">
        <v>8.1361644759015821</v>
      </c>
    </row>
    <row r="69" spans="1:6" x14ac:dyDescent="0.25">
      <c r="A69" t="s">
        <v>35</v>
      </c>
      <c r="B69" t="s">
        <v>31</v>
      </c>
      <c r="C69" t="s">
        <v>12</v>
      </c>
      <c r="D69" t="s">
        <v>32</v>
      </c>
      <c r="E69" t="s">
        <v>17</v>
      </c>
      <c r="F69">
        <v>2.4132119986518363</v>
      </c>
    </row>
    <row r="70" spans="1:6" x14ac:dyDescent="0.25">
      <c r="A70" t="s">
        <v>35</v>
      </c>
      <c r="B70" t="s">
        <v>31</v>
      </c>
      <c r="C70" t="s">
        <v>12</v>
      </c>
      <c r="D70" t="s">
        <v>32</v>
      </c>
      <c r="E70" t="s">
        <v>18</v>
      </c>
      <c r="F70">
        <v>1.3481631277384573E-2</v>
      </c>
    </row>
    <row r="71" spans="1:6" x14ac:dyDescent="0.25">
      <c r="A71" t="s">
        <v>35</v>
      </c>
      <c r="B71" t="s">
        <v>31</v>
      </c>
      <c r="C71" t="s">
        <v>12</v>
      </c>
      <c r="D71" t="s">
        <v>32</v>
      </c>
      <c r="E71" t="s">
        <v>21</v>
      </c>
      <c r="F71">
        <v>1.1391978429389953</v>
      </c>
    </row>
    <row r="72" spans="1:6" x14ac:dyDescent="0.25">
      <c r="A72" t="s">
        <v>35</v>
      </c>
      <c r="B72" t="s">
        <v>31</v>
      </c>
      <c r="C72" t="s">
        <v>12</v>
      </c>
      <c r="D72" t="s">
        <v>32</v>
      </c>
      <c r="E72" t="s">
        <v>22</v>
      </c>
      <c r="F72">
        <v>1.0246039770812267</v>
      </c>
    </row>
    <row r="73" spans="1:6" x14ac:dyDescent="0.25">
      <c r="A73" t="s">
        <v>35</v>
      </c>
      <c r="B73" t="s">
        <v>31</v>
      </c>
      <c r="C73" t="s">
        <v>12</v>
      </c>
      <c r="D73" t="s">
        <v>32</v>
      </c>
      <c r="E73" t="s">
        <v>23</v>
      </c>
      <c r="F73">
        <v>16.852039096730703</v>
      </c>
    </row>
    <row r="74" spans="1:6" x14ac:dyDescent="0.25">
      <c r="A74" t="s">
        <v>36</v>
      </c>
      <c r="B74" t="s">
        <v>31</v>
      </c>
      <c r="C74" t="s">
        <v>27</v>
      </c>
      <c r="D74" t="s">
        <v>32</v>
      </c>
      <c r="E74" t="s">
        <v>14</v>
      </c>
      <c r="F74">
        <v>0.86485772760282564</v>
      </c>
    </row>
    <row r="75" spans="1:6" x14ac:dyDescent="0.25">
      <c r="A75" t="s">
        <v>36</v>
      </c>
      <c r="B75" t="s">
        <v>31</v>
      </c>
      <c r="C75" t="s">
        <v>27</v>
      </c>
      <c r="D75" t="s">
        <v>32</v>
      </c>
      <c r="E75" t="s">
        <v>15</v>
      </c>
      <c r="F75">
        <v>1.0233049448735725</v>
      </c>
    </row>
    <row r="76" spans="1:6" x14ac:dyDescent="0.25">
      <c r="A76" t="s">
        <v>36</v>
      </c>
      <c r="B76" t="s">
        <v>31</v>
      </c>
      <c r="C76" t="s">
        <v>27</v>
      </c>
      <c r="D76" t="s">
        <v>32</v>
      </c>
      <c r="E76" t="s">
        <v>16</v>
      </c>
      <c r="F76">
        <v>7.0575031359345086</v>
      </c>
    </row>
    <row r="77" spans="1:6" x14ac:dyDescent="0.25">
      <c r="A77" t="s">
        <v>36</v>
      </c>
      <c r="B77" t="s">
        <v>31</v>
      </c>
      <c r="C77" t="s">
        <v>27</v>
      </c>
      <c r="D77" t="s">
        <v>32</v>
      </c>
      <c r="E77" t="s">
        <v>17</v>
      </c>
      <c r="F77">
        <v>0</v>
      </c>
    </row>
    <row r="78" spans="1:6" x14ac:dyDescent="0.25">
      <c r="A78" t="s">
        <v>36</v>
      </c>
      <c r="B78" t="s">
        <v>31</v>
      </c>
      <c r="C78" t="s">
        <v>27</v>
      </c>
      <c r="D78" t="s">
        <v>32</v>
      </c>
      <c r="E78" t="s">
        <v>18</v>
      </c>
      <c r="F78">
        <v>3.3009836931405585E-2</v>
      </c>
    </row>
    <row r="79" spans="1:6" x14ac:dyDescent="0.25">
      <c r="A79" t="s">
        <v>36</v>
      </c>
      <c r="B79" t="s">
        <v>31</v>
      </c>
      <c r="C79" t="s">
        <v>27</v>
      </c>
      <c r="D79" t="s">
        <v>32</v>
      </c>
      <c r="E79" t="s">
        <v>21</v>
      </c>
      <c r="F79">
        <v>0.66679870601439206</v>
      </c>
    </row>
    <row r="80" spans="1:6" x14ac:dyDescent="0.25">
      <c r="A80" t="s">
        <v>36</v>
      </c>
      <c r="B80" t="s">
        <v>31</v>
      </c>
      <c r="C80" t="s">
        <v>27</v>
      </c>
      <c r="D80" t="s">
        <v>32</v>
      </c>
      <c r="E80" t="s">
        <v>22</v>
      </c>
      <c r="F80">
        <v>1.0827226513501023</v>
      </c>
    </row>
    <row r="81" spans="1:6" x14ac:dyDescent="0.25">
      <c r="A81" t="s">
        <v>36</v>
      </c>
      <c r="B81" t="s">
        <v>31</v>
      </c>
      <c r="C81" t="s">
        <v>27</v>
      </c>
      <c r="D81" t="s">
        <v>32</v>
      </c>
      <c r="E81" t="s">
        <v>23</v>
      </c>
      <c r="F81">
        <v>10.728197002706809</v>
      </c>
    </row>
    <row r="82" spans="1:6" x14ac:dyDescent="0.25">
      <c r="A82" t="s">
        <v>37</v>
      </c>
      <c r="B82" t="s">
        <v>31</v>
      </c>
      <c r="C82" t="s">
        <v>27</v>
      </c>
      <c r="D82" t="s">
        <v>32</v>
      </c>
      <c r="E82" t="s">
        <v>14</v>
      </c>
      <c r="F82">
        <v>5.917159763313605E-2</v>
      </c>
    </row>
    <row r="83" spans="1:6" x14ac:dyDescent="0.25">
      <c r="A83" t="s">
        <v>37</v>
      </c>
      <c r="B83" t="s">
        <v>31</v>
      </c>
      <c r="C83" t="s">
        <v>27</v>
      </c>
      <c r="D83" t="s">
        <v>32</v>
      </c>
      <c r="E83" t="s">
        <v>15</v>
      </c>
      <c r="F83">
        <v>1.6502301117685731</v>
      </c>
    </row>
    <row r="84" spans="1:6" x14ac:dyDescent="0.25">
      <c r="A84" t="s">
        <v>37</v>
      </c>
      <c r="B84" t="s">
        <v>31</v>
      </c>
      <c r="C84" t="s">
        <v>27</v>
      </c>
      <c r="D84" t="s">
        <v>32</v>
      </c>
      <c r="E84" t="s">
        <v>16</v>
      </c>
      <c r="F84">
        <v>4.9375410913872448</v>
      </c>
    </row>
    <row r="85" spans="1:6" x14ac:dyDescent="0.25">
      <c r="A85" t="s">
        <v>37</v>
      </c>
      <c r="B85" t="s">
        <v>31</v>
      </c>
      <c r="C85" t="s">
        <v>27</v>
      </c>
      <c r="D85" t="s">
        <v>32</v>
      </c>
      <c r="E85" t="s">
        <v>17</v>
      </c>
      <c r="F85">
        <v>0</v>
      </c>
    </row>
    <row r="86" spans="1:6" x14ac:dyDescent="0.25">
      <c r="A86" t="s">
        <v>37</v>
      </c>
      <c r="B86" t="s">
        <v>31</v>
      </c>
      <c r="C86" t="s">
        <v>27</v>
      </c>
      <c r="D86" t="s">
        <v>32</v>
      </c>
      <c r="E86" t="s">
        <v>18</v>
      </c>
      <c r="F86">
        <v>3.2873109796186746E-2</v>
      </c>
    </row>
    <row r="87" spans="1:6" x14ac:dyDescent="0.25">
      <c r="A87" t="s">
        <v>37</v>
      </c>
      <c r="B87" t="s">
        <v>31</v>
      </c>
      <c r="C87" t="s">
        <v>27</v>
      </c>
      <c r="D87" t="s">
        <v>32</v>
      </c>
      <c r="E87" t="s">
        <v>21</v>
      </c>
      <c r="F87">
        <v>0.92702169625246533</v>
      </c>
    </row>
    <row r="88" spans="1:6" x14ac:dyDescent="0.25">
      <c r="A88" t="s">
        <v>37</v>
      </c>
      <c r="B88" t="s">
        <v>31</v>
      </c>
      <c r="C88" t="s">
        <v>27</v>
      </c>
      <c r="D88" t="s">
        <v>32</v>
      </c>
      <c r="E88" t="s">
        <v>22</v>
      </c>
      <c r="F88">
        <v>1.1308349769888231</v>
      </c>
    </row>
    <row r="89" spans="1:6" x14ac:dyDescent="0.25">
      <c r="A89" t="s">
        <v>37</v>
      </c>
      <c r="B89" t="s">
        <v>31</v>
      </c>
      <c r="C89" t="s">
        <v>27</v>
      </c>
      <c r="D89" t="s">
        <v>32</v>
      </c>
      <c r="E89" t="s">
        <v>23</v>
      </c>
      <c r="F89">
        <v>8.7376725838264324</v>
      </c>
    </row>
    <row r="90" spans="1:6" x14ac:dyDescent="0.25">
      <c r="A90" t="s">
        <v>38</v>
      </c>
      <c r="B90" t="s">
        <v>31</v>
      </c>
      <c r="C90" t="s">
        <v>27</v>
      </c>
      <c r="D90" t="s">
        <v>32</v>
      </c>
      <c r="E90" t="s">
        <v>14</v>
      </c>
      <c r="F90">
        <v>0.80779758328326312</v>
      </c>
    </row>
    <row r="91" spans="1:6" x14ac:dyDescent="0.25">
      <c r="A91" t="s">
        <v>38</v>
      </c>
      <c r="B91" t="s">
        <v>31</v>
      </c>
      <c r="C91" t="s">
        <v>27</v>
      </c>
      <c r="D91" t="s">
        <v>32</v>
      </c>
      <c r="E91" t="s">
        <v>15</v>
      </c>
      <c r="F91">
        <v>0.34047666733426823</v>
      </c>
    </row>
    <row r="92" spans="1:6" x14ac:dyDescent="0.25">
      <c r="A92" t="s">
        <v>38</v>
      </c>
      <c r="B92" t="s">
        <v>31</v>
      </c>
      <c r="C92" t="s">
        <v>27</v>
      </c>
      <c r="D92" t="s">
        <v>32</v>
      </c>
      <c r="E92" t="s">
        <v>16</v>
      </c>
      <c r="F92">
        <v>7.0164897523199148</v>
      </c>
    </row>
    <row r="93" spans="1:6" x14ac:dyDescent="0.25">
      <c r="A93" t="s">
        <v>38</v>
      </c>
      <c r="B93" t="s">
        <v>31</v>
      </c>
      <c r="C93" t="s">
        <v>27</v>
      </c>
      <c r="D93" t="s">
        <v>32</v>
      </c>
      <c r="E93" t="s">
        <v>17</v>
      </c>
      <c r="F93">
        <v>0</v>
      </c>
    </row>
    <row r="94" spans="1:6" x14ac:dyDescent="0.25">
      <c r="A94" t="s">
        <v>38</v>
      </c>
      <c r="B94" t="s">
        <v>31</v>
      </c>
      <c r="C94" t="s">
        <v>27</v>
      </c>
      <c r="D94" t="s">
        <v>32</v>
      </c>
      <c r="E94" t="s">
        <v>18</v>
      </c>
      <c r="F94">
        <v>8.6788170104813461E-2</v>
      </c>
    </row>
    <row r="95" spans="1:6" x14ac:dyDescent="0.25">
      <c r="A95" t="s">
        <v>38</v>
      </c>
      <c r="B95" t="s">
        <v>31</v>
      </c>
      <c r="C95" t="s">
        <v>27</v>
      </c>
      <c r="D95" t="s">
        <v>32</v>
      </c>
      <c r="E95" t="s">
        <v>21</v>
      </c>
      <c r="F95">
        <v>1.0080779758328327</v>
      </c>
    </row>
    <row r="96" spans="1:6" x14ac:dyDescent="0.25">
      <c r="A96" t="s">
        <v>38</v>
      </c>
      <c r="B96" t="s">
        <v>31</v>
      </c>
      <c r="C96" t="s">
        <v>27</v>
      </c>
      <c r="D96" t="s">
        <v>32</v>
      </c>
      <c r="E96" t="s">
        <v>22</v>
      </c>
      <c r="F96">
        <v>1.0948661459376459</v>
      </c>
    </row>
    <row r="97" spans="1:6" x14ac:dyDescent="0.25">
      <c r="A97" t="s">
        <v>38</v>
      </c>
      <c r="B97" t="s">
        <v>31</v>
      </c>
      <c r="C97" t="s">
        <v>27</v>
      </c>
      <c r="D97" t="s">
        <v>32</v>
      </c>
      <c r="E97" t="s">
        <v>23</v>
      </c>
      <c r="F97">
        <v>10.354496294812737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importable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2020-10-08T10:31:08Z</dcterms:modified>
  <cp:category/>
  <cp:contentStatus/>
</cp:coreProperties>
</file>