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82C800E0-3BBD-4C1D-B7B9-3CFC90985C10}" xr6:coauthVersionLast="46" xr6:coauthVersionMax="47" xr10:uidLastSave="{00000000-0000-0000-0000-000000000000}"/>
  <bookViews>
    <workbookView xWindow="-120" yWindow="-120" windowWidth="29040" windowHeight="15840" tabRatio="780" activeTab="4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OffshoreMegaRefinery" sheetId="16" r:id="rId5"/>
    <sheet name="SilicaCaveSite" sheetId="13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6" l="1"/>
  <c r="M22" i="16"/>
  <c r="R21" i="16"/>
  <c r="M21" i="16"/>
  <c r="R20" i="16"/>
  <c r="M20" i="16"/>
  <c r="R19" i="16"/>
  <c r="M19" i="16"/>
  <c r="L14" i="16"/>
  <c r="L13" i="16"/>
  <c r="L12" i="16"/>
  <c r="L11" i="16"/>
  <c r="I15" i="16"/>
  <c r="I14" i="16"/>
  <c r="I13" i="16"/>
  <c r="I12" i="16"/>
  <c r="I11" i="16"/>
  <c r="R8" i="16"/>
  <c r="M8" i="16"/>
  <c r="U7" i="16"/>
  <c r="R7" i="16"/>
  <c r="M7" i="16"/>
  <c r="M6" i="16"/>
  <c r="U6" i="16"/>
  <c r="R6" i="16"/>
  <c r="U5" i="16"/>
  <c r="F7" i="16"/>
  <c r="E29" i="16"/>
  <c r="E28" i="16"/>
  <c r="R5" i="16"/>
  <c r="M5" i="16"/>
  <c r="R4" i="16"/>
  <c r="M4" i="16"/>
  <c r="E21" i="16"/>
  <c r="E22" i="16"/>
  <c r="E24" i="16"/>
  <c r="E23" i="16"/>
  <c r="E16" i="16"/>
  <c r="E17" i="16"/>
  <c r="E15" i="16"/>
  <c r="E18" i="16" s="1"/>
  <c r="E11" i="16"/>
  <c r="E12" i="16" s="1"/>
  <c r="C7" i="16" s="1"/>
  <c r="D10" i="6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E25" i="16" l="1"/>
  <c r="E7" i="16" s="1"/>
  <c r="E30" i="16"/>
  <c r="D7" i="16"/>
  <c r="E23" i="6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O7" i="6" l="1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<sst xmlns="http://schemas.openxmlformats.org/spreadsheetml/2006/main" count="991" uniqueCount="420">
  <si>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</si>
  <si>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</si>
  <si>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</si>
  <si>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</si>
  <si>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</si>
  <si>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</si>
  <si>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</si>
  <si>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</si>
  <si>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</si>
  <si>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</si>
  <si>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</si>
  <si>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</si>
  <si>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</si>
  <si>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</si>
  <si>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</si>
  <si>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</si>
  <si>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</si>
  <si>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</si>
  <si>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</si>
  <si>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</si>
  <si>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</si>
  <si>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</si>
  <si>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</si>
  <si>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</si>
  <si>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</si>
  <si>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</si>
  <si>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</si>
  <si>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</si>
  <si>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</si>
  <si>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</si>
  <si>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</si>
  <si>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</si>
  <si>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</si>
  <si>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</si>
  <si>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</si>
  <si>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</si>
  <si>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</si>
  <si>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</si>
  <si>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</si>
  <si>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</si>
  <si>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</si>
  <si>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</si>
  <si>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</si>
  <si>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</si>
  <si>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</si>
  <si>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</si>
  <si>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</si>
  <si>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</si>
  <si>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</si>
  <si>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</si>
  <si>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</si>
  <si>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</si>
  <si>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</si>
  <si>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</si>
  <si>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</si>
  <si>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</si>
  <si>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</si>
  <si>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</si>
  <si>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</si>
  <si>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</si>
  <si>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</si>
  <si>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</si>
  <si>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</si>
  <si>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</si>
  <si>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</si>
  <si>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</si>
  <si>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</si>
  <si>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</si>
  <si>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</si>
  <si>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</si>
  <si>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</si>
  <si>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</si>
  <si>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</si>
  <si>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</si>
  <si>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</si>
  <si>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</si>
  <si>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</si>
  <si>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</si>
  <si>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</si>
  <si>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</si>
  <si>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</si>
  <si>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</si>
  <si>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</si>
  <si>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</si>
  <si>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</si>
  <si>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</si>
  <si>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</si>
  <si>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</si>
  <si>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</si>
  <si>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</si>
  <si>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</si>
  <si>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</si>
  <si>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</si>
  <si>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</si>
  <si>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</si>
  <si>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</si>
  <si>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</si>
  <si>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</si>
  <si>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</si>
  <si>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</si>
  <si>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</si>
  <si>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</si>
  <si>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</si>
  <si>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</si>
  <si>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</si>
  <si>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</si>
  <si>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</si>
  <si>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</si>
  <si>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</si>
  <si>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</si>
  <si>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</si>
  <si>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</si>
  <si>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</si>
  <si>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</si>
  <si>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</si>
  <si>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</si>
  <si>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</si>
  <si>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</si>
  <si>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</si>
  <si>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</si>
  <si>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</si>
  <si>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</si>
  <si>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</si>
  <si>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</si>
  <si>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</si>
  <si>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</si>
  <si>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</si>
  <si>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</si>
  <si>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</si>
  <si>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</si>
  <si>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</si>
  <si>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</si>
  <si>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</si>
  <si>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</si>
  <si>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</si>
  <si>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</si>
  <si>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</si>
  <si>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</si>
  <si>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</si>
  <si>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</si>
  <si>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</si>
  <si>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</si>
  <si>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</si>
  <si>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</si>
  <si>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</si>
  <si>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</si>
  <si>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</si>
  <si>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</si>
  <si>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</si>
  <si>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</si>
  <si>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</si>
  <si>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</si>
  <si>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</si>
  <si>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</si>
  <si>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</si>
  <si>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</si>
  <si>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</si>
  <si>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</si>
  <si>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</si>
  <si>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</si>
  <si>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</si>
  <si>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</si>
  <si>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</si>
  <si>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</si>
  <si>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</si>
  <si>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</si>
  <si>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</si>
  <si>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</si>
  <si>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</si>
  <si>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</si>
  <si>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</si>
  <si>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</si>
  <si>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</si>
  <si>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</si>
  <si>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</si>
  <si>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</si>
  <si>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</si>
  <si>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</si>
  <si>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</si>
  <si>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</si>
  <si>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</si>
  <si>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</si>
  <si>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</si>
  <si>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</si>
  <si>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</si>
  <si>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</si>
  <si>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</si>
  <si>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</si>
  <si>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</si>
  <si>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</si>
  <si>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</si>
  <si>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</si>
  <si>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</si>
  <si>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</si>
  <si>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</si>
  <si>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</si>
  <si>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</si>
  <si>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</si>
  <si>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</si>
  <si>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</si>
  <si>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</si>
  <si>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</si>
  <si>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</si>
  <si>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</si>
  <si>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</si>
  <si>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</si>
  <si>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</si>
  <si>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</si>
  <si>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</si>
  <si>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</si>
  <si>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</si>
  <si>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</si>
  <si>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</si>
  <si>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</si>
  <si>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</si>
  <si>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</si>
  <si>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</si>
  <si>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</si>
  <si>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</si>
  <si>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</si>
  <si>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</si>
  <si>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</si>
  <si>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</si>
  <si>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</si>
  <si>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</si>
  <si>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</si>
  <si>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</si>
  <si>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</si>
  <si>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</si>
  <si>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</si>
  <si>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</si>
  <si>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</si>
  <si>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</si>
  <si>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</si>
  <si>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</si>
  <si>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</si>
  <si>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</si>
  <si>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</si>
  <si>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</si>
  <si>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</si>
  <si>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</si>
  <si>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</si>
  <si>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</si>
  <si>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</si>
  <si>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</si>
  <si>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</si>
  <si>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</si>
  <si>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</si>
  <si>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</si>
  <si>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</si>
  <si>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</si>
  <si>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</si>
  <si>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</si>
  <si>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</si>
  <si>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</si>
  <si>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</si>
  <si>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</si>
  <si>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</si>
  <si>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</si>
  <si>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</si>
  <si>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</si>
  <si>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</si>
  <si>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</si>
  <si>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</si>
  <si>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</si>
  <si>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</si>
  <si>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</si>
  <si>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</si>
  <si>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</si>
  <si>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</si>
  <si>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</si>
  <si>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</si>
  <si>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</si>
  <si>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</si>
  <si>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</si>
  <si>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</si>
  <si>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</si>
  <si>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</si>
  <si>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</si>
  <si>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</si>
  <si>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</si>
  <si>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</si>
  <si>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</si>
  <si>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</si>
  <si>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</si>
  <si>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</si>
  <si>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</si>
  <si>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</si>
  <si>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</si>
  <si>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</si>
  <si>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</si>
  <si>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</si>
  <si>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</si>
  <si>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</si>
  <si>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</si>
  <si>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</si>
  <si>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</si>
  <si>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</si>
  <si>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</si>
  <si>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</si>
  <si>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</si>
  <si>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</si>
  <si>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</si>
  <si>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</si>
  <si>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</si>
  <si>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</si>
  <si>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</si>
  <si>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</si>
  <si>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</si>
  <si>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</si>
  <si>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</si>
  <si>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</si>
  <si>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</si>
  <si>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</si>
  <si>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</si>
  <si>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</si>
  <si>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</si>
  <si>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</si>
  <si>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</si>
  <si>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</si>
  <si>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</si>
  <si>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</si>
  <si>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</si>
  <si>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</si>
  <si>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</si>
  <si>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</si>
  <si>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</si>
  <si>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</si>
  <si>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</si>
  <si>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</si>
  <si>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</si>
  <si>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</si>
  <si>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</si>
  <si>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</si>
  <si>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</si>
  <si>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</si>
  <si>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</si>
  <si>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</si>
  <si>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</si>
  <si>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</si>
  <si>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</si>
  <si>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</si>
  <si>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</si>
  <si>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</si>
  <si>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</si>
  <si>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</si>
  <si>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</si>
  <si>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</si>
  <si>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</si>
  <si>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</si>
  <si>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</si>
  <si>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</si>
  <si>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</si>
  <si>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</si>
  <si>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</si>
  <si>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</si>
  <si>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</si>
  <si>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</si>
  <si>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</si>
  <si>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</si>
  <si>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</si>
  <si>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</si>
  <si>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</si>
  <si>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</si>
  <si>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</si>
  <si>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</si>
  <si>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</si>
  <si>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</si>
  <si>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</si>
  <si>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</si>
  <si>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</si>
  <si>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</si>
  <si>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</si>
  <si>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</si>
  <si>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</si>
  <si>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</si>
  <si>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</si>
  <si>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</si>
  <si>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</si>
  <si>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</si>
  <si>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</si>
  <si>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</si>
  <si>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</si>
  <si>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</si>
  <si>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3. Rubber / Aluminum / Battery Off-Shore Site</t>
  </si>
  <si>
    <t>4. Quickwire Coast Site</t>
  </si>
  <si>
    <t>5. Adjust Outputs</t>
  </si>
  <si>
    <t>6. Computers / High Speed Connectors Site on Ocean Coast</t>
  </si>
  <si>
    <t>7. Radio Controllers Site</t>
  </si>
  <si>
    <t>7. Get to and Make Nitrogen Gas Site</t>
  </si>
  <si>
    <t>8. Work Towards Turbo Motors</t>
  </si>
  <si>
    <t>9. Start Towards Nuclear Power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</si>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</sst>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383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384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385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24" t="s">
        <v>386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24" t="s">
        <v>387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4" t="s">
        <v>388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9" t="s">
        <v>389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9" t="s">
        <v>390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C12" s="39" t="s">
        <v>391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265</v>
      </c>
      <c r="J1" s="62" t="s">
        <v>266</v>
      </c>
      <c r="K1" s="62"/>
      <c r="L1" s="62"/>
    </row>
    <row r="2" spans="1:12" ht="21">
      <c r="B2" s="41" t="s">
        <v>240</v>
      </c>
      <c r="D2" s="41" t="s">
        <v>242</v>
      </c>
      <c r="F2" s="41" t="s">
        <v>241</v>
      </c>
      <c r="H2" s="41" t="s">
        <v>242</v>
      </c>
      <c r="J2" s="41" t="s">
        <v>243</v>
      </c>
      <c r="L2" s="41" t="s">
        <v>244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43</v>
      </c>
      <c r="K7" s="20" t="s">
        <v>143</v>
      </c>
      <c r="L7" s="25" t="s">
        <v>43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245</v>
      </c>
      <c r="L8" s="27" t="s">
        <v>245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246</v>
      </c>
      <c r="D11" s="41" t="s">
        <v>247</v>
      </c>
      <c r="F11" s="41" t="s">
        <v>248</v>
      </c>
      <c r="H11" s="41" t="s">
        <v>249</v>
      </c>
      <c r="J11" s="41" t="s">
        <v>255</v>
      </c>
      <c r="L11" s="41" t="s">
        <v>256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259</v>
      </c>
      <c r="C13" s="20" t="s">
        <v>143</v>
      </c>
      <c r="D13" s="25" t="s">
        <v>259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250</v>
      </c>
      <c r="K16" s="20" t="s">
        <v>143</v>
      </c>
      <c r="L16" s="27" t="s">
        <v>250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251</v>
      </c>
      <c r="K17" s="20" t="s">
        <v>143</v>
      </c>
      <c r="L17" s="27" t="s">
        <v>251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252</v>
      </c>
      <c r="K18" s="20" t="s">
        <v>143</v>
      </c>
      <c r="L18" s="27" t="s">
        <v>252</v>
      </c>
    </row>
    <row r="20" spans="1:12" ht="21">
      <c r="A20" s="27" t="s">
        <v>264</v>
      </c>
      <c r="B20" s="41" t="s">
        <v>261</v>
      </c>
      <c r="C20" s="27" t="s">
        <v>264</v>
      </c>
      <c r="D20" s="41" t="s">
        <v>260</v>
      </c>
      <c r="E20" s="27" t="s">
        <v>264</v>
      </c>
      <c r="F20" s="41" t="s">
        <v>254</v>
      </c>
      <c r="G20" s="27" t="s">
        <v>264</v>
      </c>
      <c r="H20" s="41" t="s">
        <v>253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267</v>
      </c>
    </row>
    <row r="26" spans="1:12" ht="18.75">
      <c r="B26" s="26" t="s">
        <v>257</v>
      </c>
      <c r="C26" s="20" t="s">
        <v>143</v>
      </c>
      <c r="D26" s="26" t="s">
        <v>257</v>
      </c>
      <c r="J26" s="27" t="s">
        <v>268</v>
      </c>
    </row>
    <row r="27" spans="1:12" ht="18.75">
      <c r="B27" s="28" t="s">
        <v>258</v>
      </c>
      <c r="C27" s="20" t="s">
        <v>143</v>
      </c>
      <c r="D27" s="28" t="s">
        <v>258</v>
      </c>
    </row>
    <row r="29" spans="1:12" ht="21">
      <c r="B29" s="41" t="s">
        <v>231</v>
      </c>
      <c r="D29" s="41" t="s">
        <v>232</v>
      </c>
      <c r="F29" s="41" t="s">
        <v>233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9" workbookViewId="0">
      <selection activeCell="P22" sqref="P22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235</v>
      </c>
      <c r="E3" s="2" t="s">
        <v>236</v>
      </c>
      <c r="F3" s="2" t="s">
        <v>234</v>
      </c>
      <c r="G3" s="2" t="s">
        <v>237</v>
      </c>
      <c r="H3" s="3" t="s">
        <v>238</v>
      </c>
      <c r="J3" s="22" t="s">
        <v>91</v>
      </c>
      <c r="K3" s="22" t="s">
        <v>225</v>
      </c>
      <c r="L3" s="23" t="s">
        <v>2</v>
      </c>
      <c r="M3" s="23" t="s">
        <v>2</v>
      </c>
      <c r="N3" s="22" t="s">
        <v>228</v>
      </c>
      <c r="O3" s="22" t="s">
        <v>226</v>
      </c>
      <c r="P3" s="22" t="s">
        <v>227</v>
      </c>
      <c r="Q3" s="23" t="s">
        <v>2</v>
      </c>
      <c r="R3" s="22" t="s">
        <v>229</v>
      </c>
      <c r="S3" s="23" t="s">
        <v>2</v>
      </c>
      <c r="T3" s="22" t="s">
        <v>311</v>
      </c>
      <c r="U3" s="23" t="s">
        <v>2</v>
      </c>
      <c r="V3" s="29" t="s">
        <v>333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308</v>
      </c>
      <c r="V4" s="45" t="s">
        <v>332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224</v>
      </c>
      <c r="U5" s="21"/>
      <c r="V5" s="44" t="s">
        <v>263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317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230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329</v>
      </c>
    </row>
    <row r="9" spans="3:22" ht="20.25" thickTop="1" thickBot="1">
      <c r="F9" s="25" t="s">
        <v>34</v>
      </c>
      <c r="G9" s="5" t="s">
        <v>2</v>
      </c>
      <c r="H9" s="27" t="s">
        <v>308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276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263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308</v>
      </c>
    </row>
    <row r="13" spans="3:22" ht="21.75" thickBot="1">
      <c r="F13" s="26" t="s">
        <v>37</v>
      </c>
      <c r="H13" s="27" t="s">
        <v>262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224</v>
      </c>
      <c r="S15" s="21"/>
      <c r="T15" s="44" t="s">
        <v>47</v>
      </c>
      <c r="U15" s="21"/>
    </row>
    <row r="16" spans="3:22" ht="19.5" thickBot="1">
      <c r="F16" s="25" t="s">
        <v>292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269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224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276</v>
      </c>
      <c r="S20" s="21"/>
      <c r="T20" s="44" t="s">
        <v>263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269</v>
      </c>
      <c r="Q23" s="21"/>
      <c r="R23" s="25" t="s">
        <v>270</v>
      </c>
      <c r="S23" s="21"/>
      <c r="T23" s="40" t="s">
        <v>321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328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270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277</v>
      </c>
      <c r="R29" s="25" t="s">
        <v>293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262</v>
      </c>
    </row>
    <row r="32" spans="3:21" ht="18.75">
      <c r="C32" s="40" t="s">
        <v>10</v>
      </c>
      <c r="F32" s="25" t="s">
        <v>42</v>
      </c>
      <c r="M32" s="25" t="s">
        <v>328</v>
      </c>
      <c r="N32" s="26" t="s">
        <v>329</v>
      </c>
      <c r="R32" s="26" t="s">
        <v>269</v>
      </c>
    </row>
    <row r="33" spans="3:18" ht="18.75">
      <c r="C33" s="40" t="s">
        <v>139</v>
      </c>
      <c r="F33" s="25" t="s">
        <v>43</v>
      </c>
      <c r="M33" s="40" t="s">
        <v>321</v>
      </c>
      <c r="R33" s="28" t="s">
        <v>12</v>
      </c>
    </row>
    <row r="34" spans="3:18" ht="18.75">
      <c r="C34" s="40" t="s">
        <v>321</v>
      </c>
      <c r="F34" s="26" t="s">
        <v>44</v>
      </c>
      <c r="R34" s="40" t="s">
        <v>321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271</v>
      </c>
      <c r="D39" s="48"/>
    </row>
    <row r="40" spans="3:18" ht="18.75">
      <c r="C40" s="24" t="s">
        <v>272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273</v>
      </c>
      <c r="D48" s="43">
        <v>0.9</v>
      </c>
    </row>
    <row r="49" spans="3:8" ht="18.75">
      <c r="C49" s="24" t="s">
        <v>274</v>
      </c>
      <c r="D49" s="43">
        <v>0.05</v>
      </c>
    </row>
    <row r="50" spans="3:8" ht="18.75">
      <c r="C50" s="24" t="s">
        <v>275</v>
      </c>
      <c r="D50" s="43">
        <v>0.05</v>
      </c>
    </row>
    <row r="51" spans="3:8" ht="18.75">
      <c r="C51" s="24" t="s">
        <v>278</v>
      </c>
      <c r="D51" s="43">
        <v>1</v>
      </c>
      <c r="E51" s="40" t="s">
        <v>279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280</v>
      </c>
      <c r="D61" s="26">
        <v>0.05</v>
      </c>
      <c r="E61" s="26" t="s">
        <v>281</v>
      </c>
      <c r="F61" s="26">
        <v>0.05</v>
      </c>
      <c r="H61" s="40" t="s">
        <v>282</v>
      </c>
    </row>
    <row r="62" spans="3:8" ht="18.75">
      <c r="C62" s="26" t="s">
        <v>283</v>
      </c>
      <c r="D62" s="26">
        <v>0.25</v>
      </c>
      <c r="E62" s="26" t="s">
        <v>284</v>
      </c>
      <c r="F62" s="26">
        <v>0.3</v>
      </c>
    </row>
    <row r="63" spans="3:8" ht="18.75">
      <c r="C63" s="26" t="s">
        <v>285</v>
      </c>
      <c r="D63" s="26">
        <v>0.01</v>
      </c>
      <c r="E63" s="26" t="s">
        <v>286</v>
      </c>
      <c r="F63" s="26">
        <v>0.01</v>
      </c>
      <c r="H63" s="40" t="s">
        <v>287</v>
      </c>
    </row>
    <row r="64" spans="3:8" ht="18.75">
      <c r="C64" s="26" t="s">
        <v>330</v>
      </c>
      <c r="D64" s="26">
        <v>0.3</v>
      </c>
      <c r="E64" s="26" t="s">
        <v>331</v>
      </c>
      <c r="F64" s="26">
        <v>1</v>
      </c>
    </row>
    <row r="65" spans="3:8" ht="18.75">
      <c r="H65" s="40" t="s">
        <v>291</v>
      </c>
    </row>
    <row r="66" spans="3:8" ht="18.75">
      <c r="C66" s="27" t="s">
        <v>288</v>
      </c>
      <c r="D66" s="27">
        <v>0.01</v>
      </c>
      <c r="E66" s="27" t="s">
        <v>289</v>
      </c>
      <c r="F66" s="27">
        <v>0.01</v>
      </c>
    </row>
    <row r="67" spans="3:8" ht="18.75">
      <c r="C67" s="27" t="s">
        <v>290</v>
      </c>
      <c r="D67" s="27">
        <v>0.05</v>
      </c>
    </row>
    <row r="68" spans="3:8" ht="15.75" thickBot="1"/>
    <row r="69" spans="3:8" ht="20.25" thickTop="1" thickBot="1">
      <c r="C69" s="27" t="s">
        <v>294</v>
      </c>
      <c r="D69" s="27">
        <v>1</v>
      </c>
      <c r="E69" s="27" t="s">
        <v>295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296</v>
      </c>
      <c r="D71" s="27">
        <v>0.7</v>
      </c>
      <c r="E71" s="27" t="s">
        <v>301</v>
      </c>
      <c r="F71" s="27">
        <v>0.25</v>
      </c>
      <c r="G71" s="9"/>
      <c r="H71" s="40" t="s">
        <v>306</v>
      </c>
    </row>
    <row r="72" spans="3:8" ht="20.25" thickTop="1" thickBot="1">
      <c r="C72" s="27" t="s">
        <v>297</v>
      </c>
      <c r="D72" s="27">
        <v>0.35</v>
      </c>
      <c r="E72" s="7"/>
      <c r="G72" s="9"/>
      <c r="H72" s="40" t="s">
        <v>307</v>
      </c>
    </row>
    <row r="73" spans="3:8" ht="18" thickTop="1" thickBot="1">
      <c r="E73" s="7"/>
      <c r="G73" s="9"/>
    </row>
    <row r="74" spans="3:8" ht="20.25" thickTop="1" thickBot="1">
      <c r="C74" s="27" t="s">
        <v>298</v>
      </c>
      <c r="D74" s="27">
        <v>0.3</v>
      </c>
      <c r="E74" s="27" t="s">
        <v>299</v>
      </c>
      <c r="F74" s="27">
        <v>0.65</v>
      </c>
      <c r="G74" s="9"/>
    </row>
    <row r="75" spans="3:8" ht="20.25" thickTop="1" thickBot="1">
      <c r="C75" s="27" t="s">
        <v>300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302</v>
      </c>
      <c r="D77" s="27">
        <v>1</v>
      </c>
      <c r="E77" s="27" t="s">
        <v>304</v>
      </c>
      <c r="F77" s="27">
        <v>0.18</v>
      </c>
      <c r="G77" s="9"/>
    </row>
    <row r="78" spans="3:8" ht="20.25" thickTop="1" thickBot="1">
      <c r="C78" s="27" t="s">
        <v>303</v>
      </c>
      <c r="D78" s="27">
        <v>1</v>
      </c>
      <c r="E78" s="27" t="s">
        <v>305</v>
      </c>
      <c r="F78" s="27">
        <v>0.3</v>
      </c>
    </row>
    <row r="79" spans="3:8" ht="18" thickTop="1" thickBot="1">
      <c r="E79" s="7"/>
    </row>
    <row r="80" spans="3:8" ht="19.5" thickTop="1">
      <c r="C80" s="27" t="s">
        <v>322</v>
      </c>
      <c r="D80" s="27">
        <v>0.5</v>
      </c>
      <c r="E80" s="27" t="s">
        <v>323</v>
      </c>
      <c r="F80" s="27">
        <v>0.4</v>
      </c>
    </row>
    <row r="81" spans="3:8" ht="18.75">
      <c r="C81" s="27" t="s">
        <v>324</v>
      </c>
      <c r="D81" s="27">
        <v>0.3</v>
      </c>
    </row>
    <row r="83" spans="3:8" ht="18.75">
      <c r="C83" s="44" t="s">
        <v>318</v>
      </c>
      <c r="D83" s="44">
        <v>0.99</v>
      </c>
      <c r="E83" s="44" t="s">
        <v>319</v>
      </c>
      <c r="F83" s="44">
        <v>0.55000000000000004</v>
      </c>
    </row>
    <row r="84" spans="3:8" ht="18.75">
      <c r="C84" s="44" t="s">
        <v>320</v>
      </c>
      <c r="D84" s="44">
        <v>0.6</v>
      </c>
    </row>
    <row r="86" spans="3:8" ht="18.75">
      <c r="C86" s="44" t="s">
        <v>309</v>
      </c>
      <c r="D86" s="44">
        <v>0.25</v>
      </c>
      <c r="E86" s="44" t="s">
        <v>310</v>
      </c>
      <c r="F86" s="44">
        <v>0.45</v>
      </c>
    </row>
    <row r="88" spans="3:8" ht="18.75">
      <c r="C88" s="44" t="s">
        <v>312</v>
      </c>
      <c r="D88" s="44">
        <v>1</v>
      </c>
      <c r="E88" s="44" t="s">
        <v>314</v>
      </c>
      <c r="F88" s="44">
        <v>0.8</v>
      </c>
      <c r="H88" s="44" t="s">
        <v>316</v>
      </c>
    </row>
    <row r="89" spans="3:8" ht="18.75">
      <c r="C89" s="44" t="s">
        <v>313</v>
      </c>
      <c r="D89" s="44">
        <v>1</v>
      </c>
      <c r="E89" s="44" t="s">
        <v>315</v>
      </c>
      <c r="F89" s="44">
        <v>0.15</v>
      </c>
    </row>
    <row r="91" spans="3:8" ht="18.75">
      <c r="C91" s="44" t="s">
        <v>325</v>
      </c>
      <c r="D91" s="44">
        <v>0.5</v>
      </c>
      <c r="E91" s="44" t="s">
        <v>327</v>
      </c>
      <c r="F91" s="44">
        <v>1</v>
      </c>
    </row>
    <row r="92" spans="3:8" ht="18.75">
      <c r="C92" s="44" t="s">
        <v>326</v>
      </c>
      <c r="D92" s="44">
        <v>0.4</v>
      </c>
    </row>
    <row r="94" spans="3:8" ht="18.75">
      <c r="C94" s="45" t="s">
        <v>334</v>
      </c>
      <c r="D94" s="45">
        <v>1</v>
      </c>
      <c r="E94" s="45" t="s">
        <v>335</v>
      </c>
      <c r="F94" s="45">
        <v>1</v>
      </c>
    </row>
    <row r="95" spans="3:8" ht="18.75">
      <c r="C95" s="45" t="s">
        <v>336</v>
      </c>
      <c r="D95" s="45">
        <v>0.5</v>
      </c>
      <c r="E95" s="45" t="s">
        <v>337</v>
      </c>
      <c r="F95" s="45">
        <v>1</v>
      </c>
    </row>
    <row r="96" spans="3:8" ht="18.75">
      <c r="C96" s="45" t="s">
        <v>338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workbookViewId="0">
      <selection activeCell="K18" sqref="K18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0" t="s">
        <v>113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3:21">
      <c r="C4" s="51" t="s">
        <v>172</v>
      </c>
      <c r="D4" s="52"/>
      <c r="E4" s="52"/>
      <c r="F4" s="52"/>
      <c r="G4" s="52"/>
      <c r="H4" s="52"/>
      <c r="I4" s="52"/>
      <c r="J4" s="52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49" t="s">
        <v>173</v>
      </c>
      <c r="M5" s="49"/>
      <c r="N5" s="49"/>
      <c r="O5" s="49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58" t="s">
        <v>115</v>
      </c>
      <c r="D14" s="59"/>
      <c r="E14" s="59"/>
      <c r="F14" s="59"/>
      <c r="G14" s="59"/>
      <c r="I14" s="56" t="s">
        <v>160</v>
      </c>
      <c r="J14" s="57"/>
      <c r="L14" s="58" t="s">
        <v>203</v>
      </c>
      <c r="M14" s="59"/>
      <c r="N14" s="59"/>
      <c r="O14" s="59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392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394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393</v>
      </c>
      <c r="G23" s="37">
        <v>1</v>
      </c>
      <c r="I23" s="58" t="s">
        <v>171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1" t="s">
        <v>117</v>
      </c>
      <c r="D25" s="52"/>
      <c r="E25" s="52"/>
      <c r="F25" s="52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3" t="s">
        <v>23</v>
      </c>
      <c r="D26" s="54"/>
      <c r="E26" s="54"/>
      <c r="F26" s="55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58" t="s">
        <v>382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3" t="s">
        <v>24</v>
      </c>
      <c r="D48" s="54"/>
      <c r="E48" s="54"/>
      <c r="F48" s="55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3" t="s">
        <v>8</v>
      </c>
      <c r="D57" s="54"/>
      <c r="E57" s="54"/>
      <c r="F57" s="55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3" t="s">
        <v>7</v>
      </c>
      <c r="D74" s="54"/>
      <c r="E74" s="54"/>
      <c r="F74" s="55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3" t="s">
        <v>126</v>
      </c>
      <c r="D79" s="54"/>
      <c r="E79" s="54"/>
      <c r="F79" s="55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3" t="s">
        <v>17</v>
      </c>
      <c r="D84" s="54"/>
      <c r="E84" s="54"/>
      <c r="F84" s="55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3" t="s">
        <v>95</v>
      </c>
      <c r="D89" s="54"/>
      <c r="E89" s="54"/>
      <c r="F89" s="55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B2" sqref="B2:F23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1" t="s">
        <v>172</v>
      </c>
      <c r="C2" s="52"/>
      <c r="D2" s="52"/>
      <c r="E2" s="52"/>
      <c r="F2" s="52"/>
      <c r="H2" s="58" t="s">
        <v>340</v>
      </c>
      <c r="I2" s="59"/>
      <c r="J2" s="59"/>
      <c r="K2" s="59"/>
      <c r="L2" s="59"/>
      <c r="M2" s="59"/>
      <c r="N2" s="59"/>
      <c r="O2" s="59"/>
      <c r="P2" s="59"/>
      <c r="Q2" s="59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349</v>
      </c>
      <c r="O3" s="16" t="s">
        <v>350</v>
      </c>
      <c r="P3" s="32" t="s">
        <v>351</v>
      </c>
      <c r="Q3" s="32" t="s">
        <v>348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341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342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343</v>
      </c>
      <c r="I6" s="15">
        <v>15</v>
      </c>
      <c r="J6" s="15" t="s">
        <v>4</v>
      </c>
      <c r="K6" s="15">
        <v>9999</v>
      </c>
      <c r="L6" s="15" t="s">
        <v>346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344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1" t="s">
        <v>117</v>
      </c>
      <c r="C8" s="52"/>
      <c r="D8" s="52"/>
      <c r="E8" s="52"/>
      <c r="H8" s="15" t="s">
        <v>345</v>
      </c>
      <c r="I8" s="15">
        <v>40</v>
      </c>
      <c r="J8" s="15" t="s">
        <v>156</v>
      </c>
      <c r="K8" s="15">
        <v>40</v>
      </c>
      <c r="L8" s="15" t="s">
        <v>347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3" t="s">
        <v>23</v>
      </c>
      <c r="C9" s="54"/>
      <c r="D9" s="54"/>
      <c r="E9" s="55"/>
    </row>
    <row r="10" spans="2:17">
      <c r="B10" s="15" t="s">
        <v>118</v>
      </c>
      <c r="C10" s="15" t="s">
        <v>119</v>
      </c>
      <c r="D10" s="15" t="s">
        <v>339</v>
      </c>
      <c r="E10" s="15" t="s">
        <v>120</v>
      </c>
      <c r="H10" s="51" t="s">
        <v>353</v>
      </c>
      <c r="I10" s="52"/>
      <c r="K10" s="51" t="s">
        <v>358</v>
      </c>
      <c r="L10" s="52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352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354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355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356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357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8" t="s">
        <v>359</v>
      </c>
      <c r="I17" s="59"/>
      <c r="J17" s="59"/>
      <c r="K17" s="59"/>
      <c r="L17" s="59"/>
      <c r="M17" s="59"/>
      <c r="N17" s="59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349</v>
      </c>
      <c r="M18" s="16" t="s">
        <v>350</v>
      </c>
      <c r="N18" s="32" t="s">
        <v>348</v>
      </c>
    </row>
    <row r="19" spans="2:17">
      <c r="B19" s="53" t="s">
        <v>24</v>
      </c>
      <c r="C19" s="54"/>
      <c r="D19" s="54"/>
      <c r="E19" s="55"/>
      <c r="H19" s="15" t="s">
        <v>360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361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3" t="s">
        <v>8</v>
      </c>
      <c r="C24" s="54"/>
      <c r="D24" s="54"/>
      <c r="E24" s="55"/>
      <c r="H24" s="51" t="s">
        <v>362</v>
      </c>
      <c r="I24" s="52"/>
      <c r="K24" s="51" t="s">
        <v>363</v>
      </c>
      <c r="L24" s="52"/>
    </row>
    <row r="25" spans="2:17">
      <c r="B25" s="15" t="s">
        <v>118</v>
      </c>
      <c r="C25" s="15" t="s">
        <v>119</v>
      </c>
      <c r="D25" s="15" t="s">
        <v>339</v>
      </c>
      <c r="E25" s="15" t="s">
        <v>120</v>
      </c>
      <c r="H25" s="14" t="s">
        <v>360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3" t="s">
        <v>7</v>
      </c>
      <c r="C30" s="54"/>
      <c r="D30" s="54"/>
      <c r="E30" s="55"/>
      <c r="H30" s="58" t="s">
        <v>364</v>
      </c>
      <c r="I30" s="59"/>
      <c r="J30" s="59"/>
      <c r="K30" s="59"/>
      <c r="L30" s="59"/>
      <c r="M30" s="59"/>
      <c r="N30" s="59"/>
    </row>
    <row r="31" spans="2:17">
      <c r="B31" s="15" t="s">
        <v>118</v>
      </c>
      <c r="C31" s="15" t="s">
        <v>119</v>
      </c>
      <c r="D31" s="15" t="s">
        <v>339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349</v>
      </c>
      <c r="O31" s="16" t="s">
        <v>350</v>
      </c>
      <c r="P31" s="32" t="s">
        <v>351</v>
      </c>
      <c r="Q31" s="32" t="s">
        <v>348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367</v>
      </c>
      <c r="I32" s="15">
        <v>37.5</v>
      </c>
      <c r="J32" s="15" t="s">
        <v>129</v>
      </c>
      <c r="K32" s="15">
        <v>18.75</v>
      </c>
      <c r="L32" s="15" t="s">
        <v>366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365</v>
      </c>
      <c r="I33" s="15">
        <v>2</v>
      </c>
      <c r="J33" s="15" t="s">
        <v>367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1" t="s">
        <v>368</v>
      </c>
      <c r="I36" s="52"/>
      <c r="K36" s="51" t="s">
        <v>369</v>
      </c>
      <c r="L36" s="52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371</v>
      </c>
      <c r="I37" s="15">
        <f>Q32-O33</f>
        <v>169.99124999999998</v>
      </c>
      <c r="K37" s="14" t="s">
        <v>366</v>
      </c>
      <c r="L37" s="15">
        <f>I25-P32</f>
        <v>-3.7500000000022737E-2</v>
      </c>
    </row>
    <row r="38" spans="2:17">
      <c r="H38" s="14" t="s">
        <v>365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370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8" t="s">
        <v>372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374</v>
      </c>
      <c r="H43" s="16" t="s">
        <v>375</v>
      </c>
      <c r="I43" s="16" t="s">
        <v>376</v>
      </c>
      <c r="J43" s="16" t="s">
        <v>377</v>
      </c>
      <c r="K43" s="16" t="s">
        <v>112</v>
      </c>
      <c r="L43" s="16" t="s">
        <v>349</v>
      </c>
      <c r="M43" s="16" t="s">
        <v>350</v>
      </c>
      <c r="N43" s="32" t="s">
        <v>351</v>
      </c>
      <c r="O43" s="16" t="s">
        <v>378</v>
      </c>
      <c r="P43" s="32" t="s">
        <v>379</v>
      </c>
      <c r="Q43" s="32" t="s">
        <v>348</v>
      </c>
    </row>
    <row r="44" spans="2:17">
      <c r="B44" s="15" t="s">
        <v>373</v>
      </c>
      <c r="C44" s="15">
        <v>7.5</v>
      </c>
      <c r="D44" s="15" t="s">
        <v>365</v>
      </c>
      <c r="E44" s="15">
        <v>9.375</v>
      </c>
      <c r="F44" s="15" t="s">
        <v>370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1" t="s">
        <v>380</v>
      </c>
      <c r="C46" s="52"/>
      <c r="E46" s="51" t="s">
        <v>381</v>
      </c>
      <c r="F46" s="52"/>
    </row>
    <row r="47" spans="2:17">
      <c r="B47" s="14" t="s">
        <v>371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366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365</v>
      </c>
      <c r="F57" s="15">
        <f>I38-M44</f>
        <v>-1.5000000000014779E-2</v>
      </c>
    </row>
    <row r="58" spans="2:6">
      <c r="E58" s="14" t="s">
        <v>370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371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U30"/>
  <sheetViews>
    <sheetView tabSelected="1" topLeftCell="B1" workbookViewId="0">
      <selection activeCell="L30" sqref="L30"/>
    </sheetView>
  </sheetViews>
  <sheetFormatPr defaultRowHeight="15"/>
  <cols>
    <col min="2" max="2" width="14.5703125" bestFit="1" customWidth="1"/>
    <col min="5" max="5" width="12.140625" bestFit="1" customWidth="1"/>
    <col min="8" max="8" width="25.28515625" bestFit="1" customWidth="1"/>
    <col min="10" max="11" width="11.140625" bestFit="1" customWidth="1"/>
    <col min="12" max="12" width="11.85546875" bestFit="1" customWidth="1"/>
    <col min="13" max="13" width="13.5703125" bestFit="1" customWidth="1"/>
    <col min="14" max="14" width="12.85546875" bestFit="1" customWidth="1"/>
    <col min="15" max="15" width="15.5703125" bestFit="1" customWidth="1"/>
    <col min="16" max="16" width="13.5703125" bestFit="1" customWidth="1"/>
    <col min="17" max="17" width="15.5703125" bestFit="1" customWidth="1"/>
    <col min="18" max="19" width="17.28515625" bestFit="1" customWidth="1"/>
    <col min="20" max="20" width="15.5703125" bestFit="1" customWidth="1"/>
    <col min="21" max="21" width="8.7109375" bestFit="1" customWidth="1"/>
  </cols>
  <sheetData>
    <row r="2" spans="2:21">
      <c r="B2" s="56" t="s">
        <v>172</v>
      </c>
      <c r="C2" s="57"/>
      <c r="D2" s="57"/>
      <c r="E2" s="57"/>
      <c r="F2" s="57"/>
      <c r="H2" s="58" t="s">
        <v>340</v>
      </c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2:21">
      <c r="B3" s="14" t="s">
        <v>59</v>
      </c>
      <c r="C3" s="14" t="s">
        <v>24</v>
      </c>
      <c r="D3" s="14" t="s">
        <v>395</v>
      </c>
      <c r="E3" s="14" t="s">
        <v>396</v>
      </c>
      <c r="F3" s="14" t="s">
        <v>17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350</v>
      </c>
      <c r="N3" s="32" t="s">
        <v>351</v>
      </c>
      <c r="O3" s="16" t="s">
        <v>349</v>
      </c>
      <c r="P3" s="16" t="s">
        <v>403</v>
      </c>
      <c r="Q3" s="16" t="s">
        <v>400</v>
      </c>
      <c r="R3" s="32" t="s">
        <v>399</v>
      </c>
      <c r="S3" s="16" t="s">
        <v>404</v>
      </c>
      <c r="T3" s="16" t="s">
        <v>401</v>
      </c>
      <c r="U3" s="32" t="s">
        <v>402</v>
      </c>
    </row>
    <row r="4" spans="2:21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H4" s="15" t="s">
        <v>397</v>
      </c>
      <c r="I4" s="15">
        <v>15</v>
      </c>
      <c r="J4" s="15" t="s">
        <v>4</v>
      </c>
      <c r="K4" s="15"/>
      <c r="L4" s="15"/>
      <c r="M4" s="15">
        <f>SUM(I4*O4)</f>
        <v>600</v>
      </c>
      <c r="N4" s="15"/>
      <c r="O4" s="15">
        <v>40</v>
      </c>
      <c r="P4" s="15" t="s">
        <v>65</v>
      </c>
      <c r="Q4" s="15">
        <v>37.5</v>
      </c>
      <c r="R4" s="15">
        <f>Q4*O4</f>
        <v>1500</v>
      </c>
      <c r="S4" s="15"/>
      <c r="T4" s="15"/>
      <c r="U4" s="15"/>
    </row>
    <row r="5" spans="2:21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H5" s="15" t="s">
        <v>398</v>
      </c>
      <c r="I5" s="15">
        <v>60</v>
      </c>
      <c r="J5" s="15" t="s">
        <v>9</v>
      </c>
      <c r="K5" s="15"/>
      <c r="L5" s="15"/>
      <c r="M5" s="15">
        <f>SUM(I5*O5)</f>
        <v>738.6</v>
      </c>
      <c r="N5" s="15"/>
      <c r="O5" s="15">
        <v>12.31</v>
      </c>
      <c r="P5" s="15" t="s">
        <v>405</v>
      </c>
      <c r="Q5" s="15">
        <v>130</v>
      </c>
      <c r="R5" s="15">
        <f>Q5*O5</f>
        <v>1600.3</v>
      </c>
      <c r="S5" s="15" t="s">
        <v>406</v>
      </c>
      <c r="T5" s="15">
        <v>20</v>
      </c>
      <c r="U5" s="15">
        <f>T5*O5</f>
        <v>246.20000000000002</v>
      </c>
    </row>
    <row r="6" spans="2:21">
      <c r="B6" s="15" t="s">
        <v>55</v>
      </c>
      <c r="C6" s="15">
        <v>0</v>
      </c>
      <c r="D6" s="15">
        <v>2</v>
      </c>
      <c r="E6" s="15">
        <v>2</v>
      </c>
      <c r="F6" s="15">
        <v>2</v>
      </c>
      <c r="H6" s="15" t="s">
        <v>407</v>
      </c>
      <c r="I6" s="15">
        <v>30</v>
      </c>
      <c r="J6" s="15" t="s">
        <v>9</v>
      </c>
      <c r="K6" s="15"/>
      <c r="L6" s="15"/>
      <c r="M6" s="15">
        <f>SUM(I6*O6)</f>
        <v>864.3</v>
      </c>
      <c r="N6" s="15"/>
      <c r="O6" s="15">
        <v>28.81</v>
      </c>
      <c r="P6" s="15" t="s">
        <v>405</v>
      </c>
      <c r="Q6" s="15">
        <v>20</v>
      </c>
      <c r="R6" s="15">
        <f>Q6*O6</f>
        <v>576.19999999999993</v>
      </c>
      <c r="S6" s="15" t="s">
        <v>406</v>
      </c>
      <c r="T6" s="15">
        <v>40</v>
      </c>
      <c r="U6" s="15">
        <f>T6*O6</f>
        <v>1152.3999999999999</v>
      </c>
    </row>
    <row r="7" spans="2:21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H7" s="15" t="s">
        <v>408</v>
      </c>
      <c r="I7" s="15">
        <v>30</v>
      </c>
      <c r="J7" s="15" t="s">
        <v>9</v>
      </c>
      <c r="K7" s="15"/>
      <c r="L7" s="15"/>
      <c r="M7" s="15">
        <f>SUM(I7*O7)</f>
        <v>197.10000000000002</v>
      </c>
      <c r="N7" s="15"/>
      <c r="O7" s="15">
        <v>6.57</v>
      </c>
      <c r="P7" s="15" t="s">
        <v>11</v>
      </c>
      <c r="Q7" s="15">
        <v>20</v>
      </c>
      <c r="R7" s="15">
        <f>Q7*O7</f>
        <v>131.4</v>
      </c>
      <c r="S7" s="15" t="s">
        <v>406</v>
      </c>
      <c r="T7" s="15">
        <v>10</v>
      </c>
      <c r="U7" s="15">
        <f>T7*O7</f>
        <v>65.7</v>
      </c>
    </row>
    <row r="8" spans="2:21">
      <c r="B8" s="51" t="s">
        <v>117</v>
      </c>
      <c r="C8" s="52"/>
      <c r="D8" s="52"/>
      <c r="E8" s="52"/>
      <c r="H8" s="15" t="s">
        <v>409</v>
      </c>
      <c r="I8" s="15">
        <v>200</v>
      </c>
      <c r="J8" s="15" t="s">
        <v>410</v>
      </c>
      <c r="K8" s="15"/>
      <c r="L8" s="15"/>
      <c r="M8" s="15">
        <f>SUM(I8*O8)</f>
        <v>2160</v>
      </c>
      <c r="N8" s="15"/>
      <c r="O8" s="15">
        <v>10.8</v>
      </c>
      <c r="P8" s="15" t="s">
        <v>411</v>
      </c>
      <c r="Q8" s="15">
        <v>240</v>
      </c>
      <c r="R8" s="15">
        <f>Q8*O8</f>
        <v>2592</v>
      </c>
      <c r="S8" s="15"/>
      <c r="T8" s="15"/>
      <c r="U8" s="15"/>
    </row>
    <row r="9" spans="2:21">
      <c r="B9" s="53" t="s">
        <v>24</v>
      </c>
      <c r="C9" s="54"/>
      <c r="D9" s="54"/>
      <c r="E9" s="55"/>
    </row>
    <row r="10" spans="2:21">
      <c r="B10" s="15" t="s">
        <v>118</v>
      </c>
      <c r="C10" s="15" t="s">
        <v>119</v>
      </c>
      <c r="D10" s="15" t="s">
        <v>339</v>
      </c>
      <c r="E10" s="15" t="s">
        <v>120</v>
      </c>
      <c r="H10" s="51" t="s">
        <v>353</v>
      </c>
      <c r="I10" s="52"/>
      <c r="K10" s="51" t="s">
        <v>358</v>
      </c>
      <c r="L10" s="52"/>
    </row>
    <row r="11" spans="2:21">
      <c r="B11" s="15">
        <v>60</v>
      </c>
      <c r="C11" s="15">
        <v>2.5</v>
      </c>
      <c r="D11" s="15">
        <v>4</v>
      </c>
      <c r="E11" s="15">
        <f>B11*C11*D11</f>
        <v>600</v>
      </c>
      <c r="H11" s="14" t="s">
        <v>355</v>
      </c>
      <c r="I11" s="15">
        <f>R4</f>
        <v>1500</v>
      </c>
      <c r="K11" s="14" t="s">
        <v>4</v>
      </c>
      <c r="L11" s="15">
        <f>SUM(C7-M4)</f>
        <v>0</v>
      </c>
    </row>
    <row r="12" spans="2:21">
      <c r="B12" s="15" t="s">
        <v>111</v>
      </c>
      <c r="C12" s="15"/>
      <c r="D12" s="15"/>
      <c r="E12" s="15">
        <f>SUM(E11:E11)</f>
        <v>600</v>
      </c>
      <c r="H12" s="14" t="s">
        <v>412</v>
      </c>
      <c r="I12" s="15">
        <f>R5+R6</f>
        <v>2176.5</v>
      </c>
      <c r="K12" s="14" t="s">
        <v>9</v>
      </c>
      <c r="L12" s="15">
        <f>SUM(E7-(M5+M6+M7))</f>
        <v>0</v>
      </c>
    </row>
    <row r="13" spans="2:21">
      <c r="B13" s="53" t="s">
        <v>395</v>
      </c>
      <c r="C13" s="54"/>
      <c r="D13" s="54"/>
      <c r="E13" s="55"/>
      <c r="H13" s="14" t="s">
        <v>413</v>
      </c>
      <c r="I13" s="15">
        <f>SUM(U5:U7)</f>
        <v>1464.3</v>
      </c>
      <c r="K13" s="14" t="s">
        <v>395</v>
      </c>
      <c r="L13" s="15">
        <f>SUM(D7-M8)</f>
        <v>0</v>
      </c>
    </row>
    <row r="14" spans="2:21">
      <c r="B14" s="15" t="s">
        <v>118</v>
      </c>
      <c r="C14" s="15" t="s">
        <v>119</v>
      </c>
      <c r="D14" s="15" t="s">
        <v>339</v>
      </c>
      <c r="E14" s="15" t="s">
        <v>120</v>
      </c>
      <c r="H14" s="14" t="s">
        <v>414</v>
      </c>
      <c r="I14" s="15">
        <f>R7</f>
        <v>131.4</v>
      </c>
      <c r="K14" s="14" t="s">
        <v>17</v>
      </c>
      <c r="L14" s="15">
        <f>F7</f>
        <v>1200</v>
      </c>
    </row>
    <row r="15" spans="2:21">
      <c r="B15" s="15">
        <v>60</v>
      </c>
      <c r="C15" s="15">
        <v>2.5</v>
      </c>
      <c r="D15" s="15">
        <v>4</v>
      </c>
      <c r="E15" s="15">
        <f>B15*C15*D15</f>
        <v>600</v>
      </c>
      <c r="H15" s="14" t="s">
        <v>415</v>
      </c>
      <c r="I15" s="15">
        <f>R8</f>
        <v>2592</v>
      </c>
    </row>
    <row r="16" spans="2:21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18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H17" s="58" t="s">
        <v>359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2:18">
      <c r="B18" s="15" t="s">
        <v>111</v>
      </c>
      <c r="C18" s="15"/>
      <c r="D18" s="15"/>
      <c r="E18" s="15">
        <f>SUM(SUM(E15:E17)-360)</f>
        <v>2160</v>
      </c>
      <c r="H18" s="14" t="s">
        <v>59</v>
      </c>
      <c r="I18" s="16" t="s">
        <v>109</v>
      </c>
      <c r="J18" s="16" t="s">
        <v>155</v>
      </c>
      <c r="K18" s="16" t="s">
        <v>110</v>
      </c>
      <c r="L18" s="16" t="s">
        <v>158</v>
      </c>
      <c r="M18" s="16" t="s">
        <v>350</v>
      </c>
      <c r="N18" s="32" t="s">
        <v>351</v>
      </c>
      <c r="O18" s="16" t="s">
        <v>349</v>
      </c>
      <c r="P18" s="16" t="s">
        <v>403</v>
      </c>
      <c r="Q18" s="16" t="s">
        <v>400</v>
      </c>
      <c r="R18" s="32" t="s">
        <v>399</v>
      </c>
    </row>
    <row r="19" spans="2:18">
      <c r="B19" s="53" t="s">
        <v>396</v>
      </c>
      <c r="C19" s="54"/>
      <c r="D19" s="54"/>
      <c r="E19" s="55"/>
      <c r="H19" s="15" t="s">
        <v>416</v>
      </c>
      <c r="I19" s="15">
        <v>15</v>
      </c>
      <c r="J19" s="15" t="s">
        <v>4</v>
      </c>
      <c r="K19" s="15"/>
      <c r="L19" s="15"/>
      <c r="M19" s="15">
        <f>SUM(I19*O19)</f>
        <v>600</v>
      </c>
      <c r="N19" s="15"/>
      <c r="O19" s="15">
        <v>40</v>
      </c>
      <c r="P19" s="15" t="s">
        <v>65</v>
      </c>
      <c r="Q19" s="15">
        <v>37.5</v>
      </c>
      <c r="R19" s="15">
        <f>Q19*O19</f>
        <v>1500</v>
      </c>
    </row>
    <row r="20" spans="2:18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417</v>
      </c>
      <c r="I20" s="15">
        <v>60</v>
      </c>
      <c r="J20" s="15" t="s">
        <v>9</v>
      </c>
      <c r="K20" s="15"/>
      <c r="L20" s="15"/>
      <c r="M20" s="15">
        <f>SUM(I20*O20)</f>
        <v>738.6</v>
      </c>
      <c r="N20" s="15"/>
      <c r="O20" s="15">
        <v>12.31</v>
      </c>
      <c r="P20" s="15" t="s">
        <v>405</v>
      </c>
      <c r="Q20" s="15">
        <v>130</v>
      </c>
      <c r="R20" s="15">
        <f>Q20*O20</f>
        <v>1600.3</v>
      </c>
    </row>
    <row r="21" spans="2:18">
      <c r="B21" s="15">
        <v>60</v>
      </c>
      <c r="C21" s="15">
        <v>2.5</v>
      </c>
      <c r="D21" s="15">
        <v>2</v>
      </c>
      <c r="E21" s="15">
        <f>B21*C21*D21</f>
        <v>300</v>
      </c>
      <c r="H21" s="15" t="s">
        <v>418</v>
      </c>
      <c r="I21" s="15">
        <v>30</v>
      </c>
      <c r="J21" s="15" t="s">
        <v>9</v>
      </c>
      <c r="K21" s="15"/>
      <c r="L21" s="15"/>
      <c r="M21" s="15">
        <f>SUM(I21*O21)</f>
        <v>864.3</v>
      </c>
      <c r="N21" s="15"/>
      <c r="O21" s="15">
        <v>28.81</v>
      </c>
      <c r="P21" s="15" t="s">
        <v>405</v>
      </c>
      <c r="Q21" s="15">
        <v>20</v>
      </c>
      <c r="R21" s="15">
        <f>Q21*O21</f>
        <v>576.19999999999993</v>
      </c>
    </row>
    <row r="22" spans="2:18">
      <c r="B22" s="15">
        <v>60</v>
      </c>
      <c r="C22" s="15">
        <v>2.5</v>
      </c>
      <c r="D22" s="15">
        <v>2</v>
      </c>
      <c r="E22" s="15">
        <f>B22*C22*D22</f>
        <v>300</v>
      </c>
      <c r="H22" s="15" t="s">
        <v>419</v>
      </c>
      <c r="I22" s="15">
        <v>30</v>
      </c>
      <c r="J22" s="15" t="s">
        <v>9</v>
      </c>
      <c r="K22" s="15"/>
      <c r="L22" s="15"/>
      <c r="M22" s="15">
        <f>SUM(I22*O22)</f>
        <v>197.10000000000002</v>
      </c>
      <c r="N22" s="15"/>
      <c r="O22" s="15">
        <v>6.57</v>
      </c>
      <c r="P22" s="15" t="s">
        <v>11</v>
      </c>
      <c r="Q22" s="15">
        <v>20</v>
      </c>
      <c r="R22" s="15">
        <f>Q22*O22</f>
        <v>131.4</v>
      </c>
    </row>
    <row r="23" spans="2:18">
      <c r="B23" s="15">
        <v>120</v>
      </c>
      <c r="C23" s="15">
        <v>2.5</v>
      </c>
      <c r="D23" s="15">
        <v>2</v>
      </c>
      <c r="E23" s="15">
        <f>B23*C23*D23</f>
        <v>600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2:18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18">
      <c r="B25" s="15" t="s">
        <v>111</v>
      </c>
      <c r="C25" s="15"/>
      <c r="D25" s="15"/>
      <c r="E25" s="15">
        <f>SUM(E21:E24)</f>
        <v>1800</v>
      </c>
    </row>
    <row r="26" spans="2:18">
      <c r="B26" s="53" t="s">
        <v>17</v>
      </c>
      <c r="C26" s="54"/>
      <c r="D26" s="54"/>
      <c r="E26" s="55"/>
    </row>
    <row r="27" spans="2:18">
      <c r="B27" s="15" t="s">
        <v>118</v>
      </c>
      <c r="C27" s="15" t="s">
        <v>119</v>
      </c>
      <c r="D27" s="15" t="s">
        <v>339</v>
      </c>
      <c r="E27" s="15" t="s">
        <v>120</v>
      </c>
    </row>
    <row r="28" spans="2:18">
      <c r="B28" s="15">
        <v>60</v>
      </c>
      <c r="C28" s="15">
        <v>2.5</v>
      </c>
      <c r="D28" s="15">
        <v>4</v>
      </c>
      <c r="E28" s="15">
        <f>B28*C28*D28</f>
        <v>600</v>
      </c>
    </row>
    <row r="29" spans="2:18">
      <c r="B29" s="15">
        <v>60</v>
      </c>
      <c r="C29" s="15">
        <v>2.5</v>
      </c>
      <c r="D29" s="15">
        <v>4</v>
      </c>
      <c r="E29" s="15">
        <f>B29*C29*D29</f>
        <v>600</v>
      </c>
    </row>
    <row r="30" spans="2:18">
      <c r="B30" s="15" t="s">
        <v>111</v>
      </c>
      <c r="C30" s="15"/>
      <c r="D30" s="15"/>
      <c r="E30" s="15">
        <f>SUM(E28:E29)</f>
        <v>1200</v>
      </c>
    </row>
  </sheetData>
  <mergeCells count="10">
    <mergeCell ref="H2:U2"/>
    <mergeCell ref="B26:E26"/>
    <mergeCell ref="B2:F2"/>
    <mergeCell ref="H10:I10"/>
    <mergeCell ref="K10:L10"/>
    <mergeCell ref="H17:R17"/>
    <mergeCell ref="B8:E8"/>
    <mergeCell ref="B9:E9"/>
    <mergeCell ref="B13:E13"/>
    <mergeCell ref="B19:E19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C8" zoomScaleNormal="100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0" t="s">
        <v>221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Y2" s="61" t="s">
        <v>222</v>
      </c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spans="1:52" ht="16.5" customHeight="1" thickTop="1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ht="16.5" customHeight="1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ht="15.75" thickTop="1"/>
    <row r="19" ht="9.75" customHeight="1"/>
    <row r="39" spans="25:52" ht="12" customHeight="1"/>
    <row r="42" spans="25:52">
      <c r="Y42" s="61" t="s">
        <v>239</v>
      </c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</row>
    <row r="43" spans="25:52"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</row>
    <row r="44" spans="25:52"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OffshoreMegaRefinery</vt:lpstr>
      <vt:lpstr>SilicaCaveSite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2022-04-19T20:55:44Z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