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CodeBase\Documents\"/>
    </mc:Choice>
  </mc:AlternateContent>
  <xr:revisionPtr revIDLastSave="0" documentId="13_ncr:1_{6E20C31F-E350-4F73-9C70-7F8B2051CFBD}" xr6:coauthVersionLast="46" xr6:coauthVersionMax="46" xr10:uidLastSave="{00000000-0000-0000-0000-000000000000}"/>
  <bookViews>
    <workbookView xWindow="-120" yWindow="-120" windowWidth="29040" windowHeight="15840" xr2:uid="{E6EFE64D-638E-45CC-9BB6-23ABADDAE0C3}"/>
  </bookViews>
  <sheets>
    <sheet name="GrasslandRegionalProduction" sheetId="1" r:id="rId1"/>
    <sheet name="GrasslandSWSub" sheetId="3" r:id="rId2"/>
    <sheet name="MinerOutputValu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1" l="1"/>
  <c r="D19" i="1"/>
  <c r="F18" i="1"/>
  <c r="D16" i="1"/>
  <c r="F8" i="3"/>
  <c r="D12" i="3" s="1"/>
  <c r="E8" i="3"/>
  <c r="D13" i="3" s="1"/>
  <c r="D8" i="3"/>
  <c r="D14" i="3" s="1"/>
  <c r="G11" i="1"/>
  <c r="F11" i="1"/>
  <c r="D17" i="1" s="1"/>
  <c r="E11" i="1"/>
  <c r="D18" i="1" s="1"/>
  <c r="D11" i="1"/>
  <c r="G10" i="1"/>
  <c r="F10" i="1"/>
  <c r="E10" i="1"/>
  <c r="D10" i="1"/>
  <c r="G9" i="1"/>
  <c r="F9" i="1"/>
  <c r="E9" i="1"/>
  <c r="D9" i="1"/>
  <c r="D20" i="1" l="1"/>
  <c r="L7" i="1"/>
</calcChain>
</file>

<file path=xl/sharedStrings.xml><?xml version="1.0" encoding="utf-8"?>
<sst xmlns="http://schemas.openxmlformats.org/spreadsheetml/2006/main" count="89" uniqueCount="66">
  <si>
    <t>Iron</t>
  </si>
  <si>
    <t>Copper</t>
  </si>
  <si>
    <t>Limestone</t>
  </si>
  <si>
    <t>Coal</t>
  </si>
  <si>
    <t>Impure</t>
  </si>
  <si>
    <t>Normal</t>
  </si>
  <si>
    <t>Pure</t>
  </si>
  <si>
    <t>Current Output</t>
  </si>
  <si>
    <t>Base Output</t>
  </si>
  <si>
    <t>Shard Multiplier</t>
  </si>
  <si>
    <t>Shards</t>
  </si>
  <si>
    <t>Multiplier</t>
  </si>
  <si>
    <t>Miner Mk Multiplier</t>
  </si>
  <si>
    <t>Mk</t>
  </si>
  <si>
    <t>Possible Max</t>
  </si>
  <si>
    <t>Concrete</t>
  </si>
  <si>
    <t>Steel Ingot</t>
  </si>
  <si>
    <t>Copper Ingot</t>
  </si>
  <si>
    <t>Iron Removed</t>
  </si>
  <si>
    <t>Iron Ingot from Excess</t>
  </si>
  <si>
    <t>Value</t>
  </si>
  <si>
    <t>Type</t>
  </si>
  <si>
    <t>Amount</t>
  </si>
  <si>
    <t>Real Max (Belt Limited)</t>
  </si>
  <si>
    <t>Real Max Belt Limited Output</t>
  </si>
  <si>
    <t>Nearby West Site Addition</t>
  </si>
  <si>
    <t>Real Max Belt Limited Output West Site Addition</t>
  </si>
  <si>
    <t xml:space="preserve">Concrete Modules </t>
  </si>
  <si>
    <t>Production Amounts</t>
  </si>
  <si>
    <t>Iron Ignot Modules</t>
  </si>
  <si>
    <t>Miner Output Values and Multipliers</t>
  </si>
  <si>
    <t>Grassland Regional Raw Resource Production</t>
  </si>
  <si>
    <t>Module Type</t>
  </si>
  <si>
    <t>Floor Output</t>
  </si>
  <si>
    <t>Max Production</t>
  </si>
  <si>
    <t>FloorsPerLine</t>
  </si>
  <si>
    <t>FloorsForMax</t>
  </si>
  <si>
    <t>BuildingsForMax</t>
  </si>
  <si>
    <t>Building Output</t>
  </si>
  <si>
    <t>BuildingsFor720</t>
  </si>
  <si>
    <t>Total 720 Lines</t>
  </si>
  <si>
    <t>Copper Smelted on Site, sent to Main Copper Ingot Line</t>
  </si>
  <si>
    <t xml:space="preserve">Concrete adding Offsite </t>
  </si>
  <si>
    <t>Real Limestone Rerouted</t>
  </si>
  <si>
    <t>6(3 Floors Each)</t>
  </si>
  <si>
    <t>2 (1.5 Line/Bldg)</t>
  </si>
  <si>
    <t>Limestone = 9 Lines</t>
  </si>
  <si>
    <t>Send to Steel Foundry at Lake, Send 240 to Main</t>
  </si>
  <si>
    <t>Remainder Iron Ore</t>
  </si>
  <si>
    <t>Iron Ore Used</t>
  </si>
  <si>
    <t>1 Pure</t>
  </si>
  <si>
    <t>1440 Ignots go to Steel</t>
  </si>
  <si>
    <t>5760 Iron Excess, Send Lake</t>
  </si>
  <si>
    <t xml:space="preserve">Limestone </t>
  </si>
  <si>
    <t>960 from offsite</t>
  </si>
  <si>
    <t>8 600 Lines</t>
  </si>
  <si>
    <t>Split/Merge to 9 720 Lines</t>
  </si>
  <si>
    <t>10(2 for Steel)</t>
  </si>
  <si>
    <t>14 600 Lines</t>
  </si>
  <si>
    <t>Split/Merge to 11 720, 1 480</t>
  </si>
  <si>
    <t>4 600 Lines</t>
  </si>
  <si>
    <t>2 720 Lines</t>
  </si>
  <si>
    <t>Quartz</t>
  </si>
  <si>
    <t>2 600 Lines</t>
  </si>
  <si>
    <t>Sulfer</t>
  </si>
  <si>
    <t>1 600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</si>
</sst>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14">
    <xf numFmtId="0" fontId="0" fillId="0" borderId="0" xfId="0"/>
    <xf numFmtId="0" fontId="3" fillId="3" borderId="0" xfId="3"/>
    <xf numFmtId="0" fontId="3" fillId="3" borderId="0" xfId="3" applyAlignment="1">
      <alignment horizontal="center"/>
    </xf>
    <xf numFmtId="0" fontId="1" fillId="4" borderId="0" xfId="4"/>
    <xf numFmtId="0" fontId="1" fillId="4" borderId="0" xfId="4" applyAlignment="1">
      <alignment horizontal="left"/>
    </xf>
    <xf numFmtId="0" fontId="3" fillId="3" borderId="0" xfId="3" applyAlignment="1">
      <alignment horizontal="center"/>
    </xf>
    <xf numFmtId="2" fontId="1" fillId="4" borderId="0" xfId="4" applyNumberFormat="1" applyAlignment="1">
      <alignment horizontal="left"/>
    </xf>
    <xf numFmtId="0" fontId="0" fillId="4" borderId="0" xfId="4" applyFont="1"/>
    <xf numFmtId="0" fontId="2" fillId="0" borderId="1" xfId="1" applyAlignment="1">
      <alignment horizontal="center"/>
    </xf>
    <xf numFmtId="0" fontId="0" fillId="4" borderId="0" xfId="4" applyFont="1" applyAlignment="1">
      <alignment horizontal="left"/>
    </xf>
    <xf numFmtId="0" fontId="3" fillId="2" borderId="0" xfId="2" applyAlignment="1">
      <alignment horizontal="center"/>
    </xf>
    <xf numFmtId="0" fontId="0" fillId="0" borderId="0" xfId="0" applyNumberFormat="1"/>
    <xf numFmtId="0" fontId="4" fillId="5" borderId="0" xfId="1" applyFont="1" applyFill="1" applyBorder="1" applyAlignment="1">
      <alignment horizontal="center"/>
    </xf>
    <xf numFmtId="0" fontId="0" fillId="0" borderId="0" xfId="0" applyAlignment="1">
      <alignment horizontal="right"/>
    </xf>
  </cellXfs>
  <cellStyles count="5">
    <cellStyle name="40% - Accent3" xfId="4" builtinId="39"/>
    <cellStyle name="Accent1" xfId="2" builtinId="29"/>
    <cellStyle name="Accent2" xfId="3" builtinId="33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13632-09B6-4805-A6DC-0369FFE51413}">
  <dimension ref="C3:R34"/>
  <sheetViews>
    <sheetView tabSelected="1" workbookViewId="0">
      <selection activeCell="Q23" sqref="Q23"/>
    </sheetView>
  </sheetViews>
  <sheetFormatPr defaultRowHeight="15" x14ac:dyDescent="0.25"/>
  <cols>
    <col min="3" max="3" width="22" bestFit="1" customWidth="1"/>
    <col min="6" max="6" width="10.28515625" bestFit="1" customWidth="1"/>
    <col min="9" max="9" width="3.42578125" customWidth="1"/>
    <col min="10" max="10" width="21.7109375" bestFit="1" customWidth="1"/>
    <col min="11" max="11" width="15.140625" bestFit="1" customWidth="1"/>
    <col min="12" max="12" width="24.5703125" bestFit="1" customWidth="1"/>
    <col min="13" max="13" width="13.140625" bestFit="1" customWidth="1"/>
    <col min="14" max="14" width="15.42578125" bestFit="1" customWidth="1"/>
    <col min="15" max="15" width="25.7109375" bestFit="1" customWidth="1"/>
    <col min="16" max="16" width="15.140625" bestFit="1" customWidth="1"/>
    <col min="17" max="17" width="14.5703125" customWidth="1"/>
    <col min="18" max="18" width="14" bestFit="1" customWidth="1"/>
    <col min="19" max="19" width="16.140625" bestFit="1" customWidth="1"/>
  </cols>
  <sheetData>
    <row r="3" spans="3:18" ht="23.25" x14ac:dyDescent="0.35">
      <c r="C3" s="12" t="s">
        <v>31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5" spans="3:18" x14ac:dyDescent="0.25">
      <c r="C5" s="1" t="s">
        <v>21</v>
      </c>
      <c r="D5" s="1" t="s">
        <v>0</v>
      </c>
      <c r="E5" s="1" t="s">
        <v>1</v>
      </c>
      <c r="F5" s="1" t="s">
        <v>2</v>
      </c>
      <c r="G5" s="1" t="s">
        <v>3</v>
      </c>
      <c r="J5" s="10" t="s">
        <v>28</v>
      </c>
      <c r="K5" s="10"/>
      <c r="L5" s="10"/>
      <c r="M5" s="10"/>
      <c r="N5" s="10"/>
      <c r="O5" s="10"/>
      <c r="P5" s="10"/>
      <c r="Q5" s="10"/>
      <c r="R5" s="10"/>
    </row>
    <row r="6" spans="3:18" x14ac:dyDescent="0.25">
      <c r="C6" s="3" t="s">
        <v>4</v>
      </c>
      <c r="D6" s="3">
        <v>10</v>
      </c>
      <c r="E6" s="3">
        <v>0</v>
      </c>
      <c r="F6" s="3">
        <v>4</v>
      </c>
      <c r="G6" s="3">
        <v>0</v>
      </c>
      <c r="J6" s="5" t="s">
        <v>32</v>
      </c>
      <c r="K6" s="5" t="s">
        <v>33</v>
      </c>
      <c r="L6" s="5" t="s">
        <v>34</v>
      </c>
      <c r="M6" s="5" t="s">
        <v>36</v>
      </c>
      <c r="N6" s="5" t="s">
        <v>35</v>
      </c>
      <c r="O6" s="5" t="s">
        <v>37</v>
      </c>
      <c r="P6" s="5" t="s">
        <v>38</v>
      </c>
      <c r="Q6" s="5" t="s">
        <v>39</v>
      </c>
      <c r="R6" s="5" t="s">
        <v>40</v>
      </c>
    </row>
    <row r="7" spans="3:18" x14ac:dyDescent="0.25">
      <c r="C7" s="3" t="s">
        <v>5</v>
      </c>
      <c r="D7" s="3">
        <v>9</v>
      </c>
      <c r="E7" s="3">
        <v>4</v>
      </c>
      <c r="F7" s="3">
        <v>6</v>
      </c>
      <c r="G7" s="3">
        <v>0</v>
      </c>
      <c r="J7" t="s">
        <v>27</v>
      </c>
      <c r="K7">
        <v>120</v>
      </c>
      <c r="L7">
        <f>D17</f>
        <v>2160</v>
      </c>
      <c r="M7">
        <v>18</v>
      </c>
      <c r="N7" t="s">
        <v>45</v>
      </c>
      <c r="O7" s="13" t="s">
        <v>44</v>
      </c>
      <c r="P7" s="11">
        <v>360</v>
      </c>
      <c r="Q7" s="11">
        <v>2</v>
      </c>
      <c r="R7" s="11">
        <v>3</v>
      </c>
    </row>
    <row r="8" spans="3:18" x14ac:dyDescent="0.25">
      <c r="C8" s="3" t="s">
        <v>6</v>
      </c>
      <c r="D8" s="3">
        <v>0</v>
      </c>
      <c r="E8" s="3">
        <v>0</v>
      </c>
      <c r="F8" s="3">
        <v>1</v>
      </c>
      <c r="G8" s="3">
        <v>2</v>
      </c>
      <c r="J8" t="s">
        <v>29</v>
      </c>
      <c r="K8">
        <v>240</v>
      </c>
      <c r="L8">
        <v>7200</v>
      </c>
      <c r="M8">
        <v>30</v>
      </c>
      <c r="N8">
        <v>3</v>
      </c>
      <c r="O8">
        <v>10</v>
      </c>
      <c r="P8">
        <v>720</v>
      </c>
      <c r="Q8">
        <v>1</v>
      </c>
      <c r="R8" t="s">
        <v>57</v>
      </c>
    </row>
    <row r="9" spans="3:18" x14ac:dyDescent="0.25">
      <c r="C9" s="3" t="s">
        <v>7</v>
      </c>
      <c r="D9" s="3">
        <f>SUM((D6*MinerOutputValues!D6*MinerOutputValues!D12*MinerOutputValues!D20) + (D7*MinerOutputValues!D7*MinerOutputValues!D12*MinerOutputValues!D20) + (D8*MinerOutputValues!D8*MinerOutputValues!D12*MinerOutputValues!D20) )</f>
        <v>1680</v>
      </c>
      <c r="E9" s="3">
        <f>SUM((E6*MinerOutputValues!D6*MinerOutputValues!D12*MinerOutputValues!D20) + (E7*MinerOutputValues!D7*MinerOutputValues!D12*MinerOutputValues!D20) + (E8*MinerOutputValues!D8*MinerOutputValues!D12*MinerOutputValues!D20) )</f>
        <v>480</v>
      </c>
      <c r="F9" s="3">
        <f>SUM((F6*MinerOutputValues!D6*MinerOutputValues!D12*MinerOutputValues!D20) + (F7*MinerOutputValues!D7*MinerOutputValues!D12*MinerOutputValues!D20) + (F8*MinerOutputValues!D8*MinerOutputValues!D12*MinerOutputValues!D20) )</f>
        <v>1200</v>
      </c>
      <c r="G9" s="3">
        <f>SUM((G6*MinerOutputValues!D6*MinerOutputValues!D12*MinerOutputValues!D20) + (G7*MinerOutputValues!D7*MinerOutputValues!D12*MinerOutputValues!D20) + (G8*MinerOutputValues!D8*MinerOutputValues!D12*MinerOutputValues!D20) )</f>
        <v>480</v>
      </c>
    </row>
    <row r="10" spans="3:18" x14ac:dyDescent="0.25">
      <c r="C10" s="3" t="s">
        <v>14</v>
      </c>
      <c r="D10" s="3">
        <f>SUM((D6*MinerOutputValues!D6*MinerOutputValues!D15*MinerOutputValues!D21) + (D7*MinerOutputValues!D7*MinerOutputValues!D15*MinerOutputValues!D21) + (D8*MinerOutputValues!D8*MinerOutputValues!D15*MinerOutputValues!D21) )</f>
        <v>8400</v>
      </c>
      <c r="E10" s="3">
        <f>SUM((E6*MinerOutputValues!D6*MinerOutputValues!D15*MinerOutputValues!D21) + (E7*MinerOutputValues!D7*MinerOutputValues!D15*MinerOutputValues!D21) + (E8*MinerOutputValues!D8*MinerOutputValues!D15*MinerOutputValues!D21) )</f>
        <v>2400</v>
      </c>
      <c r="F10" s="3">
        <f>SUM((F6*MinerOutputValues!D6*MinerOutputValues!D15*MinerOutputValues!D21) + (F7*MinerOutputValues!D7*MinerOutputValues!D15*MinerOutputValues!D21) + (F8*MinerOutputValues!D8*MinerOutputValues!D15*MinerOutputValues!D21) )</f>
        <v>6000</v>
      </c>
      <c r="G10" s="3">
        <f>SUM((G6*MinerOutputValues!D6*MinerOutputValues!D15*MinerOutputValues!D21) + (G7*MinerOutputValues!D7*MinerOutputValues!D15*MinerOutputValues!D21) + (G8*MinerOutputValues!D8*MinerOutputValues!D15*MinerOutputValues!D21) )</f>
        <v>2400</v>
      </c>
    </row>
    <row r="11" spans="3:18" x14ac:dyDescent="0.25">
      <c r="C11" s="3" t="s">
        <v>23</v>
      </c>
      <c r="D11" s="3">
        <f>SUM((D6*MinerOutputValues!D6*MinerOutputValues!D15*MinerOutputValues!D21) + (D7*MinerOutputValues!D7*MinerOutputValues!D15*MinerOutputValues!D21) + (D8*MinerOutputValues!D8*MinerOutputValues!D21*MinerOutputValues!D13) )</f>
        <v>8400</v>
      </c>
      <c r="E11" s="3">
        <f>SUM((E6*MinerOutputValues!D6*MinerOutputValues!D15*MinerOutputValues!D21) + (E7*MinerOutputValues!D7*MinerOutputValues!D15*MinerOutputValues!D21) + (E8*MinerOutputValues!D8*MinerOutputValues!D13*MinerOutputValues!D21) )</f>
        <v>2400</v>
      </c>
      <c r="F11" s="3">
        <f>SUM((F6*MinerOutputValues!D6*MinerOutputValues!D15*MinerOutputValues!D21) + (F7*MinerOutputValues!D7*MinerOutputValues!D15*MinerOutputValues!D21) + (F8*MinerOutputValues!D8*MinerOutputValues!D13*MinerOutputValues!D21) )</f>
        <v>5520</v>
      </c>
      <c r="G11" s="3">
        <f>SUM((G6*MinerOutputValues!D6*MinerOutputValues!D15*MinerOutputValues!D21) + (G7*MinerOutputValues!D7*MinerOutputValues!D15*MinerOutputValues!D21) + (G8*MinerOutputValues!D8*MinerOutputValues!D13*MinerOutputValues!D21) )</f>
        <v>1440</v>
      </c>
    </row>
    <row r="14" spans="3:18" x14ac:dyDescent="0.25">
      <c r="C14" s="10" t="s">
        <v>24</v>
      </c>
      <c r="D14" s="10"/>
      <c r="E14" s="10"/>
      <c r="F14" s="10"/>
      <c r="G14" s="10"/>
      <c r="H14" s="10"/>
    </row>
    <row r="15" spans="3:18" x14ac:dyDescent="0.25">
      <c r="C15" s="5" t="s">
        <v>21</v>
      </c>
      <c r="D15" s="5" t="s">
        <v>22</v>
      </c>
      <c r="E15" s="5"/>
      <c r="F15" s="5" t="s">
        <v>18</v>
      </c>
      <c r="G15" s="5"/>
      <c r="H15" s="5"/>
    </row>
    <row r="16" spans="3:18" x14ac:dyDescent="0.25">
      <c r="C16" s="3" t="s">
        <v>42</v>
      </c>
      <c r="D16" s="3">
        <f>GrasslandSWSub!D15</f>
        <v>960</v>
      </c>
      <c r="E16" s="3"/>
      <c r="F16" s="3"/>
      <c r="G16" s="3"/>
      <c r="H16" s="3"/>
    </row>
    <row r="17" spans="3:13" x14ac:dyDescent="0.25">
      <c r="C17" s="3" t="s">
        <v>15</v>
      </c>
      <c r="D17" s="3">
        <f>SUM(((F11+D16)/45)*15)</f>
        <v>2160</v>
      </c>
      <c r="E17" s="3"/>
      <c r="F17" s="3"/>
      <c r="G17" s="3"/>
      <c r="H17" s="3"/>
    </row>
    <row r="18" spans="3:13" x14ac:dyDescent="0.25">
      <c r="C18" s="3" t="s">
        <v>17</v>
      </c>
      <c r="D18" s="3">
        <f>SUM((E11/50)*100)</f>
        <v>4800</v>
      </c>
      <c r="E18" s="3"/>
      <c r="F18" s="3">
        <f>SUM((E11/50)*25)</f>
        <v>1200</v>
      </c>
      <c r="G18" s="7" t="s">
        <v>49</v>
      </c>
      <c r="H18" s="3"/>
    </row>
    <row r="19" spans="3:13" x14ac:dyDescent="0.25">
      <c r="C19" s="7" t="s">
        <v>48</v>
      </c>
      <c r="D19" s="3">
        <f>SUM(D11-F18)</f>
        <v>7200</v>
      </c>
      <c r="E19" s="3"/>
      <c r="F19" s="3"/>
      <c r="G19" s="3"/>
      <c r="H19" s="3"/>
    </row>
    <row r="20" spans="3:13" x14ac:dyDescent="0.25">
      <c r="C20" s="3" t="s">
        <v>19</v>
      </c>
      <c r="D20" s="3">
        <f>SUM((D19/30)*30)</f>
        <v>7200</v>
      </c>
      <c r="E20" s="3"/>
      <c r="F20" s="7" t="s">
        <v>51</v>
      </c>
      <c r="G20" s="3"/>
      <c r="H20" s="3"/>
    </row>
    <row r="21" spans="3:13" x14ac:dyDescent="0.25">
      <c r="C21" s="3" t="s">
        <v>16</v>
      </c>
      <c r="D21" s="3">
        <f>SUM((G11/40)*60)</f>
        <v>2160</v>
      </c>
      <c r="E21" s="3"/>
      <c r="F21" s="7" t="s">
        <v>52</v>
      </c>
      <c r="G21" s="3"/>
      <c r="H21" s="3"/>
    </row>
    <row r="22" spans="3:13" x14ac:dyDescent="0.25">
      <c r="J22" t="s">
        <v>53</v>
      </c>
      <c r="K22" t="s">
        <v>50</v>
      </c>
      <c r="L22" t="s">
        <v>56</v>
      </c>
      <c r="M22">
        <v>9</v>
      </c>
    </row>
    <row r="23" spans="3:13" x14ac:dyDescent="0.25">
      <c r="K23" t="s">
        <v>54</v>
      </c>
    </row>
    <row r="24" spans="3:13" x14ac:dyDescent="0.25">
      <c r="K24" t="s">
        <v>55</v>
      </c>
    </row>
    <row r="25" spans="3:13" x14ac:dyDescent="0.25">
      <c r="C25" t="s">
        <v>46</v>
      </c>
    </row>
    <row r="26" spans="3:13" x14ac:dyDescent="0.25">
      <c r="J26" t="s">
        <v>0</v>
      </c>
      <c r="K26" t="s">
        <v>58</v>
      </c>
      <c r="L26" t="s">
        <v>59</v>
      </c>
      <c r="M26">
        <v>12</v>
      </c>
    </row>
    <row r="28" spans="3:13" x14ac:dyDescent="0.25">
      <c r="J28" t="s">
        <v>1</v>
      </c>
      <c r="K28" t="s">
        <v>60</v>
      </c>
      <c r="M28">
        <v>4</v>
      </c>
    </row>
    <row r="30" spans="3:13" x14ac:dyDescent="0.25">
      <c r="J30" t="s">
        <v>3</v>
      </c>
      <c r="K30" t="s">
        <v>61</v>
      </c>
      <c r="M30">
        <v>2</v>
      </c>
    </row>
    <row r="32" spans="3:13" x14ac:dyDescent="0.25">
      <c r="J32" t="s">
        <v>62</v>
      </c>
      <c r="K32" t="s">
        <v>63</v>
      </c>
      <c r="M32">
        <v>2</v>
      </c>
    </row>
    <row r="34" spans="10:13" x14ac:dyDescent="0.25">
      <c r="J34" t="s">
        <v>64</v>
      </c>
      <c r="K34" t="s">
        <v>65</v>
      </c>
      <c r="M34">
        <v>1</v>
      </c>
    </row>
  </sheetData>
  <mergeCells count="3">
    <mergeCell ref="C14:H14"/>
    <mergeCell ref="C3:Q3"/>
    <mergeCell ref="J5:R5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959B7-BD83-4527-ABB3-8846343E457F}">
  <dimension ref="C3:G15"/>
  <sheetViews>
    <sheetView workbookViewId="0">
      <selection activeCell="C39" sqref="C39"/>
    </sheetView>
  </sheetViews>
  <sheetFormatPr defaultRowHeight="15" x14ac:dyDescent="0.25"/>
  <cols>
    <col min="3" max="3" width="22" bestFit="1" customWidth="1"/>
    <col min="7" max="7" width="51.28515625" bestFit="1" customWidth="1"/>
  </cols>
  <sheetData>
    <row r="3" spans="3:7" x14ac:dyDescent="0.25">
      <c r="C3" s="2" t="s">
        <v>25</v>
      </c>
      <c r="D3" s="2"/>
      <c r="E3" s="2"/>
      <c r="F3" s="2"/>
    </row>
    <row r="4" spans="3:7" x14ac:dyDescent="0.25">
      <c r="C4" s="1" t="s">
        <v>21</v>
      </c>
      <c r="D4" s="1" t="s">
        <v>0</v>
      </c>
      <c r="E4" s="1" t="s">
        <v>1</v>
      </c>
      <c r="F4" s="1" t="s">
        <v>2</v>
      </c>
    </row>
    <row r="5" spans="3:7" x14ac:dyDescent="0.25">
      <c r="C5" s="3" t="s">
        <v>4</v>
      </c>
      <c r="D5" s="3">
        <v>8</v>
      </c>
      <c r="E5" s="3">
        <v>2</v>
      </c>
      <c r="F5" s="3">
        <v>2</v>
      </c>
    </row>
    <row r="6" spans="3:7" x14ac:dyDescent="0.25">
      <c r="C6" s="3" t="s">
        <v>5</v>
      </c>
      <c r="D6" s="3">
        <v>0</v>
      </c>
      <c r="E6" s="3">
        <v>0</v>
      </c>
      <c r="F6" s="3">
        <v>1</v>
      </c>
    </row>
    <row r="7" spans="3:7" x14ac:dyDescent="0.25">
      <c r="C7" s="3" t="s">
        <v>6</v>
      </c>
      <c r="D7" s="3">
        <v>0</v>
      </c>
      <c r="E7" s="3">
        <v>0</v>
      </c>
      <c r="F7" s="3">
        <v>0</v>
      </c>
    </row>
    <row r="8" spans="3:7" x14ac:dyDescent="0.25">
      <c r="C8" s="3" t="s">
        <v>23</v>
      </c>
      <c r="D8">
        <f>SUM((D5*MinerOutputValues!D6*MinerOutputValues!D15*MinerOutputValues!D21) + (D6*MinerOutputValues!D7*MinerOutputValues!D15*MinerOutputValues!D21) + (D7*MinerOutputValues!D8*MinerOutputValues!D15*MinerOutputValues!D21) )</f>
        <v>2400</v>
      </c>
      <c r="E8">
        <f>SUM((E5*MinerOutputValues!D6*MinerOutputValues!D15*MinerOutputValues!D21) + (E6*MinerOutputValues!D7*MinerOutputValues!D15*MinerOutputValues!D21) + (E7*MinerOutputValues!D8*MinerOutputValues!D15*MinerOutputValues!D21) )</f>
        <v>600</v>
      </c>
      <c r="F8">
        <f>SUM((F5*MinerOutputValues!D6*MinerOutputValues!D15*MinerOutputValues!D21) + (F6*MinerOutputValues!D7*MinerOutputValues!D15*MinerOutputValues!D21) + (F7*MinerOutputValues!D8*MinerOutputValues!D15*MinerOutputValues!D21) )</f>
        <v>1200</v>
      </c>
    </row>
    <row r="10" spans="3:7" x14ac:dyDescent="0.25">
      <c r="C10" s="2" t="s">
        <v>26</v>
      </c>
      <c r="D10" s="2"/>
      <c r="E10" s="2"/>
      <c r="F10" s="2"/>
      <c r="G10" s="2"/>
    </row>
    <row r="11" spans="3:7" x14ac:dyDescent="0.25">
      <c r="C11" s="5" t="s">
        <v>21</v>
      </c>
      <c r="D11" s="5" t="s">
        <v>22</v>
      </c>
      <c r="E11" s="5"/>
      <c r="F11" s="5" t="s">
        <v>18</v>
      </c>
      <c r="G11" s="5"/>
    </row>
    <row r="12" spans="3:7" x14ac:dyDescent="0.25">
      <c r="C12" s="3" t="s">
        <v>15</v>
      </c>
      <c r="D12" s="3">
        <f>SUM((F8/45)*15)</f>
        <v>400</v>
      </c>
      <c r="E12" s="3"/>
      <c r="F12" s="3"/>
      <c r="G12" s="7"/>
    </row>
    <row r="13" spans="3:7" x14ac:dyDescent="0.25">
      <c r="C13" s="3" t="s">
        <v>17</v>
      </c>
      <c r="D13" s="3">
        <f>SUM((E8/50)*100)</f>
        <v>1200</v>
      </c>
      <c r="E13" s="3"/>
      <c r="F13" s="3">
        <v>300</v>
      </c>
      <c r="G13" s="7" t="s">
        <v>41</v>
      </c>
    </row>
    <row r="14" spans="3:7" x14ac:dyDescent="0.25">
      <c r="C14" s="3" t="s">
        <v>19</v>
      </c>
      <c r="D14" s="3">
        <f>SUM(D8-F13)</f>
        <v>2100</v>
      </c>
      <c r="E14" s="3"/>
      <c r="F14" s="3"/>
      <c r="G14" s="7" t="s">
        <v>47</v>
      </c>
    </row>
    <row r="15" spans="3:7" x14ac:dyDescent="0.25">
      <c r="C15" s="7" t="s">
        <v>43</v>
      </c>
      <c r="D15" s="7">
        <v>960</v>
      </c>
      <c r="E15" s="3"/>
      <c r="F15" s="3"/>
      <c r="G15" s="3"/>
    </row>
  </sheetData>
  <mergeCells count="2">
    <mergeCell ref="C3:F3"/>
    <mergeCell ref="C10:G10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83789-C0AB-48C6-AF0D-40C83B1250C6}">
  <dimension ref="C3:H21"/>
  <sheetViews>
    <sheetView workbookViewId="0">
      <selection activeCell="R24" sqref="R24"/>
    </sheetView>
  </sheetViews>
  <sheetFormatPr defaultRowHeight="15" x14ac:dyDescent="0.25"/>
  <cols>
    <col min="3" max="3" width="7.5703125" bestFit="1" customWidth="1"/>
    <col min="4" max="4" width="22.85546875" customWidth="1"/>
  </cols>
  <sheetData>
    <row r="3" spans="3:8" ht="20.25" thickBot="1" x14ac:dyDescent="0.35">
      <c r="C3" s="8" t="s">
        <v>30</v>
      </c>
      <c r="D3" s="8"/>
    </row>
    <row r="4" spans="3:8" ht="15.75" thickTop="1" x14ac:dyDescent="0.25">
      <c r="C4" s="2" t="s">
        <v>8</v>
      </c>
      <c r="D4" s="2"/>
    </row>
    <row r="5" spans="3:8" x14ac:dyDescent="0.25">
      <c r="C5" s="9" t="s">
        <v>21</v>
      </c>
      <c r="D5" s="7" t="s">
        <v>20</v>
      </c>
    </row>
    <row r="6" spans="3:8" x14ac:dyDescent="0.25">
      <c r="C6" s="9" t="s">
        <v>4</v>
      </c>
      <c r="D6" s="4">
        <v>30</v>
      </c>
    </row>
    <row r="7" spans="3:8" x14ac:dyDescent="0.25">
      <c r="C7" s="9" t="s">
        <v>5</v>
      </c>
      <c r="D7" s="4">
        <v>60</v>
      </c>
    </row>
    <row r="8" spans="3:8" x14ac:dyDescent="0.25">
      <c r="C8" s="9" t="s">
        <v>6</v>
      </c>
      <c r="D8" s="4">
        <v>120</v>
      </c>
    </row>
    <row r="10" spans="3:8" x14ac:dyDescent="0.25">
      <c r="C10" s="2" t="s">
        <v>9</v>
      </c>
      <c r="D10" s="2"/>
    </row>
    <row r="11" spans="3:8" x14ac:dyDescent="0.25">
      <c r="C11" s="4" t="s">
        <v>10</v>
      </c>
      <c r="D11" s="4" t="s">
        <v>11</v>
      </c>
    </row>
    <row r="12" spans="3:8" x14ac:dyDescent="0.25">
      <c r="C12" s="4">
        <v>0</v>
      </c>
      <c r="D12" s="6">
        <v>1</v>
      </c>
      <c r="H12">
        <v>600</v>
      </c>
    </row>
    <row r="13" spans="3:8" x14ac:dyDescent="0.25">
      <c r="C13" s="4">
        <v>1</v>
      </c>
      <c r="D13" s="6">
        <v>1.5</v>
      </c>
    </row>
    <row r="14" spans="3:8" x14ac:dyDescent="0.25">
      <c r="C14" s="4">
        <v>2</v>
      </c>
      <c r="D14" s="6">
        <v>2</v>
      </c>
    </row>
    <row r="15" spans="3:8" x14ac:dyDescent="0.25">
      <c r="C15" s="4">
        <v>3</v>
      </c>
      <c r="D15" s="6">
        <v>2.5</v>
      </c>
    </row>
    <row r="17" spans="3:4" x14ac:dyDescent="0.25">
      <c r="C17" s="2" t="s">
        <v>12</v>
      </c>
      <c r="D17" s="2"/>
    </row>
    <row r="18" spans="3:4" x14ac:dyDescent="0.25">
      <c r="C18" s="4" t="s">
        <v>13</v>
      </c>
      <c r="D18" s="4" t="s">
        <v>11</v>
      </c>
    </row>
    <row r="19" spans="3:4" x14ac:dyDescent="0.25">
      <c r="C19" s="4">
        <v>1</v>
      </c>
      <c r="D19" s="6">
        <v>1</v>
      </c>
    </row>
    <row r="20" spans="3:4" x14ac:dyDescent="0.25">
      <c r="C20" s="4">
        <v>2</v>
      </c>
      <c r="D20" s="6">
        <v>2</v>
      </c>
    </row>
    <row r="21" spans="3:4" x14ac:dyDescent="0.25">
      <c r="C21" s="4">
        <v>3</v>
      </c>
      <c r="D21" s="6">
        <v>4</v>
      </c>
    </row>
  </sheetData>
  <mergeCells count="4">
    <mergeCell ref="C3:D3"/>
    <mergeCell ref="C10:D10"/>
    <mergeCell ref="C17:D17"/>
    <mergeCell ref="C4:D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GrasslandRegionalProduction</vt:lpstr>
      <vt:lpstr>GrasslandSWSub</vt:lpstr>
      <vt:lpstr>MinerOutputValues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Olson, Christopher M</dc:creator>
  <cp:lastModifiedBy>Olson, Christopher M</cp:lastModifiedBy>
  <dcterms:created xsi:type="dcterms:W3CDTF">2022-02-24T14:55:46Z</dcterms:created>
  <dcterms:modified xsi:type="dcterms:W3CDTF">2022-02-24T20:22:42Z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etDate">
    <vt:lpwstr>2022-02-24T14:55:47Z</vt:lpwstr>
  </property>
  <property fmtid="{D5CDD505-2E9C-101B-9397-08002B2CF9AE}" pid="4" name="MSIP_Label_67599526-06ca-49cc-9fa9-5307800a949a_Method">
    <vt:lpwstr>Standard</vt:lpwstr>
  </property>
  <property fmtid="{D5CDD505-2E9C-101B-9397-08002B2CF9AE}" pid="5" name="MSIP_Label_67599526-06ca-49cc-9fa9-5307800a949a_Name">
    <vt:lpwstr>67599526-06ca-49cc-9fa9-5307800a949a</vt:lpwstr>
  </property>
  <property fmtid="{D5CDD505-2E9C-101B-9397-08002B2CF9AE}" pid="6" name="MSIP_Label_67599526-06ca-49cc-9fa9-5307800a949a_SiteId">
    <vt:lpwstr>fabb61b8-3afe-4e75-b934-a47f782b8cd7</vt:lpwstr>
  </property>
  <property fmtid="{D5CDD505-2E9C-101B-9397-08002B2CF9AE}" pid="7" name="MSIP_Label_67599526-06ca-49cc-9fa9-5307800a949a_ActionId">
    <vt:lpwstr>cb8e372d-724b-4c91-9455-8c47851fbf5c</vt:lpwstr>
  </property>
  <property fmtid="{D5CDD505-2E9C-101B-9397-08002B2CF9AE}" pid="8" name="MSIP_Label_67599526-06ca-49cc-9fa9-5307800a949a_ContentBits">
    <vt:lpwstr>0</vt:lpwstr>
  </property>
</Properties>
</file>