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5F7774E8-0F04-4357-BABB-287A5000E16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ovingTimeline" sheetId="8" r:id="rId1"/>
    <sheet name="HouseSaleFunds" sheetId="6" r:id="rId2"/>
    <sheet name="ChrisDebtSheet" sheetId="2" r:id="rId3"/>
    <sheet name="ChrisFinances" sheetId="4" r:id="rId4"/>
    <sheet name="CardsToBuy" sheetId="7" r:id="rId5"/>
    <sheet name="AmyDebtSheet" sheetId="3" r:id="rId6"/>
    <sheet name="AmyFina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6" l="1"/>
  <c r="F5" i="7" l="1"/>
  <c r="F6" i="7"/>
  <c r="F7" i="7"/>
  <c r="F8" i="7"/>
  <c r="F9" i="7"/>
  <c r="F10" i="7"/>
  <c r="F11" i="7"/>
  <c r="F12" i="7"/>
  <c r="F13" i="7"/>
  <c r="F14" i="7"/>
  <c r="F15" i="7"/>
  <c r="F4" i="7"/>
  <c r="F16" i="7" l="1"/>
  <c r="O5" i="5"/>
  <c r="D11" i="6" l="1"/>
  <c r="D14" i="6" s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<sst xmlns="http://schemas.openxmlformats.org/spreadsheetml/2006/main" count="173" uniqueCount="138">
  <si>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</si>
  <si>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</si>
  <si>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</si>
  <si>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</si>
  <si>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</si>
  <si>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</si>
  <si>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</si>
  <si>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</si>
  <si>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</si>
  <si>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</si>
  <si>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</si>
  <si>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</si>
  <si>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</si>
  <si>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</si>
  <si>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</si>
  <si>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</si>
  <si>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</si>
  <si>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</si>
  <si>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</si>
  <si>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</si>
  <si>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</si>
  <si>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</si>
  <si>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</si>
  <si>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</si>
  <si>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</si>
  <si>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</si>
  <si>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</si>
  <si>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</si>
  <si>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</si>
  <si>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</si>
  <si>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</si>
  <si>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</si>
  <si>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</si>
  <si>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</si>
  <si>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</si>
  <si>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</si>
  <si>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</si>
  <si>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</si>
  <si>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</si>
  <si>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</si>
  <si>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</si>
  <si>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</si>
  <si>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</si>
  <si>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</si>
  <si>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</si>
  <si>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</si>
  <si>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</si>
  <si>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</si>
  <si>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</si>
  <si>
    <t>Hopeful House Sale Price</t>
  </si>
  <si>
    <t>House Sale Estimates</t>
  </si>
  <si>
    <t>Mortgage Payoff</t>
  </si>
  <si>
    <t>Closing Costs &amp; Taxes</t>
  </si>
  <si>
    <t>Down Payment Savings</t>
  </si>
  <si>
    <t>Honeymoon Funds Savings</t>
  </si>
  <si>
    <t>Credit Card Payoff</t>
  </si>
  <si>
    <t>Estimated Remainder to Spend</t>
  </si>
  <si>
    <t xml:space="preserve">Moving Cost Estimate : </t>
  </si>
  <si>
    <t>Office Roller Cabinet</t>
  </si>
  <si>
    <t>Wire Art Desk + Shelf (Most Art Supplies?)</t>
  </si>
  <si>
    <t xml:space="preserve">Items Moving to Apartment : </t>
  </si>
  <si>
    <t>Primary Computer Desk</t>
  </si>
  <si>
    <t>Network Cabinet Box</t>
  </si>
  <si>
    <t>Kitchen Table</t>
  </si>
  <si>
    <t>2 Couches</t>
  </si>
  <si>
    <t>Primary Bed</t>
  </si>
  <si>
    <t>Gaming Table</t>
  </si>
  <si>
    <t xml:space="preserve">Blower </t>
  </si>
  <si>
    <t xml:space="preserve">Weed Eater </t>
  </si>
  <si>
    <t>Counter Seats</t>
  </si>
  <si>
    <t>Glass Patio Table</t>
  </si>
  <si>
    <t>Porch Chairs</t>
  </si>
  <si>
    <t>Porch Table</t>
  </si>
  <si>
    <t>Guest Room Night Stands</t>
  </si>
  <si>
    <t>Draft Table</t>
  </si>
  <si>
    <t>3 Dressers (1 Long, 2 Tall)</t>
  </si>
  <si>
    <t>TV Stand (w TV and Switch)</t>
  </si>
  <si>
    <t>Xbox + Rock Band Stuff</t>
  </si>
  <si>
    <t>Black Bookcase</t>
  </si>
  <si>
    <t>Corner Glass Table</t>
  </si>
  <si>
    <t>Primary Bed Stands</t>
  </si>
  <si>
    <t xml:space="preserve">Secondary Computer Desk </t>
  </si>
  <si>
    <t>Amy Bookshelf</t>
  </si>
  <si>
    <t>Wedding Savings</t>
  </si>
  <si>
    <t>Moving Costs</t>
  </si>
  <si>
    <t xml:space="preserve">Wedding Fund </t>
  </si>
  <si>
    <t>Spectrum</t>
  </si>
  <si>
    <t>Utilities</t>
  </si>
  <si>
    <t>Gas / Groceries</t>
  </si>
  <si>
    <t>N/A</t>
  </si>
  <si>
    <t>02/31/2022</t>
  </si>
  <si>
    <t>Magic Cards</t>
  </si>
  <si>
    <t>Name</t>
  </si>
  <si>
    <t>Quantity</t>
  </si>
  <si>
    <t>Pricer Per</t>
  </si>
  <si>
    <t>Price Total</t>
  </si>
  <si>
    <t>Force of Negation</t>
  </si>
  <si>
    <t>Force of Will</t>
  </si>
  <si>
    <t>Snapcaster Mage</t>
  </si>
  <si>
    <t>Misty Rainforest</t>
  </si>
  <si>
    <t>Tundra</t>
  </si>
  <si>
    <t>Cryptic Command</t>
  </si>
  <si>
    <t>Prismatic Ending</t>
  </si>
  <si>
    <t>Supreme Verdict</t>
  </si>
  <si>
    <t>Archmage's Charm</t>
  </si>
  <si>
    <t>Blossoming Calm</t>
  </si>
  <si>
    <t>Sanctifier en-Vec</t>
  </si>
  <si>
    <t>Thoughtsieze</t>
  </si>
  <si>
    <t xml:space="preserve">Lawn Mower </t>
  </si>
  <si>
    <t xml:space="preserve">Office Glass Table </t>
  </si>
  <si>
    <t xml:space="preserve">Give Away / Trash Items : </t>
  </si>
  <si>
    <t xml:space="preserve">Board Game Shelving </t>
  </si>
  <si>
    <t>Red Couch (FB Market, Give Away)</t>
  </si>
  <si>
    <t>Board Game Collection</t>
  </si>
  <si>
    <t xml:space="preserve">Possible Extra Sale Cash </t>
  </si>
  <si>
    <t>Amy CC Debt</t>
  </si>
  <si>
    <t>Remainder for Teeth</t>
  </si>
  <si>
    <t>iPad &amp; iMac Combo</t>
  </si>
  <si>
    <t>Guest Bed (Curb Pickup Final Day)</t>
  </si>
  <si>
    <t>Microwave</t>
  </si>
  <si>
    <t>Moving Timeline</t>
  </si>
  <si>
    <t xml:space="preserve">Day </t>
  </si>
  <si>
    <t>Activity</t>
  </si>
  <si>
    <t xml:space="preserve">Red Couch on Facebook </t>
  </si>
  <si>
    <t>Tony Get Table ?</t>
  </si>
  <si>
    <t>House goes on Sale! @ $180,000</t>
  </si>
  <si>
    <t>Movers Pickup</t>
  </si>
  <si>
    <t xml:space="preserve">Pickup Keys, Test Spectrum with Router. Bring over car full of items movers wont take. ($2100 due this day). </t>
  </si>
  <si>
    <t xml:space="preserve">Chris starts new job, any packing unfinished needs to be finalized before the 12th this week. </t>
  </si>
  <si>
    <t>Dump Trip : Gloomhaven Map</t>
  </si>
  <si>
    <t>Side of House : Patio Chair</t>
  </si>
  <si>
    <t xml:space="preserve">Movers dropoff with Amy at apartment. That bed to curb for pickup plus counter chairs. Chris drives over w/ final items. House is empty of belongings by here. </t>
  </si>
  <si>
    <t>FPL stays until house is finalized / closed for. Other services stopped however.</t>
  </si>
  <si>
    <t>Move Complete! By this point hopefully house closing signed for. Funds transferred. Services for house end on the 16th (ComcastWater, etc.)</t>
  </si>
  <si>
    <t>Duke Hooks up Electric, Have Spectrum up by this date too. Final DC Work date. Party at moms house.</t>
  </si>
  <si>
    <t>Cathy cleans inside</t>
  </si>
  <si>
    <t xml:space="preserve">Joe &amp; Rich clean yard. Remove side house items. Take Blower, Mower, Weed-Eater. </t>
  </si>
  <si>
    <t xml:space="preserve">Take black metal chairs to moms.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</si>
</sst>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  <xf numFmtId="0" fontId="14" fillId="7" borderId="12" applyNumberFormat="0" applyFont="0" applyAlignment="0" applyProtection="0"/>
  </cellStyleXfs>
  <cellXfs count="46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8" fontId="0" fillId="0" borderId="0" xfId="0" applyNumberFormat="1"/>
    <xf numFmtId="0" fontId="19" fillId="5" borderId="6" xfId="2" applyFont="1" applyFill="1" applyBorder="1"/>
    <xf numFmtId="16" fontId="20" fillId="7" borderId="12" xfId="7" applyNumberFormat="1" applyFont="1"/>
    <xf numFmtId="0" fontId="20" fillId="7" borderId="12" xfId="7" applyFont="1"/>
    <xf numFmtId="0" fontId="18" fillId="0" borderId="0" xfId="2" applyFont="1" applyBorder="1" applyAlignment="1">
      <alignment horizontal="center" vertical="center"/>
    </xf>
    <xf numFmtId="0" fontId="18" fillId="0" borderId="1" xfId="2" applyFont="1" applyAlignment="1">
      <alignment horizontal="center" vertical="center"/>
    </xf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  <xf numFmtId="0" fontId="20" fillId="7" borderId="0" xfId="7" applyFont="1" applyBorder="1"/>
  </cellXfs>
  <cellStyles count="8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Note" xfId="7" builtinId="1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05D1-59ED-4982-95A6-940373E4426C}">
  <sheetPr>
    <pageSetUpPr fitToPage="1"/>
  </sheetPr>
  <dimension ref="C1:D30"/>
  <sheetViews>
    <sheetView showGridLines="0" tabSelected="1" workbookViewId="0">
      <selection activeCell="D12" sqref="D12"/>
    </sheetView>
  </sheetViews>
  <sheetFormatPr defaultRowHeight="15" x14ac:dyDescent="0.25"/>
  <cols>
    <col min="1" max="2" width="1.42578125" customWidth="1"/>
    <col min="3" max="3" width="10.140625" bestFit="1" customWidth="1"/>
    <col min="4" max="4" width="205.28515625" bestFit="1" customWidth="1"/>
  </cols>
  <sheetData>
    <row r="1" spans="3:4" ht="7.5" customHeight="1" x14ac:dyDescent="0.25"/>
    <row r="2" spans="3:4" ht="7.5" customHeight="1" x14ac:dyDescent="0.25"/>
    <row r="3" spans="3:4" ht="15.75" customHeight="1" x14ac:dyDescent="0.25">
      <c r="C3" s="33" t="s">
        <v>120</v>
      </c>
      <c r="D3" s="33"/>
    </row>
    <row r="4" spans="3:4" ht="16.5" customHeight="1" thickBot="1" x14ac:dyDescent="0.3">
      <c r="C4" s="34"/>
      <c r="D4" s="34"/>
    </row>
    <row r="5" spans="3:4" ht="15.75" thickTop="1" x14ac:dyDescent="0.25"/>
    <row r="6" spans="3:4" ht="21" x14ac:dyDescent="0.35">
      <c r="C6" s="30" t="s">
        <v>121</v>
      </c>
      <c r="D6" s="30" t="s">
        <v>122</v>
      </c>
    </row>
    <row r="7" spans="3:4" ht="21" x14ac:dyDescent="0.35">
      <c r="C7" s="31">
        <v>44402</v>
      </c>
      <c r="D7" s="32" t="s">
        <v>123</v>
      </c>
    </row>
    <row r="8" spans="3:4" ht="21" x14ac:dyDescent="0.35">
      <c r="C8" s="32"/>
      <c r="D8" s="32" t="s">
        <v>129</v>
      </c>
    </row>
    <row r="9" spans="3:4" ht="21" x14ac:dyDescent="0.35">
      <c r="C9" s="32"/>
      <c r="D9" s="32" t="s">
        <v>130</v>
      </c>
    </row>
    <row r="10" spans="3:4" ht="21" x14ac:dyDescent="0.35">
      <c r="C10" s="32"/>
      <c r="D10" s="32" t="s">
        <v>124</v>
      </c>
    </row>
    <row r="11" spans="3:4" ht="21" x14ac:dyDescent="0.35">
      <c r="C11" s="31">
        <v>44405</v>
      </c>
      <c r="D11" s="45" t="s">
        <v>137</v>
      </c>
    </row>
    <row r="12" spans="3:4" ht="21" x14ac:dyDescent="0.35">
      <c r="C12" s="31">
        <v>44406</v>
      </c>
      <c r="D12" s="32" t="s">
        <v>135</v>
      </c>
    </row>
    <row r="13" spans="3:4" ht="21" x14ac:dyDescent="0.35">
      <c r="C13" s="31">
        <v>44407</v>
      </c>
      <c r="D13" s="32" t="s">
        <v>136</v>
      </c>
    </row>
    <row r="14" spans="3:4" ht="21" x14ac:dyDescent="0.35">
      <c r="C14" s="31"/>
      <c r="D14" s="32"/>
    </row>
    <row r="15" spans="3:4" ht="21" x14ac:dyDescent="0.35">
      <c r="C15" s="31">
        <v>44409</v>
      </c>
      <c r="D15" s="32" t="s">
        <v>125</v>
      </c>
    </row>
    <row r="16" spans="3:4" ht="21" x14ac:dyDescent="0.35">
      <c r="C16" s="31"/>
      <c r="D16" s="32"/>
    </row>
    <row r="17" spans="3:4" ht="21" x14ac:dyDescent="0.35">
      <c r="C17" s="31">
        <v>44414</v>
      </c>
      <c r="D17" s="32" t="s">
        <v>134</v>
      </c>
    </row>
    <row r="18" spans="3:4" ht="21" x14ac:dyDescent="0.35">
      <c r="C18" s="31"/>
      <c r="D18" s="32"/>
    </row>
    <row r="19" spans="3:4" ht="21" x14ac:dyDescent="0.35">
      <c r="C19" s="31">
        <v>44416</v>
      </c>
      <c r="D19" s="32" t="s">
        <v>127</v>
      </c>
    </row>
    <row r="20" spans="3:4" ht="21" x14ac:dyDescent="0.35">
      <c r="C20" s="31"/>
      <c r="D20" s="32"/>
    </row>
    <row r="21" spans="3:4" ht="21" x14ac:dyDescent="0.35">
      <c r="C21" s="31">
        <v>44417</v>
      </c>
      <c r="D21" s="32" t="s">
        <v>128</v>
      </c>
    </row>
    <row r="22" spans="3:4" ht="21" x14ac:dyDescent="0.35">
      <c r="C22" s="32"/>
      <c r="D22" s="32"/>
    </row>
    <row r="23" spans="3:4" ht="21" x14ac:dyDescent="0.35">
      <c r="C23" s="31">
        <v>44420</v>
      </c>
      <c r="D23" s="32" t="s">
        <v>126</v>
      </c>
    </row>
    <row r="24" spans="3:4" ht="21" x14ac:dyDescent="0.35">
      <c r="C24" s="32"/>
      <c r="D24" s="32"/>
    </row>
    <row r="25" spans="3:4" ht="21" x14ac:dyDescent="0.35">
      <c r="C25" s="31">
        <v>44421</v>
      </c>
      <c r="D25" s="32" t="s">
        <v>131</v>
      </c>
    </row>
    <row r="26" spans="3:4" ht="21" x14ac:dyDescent="0.35">
      <c r="C26" s="32"/>
      <c r="D26" s="32"/>
    </row>
    <row r="27" spans="3:4" ht="21" x14ac:dyDescent="0.35">
      <c r="C27" s="31">
        <v>44422</v>
      </c>
      <c r="D27" s="32" t="s">
        <v>133</v>
      </c>
    </row>
    <row r="28" spans="3:4" ht="21" x14ac:dyDescent="0.35">
      <c r="C28" s="32"/>
      <c r="D28" s="32"/>
    </row>
    <row r="29" spans="3:4" ht="21" x14ac:dyDescent="0.35">
      <c r="C29" s="32"/>
      <c r="D29" s="32" t="s">
        <v>132</v>
      </c>
    </row>
    <row r="30" spans="3:4" ht="21" x14ac:dyDescent="0.35">
      <c r="C30" s="32"/>
      <c r="D30" s="32"/>
    </row>
  </sheetData>
  <mergeCells count="1">
    <mergeCell ref="C3:D4"/>
  </mergeCells>
  <pageMargins left="0.7" right="0.7" top="0.75" bottom="0.75" header="0.3" footer="0.3"/>
  <pageSetup scale="4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I43"/>
  <sheetViews>
    <sheetView topLeftCell="A13" workbookViewId="0">
      <selection activeCell="I34" sqref="I34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5" max="7" width="1.42578125" customWidth="1"/>
    <col min="8" max="8" width="48.42578125" bestFit="1" customWidth="1"/>
  </cols>
  <sheetData>
    <row r="1" spans="3:9" ht="11.25" customHeight="1" x14ac:dyDescent="0.25"/>
    <row r="2" spans="3:9" ht="21.75" thickBot="1" x14ac:dyDescent="0.4">
      <c r="C2" s="35" t="s">
        <v>50</v>
      </c>
      <c r="D2" s="35"/>
      <c r="H2" s="27" t="s">
        <v>53</v>
      </c>
      <c r="I2" s="26">
        <v>15000</v>
      </c>
    </row>
    <row r="3" spans="3:9" ht="18.75" thickTop="1" thickBot="1" x14ac:dyDescent="0.35">
      <c r="C3" s="27" t="s">
        <v>49</v>
      </c>
      <c r="D3" s="26">
        <v>180000</v>
      </c>
      <c r="H3" s="27" t="s">
        <v>54</v>
      </c>
      <c r="I3" s="26">
        <v>15000</v>
      </c>
    </row>
    <row r="4" spans="3:9" ht="18.75" thickTop="1" thickBot="1" x14ac:dyDescent="0.35">
      <c r="C4" s="27" t="s">
        <v>51</v>
      </c>
      <c r="D4" s="26">
        <v>120000</v>
      </c>
      <c r="H4" s="27"/>
      <c r="I4" s="26"/>
    </row>
    <row r="5" spans="3:9" ht="18.75" thickTop="1" thickBot="1" x14ac:dyDescent="0.35">
      <c r="C5" s="27" t="s">
        <v>52</v>
      </c>
      <c r="D5" s="26">
        <v>20000</v>
      </c>
    </row>
    <row r="6" spans="3:9" ht="18.75" thickTop="1" thickBot="1" x14ac:dyDescent="0.35">
      <c r="C6" s="27" t="s">
        <v>53</v>
      </c>
      <c r="D6" s="26">
        <v>15000</v>
      </c>
    </row>
    <row r="7" spans="3:9" ht="18.75" thickTop="1" thickBot="1" x14ac:dyDescent="0.35">
      <c r="C7" s="27" t="s">
        <v>91</v>
      </c>
      <c r="D7" s="26">
        <v>2100</v>
      </c>
      <c r="H7" s="27" t="s">
        <v>60</v>
      </c>
    </row>
    <row r="8" spans="3:9" ht="18.75" thickTop="1" thickBot="1" x14ac:dyDescent="0.35">
      <c r="C8" s="27" t="s">
        <v>54</v>
      </c>
      <c r="D8" s="26">
        <v>15000</v>
      </c>
    </row>
    <row r="9" spans="3:9" ht="18.75" thickTop="1" thickBot="1" x14ac:dyDescent="0.35">
      <c r="C9" s="27" t="s">
        <v>55</v>
      </c>
      <c r="D9" s="26">
        <v>5000</v>
      </c>
      <c r="H9" s="28" t="s">
        <v>61</v>
      </c>
    </row>
    <row r="10" spans="3:9" ht="18.75" thickTop="1" thickBot="1" x14ac:dyDescent="0.35">
      <c r="C10" s="27" t="s">
        <v>57</v>
      </c>
      <c r="D10" s="25">
        <v>2900</v>
      </c>
      <c r="H10" s="28" t="s">
        <v>81</v>
      </c>
    </row>
    <row r="11" spans="3:9" ht="15.75" thickTop="1" x14ac:dyDescent="0.25">
      <c r="D11" s="25">
        <f>SUM(D4:D10)</f>
        <v>180000</v>
      </c>
      <c r="H11" s="28" t="s">
        <v>62</v>
      </c>
    </row>
    <row r="12" spans="3:9" x14ac:dyDescent="0.25">
      <c r="H12" s="28" t="s">
        <v>63</v>
      </c>
    </row>
    <row r="13" spans="3:9" x14ac:dyDescent="0.25">
      <c r="H13" s="28" t="s">
        <v>64</v>
      </c>
    </row>
    <row r="14" spans="3:9" ht="18" thickBot="1" x14ac:dyDescent="0.35">
      <c r="C14" s="27" t="s">
        <v>56</v>
      </c>
      <c r="D14" s="25">
        <f>D3-D11</f>
        <v>0</v>
      </c>
      <c r="H14" s="28" t="s">
        <v>65</v>
      </c>
    </row>
    <row r="15" spans="3:9" ht="15.75" thickTop="1" x14ac:dyDescent="0.25">
      <c r="H15" s="28" t="s">
        <v>80</v>
      </c>
    </row>
    <row r="16" spans="3:9" x14ac:dyDescent="0.25">
      <c r="H16" s="28" t="s">
        <v>73</v>
      </c>
    </row>
    <row r="17" spans="3:8" x14ac:dyDescent="0.25">
      <c r="H17" s="28" t="s">
        <v>59</v>
      </c>
    </row>
    <row r="18" spans="3:8" ht="18" thickBot="1" x14ac:dyDescent="0.35">
      <c r="C18" s="27" t="s">
        <v>114</v>
      </c>
      <c r="D18" s="26">
        <v>30000</v>
      </c>
      <c r="H18" s="28" t="s">
        <v>79</v>
      </c>
    </row>
    <row r="19" spans="3:8" ht="18.75" thickTop="1" thickBot="1" x14ac:dyDescent="0.35">
      <c r="C19" s="27" t="s">
        <v>117</v>
      </c>
      <c r="D19" s="26">
        <v>3000</v>
      </c>
      <c r="H19" s="28" t="s">
        <v>74</v>
      </c>
    </row>
    <row r="20" spans="3:8" ht="18.75" thickTop="1" thickBot="1" x14ac:dyDescent="0.35">
      <c r="C20" s="27" t="s">
        <v>115</v>
      </c>
      <c r="D20" s="26">
        <v>5000</v>
      </c>
      <c r="H20" s="28" t="s">
        <v>75</v>
      </c>
    </row>
    <row r="21" spans="3:8" ht="18.75" thickTop="1" thickBot="1" x14ac:dyDescent="0.35">
      <c r="C21" s="27" t="s">
        <v>116</v>
      </c>
      <c r="D21" s="26">
        <f>SUM(D18-D19-D20)</f>
        <v>22000</v>
      </c>
      <c r="H21" s="28" t="s">
        <v>76</v>
      </c>
    </row>
    <row r="22" spans="3:8" ht="15.75" thickTop="1" x14ac:dyDescent="0.25">
      <c r="H22" s="28" t="s">
        <v>113</v>
      </c>
    </row>
    <row r="23" spans="3:8" x14ac:dyDescent="0.25">
      <c r="H23" s="28" t="s">
        <v>58</v>
      </c>
    </row>
    <row r="24" spans="3:8" x14ac:dyDescent="0.25">
      <c r="H24" s="28" t="s">
        <v>82</v>
      </c>
    </row>
    <row r="25" spans="3:8" x14ac:dyDescent="0.25">
      <c r="H25" s="28" t="s">
        <v>78</v>
      </c>
    </row>
    <row r="27" spans="3:8" ht="18" thickBot="1" x14ac:dyDescent="0.35">
      <c r="H27" s="27" t="s">
        <v>110</v>
      </c>
    </row>
    <row r="28" spans="3:8" ht="15.75" thickTop="1" x14ac:dyDescent="0.25"/>
    <row r="29" spans="3:8" x14ac:dyDescent="0.25">
      <c r="H29" s="28" t="s">
        <v>112</v>
      </c>
    </row>
    <row r="30" spans="3:8" x14ac:dyDescent="0.25">
      <c r="H30" s="28" t="s">
        <v>66</v>
      </c>
    </row>
    <row r="31" spans="3:8" x14ac:dyDescent="0.25">
      <c r="H31" s="28" t="s">
        <v>77</v>
      </c>
    </row>
    <row r="32" spans="3:8" x14ac:dyDescent="0.25">
      <c r="H32" s="28" t="s">
        <v>67</v>
      </c>
    </row>
    <row r="33" spans="8:8" x14ac:dyDescent="0.25">
      <c r="H33" s="28" t="s">
        <v>68</v>
      </c>
    </row>
    <row r="34" spans="8:8" x14ac:dyDescent="0.25">
      <c r="H34" s="28" t="s">
        <v>108</v>
      </c>
    </row>
    <row r="35" spans="8:8" x14ac:dyDescent="0.25">
      <c r="H35" s="28" t="s">
        <v>109</v>
      </c>
    </row>
    <row r="36" spans="8:8" x14ac:dyDescent="0.25">
      <c r="H36" s="28" t="s">
        <v>70</v>
      </c>
    </row>
    <row r="37" spans="8:8" x14ac:dyDescent="0.25">
      <c r="H37" s="28" t="s">
        <v>71</v>
      </c>
    </row>
    <row r="38" spans="8:8" x14ac:dyDescent="0.25">
      <c r="H38" s="28" t="s">
        <v>72</v>
      </c>
    </row>
    <row r="39" spans="8:8" x14ac:dyDescent="0.25">
      <c r="H39" s="28" t="s">
        <v>69</v>
      </c>
    </row>
    <row r="40" spans="8:8" x14ac:dyDescent="0.25">
      <c r="H40" s="28" t="s">
        <v>119</v>
      </c>
    </row>
    <row r="42" spans="8:8" x14ac:dyDescent="0.25">
      <c r="H42" s="28" t="s">
        <v>111</v>
      </c>
    </row>
    <row r="43" spans="8:8" x14ac:dyDescent="0.25">
      <c r="H43" s="28" t="s">
        <v>118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E6" sqref="E6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3:14" ht="15" customHeight="1" x14ac:dyDescent="0.25"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1300</v>
      </c>
      <c r="E6" s="2" t="s">
        <v>10</v>
      </c>
      <c r="F6" s="7">
        <v>5000</v>
      </c>
      <c r="G6" s="7">
        <v>3500</v>
      </c>
      <c r="H6" s="6">
        <v>0</v>
      </c>
      <c r="I6" s="8">
        <v>0</v>
      </c>
      <c r="J6" s="8">
        <v>0</v>
      </c>
      <c r="K6" s="8">
        <v>5000</v>
      </c>
      <c r="L6" s="2" t="s">
        <v>84</v>
      </c>
      <c r="M6" s="4">
        <f>D6+H6-I6-J6-K6</f>
        <v>-3700</v>
      </c>
      <c r="N6" s="3">
        <v>0</v>
      </c>
    </row>
    <row r="7" spans="3:14" ht="15.75" x14ac:dyDescent="0.25">
      <c r="C7" s="1">
        <v>44423</v>
      </c>
      <c r="D7" s="18">
        <v>40600</v>
      </c>
      <c r="E7" s="2" t="s">
        <v>10</v>
      </c>
      <c r="F7" s="7">
        <f>F6-I7</f>
        <v>0</v>
      </c>
      <c r="G7" s="7">
        <f t="shared" ref="G7:G19" si="0">G6-J7</f>
        <v>3500</v>
      </c>
      <c r="H7" s="6">
        <v>0</v>
      </c>
      <c r="I7" s="8">
        <v>5000</v>
      </c>
      <c r="J7" s="8">
        <v>0</v>
      </c>
      <c r="K7" s="8">
        <v>15000</v>
      </c>
      <c r="L7" s="2" t="s">
        <v>83</v>
      </c>
      <c r="M7" s="19">
        <f>D7+H7-I7-J7-K7+M6</f>
        <v>16900</v>
      </c>
      <c r="N7" s="20">
        <f>M7-F7-G7</f>
        <v>13400</v>
      </c>
    </row>
    <row r="8" spans="3:14" ht="15.75" x14ac:dyDescent="0.25">
      <c r="C8" s="1">
        <v>44439</v>
      </c>
      <c r="D8" s="18">
        <v>300</v>
      </c>
      <c r="E8" s="2" t="s">
        <v>10</v>
      </c>
      <c r="F8" s="7">
        <f t="shared" ref="F8:F19" si="1">F7-I8</f>
        <v>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17200</v>
      </c>
      <c r="N8" s="20">
        <f t="shared" ref="N8:N19" si="2">M8-F8-G8</f>
        <v>13700</v>
      </c>
    </row>
    <row r="9" spans="3:14" ht="15.75" x14ac:dyDescent="0.25">
      <c r="C9" s="1">
        <v>44454</v>
      </c>
      <c r="D9" s="18">
        <v>300</v>
      </c>
      <c r="E9" s="2" t="s">
        <v>10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17500</v>
      </c>
      <c r="N9" s="20">
        <f t="shared" si="2"/>
        <v>14000</v>
      </c>
    </row>
    <row r="10" spans="3:14" ht="15.75" x14ac:dyDescent="0.25">
      <c r="C10" s="1">
        <v>44469</v>
      </c>
      <c r="D10" s="18">
        <v>300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17800</v>
      </c>
      <c r="N10" s="20">
        <f t="shared" si="2"/>
        <v>14300</v>
      </c>
    </row>
    <row r="11" spans="3:14" ht="15.75" x14ac:dyDescent="0.25">
      <c r="C11" s="1">
        <v>44484</v>
      </c>
      <c r="D11" s="18">
        <v>300</v>
      </c>
      <c r="E11" s="2" t="s">
        <v>18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18100</v>
      </c>
      <c r="N11" s="20">
        <f t="shared" si="2"/>
        <v>14600</v>
      </c>
    </row>
    <row r="12" spans="3:14" ht="15.75" x14ac:dyDescent="0.25">
      <c r="C12" s="1">
        <v>44500</v>
      </c>
      <c r="D12" s="18">
        <v>3800</v>
      </c>
      <c r="E12" s="2" t="s">
        <v>19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18400</v>
      </c>
      <c r="N12" s="20">
        <f t="shared" si="2"/>
        <v>18400</v>
      </c>
    </row>
    <row r="13" spans="3:14" ht="15.75" x14ac:dyDescent="0.25">
      <c r="C13" s="1">
        <v>44515</v>
      </c>
      <c r="D13" s="18">
        <v>300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18700</v>
      </c>
      <c r="N13" s="20">
        <f t="shared" si="2"/>
        <v>18700</v>
      </c>
    </row>
    <row r="14" spans="3:14" ht="15.75" x14ac:dyDescent="0.25">
      <c r="C14" s="1">
        <v>44530</v>
      </c>
      <c r="D14" s="18">
        <v>300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19000</v>
      </c>
      <c r="N14" s="20">
        <f t="shared" si="2"/>
        <v>19000</v>
      </c>
    </row>
    <row r="15" spans="3:14" ht="15.75" x14ac:dyDescent="0.25">
      <c r="C15" s="1">
        <v>44545</v>
      </c>
      <c r="D15" s="18">
        <v>300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19300</v>
      </c>
      <c r="N15" s="20">
        <f t="shared" si="2"/>
        <v>19300</v>
      </c>
    </row>
    <row r="16" spans="3:14" ht="15.75" x14ac:dyDescent="0.25">
      <c r="C16" s="1">
        <v>44561</v>
      </c>
      <c r="D16" s="18">
        <v>300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19600</v>
      </c>
      <c r="N16" s="20">
        <f t="shared" si="2"/>
        <v>19600</v>
      </c>
    </row>
    <row r="17" spans="3:14" ht="15.75" x14ac:dyDescent="0.25">
      <c r="C17" s="1">
        <v>44576</v>
      </c>
      <c r="D17" s="18">
        <v>300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19900</v>
      </c>
      <c r="N17" s="20">
        <f t="shared" si="2"/>
        <v>19900</v>
      </c>
    </row>
    <row r="18" spans="3:14" ht="15.75" x14ac:dyDescent="0.25">
      <c r="C18" s="1">
        <v>44592</v>
      </c>
      <c r="D18" s="18">
        <v>300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20200</v>
      </c>
      <c r="N18" s="20">
        <f t="shared" si="2"/>
        <v>20200</v>
      </c>
    </row>
    <row r="19" spans="3:14" ht="15.75" x14ac:dyDescent="0.25">
      <c r="C19" s="1">
        <v>44607</v>
      </c>
      <c r="D19" s="18">
        <v>300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20500</v>
      </c>
      <c r="N19" s="20">
        <f t="shared" si="2"/>
        <v>20500</v>
      </c>
    </row>
    <row r="20" spans="3:14" ht="15.75" x14ac:dyDescent="0.25">
      <c r="C20" s="1" t="s">
        <v>90</v>
      </c>
      <c r="D20" s="18">
        <v>300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20800</v>
      </c>
      <c r="N20" s="20">
        <f t="shared" ref="N20" si="7">M20-F20-G20</f>
        <v>20800</v>
      </c>
    </row>
    <row r="21" spans="3:14" ht="15.75" x14ac:dyDescent="0.25">
      <c r="C21" s="1">
        <v>44635</v>
      </c>
      <c r="D21" s="18">
        <v>3900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24700</v>
      </c>
      <c r="N21" s="20">
        <f t="shared" ref="N21:N25" si="11">M21-F21-G21</f>
        <v>24700</v>
      </c>
    </row>
    <row r="22" spans="3:14" ht="15.75" x14ac:dyDescent="0.25">
      <c r="C22" s="1">
        <v>44651</v>
      </c>
      <c r="D22" s="18">
        <v>300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25000</v>
      </c>
      <c r="N22" s="20">
        <f t="shared" si="11"/>
        <v>25000</v>
      </c>
    </row>
    <row r="23" spans="3:14" ht="15.75" x14ac:dyDescent="0.25">
      <c r="C23" s="1">
        <v>44666</v>
      </c>
      <c r="D23" s="18">
        <v>300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25300</v>
      </c>
      <c r="N23" s="20">
        <f t="shared" si="11"/>
        <v>25300</v>
      </c>
    </row>
    <row r="24" spans="3:14" ht="15.75" x14ac:dyDescent="0.25">
      <c r="C24" s="1">
        <v>44681</v>
      </c>
      <c r="D24" s="18">
        <v>300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25600</v>
      </c>
      <c r="N24" s="20">
        <f t="shared" si="11"/>
        <v>25600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25600</v>
      </c>
      <c r="N25" s="20">
        <f t="shared" si="11"/>
        <v>25600</v>
      </c>
    </row>
    <row r="27" spans="3:14" ht="19.5" x14ac:dyDescent="0.3">
      <c r="D27" s="42" t="s">
        <v>14</v>
      </c>
      <c r="E27" s="42"/>
      <c r="F27" s="42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15000</v>
      </c>
      <c r="L32" s="2" t="s">
        <v>85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workbookViewId="0">
      <selection activeCell="N15" sqref="N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43" t="s">
        <v>22</v>
      </c>
      <c r="C3" s="43"/>
      <c r="E3" s="43" t="s">
        <v>24</v>
      </c>
      <c r="F3" s="43"/>
      <c r="H3" s="43" t="s">
        <v>26</v>
      </c>
      <c r="I3" s="43"/>
      <c r="K3" s="43" t="s">
        <v>36</v>
      </c>
      <c r="L3" s="43"/>
      <c r="N3" s="43" t="s">
        <v>37</v>
      </c>
      <c r="O3" s="43"/>
    </row>
    <row r="5" spans="2:19" x14ac:dyDescent="0.25">
      <c r="B5" t="s">
        <v>23</v>
      </c>
      <c r="C5" s="22">
        <v>5000</v>
      </c>
      <c r="E5" t="s">
        <v>25</v>
      </c>
      <c r="F5" s="22">
        <v>0</v>
      </c>
      <c r="H5" t="s">
        <v>27</v>
      </c>
      <c r="I5" s="23">
        <v>3850</v>
      </c>
      <c r="K5" t="s">
        <v>28</v>
      </c>
      <c r="L5" s="22">
        <v>1800</v>
      </c>
      <c r="N5" t="s">
        <v>31</v>
      </c>
      <c r="O5" s="23">
        <f>I5</f>
        <v>3850</v>
      </c>
    </row>
    <row r="6" spans="2:19" x14ac:dyDescent="0.25">
      <c r="C6" s="22"/>
      <c r="K6" t="s">
        <v>87</v>
      </c>
      <c r="L6" s="22">
        <v>200</v>
      </c>
      <c r="N6" t="s">
        <v>32</v>
      </c>
      <c r="O6" s="24">
        <f>L12</f>
        <v>3390</v>
      </c>
    </row>
    <row r="7" spans="2:19" x14ac:dyDescent="0.25">
      <c r="K7" t="s">
        <v>86</v>
      </c>
      <c r="L7" s="22">
        <v>90</v>
      </c>
      <c r="N7" t="s">
        <v>33</v>
      </c>
      <c r="O7" s="23">
        <f>SUM(O5-O6)</f>
        <v>460</v>
      </c>
    </row>
    <row r="8" spans="2:19" x14ac:dyDescent="0.25">
      <c r="K8" t="s">
        <v>29</v>
      </c>
      <c r="L8" s="22">
        <v>90</v>
      </c>
      <c r="N8" t="s">
        <v>34</v>
      </c>
      <c r="O8" s="23">
        <f>SUM(O7/2)</f>
        <v>230</v>
      </c>
    </row>
    <row r="9" spans="2:19" x14ac:dyDescent="0.25">
      <c r="K9" t="s">
        <v>30</v>
      </c>
      <c r="L9" s="22">
        <v>110</v>
      </c>
      <c r="N9" t="s">
        <v>35</v>
      </c>
      <c r="O9" s="22">
        <f>SUM(O6/2)</f>
        <v>1695</v>
      </c>
    </row>
    <row r="10" spans="2:19" x14ac:dyDescent="0.25">
      <c r="K10" t="s">
        <v>2</v>
      </c>
      <c r="L10" s="22">
        <v>600</v>
      </c>
    </row>
    <row r="11" spans="2:19" x14ac:dyDescent="0.25">
      <c r="K11" t="s">
        <v>88</v>
      </c>
      <c r="L11" s="22">
        <v>500</v>
      </c>
    </row>
    <row r="12" spans="2:19" x14ac:dyDescent="0.25">
      <c r="L12" s="22">
        <f>SUM(L5:L11)</f>
        <v>3390</v>
      </c>
    </row>
    <row r="14" spans="2:19" ht="18.75" x14ac:dyDescent="0.3">
      <c r="Q14" s="43" t="s">
        <v>48</v>
      </c>
      <c r="R14" s="43"/>
      <c r="S14" s="43"/>
    </row>
    <row r="15" spans="2:19" ht="18.75" x14ac:dyDescent="0.3">
      <c r="Q15" s="44">
        <v>120000</v>
      </c>
      <c r="R15" s="44"/>
      <c r="S15" s="44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4EBF-98CA-422A-BA9E-89CFBE31CB4A}">
  <dimension ref="C3:F16"/>
  <sheetViews>
    <sheetView workbookViewId="0">
      <selection activeCell="F16" sqref="F16"/>
    </sheetView>
  </sheetViews>
  <sheetFormatPr defaultRowHeight="15" x14ac:dyDescent="0.25"/>
  <cols>
    <col min="2" max="3" width="11.85546875" bestFit="1" customWidth="1"/>
    <col min="4" max="4" width="19.5703125" bestFit="1" customWidth="1"/>
    <col min="5" max="5" width="12.85546875" bestFit="1" customWidth="1"/>
    <col min="6" max="6" width="14.140625" bestFit="1" customWidth="1"/>
  </cols>
  <sheetData>
    <row r="3" spans="3:6" ht="19.5" x14ac:dyDescent="0.3">
      <c r="C3" s="5" t="s">
        <v>93</v>
      </c>
      <c r="D3" s="5" t="s">
        <v>92</v>
      </c>
      <c r="E3" s="5" t="s">
        <v>94</v>
      </c>
      <c r="F3" s="5" t="s">
        <v>95</v>
      </c>
    </row>
    <row r="4" spans="3:6" ht="15.75" x14ac:dyDescent="0.25">
      <c r="C4" s="2">
        <v>4</v>
      </c>
      <c r="D4" s="18" t="s">
        <v>96</v>
      </c>
      <c r="E4" s="18">
        <v>100</v>
      </c>
      <c r="F4" s="19">
        <f>C4*E4</f>
        <v>400</v>
      </c>
    </row>
    <row r="5" spans="3:6" ht="15.75" x14ac:dyDescent="0.25">
      <c r="C5" s="2">
        <v>4</v>
      </c>
      <c r="D5" s="18" t="s">
        <v>97</v>
      </c>
      <c r="E5" s="18">
        <v>115</v>
      </c>
      <c r="F5" s="19">
        <f t="shared" ref="F5:F15" si="0">C5*E5</f>
        <v>460</v>
      </c>
    </row>
    <row r="6" spans="3:6" ht="15.75" x14ac:dyDescent="0.25">
      <c r="C6" s="2">
        <v>4</v>
      </c>
      <c r="D6" s="18" t="s">
        <v>98</v>
      </c>
      <c r="E6" s="18">
        <v>75</v>
      </c>
      <c r="F6" s="19">
        <f t="shared" si="0"/>
        <v>300</v>
      </c>
    </row>
    <row r="7" spans="3:6" ht="15.75" x14ac:dyDescent="0.25">
      <c r="C7" s="2">
        <v>4</v>
      </c>
      <c r="D7" s="18" t="s">
        <v>99</v>
      </c>
      <c r="E7" s="18">
        <v>42</v>
      </c>
      <c r="F7" s="19">
        <f t="shared" si="0"/>
        <v>168</v>
      </c>
    </row>
    <row r="8" spans="3:6" ht="15.75" x14ac:dyDescent="0.25">
      <c r="C8" s="2">
        <v>1</v>
      </c>
      <c r="D8" s="18" t="s">
        <v>100</v>
      </c>
      <c r="E8" s="18">
        <v>450</v>
      </c>
      <c r="F8" s="19">
        <f t="shared" si="0"/>
        <v>450</v>
      </c>
    </row>
    <row r="9" spans="3:6" ht="15.75" x14ac:dyDescent="0.25">
      <c r="C9" s="2">
        <v>4</v>
      </c>
      <c r="D9" s="18" t="s">
        <v>101</v>
      </c>
      <c r="E9" s="18">
        <v>32</v>
      </c>
      <c r="F9" s="19">
        <f t="shared" si="0"/>
        <v>128</v>
      </c>
    </row>
    <row r="10" spans="3:6" ht="15.75" x14ac:dyDescent="0.25">
      <c r="C10" s="2">
        <v>4</v>
      </c>
      <c r="D10" s="18" t="s">
        <v>104</v>
      </c>
      <c r="E10" s="18">
        <v>18</v>
      </c>
      <c r="F10" s="19">
        <f t="shared" si="0"/>
        <v>72</v>
      </c>
    </row>
    <row r="11" spans="3:6" ht="15.75" x14ac:dyDescent="0.25">
      <c r="C11" s="2">
        <v>4</v>
      </c>
      <c r="D11" s="18" t="s">
        <v>103</v>
      </c>
      <c r="E11" s="18">
        <v>7</v>
      </c>
      <c r="F11" s="19">
        <f t="shared" si="0"/>
        <v>28</v>
      </c>
    </row>
    <row r="12" spans="3:6" ht="15.75" x14ac:dyDescent="0.25">
      <c r="C12" s="2">
        <v>4</v>
      </c>
      <c r="D12" s="18" t="s">
        <v>102</v>
      </c>
      <c r="E12" s="18">
        <v>3</v>
      </c>
      <c r="F12" s="19">
        <f t="shared" si="0"/>
        <v>12</v>
      </c>
    </row>
    <row r="13" spans="3:6" ht="15.75" x14ac:dyDescent="0.25">
      <c r="C13" s="2">
        <v>4</v>
      </c>
      <c r="D13" s="18" t="s">
        <v>105</v>
      </c>
      <c r="E13" s="18">
        <v>0.25</v>
      </c>
      <c r="F13" s="19">
        <f t="shared" si="0"/>
        <v>1</v>
      </c>
    </row>
    <row r="14" spans="3:6" ht="15.75" x14ac:dyDescent="0.25">
      <c r="C14" s="2">
        <v>4</v>
      </c>
      <c r="D14" s="18" t="s">
        <v>106</v>
      </c>
      <c r="E14" s="18">
        <v>2</v>
      </c>
      <c r="F14" s="19">
        <f t="shared" si="0"/>
        <v>8</v>
      </c>
    </row>
    <row r="15" spans="3:6" ht="15.75" x14ac:dyDescent="0.25">
      <c r="C15" s="2">
        <v>4</v>
      </c>
      <c r="D15" s="18" t="s">
        <v>107</v>
      </c>
      <c r="E15" s="18">
        <v>20</v>
      </c>
      <c r="F15" s="19">
        <f t="shared" si="0"/>
        <v>80</v>
      </c>
    </row>
    <row r="16" spans="3:6" x14ac:dyDescent="0.25">
      <c r="F16" s="29">
        <f>SUM(F4:F15)</f>
        <v>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C19" sqref="C19:C2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3:14" ht="15" customHeight="1" x14ac:dyDescent="0.25"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44421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44435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44449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44463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44477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44491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44505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44519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42" t="s">
        <v>14</v>
      </c>
      <c r="E27" s="42"/>
      <c r="F27" s="42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U15" sqref="U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43" t="s">
        <v>22</v>
      </c>
      <c r="C3" s="43"/>
      <c r="E3" s="43" t="s">
        <v>24</v>
      </c>
      <c r="F3" s="43"/>
      <c r="H3" s="43" t="s">
        <v>38</v>
      </c>
      <c r="I3" s="43"/>
      <c r="K3" s="43" t="s">
        <v>39</v>
      </c>
      <c r="L3" s="43"/>
      <c r="N3" s="43" t="s">
        <v>40</v>
      </c>
      <c r="O3" s="43"/>
    </row>
    <row r="5" spans="2:15" x14ac:dyDescent="0.25">
      <c r="B5" t="s">
        <v>23</v>
      </c>
      <c r="C5" s="22">
        <v>0</v>
      </c>
      <c r="E5" t="s">
        <v>25</v>
      </c>
      <c r="F5" s="22">
        <v>0</v>
      </c>
      <c r="H5" t="s">
        <v>89</v>
      </c>
      <c r="I5" s="24">
        <v>0</v>
      </c>
      <c r="K5" t="s">
        <v>41</v>
      </c>
      <c r="L5" s="22">
        <v>0</v>
      </c>
      <c r="N5" t="s">
        <v>31</v>
      </c>
      <c r="O5" s="24">
        <f>I5</f>
        <v>0</v>
      </c>
    </row>
    <row r="6" spans="2:15" x14ac:dyDescent="0.25">
      <c r="C6" s="22"/>
      <c r="K6" t="s">
        <v>42</v>
      </c>
      <c r="L6" s="22">
        <v>0</v>
      </c>
      <c r="N6" t="s">
        <v>32</v>
      </c>
      <c r="O6" s="24">
        <f>L12</f>
        <v>0</v>
      </c>
    </row>
    <row r="7" spans="2:15" x14ac:dyDescent="0.25">
      <c r="K7" t="s">
        <v>43</v>
      </c>
      <c r="L7" s="22">
        <v>0</v>
      </c>
      <c r="N7" t="s">
        <v>33</v>
      </c>
      <c r="O7" s="23">
        <f>SUM(O5-O6)</f>
        <v>0</v>
      </c>
    </row>
    <row r="8" spans="2:15" x14ac:dyDescent="0.25">
      <c r="K8" t="s">
        <v>44</v>
      </c>
      <c r="L8" s="22">
        <v>0</v>
      </c>
      <c r="N8" t="s">
        <v>35</v>
      </c>
      <c r="O8" s="23">
        <f>SUM(O6/2)</f>
        <v>0</v>
      </c>
    </row>
    <row r="9" spans="2:15" x14ac:dyDescent="0.25">
      <c r="K9" t="s">
        <v>45</v>
      </c>
      <c r="L9" s="22">
        <v>0</v>
      </c>
      <c r="N9" t="s">
        <v>34</v>
      </c>
      <c r="O9" s="22">
        <f>SUM(O5/2)</f>
        <v>0</v>
      </c>
    </row>
    <row r="10" spans="2:15" x14ac:dyDescent="0.25">
      <c r="K10" t="s">
        <v>46</v>
      </c>
      <c r="L10" s="22">
        <v>0</v>
      </c>
    </row>
    <row r="11" spans="2:15" x14ac:dyDescent="0.25">
      <c r="K11" t="s">
        <v>47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MovingTimeline</vt:lpstr>
      <vt:lpstr>HouseSaleFunds</vt:lpstr>
      <vt:lpstr>ChrisDebtSheet</vt:lpstr>
      <vt:lpstr>ChrisFinances</vt:lpstr>
      <vt:lpstr>CardsToBuy</vt:lpstr>
      <vt:lpstr>AmyDebtSheet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Mjolnir</cp:lastModifiedBy>
  <cp:lastPrinted>2021-07-21T21:37:57Z</cp:lastPrinted>
  <dcterms:created xsi:type="dcterms:W3CDTF">2019-11-25T10:36:55Z</dcterms:created>
  <dcterms:modified xsi:type="dcterms:W3CDTF">2021-07-27T16:58:16Z</dcterms:modified>
</cp:coreProperties>
</file>