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0F2134DC-B3B3-4F8D-9837-ED421E998DCD}" xr6:coauthVersionLast="45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MovingTimeline" sheetId="8" r:id="rId1"/>
    <sheet name="HouseSaleDetails" sheetId="6" r:id="rId2"/>
    <sheet name="ChrisDebtSheet" sheetId="2" r:id="rId3"/>
    <sheet name="ChrisFinances" sheetId="4" r:id="rId4"/>
    <sheet name="CardsToBuy" sheetId="7" r:id="rId5"/>
    <sheet name="AmyDebtSheet" sheetId="3" r:id="rId6"/>
    <sheet name="AmyFina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6" l="1"/>
  <c r="F5" i="7" l="1"/>
  <c r="F6" i="7"/>
  <c r="F7" i="7"/>
  <c r="F8" i="7"/>
  <c r="F9" i="7"/>
  <c r="F10" i="7"/>
  <c r="F11" i="7"/>
  <c r="F12" i="7"/>
  <c r="F13" i="7"/>
  <c r="F14" i="7"/>
  <c r="F15" i="7"/>
  <c r="F4" i="7"/>
  <c r="F16" i="7" l="1"/>
  <c r="O5" i="5"/>
  <c r="D11" i="6" l="1"/>
  <c r="D14" i="6" s="1"/>
  <c r="O9" i="5" l="1"/>
  <c r="O8" i="5"/>
  <c r="L12" i="5"/>
  <c r="O6" i="5" s="1"/>
  <c r="L12" i="4"/>
  <c r="O6" i="4" s="1"/>
  <c r="O9" i="4" s="1"/>
  <c r="O5" i="4"/>
  <c r="F36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7" i="3"/>
  <c r="M6" i="3"/>
  <c r="M7" i="3" s="1"/>
  <c r="F7" i="2"/>
  <c r="M6" i="2"/>
  <c r="M7" i="2" s="1"/>
  <c r="O7" i="5" l="1"/>
  <c r="O7" i="4"/>
  <c r="O8" i="4" s="1"/>
  <c r="M8" i="3"/>
  <c r="N7" i="3"/>
  <c r="M8" i="2"/>
  <c r="M9" i="3" l="1"/>
  <c r="N8" i="3"/>
  <c r="M9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N9" i="3" l="1"/>
  <c r="M10" i="3"/>
  <c r="F8" i="2"/>
  <c r="N7" i="2"/>
  <c r="M10" i="2"/>
  <c r="F36" i="2"/>
  <c r="M11" i="3" l="1"/>
  <c r="N10" i="3"/>
  <c r="F9" i="2"/>
  <c r="N8" i="2"/>
  <c r="M11" i="2"/>
  <c r="N11" i="3" l="1"/>
  <c r="M12" i="3"/>
  <c r="F10" i="2"/>
  <c r="N9" i="2"/>
  <c r="M12" i="2"/>
  <c r="M13" i="3" l="1"/>
  <c r="N12" i="3"/>
  <c r="F11" i="2"/>
  <c r="N10" i="2"/>
  <c r="M13" i="2"/>
  <c r="M14" i="3" l="1"/>
  <c r="N13" i="3"/>
  <c r="F12" i="2"/>
  <c r="N11" i="2"/>
  <c r="M14" i="2"/>
  <c r="M15" i="3" l="1"/>
  <c r="N14" i="3"/>
  <c r="F13" i="2"/>
  <c r="N12" i="2"/>
  <c r="M15" i="2"/>
  <c r="N15" i="3" l="1"/>
  <c r="M16" i="3"/>
  <c r="F14" i="2"/>
  <c r="N13" i="2"/>
  <c r="M16" i="2"/>
  <c r="M17" i="3" l="1"/>
  <c r="N16" i="3"/>
  <c r="F15" i="2"/>
  <c r="N14" i="2"/>
  <c r="M17" i="2"/>
  <c r="N17" i="3" l="1"/>
  <c r="M18" i="3"/>
  <c r="F16" i="2"/>
  <c r="N15" i="2"/>
  <c r="M18" i="2"/>
  <c r="M19" i="3" l="1"/>
  <c r="N18" i="3"/>
  <c r="F17" i="2"/>
  <c r="N16" i="2"/>
  <c r="M19" i="2"/>
  <c r="M20" i="2" s="1"/>
  <c r="M21" i="2" s="1"/>
  <c r="N19" i="3" l="1"/>
  <c r="M20" i="3"/>
  <c r="M22" i="2"/>
  <c r="F18" i="2"/>
  <c r="N17" i="2"/>
  <c r="M21" i="3" l="1"/>
  <c r="N20" i="3"/>
  <c r="M23" i="2"/>
  <c r="F19" i="2"/>
  <c r="N18" i="2"/>
  <c r="N21" i="3" l="1"/>
  <c r="M22" i="3"/>
  <c r="M24" i="2"/>
  <c r="N19" i="2"/>
  <c r="F20" i="2"/>
  <c r="M23" i="3" l="1"/>
  <c r="N22" i="3"/>
  <c r="N20" i="2"/>
  <c r="F21" i="2"/>
  <c r="M25" i="2"/>
  <c r="N23" i="3" l="1"/>
  <c r="M24" i="3"/>
  <c r="F22" i="2"/>
  <c r="N21" i="2"/>
  <c r="M25" i="3" l="1"/>
  <c r="N25" i="3" s="1"/>
  <c r="N24" i="3"/>
  <c r="F23" i="2"/>
  <c r="N22" i="2"/>
  <c r="F24" i="2" l="1"/>
  <c r="N23" i="2"/>
  <c r="F25" i="2" l="1"/>
  <c r="N25" i="2" s="1"/>
  <c r="N24" i="2"/>
</calcChain>
</file>

<file path=xl/sharedStrings.xml><?xml version="1.0" encoding="utf-8"?>
<sst xmlns="http://schemas.openxmlformats.org/spreadsheetml/2006/main" count="167" uniqueCount="132">
  <si>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</si>
  <si>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</si>
  <si>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</si>
  <si>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</si>
  <si>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</si>
  <si>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</si>
  <si>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</si>
  <si>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</si>
  <si>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</si>
  <si>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</si>
  <si>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</si>
  <si>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</si>
  <si>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</si>
  <si>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</si>
  <si>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</si>
  <si>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</si>
  <si>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</si>
  <si>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</si>
  <si>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</si>
  <si>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Debt Forgiveness</t>
  </si>
  <si>
    <t>Other Debt</t>
  </si>
  <si>
    <t>OT</t>
  </si>
  <si>
    <t xml:space="preserve">Current Debts </t>
  </si>
  <si>
    <t>Credit Card</t>
  </si>
  <si>
    <t>Current Savings</t>
  </si>
  <si>
    <t>Checking</t>
  </si>
  <si>
    <t>Chris Income</t>
  </si>
  <si>
    <t>CVS</t>
  </si>
  <si>
    <t>Mortgage</t>
  </si>
  <si>
    <t>Phone</t>
  </si>
  <si>
    <t>Car Insurance</t>
  </si>
  <si>
    <t>Income</t>
  </si>
  <si>
    <t>Expenses</t>
  </si>
  <si>
    <t>Net Income</t>
  </si>
  <si>
    <t>Net Bi-Weekly</t>
  </si>
  <si>
    <t>Bi-Weekly Expenses</t>
  </si>
  <si>
    <t>Chris Monthly Bills</t>
  </si>
  <si>
    <t>Chris Totals</t>
  </si>
  <si>
    <t>Amy Income</t>
  </si>
  <si>
    <t>Amy Monthly Bills</t>
  </si>
  <si>
    <t>Amy Totals</t>
  </si>
  <si>
    <t>Expense 1</t>
  </si>
  <si>
    <t>Expense 2</t>
  </si>
  <si>
    <t>Expense 3</t>
  </si>
  <si>
    <t>Expense 4</t>
  </si>
  <si>
    <t>Expense 5</t>
  </si>
  <si>
    <t>Expense 6</t>
  </si>
  <si>
    <t>Expense 7</t>
  </si>
  <si>
    <t xml:space="preserve">Mortgage Loan Balance </t>
  </si>
  <si>
    <t>Hopeful House Sale Price</t>
  </si>
  <si>
    <t>House Sale Estimates</t>
  </si>
  <si>
    <t>Mortgage Payoff</t>
  </si>
  <si>
    <t>Closing Costs &amp; Taxes</t>
  </si>
  <si>
    <t>Down Payment Savings</t>
  </si>
  <si>
    <t>Honeymoon Funds Savings</t>
  </si>
  <si>
    <t>Credit Card Payoff</t>
  </si>
  <si>
    <t>Estimated Remainder to Spend</t>
  </si>
  <si>
    <t xml:space="preserve">Moving Cost Estimate : </t>
  </si>
  <si>
    <t>Office Roller Cabinet</t>
  </si>
  <si>
    <t>Primary Computer Desk</t>
  </si>
  <si>
    <t>Network Cabinet Box</t>
  </si>
  <si>
    <t>Kitchen Table</t>
  </si>
  <si>
    <t>2 Couches</t>
  </si>
  <si>
    <t>Primary Bed</t>
  </si>
  <si>
    <t xml:space="preserve">Blower </t>
  </si>
  <si>
    <t xml:space="preserve">Weed Eater </t>
  </si>
  <si>
    <t>Guest Room Night Stands</t>
  </si>
  <si>
    <t>Draft Table</t>
  </si>
  <si>
    <t>3 Dressers (1 Long, 2 Tall)</t>
  </si>
  <si>
    <t>TV Stand (w TV and Switch)</t>
  </si>
  <si>
    <t>Black Bookcase</t>
  </si>
  <si>
    <t>Corner Glass Table</t>
  </si>
  <si>
    <t>Primary Bed Stands</t>
  </si>
  <si>
    <t xml:space="preserve">Secondary Computer Desk </t>
  </si>
  <si>
    <t>Amy Bookshelf</t>
  </si>
  <si>
    <t>Wedding Savings</t>
  </si>
  <si>
    <t>Moving Costs</t>
  </si>
  <si>
    <t xml:space="preserve">Wedding Fund </t>
  </si>
  <si>
    <t>Spectrum</t>
  </si>
  <si>
    <t>Utilities</t>
  </si>
  <si>
    <t>Gas / Groceries</t>
  </si>
  <si>
    <t>N/A</t>
  </si>
  <si>
    <t>02/31/2022</t>
  </si>
  <si>
    <t>Magic Cards</t>
  </si>
  <si>
    <t>Name</t>
  </si>
  <si>
    <t>Quantity</t>
  </si>
  <si>
    <t>Pricer Per</t>
  </si>
  <si>
    <t>Price Total</t>
  </si>
  <si>
    <t>Force of Negation</t>
  </si>
  <si>
    <t>Force of Will</t>
  </si>
  <si>
    <t>Snapcaster Mage</t>
  </si>
  <si>
    <t>Misty Rainforest</t>
  </si>
  <si>
    <t>Tundra</t>
  </si>
  <si>
    <t>Cryptic Command</t>
  </si>
  <si>
    <t>Prismatic Ending</t>
  </si>
  <si>
    <t>Supreme Verdict</t>
  </si>
  <si>
    <t>Archmage's Charm</t>
  </si>
  <si>
    <t>Blossoming Calm</t>
  </si>
  <si>
    <t>Sanctifier en-Vec</t>
  </si>
  <si>
    <t>Thoughtsieze</t>
  </si>
  <si>
    <t xml:space="preserve">Lawn Mower </t>
  </si>
  <si>
    <t xml:space="preserve">Give Away / Trash Items : </t>
  </si>
  <si>
    <t>Board Game Collection</t>
  </si>
  <si>
    <t xml:space="preserve">Possible Extra Sale Cash </t>
  </si>
  <si>
    <t>Amy CC Debt</t>
  </si>
  <si>
    <t>Remainder for Teeth</t>
  </si>
  <si>
    <t>iPad &amp; iMac Combo</t>
  </si>
  <si>
    <t>Moving Timeline</t>
  </si>
  <si>
    <t xml:space="preserve">Day </t>
  </si>
  <si>
    <t>Activity</t>
  </si>
  <si>
    <t>Movers Pickup</t>
  </si>
  <si>
    <t xml:space="preserve">Pickup Keys, Test Spectrum with Router. Bring over car full of items movers wont take. ($2100 due this day). </t>
  </si>
  <si>
    <t xml:space="preserve">Chris starts new job, any packing unfinished needs to be finalized before the 12th this week. </t>
  </si>
  <si>
    <t xml:space="preserve">Movers dropoff with Amy at apartment. That bed to curb for pickup plus counter chairs. Chris drives over w/ final items. House is empty of belongings by here. </t>
  </si>
  <si>
    <t>FPL stays until house is finalized / closed for. Other services stopped however.</t>
  </si>
  <si>
    <t>Move Complete! By this point hopefully house closing signed for. Funds transferred. Services for house end on the 16th (ComcastWater, etc.)</t>
  </si>
  <si>
    <t>Duke Hooks up Electric, Have Spectrum up by this date too. Final DC Work date. Party at moms house.</t>
  </si>
  <si>
    <t>Joe &amp; Rich clean yard. Remove side house items. Take Blower, Mower, Weed-Eater. Take Red Couch</t>
  </si>
  <si>
    <t xml:space="preserve">House goes on Sale! @ $180,000 , Call &amp; Start Spectrum </t>
  </si>
  <si>
    <t>Office Furniture &amp; Equipment</t>
  </si>
  <si>
    <t>Guest Bed &amp; Counter Seats (Curb Pickup Final Day)</t>
  </si>
  <si>
    <t>Red Couch (Rich &amp; Joe take these 4 items away)</t>
  </si>
  <si>
    <t>Porch Chair &amp; Gloomhaven Map (Take to Dump Thursday)</t>
  </si>
  <si>
    <t xml:space="preserve">Furniture Moving to Apartment : </t>
  </si>
  <si>
    <t xml:space="preserve">Wire Art Desk + Shelf </t>
  </si>
  <si>
    <t>Mini-Fridge</t>
  </si>
  <si>
    <t xml:space="preserve">Guest Room TV </t>
  </si>
  <si>
    <t>Gaming Table (Tony Pickup)</t>
  </si>
  <si>
    <t>Projector / Screen , Black Chairs (Take to mom Wedensday)</t>
  </si>
  <si>
    <t xml:space="preserve">Cathy cleans inside, Dump Trip w/ Map &amp; Final Chair </t>
  </si>
  <si>
    <t xml:space="preserve">Tony Get Table </t>
  </si>
  <si>
    <t>Take black metal chairs &amp; projector screen to moms. Finish initial inside clean up ahead of Cathy.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</si>
</sst>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4" fontId="14" fillId="0" borderId="0" applyFont="0" applyFill="0" applyBorder="0" applyAlignment="0" applyProtection="0"/>
    <xf numFmtId="0" fontId="15" fillId="0" borderId="11" applyNumberFormat="0" applyFill="0" applyAlignment="0" applyProtection="0"/>
    <xf numFmtId="0" fontId="14" fillId="7" borderId="12" applyNumberFormat="0" applyFont="0" applyAlignment="0" applyProtection="0"/>
  </cellStyleXfs>
  <cellXfs count="46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6" fontId="0" fillId="0" borderId="0" xfId="0" applyNumberFormat="1"/>
    <xf numFmtId="44" fontId="0" fillId="0" borderId="0" xfId="5" applyFont="1"/>
    <xf numFmtId="6" fontId="0" fillId="0" borderId="0" xfId="5" applyNumberFormat="1" applyFont="1"/>
    <xf numFmtId="6" fontId="3" fillId="0" borderId="0" xfId="0" applyNumberFormat="1" applyFont="1"/>
    <xf numFmtId="6" fontId="16" fillId="0" borderId="0" xfId="0" applyNumberFormat="1" applyFont="1"/>
    <xf numFmtId="0" fontId="15" fillId="0" borderId="11" xfId="6"/>
    <xf numFmtId="0" fontId="3" fillId="0" borderId="0" xfId="0" applyFont="1"/>
    <xf numFmtId="8" fontId="0" fillId="0" borderId="0" xfId="0" applyNumberFormat="1"/>
    <xf numFmtId="0" fontId="19" fillId="5" borderId="6" xfId="2" applyFont="1" applyFill="1" applyBorder="1"/>
    <xf numFmtId="16" fontId="20" fillId="7" borderId="12" xfId="7" applyNumberFormat="1" applyFont="1"/>
    <xf numFmtId="0" fontId="20" fillId="7" borderId="12" xfId="7" applyFont="1"/>
    <xf numFmtId="0" fontId="20" fillId="7" borderId="0" xfId="7" applyFont="1" applyBorder="1"/>
    <xf numFmtId="0" fontId="18" fillId="0" borderId="0" xfId="2" applyFont="1" applyBorder="1" applyAlignment="1">
      <alignment horizontal="center" vertical="center"/>
    </xf>
    <xf numFmtId="0" fontId="18" fillId="0" borderId="1" xfId="2" applyFont="1" applyAlignment="1">
      <alignment horizontal="center" vertical="center"/>
    </xf>
    <xf numFmtId="0" fontId="17" fillId="0" borderId="11" xfId="6" applyFont="1" applyAlignment="1">
      <alignment horizontal="center"/>
    </xf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6" fontId="8" fillId="0" borderId="0" xfId="0" applyNumberFormat="1" applyFont="1" applyAlignment="1">
      <alignment horizontal="center"/>
    </xf>
  </cellXfs>
  <cellStyles count="8">
    <cellStyle name="60% - Accent1" xfId="3" builtinId="32"/>
    <cellStyle name="60% - Accent3" xfId="4" builtinId="40"/>
    <cellStyle name="Currency" xfId="5" builtinId="4"/>
    <cellStyle name="Heading 1" xfId="2" builtinId="16"/>
    <cellStyle name="Heading 2" xfId="6" builtinId="17"/>
    <cellStyle name="Normal" xfId="0" builtinId="0"/>
    <cellStyle name="Note" xfId="7" builtinId="10"/>
    <cellStyle name="Title" xfId="1" builtinId="1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19" headerRowBorderDxfId="18" tableBorderDxfId="17" totalsRowBorderDxfId="16" headerRowCellStyle="Heading 1">
  <autoFilter ref="D28:F35" xr:uid="{00000000-0009-0000-0100-000001000000}"/>
  <tableColumns count="3">
    <tableColumn id="4" xr3:uid="{00000000-0010-0000-0000-000004000000}" name="EstDate" totalsRowLabel="Total" dataDxfId="15" totalsRowDxfId="14" dataCellStyle="60% - Accent1"/>
    <tableColumn id="1" xr3:uid="{00000000-0010-0000-0000-000001000000}" name="Expense" dataDxfId="13" totalsRowDxfId="12" dataCellStyle="60% - Accent1"/>
    <tableColumn id="2" xr3:uid="{00000000-0010-0000-0000-000002000000}" name="Estimated Cost" totalsRowFunction="sum" dataDxfId="11" totalsRowDxfId="10" dataCellStyle="60% - Accent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161D7B-8D08-4089-8C3D-39D960E38790}" name="Table323423" displayName="Table323423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A15154F7-2DD9-4AEB-90F1-B058CEA2AF0F}" name="EstDate" totalsRowLabel="Total" dataDxfId="5" totalsRowDxfId="4" dataCellStyle="60% - Accent1"/>
    <tableColumn id="1" xr3:uid="{57C274D6-8845-4B3A-A9C7-0E55BCB91049}" name="Expense" dataDxfId="3" totalsRowDxfId="2" dataCellStyle="60% - Accent1"/>
    <tableColumn id="2" xr3:uid="{9F475459-1A87-4FDD-A65F-E47E7919F285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05D1-59ED-4982-95A6-940373E4426C}">
  <sheetPr>
    <pageSetUpPr fitToPage="1"/>
  </sheetPr>
  <dimension ref="C1:D30"/>
  <sheetViews>
    <sheetView showGridLines="0" workbookViewId="0">
      <selection activeCell="D19" sqref="D19"/>
    </sheetView>
  </sheetViews>
  <sheetFormatPr defaultRowHeight="15" x14ac:dyDescent="0.25"/>
  <cols>
    <col min="1" max="2" width="1.42578125" customWidth="1"/>
    <col min="3" max="3" width="10.140625" bestFit="1" customWidth="1"/>
    <col min="4" max="4" width="205.28515625" bestFit="1" customWidth="1"/>
  </cols>
  <sheetData>
    <row r="1" spans="3:4" ht="7.5" customHeight="1" x14ac:dyDescent="0.25"/>
    <row r="2" spans="3:4" ht="7.5" customHeight="1" x14ac:dyDescent="0.25"/>
    <row r="3" spans="3:4" ht="15.75" customHeight="1" x14ac:dyDescent="0.25">
      <c r="C3" s="34" t="s">
        <v>107</v>
      </c>
      <c r="D3" s="34"/>
    </row>
    <row r="4" spans="3:4" ht="16.5" customHeight="1" thickBot="1" x14ac:dyDescent="0.3">
      <c r="C4" s="35"/>
      <c r="D4" s="35"/>
    </row>
    <row r="5" spans="3:4" ht="15.75" thickTop="1" x14ac:dyDescent="0.25"/>
    <row r="6" spans="3:4" ht="21" x14ac:dyDescent="0.35">
      <c r="C6" s="30" t="s">
        <v>108</v>
      </c>
      <c r="D6" s="30" t="s">
        <v>109</v>
      </c>
    </row>
    <row r="7" spans="3:4" ht="21" x14ac:dyDescent="0.35">
      <c r="C7" s="31">
        <v>44404</v>
      </c>
      <c r="D7" s="32" t="s">
        <v>130</v>
      </c>
    </row>
    <row r="8" spans="3:4" ht="21" x14ac:dyDescent="0.35">
      <c r="C8" s="32"/>
      <c r="D8" s="32"/>
    </row>
    <row r="9" spans="3:4" ht="21" x14ac:dyDescent="0.35">
      <c r="C9" s="31">
        <v>44405</v>
      </c>
      <c r="D9" s="33" t="s">
        <v>131</v>
      </c>
    </row>
    <row r="10" spans="3:4" ht="21" x14ac:dyDescent="0.35">
      <c r="C10" s="31"/>
      <c r="D10" s="33"/>
    </row>
    <row r="11" spans="3:4" ht="21" x14ac:dyDescent="0.35">
      <c r="C11" s="31">
        <v>44406</v>
      </c>
      <c r="D11" s="32" t="s">
        <v>129</v>
      </c>
    </row>
    <row r="12" spans="3:4" ht="21" x14ac:dyDescent="0.35">
      <c r="C12" s="31"/>
      <c r="D12" s="32"/>
    </row>
    <row r="13" spans="3:4" ht="21" x14ac:dyDescent="0.35">
      <c r="C13" s="31">
        <v>44407</v>
      </c>
      <c r="D13" s="32" t="s">
        <v>117</v>
      </c>
    </row>
    <row r="14" spans="3:4" ht="21" x14ac:dyDescent="0.35">
      <c r="C14" s="31"/>
      <c r="D14" s="32"/>
    </row>
    <row r="15" spans="3:4" ht="21" x14ac:dyDescent="0.35">
      <c r="C15" s="31">
        <v>44409</v>
      </c>
      <c r="D15" s="32" t="s">
        <v>118</v>
      </c>
    </row>
    <row r="16" spans="3:4" ht="21" x14ac:dyDescent="0.35">
      <c r="C16" s="31"/>
      <c r="D16" s="32"/>
    </row>
    <row r="17" spans="3:4" ht="21" x14ac:dyDescent="0.35">
      <c r="C17" s="31">
        <v>44414</v>
      </c>
      <c r="D17" s="32" t="s">
        <v>116</v>
      </c>
    </row>
    <row r="18" spans="3:4" ht="21" x14ac:dyDescent="0.35">
      <c r="C18" s="31"/>
      <c r="D18" s="32"/>
    </row>
    <row r="19" spans="3:4" ht="21" x14ac:dyDescent="0.35">
      <c r="C19" s="31">
        <v>44416</v>
      </c>
      <c r="D19" s="32" t="s">
        <v>111</v>
      </c>
    </row>
    <row r="20" spans="3:4" ht="21" x14ac:dyDescent="0.35">
      <c r="C20" s="31"/>
      <c r="D20" s="32"/>
    </row>
    <row r="21" spans="3:4" ht="21" x14ac:dyDescent="0.35">
      <c r="C21" s="31">
        <v>44417</v>
      </c>
      <c r="D21" s="32" t="s">
        <v>112</v>
      </c>
    </row>
    <row r="22" spans="3:4" ht="21" x14ac:dyDescent="0.35">
      <c r="C22" s="32"/>
      <c r="D22" s="32"/>
    </row>
    <row r="23" spans="3:4" ht="21" x14ac:dyDescent="0.35">
      <c r="C23" s="31">
        <v>44420</v>
      </c>
      <c r="D23" s="32" t="s">
        <v>110</v>
      </c>
    </row>
    <row r="24" spans="3:4" ht="21" x14ac:dyDescent="0.35">
      <c r="C24" s="32"/>
      <c r="D24" s="32"/>
    </row>
    <row r="25" spans="3:4" ht="21" x14ac:dyDescent="0.35">
      <c r="C25" s="31">
        <v>44421</v>
      </c>
      <c r="D25" s="32" t="s">
        <v>113</v>
      </c>
    </row>
    <row r="26" spans="3:4" ht="21" x14ac:dyDescent="0.35">
      <c r="C26" s="32"/>
      <c r="D26" s="32"/>
    </row>
    <row r="27" spans="3:4" ht="21" x14ac:dyDescent="0.35">
      <c r="C27" s="31">
        <v>44422</v>
      </c>
      <c r="D27" s="32" t="s">
        <v>115</v>
      </c>
    </row>
    <row r="28" spans="3:4" ht="21" x14ac:dyDescent="0.35">
      <c r="C28" s="32"/>
      <c r="D28" s="32"/>
    </row>
    <row r="29" spans="3:4" ht="21" x14ac:dyDescent="0.35">
      <c r="C29" s="32"/>
      <c r="D29" s="32" t="s">
        <v>114</v>
      </c>
    </row>
    <row r="30" spans="3:4" ht="21" x14ac:dyDescent="0.35">
      <c r="C30" s="32"/>
      <c r="D30" s="32"/>
    </row>
  </sheetData>
  <mergeCells count="1">
    <mergeCell ref="C3:D4"/>
  </mergeCells>
  <pageMargins left="0.7" right="0.7" top="0.75" bottom="0.75" header="0.3" footer="0.3"/>
  <pageSetup scale="4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47CF-6AC8-4C4D-A41E-CA1810B484A4}">
  <dimension ref="C1:I37"/>
  <sheetViews>
    <sheetView tabSelected="1" workbookViewId="0">
      <selection activeCell="J18" sqref="J18"/>
    </sheetView>
  </sheetViews>
  <sheetFormatPr defaultRowHeight="15" x14ac:dyDescent="0.25"/>
  <cols>
    <col min="1" max="2" width="2.140625" customWidth="1"/>
    <col min="3" max="3" width="41.28515625" bestFit="1" customWidth="1"/>
    <col min="4" max="4" width="10.28515625" bestFit="1" customWidth="1"/>
    <col min="5" max="7" width="1.42578125" customWidth="1"/>
    <col min="8" max="8" width="53.140625" bestFit="1" customWidth="1"/>
  </cols>
  <sheetData>
    <row r="1" spans="3:9" ht="11.25" customHeight="1" x14ac:dyDescent="0.25"/>
    <row r="2" spans="3:9" ht="21.75" thickBot="1" x14ac:dyDescent="0.4">
      <c r="C2" s="36" t="s">
        <v>50</v>
      </c>
      <c r="D2" s="36"/>
      <c r="H2" s="27" t="s">
        <v>53</v>
      </c>
      <c r="I2" s="26">
        <v>15000</v>
      </c>
    </row>
    <row r="3" spans="3:9" ht="18.75" thickTop="1" thickBot="1" x14ac:dyDescent="0.35">
      <c r="C3" s="27" t="s">
        <v>49</v>
      </c>
      <c r="D3" s="26">
        <v>180000</v>
      </c>
      <c r="H3" s="27" t="s">
        <v>54</v>
      </c>
      <c r="I3" s="26">
        <v>15000</v>
      </c>
    </row>
    <row r="4" spans="3:9" ht="18.75" thickTop="1" thickBot="1" x14ac:dyDescent="0.35">
      <c r="C4" s="27" t="s">
        <v>51</v>
      </c>
      <c r="D4" s="26">
        <v>120000</v>
      </c>
      <c r="H4" s="27"/>
      <c r="I4" s="26"/>
    </row>
    <row r="5" spans="3:9" ht="18.75" thickTop="1" thickBot="1" x14ac:dyDescent="0.35">
      <c r="C5" s="27" t="s">
        <v>52</v>
      </c>
      <c r="D5" s="26">
        <v>20000</v>
      </c>
    </row>
    <row r="6" spans="3:9" ht="18.75" thickTop="1" thickBot="1" x14ac:dyDescent="0.35">
      <c r="C6" s="27" t="s">
        <v>53</v>
      </c>
      <c r="D6" s="26">
        <v>15000</v>
      </c>
      <c r="H6" s="27" t="s">
        <v>123</v>
      </c>
    </row>
    <row r="7" spans="3:9" ht="18.75" thickTop="1" thickBot="1" x14ac:dyDescent="0.35">
      <c r="C7" s="27" t="s">
        <v>83</v>
      </c>
      <c r="D7" s="26">
        <v>2100</v>
      </c>
      <c r="H7" s="28" t="s">
        <v>59</v>
      </c>
    </row>
    <row r="8" spans="3:9" ht="18.75" thickTop="1" thickBot="1" x14ac:dyDescent="0.35">
      <c r="C8" s="27" t="s">
        <v>54</v>
      </c>
      <c r="D8" s="26">
        <v>15000</v>
      </c>
      <c r="H8" s="28" t="s">
        <v>73</v>
      </c>
    </row>
    <row r="9" spans="3:9" ht="18.75" thickTop="1" thickBot="1" x14ac:dyDescent="0.35">
      <c r="C9" s="27" t="s">
        <v>55</v>
      </c>
      <c r="D9" s="26">
        <v>5000</v>
      </c>
      <c r="H9" s="28" t="s">
        <v>60</v>
      </c>
    </row>
    <row r="10" spans="3:9" ht="18.75" thickTop="1" thickBot="1" x14ac:dyDescent="0.35">
      <c r="C10" s="27" t="s">
        <v>57</v>
      </c>
      <c r="D10" s="25">
        <v>2900</v>
      </c>
      <c r="H10" s="28" t="s">
        <v>58</v>
      </c>
    </row>
    <row r="11" spans="3:9" ht="15.75" thickTop="1" x14ac:dyDescent="0.25">
      <c r="D11" s="25">
        <f>SUM(D4:D10)</f>
        <v>180000</v>
      </c>
      <c r="H11" s="28" t="s">
        <v>124</v>
      </c>
    </row>
    <row r="12" spans="3:9" x14ac:dyDescent="0.25">
      <c r="H12" s="28" t="s">
        <v>125</v>
      </c>
    </row>
    <row r="13" spans="3:9" x14ac:dyDescent="0.25">
      <c r="H13" s="28" t="s">
        <v>63</v>
      </c>
    </row>
    <row r="14" spans="3:9" ht="18" thickBot="1" x14ac:dyDescent="0.35">
      <c r="C14" s="27" t="s">
        <v>56</v>
      </c>
      <c r="D14" s="25">
        <f>D3-D11</f>
        <v>0</v>
      </c>
      <c r="H14" s="28" t="s">
        <v>72</v>
      </c>
    </row>
    <row r="15" spans="3:9" ht="15.75" thickTop="1" x14ac:dyDescent="0.25">
      <c r="H15" s="28" t="s">
        <v>68</v>
      </c>
    </row>
    <row r="16" spans="3:9" ht="18" thickBot="1" x14ac:dyDescent="0.35">
      <c r="C16" s="27" t="s">
        <v>103</v>
      </c>
      <c r="D16" s="26">
        <v>27000</v>
      </c>
      <c r="H16" s="28" t="s">
        <v>62</v>
      </c>
    </row>
    <row r="17" spans="3:8" ht="18.75" thickTop="1" thickBot="1" x14ac:dyDescent="0.35">
      <c r="C17" s="27" t="s">
        <v>106</v>
      </c>
      <c r="D17" s="26">
        <v>3000</v>
      </c>
      <c r="H17" s="28" t="s">
        <v>71</v>
      </c>
    </row>
    <row r="18" spans="3:8" ht="18.75" thickTop="1" thickBot="1" x14ac:dyDescent="0.35">
      <c r="C18" s="27" t="s">
        <v>119</v>
      </c>
      <c r="D18" s="26">
        <v>4000</v>
      </c>
      <c r="H18" s="28" t="s">
        <v>61</v>
      </c>
    </row>
    <row r="19" spans="3:8" ht="18.75" thickTop="1" thickBot="1" x14ac:dyDescent="0.35">
      <c r="C19" s="27" t="s">
        <v>104</v>
      </c>
      <c r="D19" s="26">
        <v>5000</v>
      </c>
      <c r="H19" s="28" t="s">
        <v>66</v>
      </c>
    </row>
    <row r="20" spans="3:8" ht="18.75" thickTop="1" thickBot="1" x14ac:dyDescent="0.35">
      <c r="C20" s="27" t="s">
        <v>105</v>
      </c>
      <c r="D20" s="26">
        <f>SUM(D16-(D17+D18+D19))</f>
        <v>15000</v>
      </c>
      <c r="H20" s="28" t="s">
        <v>126</v>
      </c>
    </row>
    <row r="21" spans="3:8" ht="15.75" thickTop="1" x14ac:dyDescent="0.25">
      <c r="H21" s="28" t="s">
        <v>70</v>
      </c>
    </row>
    <row r="22" spans="3:8" x14ac:dyDescent="0.25">
      <c r="H22" s="28" t="s">
        <v>74</v>
      </c>
    </row>
    <row r="23" spans="3:8" x14ac:dyDescent="0.25">
      <c r="H23" s="28" t="s">
        <v>69</v>
      </c>
    </row>
    <row r="24" spans="3:8" x14ac:dyDescent="0.25">
      <c r="H24" s="28" t="s">
        <v>67</v>
      </c>
    </row>
    <row r="25" spans="3:8" x14ac:dyDescent="0.25">
      <c r="H25" s="28" t="s">
        <v>102</v>
      </c>
    </row>
    <row r="27" spans="3:8" ht="18" thickBot="1" x14ac:dyDescent="0.35">
      <c r="H27" s="27" t="s">
        <v>101</v>
      </c>
    </row>
    <row r="28" spans="3:8" ht="15.75" thickTop="1" x14ac:dyDescent="0.25">
      <c r="H28" s="28" t="s">
        <v>127</v>
      </c>
    </row>
    <row r="29" spans="3:8" x14ac:dyDescent="0.25">
      <c r="H29" s="28" t="s">
        <v>128</v>
      </c>
    </row>
    <row r="30" spans="3:8" x14ac:dyDescent="0.25">
      <c r="H30" s="28" t="s">
        <v>122</v>
      </c>
    </row>
    <row r="32" spans="3:8" x14ac:dyDescent="0.25">
      <c r="H32" s="28" t="s">
        <v>64</v>
      </c>
    </row>
    <row r="33" spans="8:8" x14ac:dyDescent="0.25">
      <c r="H33" s="28" t="s">
        <v>65</v>
      </c>
    </row>
    <row r="34" spans="8:8" x14ac:dyDescent="0.25">
      <c r="H34" s="28" t="s">
        <v>100</v>
      </c>
    </row>
    <row r="35" spans="8:8" x14ac:dyDescent="0.25">
      <c r="H35" s="28" t="s">
        <v>121</v>
      </c>
    </row>
    <row r="37" spans="8:8" x14ac:dyDescent="0.25">
      <c r="H37" s="28" t="s">
        <v>120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zoomScale="85" zoomScaleNormal="85" workbookViewId="0">
      <selection activeCell="E6" sqref="E6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3.710937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7" t="s">
        <v>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3:14" ht="15" customHeight="1" x14ac:dyDescent="0.25"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4</v>
      </c>
      <c r="H5" s="5" t="s">
        <v>5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1300</v>
      </c>
      <c r="E6" s="2" t="s">
        <v>10</v>
      </c>
      <c r="F6" s="7">
        <v>5000</v>
      </c>
      <c r="G6" s="7">
        <v>3500</v>
      </c>
      <c r="H6" s="6">
        <v>0</v>
      </c>
      <c r="I6" s="8">
        <v>0</v>
      </c>
      <c r="J6" s="8">
        <v>0</v>
      </c>
      <c r="K6" s="8">
        <v>5000</v>
      </c>
      <c r="L6" s="2" t="s">
        <v>76</v>
      </c>
      <c r="M6" s="4">
        <f>D6+H6-I6-J6-K6</f>
        <v>-3700</v>
      </c>
      <c r="N6" s="3">
        <v>0</v>
      </c>
    </row>
    <row r="7" spans="3:14" ht="15.75" x14ac:dyDescent="0.25">
      <c r="C7" s="1">
        <v>44423</v>
      </c>
      <c r="D7" s="18">
        <v>40600</v>
      </c>
      <c r="E7" s="2" t="s">
        <v>10</v>
      </c>
      <c r="F7" s="7">
        <f>F6-I7</f>
        <v>0</v>
      </c>
      <c r="G7" s="7">
        <f t="shared" ref="G7:G19" si="0">G6-J7</f>
        <v>3500</v>
      </c>
      <c r="H7" s="6">
        <v>0</v>
      </c>
      <c r="I7" s="8">
        <v>5000</v>
      </c>
      <c r="J7" s="8">
        <v>0</v>
      </c>
      <c r="K7" s="8">
        <v>15000</v>
      </c>
      <c r="L7" s="2" t="s">
        <v>75</v>
      </c>
      <c r="M7" s="19">
        <f>D7+H7-I7-J7-K7+M6</f>
        <v>16900</v>
      </c>
      <c r="N7" s="20">
        <f>M7-F7-G7</f>
        <v>13400</v>
      </c>
    </row>
    <row r="8" spans="3:14" ht="15.75" x14ac:dyDescent="0.25">
      <c r="C8" s="1">
        <v>44439</v>
      </c>
      <c r="D8" s="18">
        <v>300</v>
      </c>
      <c r="E8" s="2" t="s">
        <v>10</v>
      </c>
      <c r="F8" s="7">
        <f t="shared" ref="F8:F19" si="1">F7-I8</f>
        <v>0</v>
      </c>
      <c r="G8" s="7">
        <f t="shared" si="0"/>
        <v>3500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17200</v>
      </c>
      <c r="N8" s="20">
        <f t="shared" ref="N8:N19" si="2">M8-F8-G8</f>
        <v>13700</v>
      </c>
    </row>
    <row r="9" spans="3:14" ht="15.75" x14ac:dyDescent="0.25">
      <c r="C9" s="1">
        <v>44454</v>
      </c>
      <c r="D9" s="18">
        <v>300</v>
      </c>
      <c r="E9" s="2" t="s">
        <v>10</v>
      </c>
      <c r="F9" s="7">
        <f t="shared" si="1"/>
        <v>0</v>
      </c>
      <c r="G9" s="7">
        <f t="shared" si="0"/>
        <v>3500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19" si="3">D9+H9-I9-J9-K9+M8</f>
        <v>17500</v>
      </c>
      <c r="N9" s="20">
        <f t="shared" si="2"/>
        <v>14000</v>
      </c>
    </row>
    <row r="10" spans="3:14" ht="15.75" x14ac:dyDescent="0.25">
      <c r="C10" s="1">
        <v>44469</v>
      </c>
      <c r="D10" s="18">
        <v>300</v>
      </c>
      <c r="E10" s="2" t="s">
        <v>10</v>
      </c>
      <c r="F10" s="7">
        <f t="shared" si="1"/>
        <v>0</v>
      </c>
      <c r="G10" s="7">
        <f t="shared" si="0"/>
        <v>3500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17800</v>
      </c>
      <c r="N10" s="20">
        <f t="shared" si="2"/>
        <v>14300</v>
      </c>
    </row>
    <row r="11" spans="3:14" ht="15.75" x14ac:dyDescent="0.25">
      <c r="C11" s="1">
        <v>44484</v>
      </c>
      <c r="D11" s="18">
        <v>300</v>
      </c>
      <c r="E11" s="2" t="s">
        <v>18</v>
      </c>
      <c r="F11" s="7">
        <f t="shared" si="1"/>
        <v>0</v>
      </c>
      <c r="G11" s="7">
        <f t="shared" si="0"/>
        <v>3500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18100</v>
      </c>
      <c r="N11" s="20">
        <f t="shared" si="2"/>
        <v>14600</v>
      </c>
    </row>
    <row r="12" spans="3:14" ht="15.75" x14ac:dyDescent="0.25">
      <c r="C12" s="1">
        <v>44500</v>
      </c>
      <c r="D12" s="18">
        <v>3800</v>
      </c>
      <c r="E12" s="2" t="s">
        <v>19</v>
      </c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3500</v>
      </c>
      <c r="K12" s="8"/>
      <c r="L12" s="2"/>
      <c r="M12" s="19">
        <f t="shared" si="3"/>
        <v>18400</v>
      </c>
      <c r="N12" s="20">
        <f t="shared" si="2"/>
        <v>18400</v>
      </c>
    </row>
    <row r="13" spans="3:14" ht="15.75" x14ac:dyDescent="0.25">
      <c r="C13" s="1">
        <v>44515</v>
      </c>
      <c r="D13" s="18">
        <v>300</v>
      </c>
      <c r="E13" s="2" t="s">
        <v>10</v>
      </c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18700</v>
      </c>
      <c r="N13" s="20">
        <f t="shared" si="2"/>
        <v>18700</v>
      </c>
    </row>
    <row r="14" spans="3:14" ht="15.75" x14ac:dyDescent="0.25">
      <c r="C14" s="1">
        <v>44530</v>
      </c>
      <c r="D14" s="18">
        <v>300</v>
      </c>
      <c r="E14" s="2" t="s">
        <v>10</v>
      </c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19000</v>
      </c>
      <c r="N14" s="20">
        <f t="shared" si="2"/>
        <v>19000</v>
      </c>
    </row>
    <row r="15" spans="3:14" ht="15.75" x14ac:dyDescent="0.25">
      <c r="C15" s="1">
        <v>44545</v>
      </c>
      <c r="D15" s="18">
        <v>300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19300</v>
      </c>
      <c r="N15" s="20">
        <f t="shared" si="2"/>
        <v>19300</v>
      </c>
    </row>
    <row r="16" spans="3:14" ht="15.75" x14ac:dyDescent="0.25">
      <c r="C16" s="1">
        <v>44561</v>
      </c>
      <c r="D16" s="18">
        <v>300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19600</v>
      </c>
      <c r="N16" s="20">
        <f t="shared" si="2"/>
        <v>19600</v>
      </c>
    </row>
    <row r="17" spans="3:14" ht="15.75" x14ac:dyDescent="0.25">
      <c r="C17" s="1">
        <v>44576</v>
      </c>
      <c r="D17" s="18">
        <v>300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19900</v>
      </c>
      <c r="N17" s="20">
        <f t="shared" si="2"/>
        <v>19900</v>
      </c>
    </row>
    <row r="18" spans="3:14" ht="15.75" x14ac:dyDescent="0.25">
      <c r="C18" s="1">
        <v>44592</v>
      </c>
      <c r="D18" s="18">
        <v>300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20200</v>
      </c>
      <c r="N18" s="20">
        <f t="shared" si="2"/>
        <v>20200</v>
      </c>
    </row>
    <row r="19" spans="3:14" ht="15.75" x14ac:dyDescent="0.25">
      <c r="C19" s="1">
        <v>44607</v>
      </c>
      <c r="D19" s="18">
        <v>300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20500</v>
      </c>
      <c r="N19" s="20">
        <f t="shared" si="2"/>
        <v>20500</v>
      </c>
    </row>
    <row r="20" spans="3:14" ht="15.75" x14ac:dyDescent="0.25">
      <c r="C20" s="1" t="s">
        <v>82</v>
      </c>
      <c r="D20" s="18">
        <v>300</v>
      </c>
      <c r="E20" s="2"/>
      <c r="F20" s="7">
        <f t="shared" ref="F20" si="4">F19-I20</f>
        <v>0</v>
      </c>
      <c r="G20" s="7">
        <f t="shared" ref="G20" si="5">G19-J20</f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ref="M20" si="6">D20+H20-I20-J20-K20+M19</f>
        <v>20800</v>
      </c>
      <c r="N20" s="20">
        <f t="shared" ref="N20" si="7">M20-F20-G20</f>
        <v>20800</v>
      </c>
    </row>
    <row r="21" spans="3:14" ht="15.75" x14ac:dyDescent="0.25">
      <c r="C21" s="1">
        <v>44635</v>
      </c>
      <c r="D21" s="18">
        <v>3900</v>
      </c>
      <c r="E21" s="2"/>
      <c r="F21" s="7">
        <f t="shared" ref="F21:F25" si="8">F20-I21</f>
        <v>0</v>
      </c>
      <c r="G21" s="7">
        <f t="shared" ref="G21:G25" si="9">G20-J21</f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ref="M21:M25" si="10">D21+H21-I21-J21-K21+M20</f>
        <v>24700</v>
      </c>
      <c r="N21" s="20">
        <f t="shared" ref="N21:N25" si="11">M21-F21-G21</f>
        <v>24700</v>
      </c>
    </row>
    <row r="22" spans="3:14" ht="15.75" x14ac:dyDescent="0.25">
      <c r="C22" s="1">
        <v>44651</v>
      </c>
      <c r="D22" s="18">
        <v>300</v>
      </c>
      <c r="E22" s="2"/>
      <c r="F22" s="7">
        <f t="shared" si="8"/>
        <v>0</v>
      </c>
      <c r="G22" s="7">
        <f t="shared" si="9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10"/>
        <v>25000</v>
      </c>
      <c r="N22" s="20">
        <f t="shared" si="11"/>
        <v>25000</v>
      </c>
    </row>
    <row r="23" spans="3:14" ht="15.75" x14ac:dyDescent="0.25">
      <c r="C23" s="1">
        <v>44666</v>
      </c>
      <c r="D23" s="18">
        <v>300</v>
      </c>
      <c r="E23" s="2"/>
      <c r="F23" s="7">
        <f t="shared" si="8"/>
        <v>0</v>
      </c>
      <c r="G23" s="7">
        <f t="shared" si="9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10"/>
        <v>25300</v>
      </c>
      <c r="N23" s="20">
        <f t="shared" si="11"/>
        <v>25300</v>
      </c>
    </row>
    <row r="24" spans="3:14" ht="15.75" x14ac:dyDescent="0.25">
      <c r="C24" s="1">
        <v>44681</v>
      </c>
      <c r="D24" s="18">
        <v>300</v>
      </c>
      <c r="E24" s="2"/>
      <c r="F24" s="7">
        <f t="shared" si="8"/>
        <v>0</v>
      </c>
      <c r="G24" s="7">
        <f t="shared" si="9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10"/>
        <v>25600</v>
      </c>
      <c r="N24" s="20">
        <f t="shared" si="11"/>
        <v>25600</v>
      </c>
    </row>
    <row r="25" spans="3:14" ht="15.75" x14ac:dyDescent="0.25">
      <c r="C25" s="1"/>
      <c r="D25" s="6"/>
      <c r="E25" s="2"/>
      <c r="F25" s="7">
        <f t="shared" si="8"/>
        <v>0</v>
      </c>
      <c r="G25" s="7">
        <f t="shared" si="9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10"/>
        <v>25600</v>
      </c>
      <c r="N25" s="20">
        <f t="shared" si="11"/>
        <v>25600</v>
      </c>
    </row>
    <row r="27" spans="3:14" ht="19.5" x14ac:dyDescent="0.3">
      <c r="D27" s="43" t="s">
        <v>14</v>
      </c>
      <c r="E27" s="43"/>
      <c r="F27" s="43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ht="15.75" x14ac:dyDescent="0.25">
      <c r="D32" s="10"/>
      <c r="E32" s="11"/>
      <c r="F32" s="12"/>
      <c r="K32" s="8">
        <v>15000</v>
      </c>
      <c r="L32" s="2" t="s">
        <v>77</v>
      </c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2CD6-754C-4E49-9CCD-B96F73C0F03C}">
  <dimension ref="B3:S15"/>
  <sheetViews>
    <sheetView workbookViewId="0">
      <selection activeCell="N15" sqref="N15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9" max="9" width="13.7109375" bestFit="1" customWidth="1"/>
    <col min="10" max="10" width="3.140625" customWidth="1"/>
    <col min="11" max="11" width="14.4257812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9" ht="18.75" x14ac:dyDescent="0.3">
      <c r="B3" s="44" t="s">
        <v>22</v>
      </c>
      <c r="C3" s="44"/>
      <c r="E3" s="44" t="s">
        <v>24</v>
      </c>
      <c r="F3" s="44"/>
      <c r="H3" s="44" t="s">
        <v>26</v>
      </c>
      <c r="I3" s="44"/>
      <c r="K3" s="44" t="s">
        <v>36</v>
      </c>
      <c r="L3" s="44"/>
      <c r="N3" s="44" t="s">
        <v>37</v>
      </c>
      <c r="O3" s="44"/>
    </row>
    <row r="5" spans="2:19" x14ac:dyDescent="0.25">
      <c r="B5" t="s">
        <v>23</v>
      </c>
      <c r="C5" s="22">
        <v>5000</v>
      </c>
      <c r="E5" t="s">
        <v>25</v>
      </c>
      <c r="F5" s="22">
        <v>0</v>
      </c>
      <c r="H5" t="s">
        <v>27</v>
      </c>
      <c r="I5" s="23">
        <v>3850</v>
      </c>
      <c r="K5" t="s">
        <v>28</v>
      </c>
      <c r="L5" s="22">
        <v>1800</v>
      </c>
      <c r="N5" t="s">
        <v>31</v>
      </c>
      <c r="O5" s="23">
        <f>I5</f>
        <v>3850</v>
      </c>
    </row>
    <row r="6" spans="2:19" x14ac:dyDescent="0.25">
      <c r="C6" s="22"/>
      <c r="K6" t="s">
        <v>79</v>
      </c>
      <c r="L6" s="22">
        <v>200</v>
      </c>
      <c r="N6" t="s">
        <v>32</v>
      </c>
      <c r="O6" s="24">
        <f>L12</f>
        <v>3390</v>
      </c>
    </row>
    <row r="7" spans="2:19" x14ac:dyDescent="0.25">
      <c r="K7" t="s">
        <v>78</v>
      </c>
      <c r="L7" s="22">
        <v>90</v>
      </c>
      <c r="N7" t="s">
        <v>33</v>
      </c>
      <c r="O7" s="23">
        <f>SUM(O5-O6)</f>
        <v>460</v>
      </c>
    </row>
    <row r="8" spans="2:19" x14ac:dyDescent="0.25">
      <c r="K8" t="s">
        <v>29</v>
      </c>
      <c r="L8" s="22">
        <v>90</v>
      </c>
      <c r="N8" t="s">
        <v>34</v>
      </c>
      <c r="O8" s="23">
        <f>SUM(O7/2)</f>
        <v>230</v>
      </c>
    </row>
    <row r="9" spans="2:19" x14ac:dyDescent="0.25">
      <c r="K9" t="s">
        <v>30</v>
      </c>
      <c r="L9" s="22">
        <v>110</v>
      </c>
      <c r="N9" t="s">
        <v>35</v>
      </c>
      <c r="O9" s="22">
        <f>SUM(O6/2)</f>
        <v>1695</v>
      </c>
    </row>
    <row r="10" spans="2:19" x14ac:dyDescent="0.25">
      <c r="K10" t="s">
        <v>2</v>
      </c>
      <c r="L10" s="22">
        <v>600</v>
      </c>
    </row>
    <row r="11" spans="2:19" x14ac:dyDescent="0.25">
      <c r="K11" t="s">
        <v>80</v>
      </c>
      <c r="L11" s="22">
        <v>500</v>
      </c>
    </row>
    <row r="12" spans="2:19" x14ac:dyDescent="0.25">
      <c r="L12" s="22">
        <f>SUM(L5:L11)</f>
        <v>3390</v>
      </c>
    </row>
    <row r="14" spans="2:19" ht="18.75" x14ac:dyDescent="0.3">
      <c r="Q14" s="44" t="s">
        <v>48</v>
      </c>
      <c r="R14" s="44"/>
      <c r="S14" s="44"/>
    </row>
    <row r="15" spans="2:19" ht="18.75" x14ac:dyDescent="0.3">
      <c r="Q15" s="45">
        <v>120000</v>
      </c>
      <c r="R15" s="45"/>
      <c r="S15" s="45"/>
    </row>
  </sheetData>
  <mergeCells count="7">
    <mergeCell ref="N3:O3"/>
    <mergeCell ref="Q14:S14"/>
    <mergeCell ref="Q15:S15"/>
    <mergeCell ref="B3:C3"/>
    <mergeCell ref="E3:F3"/>
    <mergeCell ref="H3:I3"/>
    <mergeCell ref="K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4EBF-98CA-422A-BA9E-89CFBE31CB4A}">
  <dimension ref="C3:F16"/>
  <sheetViews>
    <sheetView workbookViewId="0">
      <selection activeCell="K27" sqref="K27"/>
    </sheetView>
  </sheetViews>
  <sheetFormatPr defaultRowHeight="15" x14ac:dyDescent="0.25"/>
  <cols>
    <col min="2" max="3" width="11.85546875" bestFit="1" customWidth="1"/>
    <col min="4" max="4" width="19.5703125" bestFit="1" customWidth="1"/>
    <col min="5" max="5" width="12.85546875" bestFit="1" customWidth="1"/>
    <col min="6" max="6" width="14.140625" bestFit="1" customWidth="1"/>
  </cols>
  <sheetData>
    <row r="3" spans="3:6" ht="19.5" x14ac:dyDescent="0.3">
      <c r="C3" s="5" t="s">
        <v>85</v>
      </c>
      <c r="D3" s="5" t="s">
        <v>84</v>
      </c>
      <c r="E3" s="5" t="s">
        <v>86</v>
      </c>
      <c r="F3" s="5" t="s">
        <v>87</v>
      </c>
    </row>
    <row r="4" spans="3:6" ht="15.75" x14ac:dyDescent="0.25">
      <c r="C4" s="2">
        <v>4</v>
      </c>
      <c r="D4" s="18" t="s">
        <v>88</v>
      </c>
      <c r="E4" s="18">
        <v>100</v>
      </c>
      <c r="F4" s="19">
        <f>C4*E4</f>
        <v>400</v>
      </c>
    </row>
    <row r="5" spans="3:6" ht="15.75" x14ac:dyDescent="0.25">
      <c r="C5" s="2">
        <v>4</v>
      </c>
      <c r="D5" s="18" t="s">
        <v>89</v>
      </c>
      <c r="E5" s="18">
        <v>115</v>
      </c>
      <c r="F5" s="19">
        <f t="shared" ref="F5:F15" si="0">C5*E5</f>
        <v>460</v>
      </c>
    </row>
    <row r="6" spans="3:6" ht="15.75" x14ac:dyDescent="0.25">
      <c r="C6" s="2">
        <v>4</v>
      </c>
      <c r="D6" s="18" t="s">
        <v>90</v>
      </c>
      <c r="E6" s="18">
        <v>75</v>
      </c>
      <c r="F6" s="19">
        <f t="shared" si="0"/>
        <v>300</v>
      </c>
    </row>
    <row r="7" spans="3:6" ht="15.75" x14ac:dyDescent="0.25">
      <c r="C7" s="2">
        <v>4</v>
      </c>
      <c r="D7" s="18" t="s">
        <v>91</v>
      </c>
      <c r="E7" s="18">
        <v>42</v>
      </c>
      <c r="F7" s="19">
        <f t="shared" si="0"/>
        <v>168</v>
      </c>
    </row>
    <row r="8" spans="3:6" ht="15.75" x14ac:dyDescent="0.25">
      <c r="C8" s="2">
        <v>1</v>
      </c>
      <c r="D8" s="18" t="s">
        <v>92</v>
      </c>
      <c r="E8" s="18">
        <v>450</v>
      </c>
      <c r="F8" s="19">
        <f t="shared" si="0"/>
        <v>450</v>
      </c>
    </row>
    <row r="9" spans="3:6" ht="15.75" x14ac:dyDescent="0.25">
      <c r="C9" s="2">
        <v>4</v>
      </c>
      <c r="D9" s="18" t="s">
        <v>93</v>
      </c>
      <c r="E9" s="18">
        <v>32</v>
      </c>
      <c r="F9" s="19">
        <f t="shared" si="0"/>
        <v>128</v>
      </c>
    </row>
    <row r="10" spans="3:6" ht="15.75" x14ac:dyDescent="0.25">
      <c r="C10" s="2">
        <v>4</v>
      </c>
      <c r="D10" s="18" t="s">
        <v>96</v>
      </c>
      <c r="E10" s="18">
        <v>18</v>
      </c>
      <c r="F10" s="19">
        <f t="shared" si="0"/>
        <v>72</v>
      </c>
    </row>
    <row r="11" spans="3:6" ht="15.75" x14ac:dyDescent="0.25">
      <c r="C11" s="2">
        <v>4</v>
      </c>
      <c r="D11" s="18" t="s">
        <v>95</v>
      </c>
      <c r="E11" s="18">
        <v>7</v>
      </c>
      <c r="F11" s="19">
        <f t="shared" si="0"/>
        <v>28</v>
      </c>
    </row>
    <row r="12" spans="3:6" ht="15.75" x14ac:dyDescent="0.25">
      <c r="C12" s="2">
        <v>4</v>
      </c>
      <c r="D12" s="18" t="s">
        <v>94</v>
      </c>
      <c r="E12" s="18">
        <v>3</v>
      </c>
      <c r="F12" s="19">
        <f t="shared" si="0"/>
        <v>12</v>
      </c>
    </row>
    <row r="13" spans="3:6" ht="15.75" x14ac:dyDescent="0.25">
      <c r="C13" s="2">
        <v>4</v>
      </c>
      <c r="D13" s="18" t="s">
        <v>97</v>
      </c>
      <c r="E13" s="18">
        <v>0.25</v>
      </c>
      <c r="F13" s="19">
        <f t="shared" si="0"/>
        <v>1</v>
      </c>
    </row>
    <row r="14" spans="3:6" ht="15.75" x14ac:dyDescent="0.25">
      <c r="C14" s="2">
        <v>4</v>
      </c>
      <c r="D14" s="18" t="s">
        <v>98</v>
      </c>
      <c r="E14" s="18">
        <v>2</v>
      </c>
      <c r="F14" s="19">
        <f t="shared" si="0"/>
        <v>8</v>
      </c>
    </row>
    <row r="15" spans="3:6" ht="15.75" x14ac:dyDescent="0.25">
      <c r="C15" s="2">
        <v>4</v>
      </c>
      <c r="D15" s="18" t="s">
        <v>99</v>
      </c>
      <c r="E15" s="18">
        <v>20</v>
      </c>
      <c r="F15" s="19">
        <f t="shared" si="0"/>
        <v>80</v>
      </c>
    </row>
    <row r="16" spans="3:6" x14ac:dyDescent="0.25">
      <c r="F16" s="29">
        <f>SUM(F4:F15)</f>
        <v>2107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07E0-6136-4D0C-A842-F150475BA4E5}">
  <sheetPr>
    <pageSetUpPr fitToPage="1"/>
  </sheetPr>
  <dimension ref="C1:N36"/>
  <sheetViews>
    <sheetView zoomScale="85" zoomScaleNormal="85" workbookViewId="0">
      <selection activeCell="C19" sqref="C19:C22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3.42578125" bestFit="1" customWidth="1"/>
    <col min="5" max="5" width="31.28515625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30.4257812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37" t="s">
        <v>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</row>
    <row r="4" spans="3:14" ht="15" customHeight="1" x14ac:dyDescent="0.25"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2"/>
    </row>
    <row r="5" spans="3:14" ht="19.5" x14ac:dyDescent="0.3">
      <c r="C5" s="5" t="s">
        <v>1</v>
      </c>
      <c r="D5" s="5" t="s">
        <v>2</v>
      </c>
      <c r="E5" s="5" t="s">
        <v>9</v>
      </c>
      <c r="F5" s="5" t="s">
        <v>3</v>
      </c>
      <c r="G5" s="5" t="s">
        <v>20</v>
      </c>
      <c r="H5" s="5" t="s">
        <v>21</v>
      </c>
      <c r="I5" s="5" t="s">
        <v>12</v>
      </c>
      <c r="J5" s="5" t="s">
        <v>13</v>
      </c>
      <c r="K5" s="5" t="s">
        <v>6</v>
      </c>
      <c r="L5" s="5" t="s">
        <v>7</v>
      </c>
      <c r="M5" s="5" t="s">
        <v>8</v>
      </c>
      <c r="N5" s="5" t="s">
        <v>11</v>
      </c>
    </row>
    <row r="6" spans="3:14" ht="15.75" x14ac:dyDescent="0.25">
      <c r="C6" s="1">
        <v>44407</v>
      </c>
      <c r="D6" s="18">
        <v>0</v>
      </c>
      <c r="E6" s="2"/>
      <c r="F6" s="7">
        <v>0</v>
      </c>
      <c r="G6" s="7">
        <v>0</v>
      </c>
      <c r="H6" s="6">
        <v>0</v>
      </c>
      <c r="I6" s="8">
        <v>0</v>
      </c>
      <c r="J6" s="8">
        <v>0</v>
      </c>
      <c r="K6" s="8"/>
      <c r="L6" s="2"/>
      <c r="M6" s="4">
        <f>D6+H6-I6-J6-K6</f>
        <v>0</v>
      </c>
      <c r="N6" s="3">
        <v>0</v>
      </c>
    </row>
    <row r="7" spans="3:14" ht="15.75" x14ac:dyDescent="0.25">
      <c r="C7" s="1">
        <v>44421</v>
      </c>
      <c r="D7" s="18">
        <v>0</v>
      </c>
      <c r="E7" s="2"/>
      <c r="F7" s="7">
        <f>F6-I7</f>
        <v>0</v>
      </c>
      <c r="G7" s="7">
        <f t="shared" ref="G7:G25" si="0">G6-J7</f>
        <v>0</v>
      </c>
      <c r="H7" s="6">
        <v>0</v>
      </c>
      <c r="I7" s="8">
        <v>0</v>
      </c>
      <c r="J7" s="8">
        <v>0</v>
      </c>
      <c r="K7" s="8"/>
      <c r="L7" s="2"/>
      <c r="M7" s="19">
        <f>D7+H7-I7-J7-K7+M6</f>
        <v>0</v>
      </c>
      <c r="N7" s="20">
        <f>M7-F7-G7</f>
        <v>0</v>
      </c>
    </row>
    <row r="8" spans="3:14" ht="15.75" x14ac:dyDescent="0.25">
      <c r="C8" s="1">
        <v>44435</v>
      </c>
      <c r="D8" s="18">
        <v>0</v>
      </c>
      <c r="E8" s="2"/>
      <c r="F8" s="7">
        <f t="shared" ref="F8:F25" si="1">F7-I8</f>
        <v>0</v>
      </c>
      <c r="G8" s="7">
        <f t="shared" si="0"/>
        <v>0</v>
      </c>
      <c r="H8" s="6">
        <v>0</v>
      </c>
      <c r="I8" s="8">
        <v>0</v>
      </c>
      <c r="J8" s="8">
        <v>0</v>
      </c>
      <c r="K8" s="8">
        <v>0</v>
      </c>
      <c r="L8" s="2"/>
      <c r="M8" s="19">
        <f>D8+H8-I8-J8-K8+M7</f>
        <v>0</v>
      </c>
      <c r="N8" s="20">
        <f t="shared" ref="N8:N25" si="2">M8-F8-G8</f>
        <v>0</v>
      </c>
    </row>
    <row r="9" spans="3:14" ht="15.75" x14ac:dyDescent="0.25">
      <c r="C9" s="1">
        <v>44449</v>
      </c>
      <c r="D9" s="18">
        <v>0</v>
      </c>
      <c r="E9" s="2"/>
      <c r="F9" s="7">
        <f t="shared" si="1"/>
        <v>0</v>
      </c>
      <c r="G9" s="7">
        <f t="shared" si="0"/>
        <v>0</v>
      </c>
      <c r="H9" s="6">
        <v>0</v>
      </c>
      <c r="I9" s="8">
        <v>0</v>
      </c>
      <c r="J9" s="8">
        <v>0</v>
      </c>
      <c r="K9" s="8">
        <v>0</v>
      </c>
      <c r="L9" s="2"/>
      <c r="M9" s="19">
        <f t="shared" ref="M9:M25" si="3">D9+H9-I9-J9-K9+M8</f>
        <v>0</v>
      </c>
      <c r="N9" s="20">
        <f t="shared" si="2"/>
        <v>0</v>
      </c>
    </row>
    <row r="10" spans="3:14" ht="15.75" x14ac:dyDescent="0.25">
      <c r="C10" s="1">
        <v>44463</v>
      </c>
      <c r="D10" s="18">
        <v>0</v>
      </c>
      <c r="E10" s="2"/>
      <c r="F10" s="7">
        <f t="shared" si="1"/>
        <v>0</v>
      </c>
      <c r="G10" s="7">
        <f t="shared" si="0"/>
        <v>0</v>
      </c>
      <c r="H10" s="6">
        <v>0</v>
      </c>
      <c r="I10" s="8">
        <v>0</v>
      </c>
      <c r="J10" s="8">
        <v>0</v>
      </c>
      <c r="K10" s="8">
        <v>0</v>
      </c>
      <c r="L10" s="2"/>
      <c r="M10" s="19">
        <f t="shared" si="3"/>
        <v>0</v>
      </c>
      <c r="N10" s="20">
        <f t="shared" si="2"/>
        <v>0</v>
      </c>
    </row>
    <row r="11" spans="3:14" ht="15.75" x14ac:dyDescent="0.25">
      <c r="C11" s="1">
        <v>44477</v>
      </c>
      <c r="D11" s="18">
        <v>0</v>
      </c>
      <c r="E11" s="2"/>
      <c r="F11" s="7">
        <f t="shared" si="1"/>
        <v>0</v>
      </c>
      <c r="G11" s="7">
        <f t="shared" si="0"/>
        <v>0</v>
      </c>
      <c r="H11" s="6">
        <v>0</v>
      </c>
      <c r="I11" s="8">
        <v>0</v>
      </c>
      <c r="J11" s="8">
        <v>0</v>
      </c>
      <c r="K11" s="8">
        <v>0</v>
      </c>
      <c r="L11" s="2"/>
      <c r="M11" s="19">
        <f t="shared" si="3"/>
        <v>0</v>
      </c>
      <c r="N11" s="20">
        <f t="shared" si="2"/>
        <v>0</v>
      </c>
    </row>
    <row r="12" spans="3:14" ht="15.75" x14ac:dyDescent="0.25">
      <c r="C12" s="1">
        <v>44491</v>
      </c>
      <c r="D12" s="18">
        <v>0</v>
      </c>
      <c r="E12" s="2"/>
      <c r="F12" s="7">
        <f t="shared" si="1"/>
        <v>0</v>
      </c>
      <c r="G12" s="7">
        <f t="shared" si="0"/>
        <v>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0</v>
      </c>
      <c r="N12" s="20">
        <f t="shared" si="2"/>
        <v>0</v>
      </c>
    </row>
    <row r="13" spans="3:14" ht="15.75" x14ac:dyDescent="0.25">
      <c r="C13" s="1">
        <v>44505</v>
      </c>
      <c r="D13" s="18">
        <v>0</v>
      </c>
      <c r="E13" s="2"/>
      <c r="F13" s="7">
        <f t="shared" si="1"/>
        <v>0</v>
      </c>
      <c r="G13" s="7">
        <f t="shared" si="0"/>
        <v>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0</v>
      </c>
      <c r="N13" s="20">
        <f t="shared" si="2"/>
        <v>0</v>
      </c>
    </row>
    <row r="14" spans="3:14" ht="15.75" x14ac:dyDescent="0.25">
      <c r="C14" s="1">
        <v>44519</v>
      </c>
      <c r="D14" s="18">
        <v>0</v>
      </c>
      <c r="E14" s="2"/>
      <c r="F14" s="7">
        <f t="shared" si="1"/>
        <v>0</v>
      </c>
      <c r="G14" s="7">
        <f t="shared" si="0"/>
        <v>0</v>
      </c>
      <c r="H14" s="6">
        <v>0</v>
      </c>
      <c r="I14" s="8">
        <v>0</v>
      </c>
      <c r="J14" s="8">
        <v>0</v>
      </c>
      <c r="K14" s="8"/>
      <c r="L14" s="2"/>
      <c r="M14" s="19">
        <f t="shared" si="3"/>
        <v>0</v>
      </c>
      <c r="N14" s="20">
        <f t="shared" si="2"/>
        <v>0</v>
      </c>
    </row>
    <row r="15" spans="3:14" ht="15.75" x14ac:dyDescent="0.25">
      <c r="C15" s="1"/>
      <c r="D15" s="18">
        <v>0</v>
      </c>
      <c r="E15" s="2"/>
      <c r="F15" s="7">
        <f t="shared" si="1"/>
        <v>0</v>
      </c>
      <c r="G15" s="7">
        <f t="shared" si="0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0</v>
      </c>
      <c r="N15" s="20">
        <f t="shared" si="2"/>
        <v>0</v>
      </c>
    </row>
    <row r="16" spans="3:14" ht="15.75" x14ac:dyDescent="0.25">
      <c r="C16" s="1"/>
      <c r="D16" s="18">
        <v>0</v>
      </c>
      <c r="E16" s="2"/>
      <c r="F16" s="7">
        <f t="shared" si="1"/>
        <v>0</v>
      </c>
      <c r="G16" s="7">
        <f t="shared" si="0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0</v>
      </c>
      <c r="N16" s="20">
        <f t="shared" si="2"/>
        <v>0</v>
      </c>
    </row>
    <row r="17" spans="3:14" ht="15.75" x14ac:dyDescent="0.25">
      <c r="C17" s="1"/>
      <c r="D17" s="18">
        <v>0</v>
      </c>
      <c r="E17" s="2"/>
      <c r="F17" s="7">
        <f t="shared" si="1"/>
        <v>0</v>
      </c>
      <c r="G17" s="7">
        <f t="shared" si="0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0</v>
      </c>
      <c r="N17" s="20">
        <f t="shared" si="2"/>
        <v>0</v>
      </c>
    </row>
    <row r="18" spans="3:14" ht="15.75" x14ac:dyDescent="0.25">
      <c r="C18" s="1"/>
      <c r="D18" s="18">
        <v>0</v>
      </c>
      <c r="E18" s="2"/>
      <c r="F18" s="7">
        <f t="shared" si="1"/>
        <v>0</v>
      </c>
      <c r="G18" s="7">
        <f t="shared" si="0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0</v>
      </c>
      <c r="N18" s="20">
        <f t="shared" si="2"/>
        <v>0</v>
      </c>
    </row>
    <row r="19" spans="3:14" ht="15.75" x14ac:dyDescent="0.25">
      <c r="C19" s="1"/>
      <c r="D19" s="18">
        <v>0</v>
      </c>
      <c r="E19" s="2"/>
      <c r="F19" s="7">
        <f t="shared" si="1"/>
        <v>0</v>
      </c>
      <c r="G19" s="7">
        <f t="shared" si="0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0</v>
      </c>
      <c r="N19" s="20">
        <f t="shared" si="2"/>
        <v>0</v>
      </c>
    </row>
    <row r="20" spans="3:14" ht="15.75" x14ac:dyDescent="0.25">
      <c r="C20" s="1"/>
      <c r="D20" s="18">
        <v>0</v>
      </c>
      <c r="E20" s="2"/>
      <c r="F20" s="7">
        <f t="shared" si="1"/>
        <v>0</v>
      </c>
      <c r="G20" s="7">
        <f t="shared" si="0"/>
        <v>0</v>
      </c>
      <c r="H20" s="6">
        <v>0</v>
      </c>
      <c r="I20" s="8">
        <v>0</v>
      </c>
      <c r="J20" s="8">
        <v>0</v>
      </c>
      <c r="K20" s="8"/>
      <c r="L20" s="2"/>
      <c r="M20" s="19">
        <f t="shared" si="3"/>
        <v>0</v>
      </c>
      <c r="N20" s="20">
        <f t="shared" si="2"/>
        <v>0</v>
      </c>
    </row>
    <row r="21" spans="3:14" ht="15.75" x14ac:dyDescent="0.25">
      <c r="C21" s="1"/>
      <c r="D21" s="18">
        <v>0</v>
      </c>
      <c r="E21" s="2"/>
      <c r="F21" s="7">
        <f t="shared" si="1"/>
        <v>0</v>
      </c>
      <c r="G21" s="7">
        <f t="shared" si="0"/>
        <v>0</v>
      </c>
      <c r="H21" s="6">
        <v>0</v>
      </c>
      <c r="I21" s="8">
        <v>0</v>
      </c>
      <c r="J21" s="8">
        <v>0</v>
      </c>
      <c r="K21" s="8"/>
      <c r="L21" s="2"/>
      <c r="M21" s="19">
        <f t="shared" si="3"/>
        <v>0</v>
      </c>
      <c r="N21" s="20">
        <f t="shared" si="2"/>
        <v>0</v>
      </c>
    </row>
    <row r="22" spans="3:14" ht="15.75" x14ac:dyDescent="0.25">
      <c r="C22" s="1"/>
      <c r="D22" s="18">
        <v>0</v>
      </c>
      <c r="E22" s="2"/>
      <c r="F22" s="7">
        <f t="shared" si="1"/>
        <v>0</v>
      </c>
      <c r="G22" s="7">
        <f t="shared" si="0"/>
        <v>0</v>
      </c>
      <c r="H22" s="6">
        <v>0</v>
      </c>
      <c r="I22" s="8">
        <v>0</v>
      </c>
      <c r="J22" s="8">
        <v>0</v>
      </c>
      <c r="K22" s="8"/>
      <c r="L22" s="2"/>
      <c r="M22" s="19">
        <f t="shared" si="3"/>
        <v>0</v>
      </c>
      <c r="N22" s="20">
        <f t="shared" si="2"/>
        <v>0</v>
      </c>
    </row>
    <row r="23" spans="3:14" ht="15.75" x14ac:dyDescent="0.25">
      <c r="C23" s="1"/>
      <c r="D23" s="18">
        <v>0</v>
      </c>
      <c r="E23" s="2"/>
      <c r="F23" s="7">
        <f t="shared" si="1"/>
        <v>0</v>
      </c>
      <c r="G23" s="7">
        <f t="shared" si="0"/>
        <v>0</v>
      </c>
      <c r="H23" s="6">
        <v>0</v>
      </c>
      <c r="I23" s="8">
        <v>0</v>
      </c>
      <c r="J23" s="8">
        <v>0</v>
      </c>
      <c r="K23" s="8"/>
      <c r="L23" s="2"/>
      <c r="M23" s="19">
        <f t="shared" si="3"/>
        <v>0</v>
      </c>
      <c r="N23" s="20">
        <f t="shared" si="2"/>
        <v>0</v>
      </c>
    </row>
    <row r="24" spans="3:14" ht="15.75" x14ac:dyDescent="0.25">
      <c r="C24" s="1"/>
      <c r="D24" s="18">
        <v>0</v>
      </c>
      <c r="E24" s="2"/>
      <c r="F24" s="7">
        <f t="shared" si="1"/>
        <v>0</v>
      </c>
      <c r="G24" s="7">
        <f t="shared" si="0"/>
        <v>0</v>
      </c>
      <c r="H24" s="6">
        <v>0</v>
      </c>
      <c r="I24" s="8">
        <v>0</v>
      </c>
      <c r="J24" s="8">
        <v>0</v>
      </c>
      <c r="K24" s="8"/>
      <c r="L24" s="2"/>
      <c r="M24" s="19">
        <f t="shared" si="3"/>
        <v>0</v>
      </c>
      <c r="N24" s="20">
        <f t="shared" si="2"/>
        <v>0</v>
      </c>
    </row>
    <row r="25" spans="3:14" ht="15.75" x14ac:dyDescent="0.25">
      <c r="C25" s="1"/>
      <c r="D25" s="6"/>
      <c r="E25" s="2"/>
      <c r="F25" s="7">
        <f t="shared" si="1"/>
        <v>0</v>
      </c>
      <c r="G25" s="7">
        <f t="shared" si="0"/>
        <v>0</v>
      </c>
      <c r="H25" s="6">
        <v>0</v>
      </c>
      <c r="I25" s="8">
        <v>0</v>
      </c>
      <c r="J25" s="8">
        <v>0</v>
      </c>
      <c r="K25" s="8"/>
      <c r="L25" s="2"/>
      <c r="M25" s="19">
        <f t="shared" si="3"/>
        <v>0</v>
      </c>
      <c r="N25" s="20">
        <f t="shared" si="2"/>
        <v>0</v>
      </c>
    </row>
    <row r="27" spans="3:14" ht="19.5" x14ac:dyDescent="0.3">
      <c r="D27" s="43" t="s">
        <v>14</v>
      </c>
      <c r="E27" s="43"/>
      <c r="F27" s="43"/>
    </row>
    <row r="28" spans="3:14" ht="18.75" x14ac:dyDescent="0.3">
      <c r="D28" s="9" t="s">
        <v>17</v>
      </c>
      <c r="E28" s="9" t="s">
        <v>6</v>
      </c>
      <c r="F28" s="9" t="s">
        <v>15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16</v>
      </c>
      <c r="E36" s="16"/>
      <c r="F36" s="17">
        <f>SUBTOTAL(109,Table323423[Estimated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D54-5D3D-411D-8D4D-CF2AE3CCF34E}">
  <dimension ref="B3:O12"/>
  <sheetViews>
    <sheetView workbookViewId="0">
      <selection activeCell="O21" sqref="O21"/>
    </sheetView>
  </sheetViews>
  <sheetFormatPr defaultRowHeight="15" x14ac:dyDescent="0.25"/>
  <cols>
    <col min="2" max="2" width="12.85546875" bestFit="1" customWidth="1"/>
    <col min="4" max="4" width="3.140625" customWidth="1"/>
    <col min="7" max="7" width="3.140625" customWidth="1"/>
    <col min="8" max="8" width="15" bestFit="1" customWidth="1"/>
    <col min="9" max="9" width="13.7109375" bestFit="1" customWidth="1"/>
    <col min="10" max="10" width="3.140625" customWidth="1"/>
    <col min="11" max="11" width="12.85546875" bestFit="1" customWidth="1"/>
    <col min="12" max="12" width="12.140625" customWidth="1"/>
    <col min="13" max="13" width="3.140625" customWidth="1"/>
    <col min="14" max="14" width="19.140625" bestFit="1" customWidth="1"/>
    <col min="15" max="15" width="10.5703125" bestFit="1" customWidth="1"/>
  </cols>
  <sheetData>
    <row r="3" spans="2:15" ht="18.75" x14ac:dyDescent="0.3">
      <c r="B3" s="44" t="s">
        <v>22</v>
      </c>
      <c r="C3" s="44"/>
      <c r="E3" s="44" t="s">
        <v>24</v>
      </c>
      <c r="F3" s="44"/>
      <c r="H3" s="44" t="s">
        <v>38</v>
      </c>
      <c r="I3" s="44"/>
      <c r="K3" s="44" t="s">
        <v>39</v>
      </c>
      <c r="L3" s="44"/>
      <c r="N3" s="44" t="s">
        <v>40</v>
      </c>
      <c r="O3" s="44"/>
    </row>
    <row r="5" spans="2:15" x14ac:dyDescent="0.25">
      <c r="B5" t="s">
        <v>23</v>
      </c>
      <c r="C5" s="22">
        <v>0</v>
      </c>
      <c r="E5" t="s">
        <v>25</v>
      </c>
      <c r="F5" s="22">
        <v>0</v>
      </c>
      <c r="H5" t="s">
        <v>81</v>
      </c>
      <c r="I5" s="24">
        <v>0</v>
      </c>
      <c r="K5" t="s">
        <v>41</v>
      </c>
      <c r="L5" s="22">
        <v>0</v>
      </c>
      <c r="N5" t="s">
        <v>31</v>
      </c>
      <c r="O5" s="24">
        <f>I5</f>
        <v>0</v>
      </c>
    </row>
    <row r="6" spans="2:15" x14ac:dyDescent="0.25">
      <c r="C6" s="22"/>
      <c r="K6" t="s">
        <v>42</v>
      </c>
      <c r="L6" s="22">
        <v>0</v>
      </c>
      <c r="N6" t="s">
        <v>32</v>
      </c>
      <c r="O6" s="24">
        <f>L12</f>
        <v>0</v>
      </c>
    </row>
    <row r="7" spans="2:15" x14ac:dyDescent="0.25">
      <c r="K7" t="s">
        <v>43</v>
      </c>
      <c r="L7" s="22">
        <v>0</v>
      </c>
      <c r="N7" t="s">
        <v>33</v>
      </c>
      <c r="O7" s="23">
        <f>SUM(O5-O6)</f>
        <v>0</v>
      </c>
    </row>
    <row r="8" spans="2:15" x14ac:dyDescent="0.25">
      <c r="K8" t="s">
        <v>44</v>
      </c>
      <c r="L8" s="22">
        <v>0</v>
      </c>
      <c r="N8" t="s">
        <v>35</v>
      </c>
      <c r="O8" s="23">
        <f>SUM(O6/2)</f>
        <v>0</v>
      </c>
    </row>
    <row r="9" spans="2:15" x14ac:dyDescent="0.25">
      <c r="K9" t="s">
        <v>45</v>
      </c>
      <c r="L9" s="22">
        <v>0</v>
      </c>
      <c r="N9" t="s">
        <v>34</v>
      </c>
      <c r="O9" s="22">
        <f>SUM(O5/2)</f>
        <v>0</v>
      </c>
    </row>
    <row r="10" spans="2:15" x14ac:dyDescent="0.25">
      <c r="K10" t="s">
        <v>46</v>
      </c>
      <c r="L10" s="22">
        <v>0</v>
      </c>
    </row>
    <row r="11" spans="2:15" x14ac:dyDescent="0.25">
      <c r="K11" t="s">
        <v>47</v>
      </c>
      <c r="L11" s="22">
        <v>0</v>
      </c>
    </row>
    <row r="12" spans="2:15" x14ac:dyDescent="0.25">
      <c r="L12" s="22">
        <f>SUM(L5:L11)</f>
        <v>0</v>
      </c>
    </row>
  </sheetData>
  <mergeCells count="5">
    <mergeCell ref="B3:C3"/>
    <mergeCell ref="E3:F3"/>
    <mergeCell ref="H3:I3"/>
    <mergeCell ref="K3:L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MovingTimeline</vt:lpstr>
      <vt:lpstr>HouseSaleDetails</vt:lpstr>
      <vt:lpstr>ChrisDebtSheet</vt:lpstr>
      <vt:lpstr>ChrisFinances</vt:lpstr>
      <vt:lpstr>CardsToBuy</vt:lpstr>
      <vt:lpstr>AmyDebtSheet</vt:lpstr>
      <vt:lpstr>AmyFinances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Olson, Christopher M</cp:lastModifiedBy>
  <cp:lastPrinted>2021-07-21T21:37:57Z</cp:lastPrinted>
  <dcterms:created xsi:type="dcterms:W3CDTF">2019-11-25T10:36:55Z</dcterms:created>
  <dcterms:modified xsi:type="dcterms:W3CDTF">2021-07-27T18:47:30Z</dcterms:modified>
</cp:coreProperties>
</file>