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CodeBase\Documents\"/>
    </mc:Choice>
  </mc:AlternateContent>
  <xr:revisionPtr revIDLastSave="0" documentId="13_ncr:1_{16A89919-39E3-4CA2-9A79-2D9B21B83374}" xr6:coauthVersionLast="46" xr6:coauthVersionMax="47" xr10:uidLastSave="{00000000-0000-0000-0000-000000000000}"/>
  <bookViews>
    <workbookView xWindow="-120" yWindow="-120" windowWidth="29040" windowHeight="15840" tabRatio="748" xr2:uid="{A1294762-A08D-4520-BAFF-EE0B8EF3DC4E}"/>
  </bookViews>
  <sheets>
    <sheet name="AgendaToDo" sheetId="8" r:id="rId1"/>
    <sheet name="TierLocationOrganization" sheetId="1" r:id="rId2"/>
    <sheet name="DiagramLayout" sheetId="2" r:id="rId3"/>
    <sheet name="GrasslandRegionalProduction" sheetId="6" r:id="rId4"/>
    <sheet name="GrasslandTrainHubStations" sheetId="9" r:id="rId5"/>
    <sheet name="MinerOutputValue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6" l="1"/>
  <c r="N8" i="6"/>
  <c r="M8" i="6"/>
  <c r="M7" i="6"/>
  <c r="O7" i="6" s="1"/>
  <c r="Q7" i="6" s="1"/>
  <c r="P7" i="6"/>
  <c r="L8" i="6"/>
  <c r="K8" i="6"/>
  <c r="K7" i="6"/>
  <c r="E71" i="6"/>
  <c r="E70" i="6"/>
  <c r="E66" i="6"/>
  <c r="E65" i="6"/>
  <c r="E64" i="6"/>
  <c r="E63" i="6"/>
  <c r="E62" i="6"/>
  <c r="E61" i="6"/>
  <c r="E60" i="6"/>
  <c r="E59" i="6"/>
  <c r="E58" i="6"/>
  <c r="E57" i="6"/>
  <c r="E56" i="6"/>
  <c r="E55" i="6"/>
  <c r="E67" i="6" s="1"/>
  <c r="F9" i="6" s="1"/>
  <c r="E54" i="6"/>
  <c r="E50" i="6"/>
  <c r="E49" i="6"/>
  <c r="E48" i="6"/>
  <c r="E47" i="6"/>
  <c r="E26" i="6"/>
  <c r="E44" i="6" s="1"/>
  <c r="D9" i="6" s="1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25" i="6"/>
  <c r="E72" i="6" l="1"/>
  <c r="G9" i="6" s="1"/>
  <c r="E51" i="6"/>
  <c r="E9" i="6" s="1"/>
  <c r="D11" i="6"/>
  <c r="E11" i="6"/>
  <c r="F17" i="6" s="1"/>
  <c r="G10" i="6"/>
  <c r="E18" i="6" s="1"/>
  <c r="F10" i="6"/>
  <c r="E16" i="6" s="1"/>
  <c r="L7" i="6" s="1"/>
  <c r="E10" i="6"/>
  <c r="E17" i="6" s="1"/>
  <c r="D10" i="6"/>
  <c r="E19" i="6" s="1"/>
  <c r="E20" i="6" s="1"/>
  <c r="D17" i="6"/>
  <c r="D16" i="6"/>
  <c r="D18" i="6"/>
  <c r="F11" i="6"/>
  <c r="F16" i="6" s="1"/>
  <c r="G11" i="6"/>
  <c r="F18" i="6" s="1"/>
  <c r="F19" i="6" l="1"/>
  <c r="F20" i="6" s="1"/>
  <c r="D19" i="6"/>
  <c r="D20" i="6" s="1"/>
</calcChain>
</file>

<file path=xl/sharedStrings.xml><?xml version="1.0" encoding="utf-8"?>
<sst xmlns="http://schemas.openxmlformats.org/spreadsheetml/2006/main" count="429" uniqueCount="238">
  <si>
    <t>Raw Materials</t>
  </si>
  <si>
    <t>Basic Materials (Tier 3)</t>
  </si>
  <si>
    <t>Transport (Train) to Tier 2 processing centers</t>
  </si>
  <si>
    <t>Intermediate Materials Processing (Tier 2)</t>
  </si>
  <si>
    <t>Transport (Train) to Central Tier 1 Center</t>
  </si>
  <si>
    <t>Advanced Materials Processing (Tier 1)</t>
  </si>
  <si>
    <t>Iron Ore</t>
  </si>
  <si>
    <t>--&gt;</t>
  </si>
  <si>
    <t>Steel Beams</t>
  </si>
  <si>
    <t>Copper Ore</t>
  </si>
  <si>
    <t>Caterium Ingots</t>
  </si>
  <si>
    <t>Steel Pipe</t>
  </si>
  <si>
    <t>Coal</t>
  </si>
  <si>
    <t>Limestone</t>
  </si>
  <si>
    <t>Cable</t>
  </si>
  <si>
    <t>Crude Oil</t>
  </si>
  <si>
    <t>Water</t>
  </si>
  <si>
    <t>Plastic</t>
  </si>
  <si>
    <t>Motors</t>
  </si>
  <si>
    <t>Raw Quartz</t>
  </si>
  <si>
    <t>Rubber</t>
  </si>
  <si>
    <t>Caterium Ore</t>
  </si>
  <si>
    <t>Concrete</t>
  </si>
  <si>
    <t>Sulfur</t>
  </si>
  <si>
    <t>Silica</t>
  </si>
  <si>
    <r>
      <t>*</t>
    </r>
    <r>
      <rPr>
        <b/>
        <i/>
        <sz val="11"/>
        <color rgb="FF1A1A1B"/>
        <rFont val="Inherit"/>
      </rPr>
      <t>Compacted Coal</t>
    </r>
    <r>
      <rPr>
        <sz val="11"/>
        <color rgb="FF1A1A1B"/>
        <rFont val="Noto Sans"/>
        <family val="2"/>
      </rPr>
      <t> </t>
    </r>
    <r>
      <rPr>
        <i/>
        <sz val="11"/>
        <color rgb="FF1A1A1B"/>
        <rFont val="Inherit"/>
      </rPr>
      <t>(only for turbofuel)</t>
    </r>
  </si>
  <si>
    <t>Copper Sheets</t>
  </si>
  <si>
    <t>Stators</t>
  </si>
  <si>
    <t>Crystal Oscillators</t>
  </si>
  <si>
    <t>Alclad Aluminum Sheets</t>
  </si>
  <si>
    <t>Iron</t>
  </si>
  <si>
    <t>Copper</t>
  </si>
  <si>
    <t>Steel Ingots (Solid Steel Ingots)</t>
  </si>
  <si>
    <t>^^^^, 100% to Steel</t>
  </si>
  <si>
    <t>Copper Ingots (Copper Alloy)</t>
  </si>
  <si>
    <t>Wire (Fused w / Caterium)</t>
  </si>
  <si>
    <t>Reinforced Iron Plate (Stitched Iron plate</t>
  </si>
  <si>
    <t>Encased Industrial Beams (Encased Industrial Pipes)</t>
  </si>
  <si>
    <t>Heavy Modular Frame (Heavy Encased Frame)</t>
  </si>
  <si>
    <t>Screws (Iron Leftover)</t>
  </si>
  <si>
    <t>Rods (Iron Leftover)</t>
  </si>
  <si>
    <t>Iron Plate (Iron Leftover)</t>
  </si>
  <si>
    <t>Circuit Boards (Silicon Circuit Boards)</t>
  </si>
  <si>
    <t>Rotors (Steel Rotors)</t>
  </si>
  <si>
    <t>Modular Frame (Steeled Frame)</t>
  </si>
  <si>
    <t>Sulfuric Acid</t>
  </si>
  <si>
    <t>Battery</t>
  </si>
  <si>
    <t>Aluminum Scrap(Electrode Aluminum Scrap)</t>
  </si>
  <si>
    <t>Heavy Oil - &gt;Petroleum Coke</t>
  </si>
  <si>
    <t>Pure Aluminum Ingot</t>
  </si>
  <si>
    <t>Empty Fluid Tank</t>
  </si>
  <si>
    <t>Aluminum Casing</t>
  </si>
  <si>
    <t>Heat Sink(Heat Exchanger)</t>
  </si>
  <si>
    <t>Computer(Caterium Computer</t>
  </si>
  <si>
    <t>Super Computer(Super-State Computer)</t>
  </si>
  <si>
    <t>Electro Control Rod (Electromagnetic Control Rod)</t>
  </si>
  <si>
    <t>Radio Control Unit ( Radio Connection Unit)</t>
  </si>
  <si>
    <t>High-Speed Connector (Silicon High-Speed Connector)</t>
  </si>
  <si>
    <t>Turbo Motor(Turbo Pressure Motor)</t>
  </si>
  <si>
    <t>2. Copper : Iron at 2:1 for Copper Ingots</t>
  </si>
  <si>
    <t xml:space="preserve">1. All Coal goes to Steel, 1:1 with Iron </t>
  </si>
  <si>
    <t>3. Remaining Iron goes to Rods, Screws, Plates</t>
  </si>
  <si>
    <t>4. All Limestone = Concrete. Goes to Beams and Frames</t>
  </si>
  <si>
    <t xml:space="preserve">5. Caterium Ore to Fused Wire, Quickwire </t>
  </si>
  <si>
    <t>Multiplier</t>
  </si>
  <si>
    <t>Mk</t>
  </si>
  <si>
    <t>Miner Mk Multiplier</t>
  </si>
  <si>
    <t>Shards</t>
  </si>
  <si>
    <t>Shard Multiplier</t>
  </si>
  <si>
    <t>Pure</t>
  </si>
  <si>
    <t>Normal</t>
  </si>
  <si>
    <t>Impure</t>
  </si>
  <si>
    <t>Value</t>
  </si>
  <si>
    <t>Type</t>
  </si>
  <si>
    <t>Base Output</t>
  </si>
  <si>
    <t>Miner Output Values and Multipliers</t>
  </si>
  <si>
    <t>Steel Ingot</t>
  </si>
  <si>
    <t>Iron Ingot from Excess</t>
  </si>
  <si>
    <t>Remainder Iron Ore</t>
  </si>
  <si>
    <t>Copper Ingot</t>
  </si>
  <si>
    <t>Amount</t>
  </si>
  <si>
    <t>Current Output</t>
  </si>
  <si>
    <t>Iron Ignot Modules</t>
  </si>
  <si>
    <t xml:space="preserve">Concrete Modules </t>
  </si>
  <si>
    <t>Building Output</t>
  </si>
  <si>
    <t>BuildingsForMax</t>
  </si>
  <si>
    <t>FloorsForMax</t>
  </si>
  <si>
    <t>Floor Output</t>
  </si>
  <si>
    <t>Module Type</t>
  </si>
  <si>
    <t>Production Amounts</t>
  </si>
  <si>
    <t>Stitched Plates</t>
  </si>
  <si>
    <t>Fused Wire</t>
  </si>
  <si>
    <t>Fused Quickwire</t>
  </si>
  <si>
    <t>Quickwire (Fused Quickwire)</t>
  </si>
  <si>
    <t>Steel Pipes</t>
  </si>
  <si>
    <t>A.I. Limiters(Storage Leftover)</t>
  </si>
  <si>
    <t xml:space="preserve">Fused Wire </t>
  </si>
  <si>
    <t>Steeled Frame</t>
  </si>
  <si>
    <t>Computers</t>
  </si>
  <si>
    <t>Circuit Board</t>
  </si>
  <si>
    <t>Motors (Stator + Rotor)</t>
  </si>
  <si>
    <t>Steel Rotors (Pipes, Wire)</t>
  </si>
  <si>
    <t>Stator (Pipes + Wire)</t>
  </si>
  <si>
    <t>Rotors</t>
  </si>
  <si>
    <t>Steel Frame</t>
  </si>
  <si>
    <t xml:space="preserve">Wire </t>
  </si>
  <si>
    <t>QuickWire</t>
  </si>
  <si>
    <t>Steel Beams (Excess Only)</t>
  </si>
  <si>
    <t>Encased Industrial Pipes</t>
  </si>
  <si>
    <t>Silica (Smelter Start)</t>
  </si>
  <si>
    <t>Quartz Crystals (Smelter Start)</t>
  </si>
  <si>
    <t xml:space="preserve">Sites to Build , Intermediate Production Center: </t>
  </si>
  <si>
    <t xml:space="preserve">Sites to Build , Oil Production Center: </t>
  </si>
  <si>
    <t>Copper Sheet</t>
  </si>
  <si>
    <t>Pickup 2</t>
  </si>
  <si>
    <t>Dropoff Input</t>
  </si>
  <si>
    <t>H.Frames</t>
  </si>
  <si>
    <t>Steel (2 Sites)</t>
  </si>
  <si>
    <t>Iron (1 Site)</t>
  </si>
  <si>
    <t>Caterium</t>
  </si>
  <si>
    <t>Concrete 2 Int Sites</t>
  </si>
  <si>
    <t>Pickup Intermediate Low</t>
  </si>
  <si>
    <t>Pickup Intermediate High</t>
  </si>
  <si>
    <t>11. Steeled Frame Site</t>
  </si>
  <si>
    <t>12. Encased Industrial Pipes Site</t>
  </si>
  <si>
    <t>Steel Inogt Module</t>
  </si>
  <si>
    <t>Copper Ingot Module</t>
  </si>
  <si>
    <t>Iron Rod Module</t>
  </si>
  <si>
    <t>Cable Module</t>
  </si>
  <si>
    <t>Iron Plate Module</t>
  </si>
  <si>
    <t>Screws Production</t>
  </si>
  <si>
    <t>Reinforced Plate Production</t>
  </si>
  <si>
    <t>Steel Pipe Production</t>
  </si>
  <si>
    <t>Steel Beam Production</t>
  </si>
  <si>
    <t>Copper Sheet Production</t>
  </si>
  <si>
    <t>Wire Production</t>
  </si>
  <si>
    <t>Quickwire Production</t>
  </si>
  <si>
    <t>Processing Output</t>
  </si>
  <si>
    <t xml:space="preserve">Input </t>
  </si>
  <si>
    <t>Input 2</t>
  </si>
  <si>
    <t>Total Output</t>
  </si>
  <si>
    <t>OutputPer</t>
  </si>
  <si>
    <t>Production#</t>
  </si>
  <si>
    <t>480 Copper</t>
  </si>
  <si>
    <t>180 Steel</t>
  </si>
  <si>
    <t>360 Steel</t>
  </si>
  <si>
    <t>192 Copper</t>
  </si>
  <si>
    <t>525 Copper</t>
  </si>
  <si>
    <t>48 Caterium</t>
  </si>
  <si>
    <t>105 Caterium</t>
  </si>
  <si>
    <t>480 Iron</t>
  </si>
  <si>
    <t>16. Oil Site, Rubber Production focus</t>
  </si>
  <si>
    <t>17. Computer Production</t>
  </si>
  <si>
    <t>18. Turbofuel Powerplant, extend train to it.</t>
  </si>
  <si>
    <t>Grassland Regional Production</t>
  </si>
  <si>
    <t>Current Max</t>
  </si>
  <si>
    <t>Max w/ Mk3 Miners</t>
  </si>
  <si>
    <t>Add to Line:</t>
  </si>
  <si>
    <t>1 Copper</t>
  </si>
  <si>
    <t>2 LS Lines</t>
  </si>
  <si>
    <t>Upgrade 1 Copper to Mk2</t>
  </si>
  <si>
    <t>Smelting Output Potential</t>
  </si>
  <si>
    <t>CurrentMax</t>
  </si>
  <si>
    <t>Mk3Max</t>
  </si>
  <si>
    <t>Current Miner Production</t>
  </si>
  <si>
    <t>Quality</t>
  </si>
  <si>
    <t>Shard Multiplyer</t>
  </si>
  <si>
    <t>Output Total</t>
  </si>
  <si>
    <t>Current Production</t>
  </si>
  <si>
    <t>3 Floors Per Building</t>
  </si>
  <si>
    <t>Total OutputMax</t>
  </si>
  <si>
    <t>FloorsForCurrent</t>
  </si>
  <si>
    <t>FloorsPerLineCurrent</t>
  </si>
  <si>
    <t>FloorsPer600Line</t>
  </si>
  <si>
    <t>IronIngot</t>
  </si>
  <si>
    <t>CopperIngot</t>
  </si>
  <si>
    <t>CateriumIngot</t>
  </si>
  <si>
    <t>SteelIngot</t>
  </si>
  <si>
    <t>Quartz</t>
  </si>
  <si>
    <t>Fabric</t>
  </si>
  <si>
    <t>CopperSheet</t>
  </si>
  <si>
    <t>Wire</t>
  </si>
  <si>
    <t>Quickwire</t>
  </si>
  <si>
    <t>R.Plate</t>
  </si>
  <si>
    <t>SteelPipes</t>
  </si>
  <si>
    <t>SteelBeams</t>
  </si>
  <si>
    <t>EncasedBeams</t>
  </si>
  <si>
    <t>ModFrames</t>
  </si>
  <si>
    <t>CircuitBoards</t>
  </si>
  <si>
    <t>Supercomputers</t>
  </si>
  <si>
    <t>High-Speed Connectors</t>
  </si>
  <si>
    <t>Electromagnetic Connection Rod</t>
  </si>
  <si>
    <t>Radio Connection Unit</t>
  </si>
  <si>
    <t>Heat Exchanger</t>
  </si>
  <si>
    <t>Sulfiric Acid</t>
  </si>
  <si>
    <t>Aluminum Scrap</t>
  </si>
  <si>
    <t>Aluminum Ingot</t>
  </si>
  <si>
    <t>SloppyAlumina</t>
  </si>
  <si>
    <t>Fused Frame</t>
  </si>
  <si>
    <t>PackagedNitrogen</t>
  </si>
  <si>
    <t>CoolingDevice</t>
  </si>
  <si>
    <t>ConversionCube</t>
  </si>
  <si>
    <t>In</t>
  </si>
  <si>
    <t>Out</t>
  </si>
  <si>
    <t>----&gt;</t>
  </si>
  <si>
    <t>Station 1</t>
  </si>
  <si>
    <t>Station 2</t>
  </si>
  <si>
    <t>Station 3</t>
  </si>
  <si>
    <t>Station 4</t>
  </si>
  <si>
    <t>Station 5</t>
  </si>
  <si>
    <t>Station 6</t>
  </si>
  <si>
    <t>Station 7</t>
  </si>
  <si>
    <t>Station 8</t>
  </si>
  <si>
    <t>TurboMotor</t>
  </si>
  <si>
    <t>Station 9</t>
  </si>
  <si>
    <t>Station 10</t>
  </si>
  <si>
    <t>Station 11</t>
  </si>
  <si>
    <t>Station 12</t>
  </si>
  <si>
    <t>Station 13</t>
  </si>
  <si>
    <t>Station 14</t>
  </si>
  <si>
    <t>Every In Stations 5-14 Overflow to Storage</t>
  </si>
  <si>
    <t>Overflow to Storage wont Exist in other Regional Train Hubs</t>
  </si>
  <si>
    <t>AI-Limiters</t>
  </si>
  <si>
    <t>In From Oil Site</t>
  </si>
  <si>
    <t>Station 15</t>
  </si>
  <si>
    <t>Aluminum Eventually at Oil Fields</t>
  </si>
  <si>
    <t>Boards</t>
  </si>
  <si>
    <t>Computer Out</t>
  </si>
  <si>
    <t>H.Frame Out</t>
  </si>
  <si>
    <t>13. Circuit Boards Site</t>
  </si>
  <si>
    <t>Circuit Boards</t>
  </si>
  <si>
    <t>15. Heavy Frames Site</t>
  </si>
  <si>
    <t>Split from Above into Specialty Sites</t>
  </si>
  <si>
    <t>Modular Frames</t>
  </si>
  <si>
    <t>Encased Beam</t>
  </si>
  <si>
    <t>Pipes</t>
  </si>
  <si>
    <t xml:space="preserve">High Speed Connector Out </t>
  </si>
  <si>
    <t xml:space="preserve">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</si>
</sst>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i/>
      <sz val="11"/>
      <color rgb="FF1A1A1B"/>
      <name val="Inherit"/>
    </font>
    <font>
      <sz val="11"/>
      <color rgb="FF1A1A1B"/>
      <name val="Noto Sans"/>
      <family val="2"/>
    </font>
    <font>
      <i/>
      <sz val="11"/>
      <color rgb="FF1A1A1B"/>
      <name val="Inherit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thick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thick">
        <color rgb="FFEEEEEE"/>
      </right>
      <top style="thick">
        <color rgb="FFEEEEEE"/>
      </top>
      <bottom style="thick">
        <color rgb="FFEEEEEE"/>
      </bottom>
      <diagonal/>
    </border>
    <border>
      <left style="thick">
        <color rgb="FFEEEEEE"/>
      </left>
      <right style="medium">
        <color rgb="FFEEEEEE"/>
      </right>
      <top style="thick">
        <color rgb="FFEEEEEE"/>
      </top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medium">
        <color rgb="FFEEEEEE"/>
      </bottom>
      <diagonal/>
    </border>
    <border>
      <left style="medium">
        <color rgb="FFEEEEEE"/>
      </left>
      <right style="thick">
        <color rgb="FFEEEEEE"/>
      </right>
      <top style="thick">
        <color rgb="FFEEEEEE"/>
      </top>
      <bottom style="medium">
        <color rgb="FFEEEEEE"/>
      </bottom>
      <diagonal/>
    </border>
    <border>
      <left style="thick">
        <color rgb="FFEEEEEE"/>
      </left>
      <right style="medium">
        <color rgb="FFEEEEEE"/>
      </right>
      <top style="medium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thick">
        <color rgb="FFEEEEEE"/>
      </bottom>
      <diagonal/>
    </border>
    <border>
      <left style="medium">
        <color rgb="FFEEEEEE"/>
      </left>
      <right style="thick">
        <color rgb="FFEEEEEE"/>
      </right>
      <top style="medium">
        <color rgb="FFEEEEEE"/>
      </top>
      <bottom style="thick">
        <color rgb="FFEEEEEE"/>
      </bottom>
      <diagonal/>
    </border>
    <border>
      <left style="thick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medium">
        <color rgb="FFEEEEEE"/>
      </left>
      <right style="thick">
        <color rgb="FFEEEEEE"/>
      </right>
      <top style="medium">
        <color rgb="FFEEEEEE"/>
      </top>
      <bottom style="medium">
        <color rgb="FFEEEEEE"/>
      </bottom>
      <diagonal/>
    </border>
    <border>
      <left/>
      <right/>
      <top/>
      <bottom style="thick">
        <color theme="4"/>
      </bottom>
      <diagonal/>
    </border>
    <border>
      <left style="medium">
        <color rgb="FFEEEEEE"/>
      </left>
      <right style="medium">
        <color rgb="FFEEEEEE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5" fillId="0" borderId="13" applyNumberFormat="0" applyFill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4" fillId="5" borderId="0" applyNumberFormat="0" applyBorder="0" applyAlignment="0" applyProtection="0"/>
    <xf numFmtId="0" fontId="8" fillId="7" borderId="0" applyNumberFormat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</cellStyleXfs>
  <cellXfs count="53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2" fontId="4" fillId="5" borderId="0" xfId="4" applyNumberFormat="1" applyAlignment="1">
      <alignment horizontal="left"/>
    </xf>
    <xf numFmtId="0" fontId="4" fillId="5" borderId="0" xfId="4" applyAlignment="1">
      <alignment horizontal="left"/>
    </xf>
    <xf numFmtId="0" fontId="0" fillId="5" borderId="0" xfId="4" applyFont="1" applyAlignment="1">
      <alignment horizontal="left"/>
    </xf>
    <xf numFmtId="0" fontId="0" fillId="5" borderId="0" xfId="4" applyFont="1"/>
    <xf numFmtId="0" fontId="8" fillId="7" borderId="6" xfId="5" applyBorder="1" applyAlignment="1">
      <alignment horizontal="left" vertical="center" wrapText="1"/>
    </xf>
    <xf numFmtId="0" fontId="8" fillId="7" borderId="0" xfId="5"/>
    <xf numFmtId="0" fontId="8" fillId="7" borderId="3" xfId="5" applyBorder="1" applyAlignment="1">
      <alignment horizontal="left" vertical="center" wrapText="1"/>
    </xf>
    <xf numFmtId="0" fontId="8" fillId="7" borderId="1" xfId="5" applyBorder="1" applyAlignment="1">
      <alignment horizontal="left" vertical="center" wrapText="1"/>
    </xf>
    <xf numFmtId="0" fontId="9" fillId="8" borderId="6" xfId="6" applyBorder="1" applyAlignment="1">
      <alignment horizontal="left" vertical="center" wrapText="1"/>
    </xf>
    <xf numFmtId="0" fontId="10" fillId="9" borderId="6" xfId="7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2" fillId="14" borderId="6" xfId="0" applyFont="1" applyFill="1" applyBorder="1" applyAlignment="1">
      <alignment horizontal="left" vertical="center" wrapText="1"/>
    </xf>
    <xf numFmtId="0" fontId="6" fillId="4" borderId="15" xfId="3" applyBorder="1"/>
    <xf numFmtId="0" fontId="4" fillId="5" borderId="15" xfId="4" applyBorder="1"/>
    <xf numFmtId="0" fontId="6" fillId="4" borderId="15" xfId="3" applyBorder="1" applyAlignment="1">
      <alignment horizontal="center"/>
    </xf>
    <xf numFmtId="0" fontId="0" fillId="5" borderId="15" xfId="4" applyFont="1" applyBorder="1"/>
    <xf numFmtId="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right"/>
    </xf>
    <xf numFmtId="2" fontId="6" fillId="4" borderId="0" xfId="3" applyNumberFormat="1" applyAlignment="1">
      <alignment horizontal="center"/>
    </xf>
    <xf numFmtId="0" fontId="6" fillId="4" borderId="16" xfId="3" applyBorder="1" applyAlignment="1">
      <alignment horizontal="center"/>
    </xf>
    <xf numFmtId="0" fontId="6" fillId="4" borderId="17" xfId="3" applyBorder="1" applyAlignment="1">
      <alignment horizontal="center"/>
    </xf>
    <xf numFmtId="0" fontId="6" fillId="4" borderId="18" xfId="3" applyBorder="1" applyAlignment="1">
      <alignment horizontal="center"/>
    </xf>
    <xf numFmtId="0" fontId="7" fillId="6" borderId="0" xfId="1" applyFont="1" applyFill="1" applyBorder="1" applyAlignment="1">
      <alignment horizontal="center"/>
    </xf>
    <xf numFmtId="2" fontId="6" fillId="3" borderId="0" xfId="2" applyNumberFormat="1" applyAlignment="1">
      <alignment horizontal="center"/>
    </xf>
    <xf numFmtId="0" fontId="6" fillId="3" borderId="15" xfId="2" applyBorder="1" applyAlignment="1">
      <alignment horizontal="center"/>
    </xf>
    <xf numFmtId="0" fontId="6" fillId="3" borderId="16" xfId="2" applyBorder="1" applyAlignment="1">
      <alignment horizontal="center"/>
    </xf>
    <xf numFmtId="0" fontId="6" fillId="3" borderId="17" xfId="2" applyBorder="1" applyAlignment="1">
      <alignment horizontal="center"/>
    </xf>
    <xf numFmtId="0" fontId="5" fillId="0" borderId="13" xfId="1" applyAlignment="1">
      <alignment horizontal="center"/>
    </xf>
    <xf numFmtId="0" fontId="6" fillId="4" borderId="0" xfId="3" applyAlignment="1">
      <alignment horizontal="center"/>
    </xf>
    <xf numFmtId="0" fontId="0" fillId="0" borderId="0" xfId="0" quotePrefix="1"/>
    <xf numFmtId="0" fontId="0" fillId="15" borderId="0" xfId="0" applyFill="1"/>
    <xf numFmtId="0" fontId="0" fillId="6" borderId="0" xfId="0" applyFill="1"/>
  </cellXfs>
  <cellStyles count="8">
    <cellStyle name="40% - Accent3" xfId="4" builtinId="39"/>
    <cellStyle name="Accent1" xfId="2" builtinId="29"/>
    <cellStyle name="Accent2" xfId="3" builtinId="33"/>
    <cellStyle name="Bad" xfId="6" builtinId="27"/>
    <cellStyle name="Good" xfId="5" builtinId="26"/>
    <cellStyle name="Heading 1" xfId="1" builtinId="16"/>
    <cellStyle name="Neutral" xfId="7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11</xdr:col>
      <xdr:colOff>39609</xdr:colOff>
      <xdr:row>17</xdr:row>
      <xdr:rowOff>76201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C0E8A8-CF39-4595-B8CD-0C33F411E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0"/>
          <a:ext cx="6135609" cy="331470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19</xdr:col>
      <xdr:colOff>272143</xdr:colOff>
      <xdr:row>18</xdr:row>
      <xdr:rowOff>98640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EAA087E-250C-49D5-B313-3790D7059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47857" y="190500"/>
          <a:ext cx="4558393" cy="333714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19</xdr:row>
      <xdr:rowOff>0</xdr:rowOff>
    </xdr:from>
    <xdr:to>
      <xdr:col>10</xdr:col>
      <xdr:colOff>610046</xdr:colOff>
      <xdr:row>38</xdr:row>
      <xdr:rowOff>81643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2023671-3175-4599-A9AD-548B10C70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2322" y="3619500"/>
          <a:ext cx="6120938" cy="370114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19</xdr:row>
      <xdr:rowOff>0</xdr:rowOff>
    </xdr:from>
    <xdr:to>
      <xdr:col>23</xdr:col>
      <xdr:colOff>379182</xdr:colOff>
      <xdr:row>38</xdr:row>
      <xdr:rowOff>68035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FAEF69-4102-4B1F-A173-221E7896A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44393" y="3551464"/>
          <a:ext cx="7114718" cy="36875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1</xdr:rowOff>
    </xdr:from>
    <xdr:to>
      <xdr:col>11</xdr:col>
      <xdr:colOff>40821</xdr:colOff>
      <xdr:row>47</xdr:row>
      <xdr:rowOff>65521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84C3C92-FB09-4412-AD29-CD8F5CF22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2321" y="7361465"/>
          <a:ext cx="6164036" cy="158952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39</xdr:row>
      <xdr:rowOff>0</xdr:rowOff>
    </xdr:from>
    <xdr:to>
      <xdr:col>16</xdr:col>
      <xdr:colOff>544285</xdr:colOff>
      <xdr:row>47</xdr:row>
      <xdr:rowOff>71651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8AC772-A39C-41B7-9B83-48930C976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44393" y="7320643"/>
          <a:ext cx="2993571" cy="15956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AA758-A5B7-4FA8-94DC-BA3EAA457D3D}">
  <sheetPr>
    <pageSetUpPr fitToPage="1"/>
  </sheetPr>
  <dimension ref="C1:L25"/>
  <sheetViews>
    <sheetView tabSelected="1" zoomScale="70" zoomScaleNormal="70" workbookViewId="0">
      <selection activeCell="O27" sqref="O27"/>
    </sheetView>
  </sheetViews>
  <sheetFormatPr defaultRowHeight="15"/>
  <cols>
    <col min="3" max="3" width="52" bestFit="1" customWidth="1"/>
    <col min="4" max="4" width="20.7109375" customWidth="1"/>
    <col min="5" max="5" width="24.7109375" customWidth="1"/>
    <col min="6" max="6" width="24.42578125" bestFit="1" customWidth="1"/>
    <col min="9" max="9" width="22.7109375" bestFit="1" customWidth="1"/>
    <col min="10" max="10" width="3.5703125" bestFit="1" customWidth="1"/>
    <col min="11" max="11" width="22.7109375" bestFit="1" customWidth="1"/>
    <col min="12" max="12" width="3.5703125" bestFit="1" customWidth="1"/>
  </cols>
  <sheetData>
    <row r="1" spans="3:12" ht="15.75" thickBot="1"/>
    <row r="2" spans="3:12" ht="44.25" thickTop="1" thickBot="1">
      <c r="D2" s="3"/>
      <c r="E2" s="3" t="s">
        <v>115</v>
      </c>
      <c r="F2" s="3" t="s">
        <v>111</v>
      </c>
      <c r="G2" s="9" t="s">
        <v>7</v>
      </c>
      <c r="H2" s="9" t="s">
        <v>7</v>
      </c>
      <c r="I2" s="3" t="s">
        <v>121</v>
      </c>
      <c r="K2" s="3" t="s">
        <v>122</v>
      </c>
    </row>
    <row r="3" spans="3:12" ht="15.75" thickTop="1">
      <c r="E3" s="30" t="s">
        <v>118</v>
      </c>
      <c r="F3" s="28" t="s">
        <v>90</v>
      </c>
      <c r="I3" s="28" t="s">
        <v>90</v>
      </c>
    </row>
    <row r="4" spans="3:12">
      <c r="C4" s="27" t="s">
        <v>123</v>
      </c>
    </row>
    <row r="5" spans="3:12">
      <c r="C5" s="27" t="s">
        <v>124</v>
      </c>
      <c r="E5" s="30" t="s">
        <v>31</v>
      </c>
      <c r="F5" s="28" t="s">
        <v>26</v>
      </c>
      <c r="I5" s="28" t="s">
        <v>113</v>
      </c>
    </row>
    <row r="6" spans="3:12">
      <c r="C6" s="27" t="s">
        <v>229</v>
      </c>
      <c r="E6" s="30" t="s">
        <v>119</v>
      </c>
      <c r="F6" s="28" t="s">
        <v>91</v>
      </c>
      <c r="I6" s="28" t="s">
        <v>105</v>
      </c>
    </row>
    <row r="7" spans="3:12">
      <c r="C7" s="29" t="s">
        <v>231</v>
      </c>
      <c r="F7" s="28" t="s">
        <v>92</v>
      </c>
      <c r="I7" s="28" t="s">
        <v>106</v>
      </c>
    </row>
    <row r="8" spans="3:12">
      <c r="C8" s="30" t="s">
        <v>151</v>
      </c>
    </row>
    <row r="9" spans="3:12" ht="15.75" thickBot="1">
      <c r="C9" s="30" t="s">
        <v>152</v>
      </c>
      <c r="E9" s="30" t="s">
        <v>117</v>
      </c>
      <c r="F9" s="28" t="s">
        <v>94</v>
      </c>
      <c r="I9" s="28" t="s">
        <v>94</v>
      </c>
    </row>
    <row r="10" spans="3:12" ht="16.5" thickTop="1" thickBot="1">
      <c r="C10" s="30" t="s">
        <v>153</v>
      </c>
      <c r="F10" s="28" t="s">
        <v>107</v>
      </c>
      <c r="I10" s="28" t="s">
        <v>8</v>
      </c>
      <c r="K10" s="3" t="s">
        <v>114</v>
      </c>
    </row>
    <row r="11" spans="3:12" ht="16.5" thickTop="1" thickBot="1"/>
    <row r="12" spans="3:12" ht="17.25" thickBot="1">
      <c r="E12" s="30" t="s">
        <v>120</v>
      </c>
      <c r="F12" s="27" t="s">
        <v>102</v>
      </c>
      <c r="I12" s="28" t="s">
        <v>105</v>
      </c>
      <c r="J12" s="9" t="s">
        <v>7</v>
      </c>
      <c r="K12" s="27" t="s">
        <v>27</v>
      </c>
      <c r="L12" s="9" t="s">
        <v>7</v>
      </c>
    </row>
    <row r="13" spans="3:12" ht="15.75" thickTop="1">
      <c r="F13" s="27" t="s">
        <v>101</v>
      </c>
      <c r="I13" s="28" t="s">
        <v>94</v>
      </c>
      <c r="K13" s="27" t="s">
        <v>103</v>
      </c>
    </row>
    <row r="15" spans="3:12" ht="15.75" thickBot="1">
      <c r="F15" s="27" t="s">
        <v>97</v>
      </c>
      <c r="I15" s="28" t="s">
        <v>94</v>
      </c>
      <c r="K15" s="27" t="s">
        <v>104</v>
      </c>
    </row>
    <row r="16" spans="3:12" ht="16.5" thickTop="1" thickBot="1">
      <c r="C16" s="3" t="s">
        <v>112</v>
      </c>
      <c r="F16" s="27" t="s">
        <v>108</v>
      </c>
      <c r="I16" s="28" t="s">
        <v>90</v>
      </c>
    </row>
    <row r="17" spans="3:11" ht="18" thickTop="1" thickBot="1">
      <c r="C17" s="31" t="s">
        <v>20</v>
      </c>
    </row>
    <row r="18" spans="3:11" ht="18" thickTop="1" thickBot="1">
      <c r="C18" s="31" t="s">
        <v>225</v>
      </c>
      <c r="F18" s="29" t="s">
        <v>100</v>
      </c>
      <c r="I18" s="28" t="s">
        <v>94</v>
      </c>
      <c r="J18" s="9" t="s">
        <v>7</v>
      </c>
      <c r="K18" s="27" t="s">
        <v>108</v>
      </c>
    </row>
    <row r="19" spans="3:11">
      <c r="I19" s="30" t="s">
        <v>22</v>
      </c>
    </row>
    <row r="20" spans="3:11" ht="15.75" thickBot="1">
      <c r="E20" s="30" t="s">
        <v>24</v>
      </c>
      <c r="F20" s="27" t="s">
        <v>230</v>
      </c>
    </row>
    <row r="21" spans="3:11" ht="17.25" thickBot="1">
      <c r="I21" s="27" t="s">
        <v>26</v>
      </c>
      <c r="J21" s="9" t="s">
        <v>7</v>
      </c>
      <c r="K21" s="27" t="s">
        <v>230</v>
      </c>
    </row>
    <row r="22" spans="3:11" ht="15.75" thickTop="1">
      <c r="I22" s="30" t="s">
        <v>24</v>
      </c>
    </row>
    <row r="23" spans="3:11" ht="15.75" thickBot="1"/>
    <row r="24" spans="3:11" ht="18" thickTop="1" thickBot="1">
      <c r="C24" s="31" t="s">
        <v>99</v>
      </c>
      <c r="I24" s="27" t="s">
        <v>27</v>
      </c>
      <c r="J24" s="9" t="s">
        <v>7</v>
      </c>
      <c r="K24" s="29" t="s">
        <v>18</v>
      </c>
    </row>
    <row r="25" spans="3:11" ht="18" thickTop="1" thickBot="1">
      <c r="C25" s="31" t="s">
        <v>98</v>
      </c>
      <c r="I25" s="27" t="s">
        <v>103</v>
      </c>
    </row>
  </sheetData>
  <pageMargins left="0.7" right="0.7" top="0.75" bottom="0.75" header="0.3" footer="0.3"/>
  <pageSetup scale="3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F9CB-C54B-4DF7-BCB6-6C966AE969A7}">
  <sheetPr>
    <pageSetUpPr fitToPage="1"/>
  </sheetPr>
  <dimension ref="C1:H79"/>
  <sheetViews>
    <sheetView topLeftCell="A4" workbookViewId="0">
      <selection activeCell="H11" sqref="H11"/>
    </sheetView>
  </sheetViews>
  <sheetFormatPr defaultRowHeight="15"/>
  <cols>
    <col min="1" max="2" width="1.7109375" customWidth="1"/>
    <col min="3" max="3" width="14.42578125" bestFit="1" customWidth="1"/>
    <col min="4" max="4" width="42.7109375" bestFit="1" customWidth="1"/>
    <col min="5" max="5" width="15.28515625" bestFit="1" customWidth="1"/>
    <col min="6" max="6" width="31.5703125" bestFit="1" customWidth="1"/>
    <col min="7" max="7" width="13" customWidth="1"/>
    <col min="8" max="8" width="23.5703125" bestFit="1" customWidth="1"/>
    <col min="11" max="11" width="27.7109375" customWidth="1"/>
    <col min="14" max="14" width="15.85546875" bestFit="1" customWidth="1"/>
  </cols>
  <sheetData>
    <row r="1" spans="3:8" ht="9" customHeight="1"/>
    <row r="2" spans="3:8" ht="9" customHeight="1" thickBot="1"/>
    <row r="3" spans="3:8" ht="63.75" customHeight="1" thickTop="1" thickBot="1">
      <c r="C3" s="1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3" t="s">
        <v>5</v>
      </c>
    </row>
    <row r="4" spans="3:8" ht="34.5" thickTop="1" thickBot="1">
      <c r="C4" s="5" t="s">
        <v>6</v>
      </c>
      <c r="D4" s="20" t="s">
        <v>32</v>
      </c>
      <c r="E4" s="6" t="s">
        <v>7</v>
      </c>
      <c r="F4" s="6" t="s">
        <v>8</v>
      </c>
      <c r="G4" s="6" t="s">
        <v>7</v>
      </c>
      <c r="H4" s="7" t="s">
        <v>53</v>
      </c>
    </row>
    <row r="5" spans="3:8" ht="51" thickTop="1" thickBot="1">
      <c r="C5" s="13" t="s">
        <v>12</v>
      </c>
      <c r="D5" s="21" t="s">
        <v>33</v>
      </c>
      <c r="E5" s="9" t="s">
        <v>7</v>
      </c>
      <c r="F5" s="6" t="s">
        <v>11</v>
      </c>
      <c r="G5" s="9" t="s">
        <v>7</v>
      </c>
      <c r="H5" s="10" t="s">
        <v>57</v>
      </c>
    </row>
    <row r="6" spans="3:8" ht="34.5" thickTop="1" thickBot="1">
      <c r="D6" s="13" t="s">
        <v>25</v>
      </c>
      <c r="F6" s="6" t="s">
        <v>36</v>
      </c>
    </row>
    <row r="7" spans="3:8" ht="51" thickTop="1" thickBot="1">
      <c r="F7" s="25" t="s">
        <v>39</v>
      </c>
      <c r="H7" s="7" t="s">
        <v>56</v>
      </c>
    </row>
    <row r="8" spans="3:8" ht="51" thickTop="1" thickBot="1">
      <c r="F8" s="25" t="s">
        <v>40</v>
      </c>
      <c r="H8" s="12" t="s">
        <v>55</v>
      </c>
    </row>
    <row r="9" spans="3:8" ht="34.5" thickTop="1" thickBot="1">
      <c r="F9" s="25" t="s">
        <v>41</v>
      </c>
      <c r="H9" s="15" t="s">
        <v>58</v>
      </c>
    </row>
    <row r="10" spans="3:8" ht="18" thickTop="1" thickBot="1">
      <c r="F10" s="6" t="s">
        <v>27</v>
      </c>
    </row>
    <row r="11" spans="3:8" ht="51" thickTop="1" thickBot="1">
      <c r="F11" s="6" t="s">
        <v>43</v>
      </c>
      <c r="H11" s="10" t="s">
        <v>54</v>
      </c>
    </row>
    <row r="12" spans="3:8" ht="18" thickTop="1" thickBot="1">
      <c r="F12" s="6" t="s">
        <v>18</v>
      </c>
      <c r="H12" s="12"/>
    </row>
    <row r="13" spans="3:8" ht="51" thickTop="1" thickBot="1">
      <c r="F13" s="6" t="s">
        <v>44</v>
      </c>
      <c r="H13" s="6" t="s">
        <v>38</v>
      </c>
    </row>
    <row r="14" spans="3:8" ht="18" thickTop="1" thickBot="1">
      <c r="C14" s="8" t="s">
        <v>9</v>
      </c>
      <c r="D14" s="22" t="s">
        <v>34</v>
      </c>
      <c r="E14" s="14" t="s">
        <v>7</v>
      </c>
      <c r="F14" s="6" t="s">
        <v>35</v>
      </c>
      <c r="G14" s="6" t="s">
        <v>7</v>
      </c>
    </row>
    <row r="15" spans="3:8" ht="18" thickTop="1" thickBot="1">
      <c r="F15" s="6" t="s">
        <v>26</v>
      </c>
    </row>
    <row r="16" spans="3:8" ht="18" thickTop="1" thickBot="1">
      <c r="F16" s="6" t="s">
        <v>14</v>
      </c>
    </row>
    <row r="17" spans="3:8" ht="34.5" thickTop="1" thickBot="1">
      <c r="C17" s="5" t="s">
        <v>13</v>
      </c>
      <c r="D17" s="23" t="s">
        <v>22</v>
      </c>
      <c r="E17" s="6" t="s">
        <v>7</v>
      </c>
      <c r="F17" s="6" t="s">
        <v>37</v>
      </c>
    </row>
    <row r="18" spans="3:8" ht="15.75" thickBot="1"/>
    <row r="19" spans="3:8" ht="18" thickTop="1" thickBot="1">
      <c r="C19" s="11" t="s">
        <v>21</v>
      </c>
      <c r="D19" s="9" t="s">
        <v>10</v>
      </c>
      <c r="E19" s="9" t="s">
        <v>7</v>
      </c>
      <c r="F19" s="6" t="s">
        <v>93</v>
      </c>
      <c r="G19" s="15" t="s">
        <v>7</v>
      </c>
    </row>
    <row r="20" spans="3:8" ht="17.25" thickBot="1">
      <c r="F20" s="26" t="s">
        <v>96</v>
      </c>
      <c r="G20" s="9" t="s">
        <v>7</v>
      </c>
    </row>
    <row r="21" spans="3:8" ht="16.5" thickTop="1" thickBot="1">
      <c r="F21" s="25" t="s">
        <v>95</v>
      </c>
    </row>
    <row r="22" spans="3:8" ht="15.75" thickBot="1"/>
    <row r="23" spans="3:8" ht="18" thickTop="1" thickBot="1">
      <c r="C23" s="11" t="s">
        <v>19</v>
      </c>
      <c r="D23" s="9" t="s">
        <v>110</v>
      </c>
      <c r="E23" s="9" t="s">
        <v>7</v>
      </c>
      <c r="F23" s="24" t="s">
        <v>24</v>
      </c>
      <c r="G23" s="4" t="s">
        <v>7</v>
      </c>
    </row>
    <row r="24" spans="3:8" ht="18" thickTop="1" thickBot="1">
      <c r="D24" s="4" t="s">
        <v>109</v>
      </c>
      <c r="E24" s="4" t="s">
        <v>7</v>
      </c>
      <c r="F24" s="24" t="s">
        <v>17</v>
      </c>
      <c r="G24" s="4" t="s">
        <v>7</v>
      </c>
    </row>
    <row r="25" spans="3:8" ht="18" thickTop="1" thickBot="1">
      <c r="F25" s="6" t="s">
        <v>28</v>
      </c>
    </row>
    <row r="26" spans="3:8" ht="34.5" thickTop="1" thickBot="1">
      <c r="F26" s="6" t="s">
        <v>42</v>
      </c>
    </row>
    <row r="27" spans="3:8" ht="18" thickTop="1" thickBot="1">
      <c r="C27" s="8" t="s">
        <v>15</v>
      </c>
      <c r="D27" s="4" t="s">
        <v>17</v>
      </c>
      <c r="E27" s="4" t="s">
        <v>7</v>
      </c>
      <c r="F27" s="6" t="s">
        <v>20</v>
      </c>
      <c r="G27" s="4" t="s">
        <v>7</v>
      </c>
    </row>
    <row r="28" spans="3:8" ht="18" thickTop="1" thickBot="1">
      <c r="D28" s="4" t="s">
        <v>20</v>
      </c>
      <c r="E28" s="4" t="s">
        <v>7</v>
      </c>
      <c r="F28" s="6"/>
      <c r="G28" s="4" t="s">
        <v>7</v>
      </c>
    </row>
    <row r="29" spans="3:8" ht="18" thickTop="1" thickBot="1">
      <c r="D29" s="6" t="s">
        <v>48</v>
      </c>
      <c r="E29" s="4" t="s">
        <v>7</v>
      </c>
      <c r="G29" s="9" t="s">
        <v>7</v>
      </c>
    </row>
    <row r="30" spans="3:8" ht="15.75" thickBot="1"/>
    <row r="31" spans="3:8" ht="34.5" thickTop="1" thickBot="1">
      <c r="C31" s="11" t="s">
        <v>23</v>
      </c>
      <c r="F31" s="6" t="s">
        <v>47</v>
      </c>
      <c r="H31" s="6" t="s">
        <v>46</v>
      </c>
    </row>
    <row r="32" spans="3:8" ht="18" thickTop="1" thickBot="1">
      <c r="C32" s="11" t="s">
        <v>16</v>
      </c>
      <c r="F32" s="6" t="s">
        <v>49</v>
      </c>
    </row>
    <row r="33" spans="4:6" ht="18" thickTop="1" thickBot="1">
      <c r="F33" s="6" t="s">
        <v>50</v>
      </c>
    </row>
    <row r="34" spans="4:6" ht="18" thickTop="1" thickBot="1">
      <c r="F34" s="6" t="s">
        <v>51</v>
      </c>
    </row>
    <row r="35" spans="4:6" ht="18" thickTop="1" thickBot="1">
      <c r="F35" s="6" t="s">
        <v>52</v>
      </c>
    </row>
    <row r="36" spans="4:6" ht="18" thickTop="1" thickBot="1">
      <c r="F36" s="6" t="s">
        <v>29</v>
      </c>
    </row>
    <row r="37" spans="4:6" ht="17.25" thickBot="1">
      <c r="F37" s="9" t="s">
        <v>45</v>
      </c>
    </row>
    <row r="38" spans="4:6" ht="15.75" thickTop="1"/>
    <row r="40" spans="4:6">
      <c r="D40" t="s">
        <v>60</v>
      </c>
    </row>
    <row r="41" spans="4:6">
      <c r="D41" t="s">
        <v>59</v>
      </c>
    </row>
    <row r="42" spans="4:6">
      <c r="D42" t="s">
        <v>61</v>
      </c>
    </row>
    <row r="43" spans="4:6">
      <c r="D43" t="s">
        <v>62</v>
      </c>
    </row>
    <row r="44" spans="4:6">
      <c r="D44" t="s">
        <v>63</v>
      </c>
    </row>
    <row r="68" spans="5:7" ht="15.75" thickBot="1"/>
    <row r="69" spans="5:7" ht="18" thickTop="1" thickBot="1">
      <c r="E69" s="13"/>
      <c r="G69" s="15"/>
    </row>
    <row r="70" spans="5:7" ht="18" thickTop="1" thickBot="1">
      <c r="E70" s="13"/>
      <c r="G70" s="15"/>
    </row>
    <row r="71" spans="5:7" ht="18" thickTop="1" thickBot="1">
      <c r="E71" s="13"/>
      <c r="G71" s="15"/>
    </row>
    <row r="72" spans="5:7" ht="18" thickTop="1" thickBot="1">
      <c r="E72" s="13"/>
      <c r="G72" s="15"/>
    </row>
    <row r="73" spans="5:7" ht="18" thickTop="1" thickBot="1">
      <c r="E73" s="13"/>
      <c r="G73" s="15"/>
    </row>
    <row r="74" spans="5:7" ht="18" thickTop="1" thickBot="1">
      <c r="E74" s="13"/>
      <c r="G74" s="15"/>
    </row>
    <row r="75" spans="5:7" ht="18" thickTop="1" thickBot="1">
      <c r="E75" s="13"/>
      <c r="G75" s="15"/>
    </row>
    <row r="76" spans="5:7" ht="18" thickTop="1" thickBot="1">
      <c r="E76" s="13"/>
      <c r="G76" s="15"/>
    </row>
    <row r="77" spans="5:7" ht="18" thickTop="1" thickBot="1">
      <c r="E77" s="13"/>
      <c r="G77" s="15"/>
    </row>
    <row r="78" spans="5:7" ht="18" thickTop="1" thickBot="1">
      <c r="E78" s="13"/>
    </row>
    <row r="79" spans="5:7" ht="15.75" thickTop="1"/>
  </sheetData>
  <pageMargins left="0.7" right="0.7" top="0.75" bottom="0.75" header="0.3" footer="0.3"/>
  <pageSetup scale="65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99F3-40C0-4069-9E55-C2D3A52CF011}">
  <dimension ref="A19:A39"/>
  <sheetViews>
    <sheetView topLeftCell="A31" zoomScale="175" zoomScaleNormal="175" workbookViewId="0">
      <selection activeCell="O50" sqref="O50"/>
    </sheetView>
  </sheetViews>
  <sheetFormatPr defaultRowHeight="15"/>
  <cols>
    <col min="11" max="11" width="9.140625" customWidth="1"/>
    <col min="12" max="12" width="1.5703125" customWidth="1"/>
  </cols>
  <sheetData>
    <row r="19" ht="9.75" customHeight="1"/>
    <row r="39" ht="12" customHeight="1"/>
  </sheetData>
  <pageMargins left="0.7" right="0.7" top="0.75" bottom="0.75" header="0.3" footer="0.3"/>
  <pageSetup orientation="portrait" horizontalDpi="90" verticalDpi="9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A81C-BDE0-4633-9B14-45484F776F72}">
  <dimension ref="C3:S72"/>
  <sheetViews>
    <sheetView workbookViewId="0">
      <selection activeCell="K17" sqref="K17"/>
    </sheetView>
  </sheetViews>
  <sheetFormatPr defaultRowHeight="15"/>
  <cols>
    <col min="3" max="3" width="26.42578125" bestFit="1" customWidth="1"/>
    <col min="4" max="4" width="15.85546875" bestFit="1" customWidth="1"/>
    <col min="5" max="5" width="12.5703125" bestFit="1" customWidth="1"/>
    <col min="6" max="6" width="25.5703125" bestFit="1" customWidth="1"/>
    <col min="7" max="7" width="13.5703125" bestFit="1" customWidth="1"/>
    <col min="8" max="8" width="3.42578125" customWidth="1"/>
    <col min="9" max="9" width="26.42578125" bestFit="1" customWidth="1"/>
    <col min="10" max="10" width="15.140625" bestFit="1" customWidth="1"/>
    <col min="11" max="11" width="18.140625" bestFit="1" customWidth="1"/>
    <col min="12" max="12" width="11.28515625" customWidth="1"/>
    <col min="13" max="13" width="13.140625" bestFit="1" customWidth="1"/>
    <col min="14" max="14" width="15.42578125" bestFit="1" customWidth="1"/>
    <col min="15" max="15" width="25.7109375" bestFit="1" customWidth="1"/>
    <col min="16" max="16" width="15.140625" bestFit="1" customWidth="1"/>
    <col min="17" max="17" width="16" bestFit="1" customWidth="1"/>
    <col min="18" max="18" width="14" bestFit="1" customWidth="1"/>
    <col min="19" max="19" width="16.140625" bestFit="1" customWidth="1"/>
  </cols>
  <sheetData>
    <row r="3" spans="3:19" ht="23.25">
      <c r="C3" s="43" t="s">
        <v>154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</row>
    <row r="4" spans="3:19">
      <c r="O4" t="s">
        <v>169</v>
      </c>
    </row>
    <row r="5" spans="3:19">
      <c r="C5" s="32" t="s">
        <v>73</v>
      </c>
      <c r="D5" s="32" t="s">
        <v>30</v>
      </c>
      <c r="E5" s="32" t="s">
        <v>31</v>
      </c>
      <c r="F5" s="32" t="s">
        <v>13</v>
      </c>
      <c r="G5" s="32" t="s">
        <v>12</v>
      </c>
      <c r="I5" s="44" t="s">
        <v>89</v>
      </c>
      <c r="J5" s="44"/>
      <c r="K5" s="44"/>
      <c r="L5" s="44"/>
      <c r="M5" s="44"/>
      <c r="N5" s="44"/>
      <c r="O5" s="44"/>
      <c r="P5" s="44"/>
      <c r="Q5" s="44"/>
      <c r="R5" s="44"/>
    </row>
    <row r="6" spans="3:19">
      <c r="C6" s="33" t="s">
        <v>71</v>
      </c>
      <c r="D6" s="33">
        <v>10</v>
      </c>
      <c r="E6" s="33">
        <v>2</v>
      </c>
      <c r="F6" s="33">
        <v>6</v>
      </c>
      <c r="G6" s="33">
        <v>0</v>
      </c>
      <c r="I6" s="39" t="s">
        <v>88</v>
      </c>
      <c r="J6" s="39" t="s">
        <v>87</v>
      </c>
      <c r="K6" s="39" t="s">
        <v>168</v>
      </c>
      <c r="L6" s="39" t="s">
        <v>155</v>
      </c>
      <c r="M6" s="39" t="s">
        <v>86</v>
      </c>
      <c r="N6" s="39" t="s">
        <v>173</v>
      </c>
      <c r="O6" s="39" t="s">
        <v>85</v>
      </c>
      <c r="P6" s="39" t="s">
        <v>84</v>
      </c>
      <c r="Q6" s="39" t="s">
        <v>170</v>
      </c>
      <c r="R6" s="36" t="s">
        <v>171</v>
      </c>
      <c r="S6" s="39" t="s">
        <v>172</v>
      </c>
    </row>
    <row r="7" spans="3:19">
      <c r="C7" s="33" t="s">
        <v>70</v>
      </c>
      <c r="D7" s="33">
        <v>9</v>
      </c>
      <c r="E7" s="33">
        <v>4</v>
      </c>
      <c r="F7" s="33">
        <v>6</v>
      </c>
      <c r="G7" s="33">
        <v>0</v>
      </c>
      <c r="I7" s="36" t="s">
        <v>83</v>
      </c>
      <c r="J7" s="37">
        <v>120</v>
      </c>
      <c r="K7" s="37">
        <f>D16</f>
        <v>440</v>
      </c>
      <c r="L7" s="37">
        <f>E16</f>
        <v>1100</v>
      </c>
      <c r="M7" s="37">
        <f>ROUNDDOWN(L7/J7,0)</f>
        <v>9</v>
      </c>
      <c r="N7" s="37">
        <f>ROUNDDOWN(600/J7,0)</f>
        <v>5</v>
      </c>
      <c r="O7" s="38">
        <f>M7/3</f>
        <v>3</v>
      </c>
      <c r="P7" s="37">
        <f>J7*3</f>
        <v>360</v>
      </c>
      <c r="Q7" s="37">
        <f>P7*O7</f>
        <v>1080</v>
      </c>
      <c r="R7" s="36"/>
    </row>
    <row r="8" spans="3:19">
      <c r="C8" s="33" t="s">
        <v>69</v>
      </c>
      <c r="D8" s="33">
        <v>0</v>
      </c>
      <c r="E8" s="33">
        <v>0</v>
      </c>
      <c r="F8" s="33">
        <v>1</v>
      </c>
      <c r="G8" s="33">
        <v>2</v>
      </c>
      <c r="I8" s="36" t="s">
        <v>82</v>
      </c>
      <c r="J8" s="37">
        <v>240</v>
      </c>
      <c r="K8" s="37">
        <f>D9</f>
        <v>1680</v>
      </c>
      <c r="L8" s="37">
        <f>D10</f>
        <v>4200</v>
      </c>
      <c r="M8" s="37">
        <f>ROUNDDOWN(L8/J8,0)</f>
        <v>17</v>
      </c>
      <c r="N8" s="37">
        <f>ROUNDDOWN(L8/J8,0)</f>
        <v>17</v>
      </c>
      <c r="O8" s="37">
        <v>10</v>
      </c>
      <c r="P8" s="37">
        <v>720</v>
      </c>
      <c r="Q8" s="37"/>
      <c r="R8" s="36"/>
    </row>
    <row r="9" spans="3:19">
      <c r="C9" s="33" t="s">
        <v>81</v>
      </c>
      <c r="D9" s="33">
        <f>E44</f>
        <v>1680</v>
      </c>
      <c r="E9" s="33">
        <f>E51</f>
        <v>600</v>
      </c>
      <c r="F9" s="33">
        <f>E67</f>
        <v>1320</v>
      </c>
      <c r="G9" s="33">
        <f>E72</f>
        <v>480</v>
      </c>
      <c r="I9" s="36" t="s">
        <v>125</v>
      </c>
      <c r="J9" s="36"/>
      <c r="K9" s="36"/>
      <c r="L9" s="36"/>
      <c r="M9" s="36"/>
      <c r="N9" s="36"/>
      <c r="O9" s="36"/>
      <c r="P9" s="36"/>
      <c r="Q9" s="36"/>
      <c r="R9" s="36"/>
    </row>
    <row r="10" spans="3:19">
      <c r="C10" s="33" t="s">
        <v>155</v>
      </c>
      <c r="D10" s="33">
        <f>SUM((D6*MinerOutputValues!D6*MinerOutputValues!D15*MinerOutputValues!D20) + (D7*MinerOutputValues!D7*MinerOutputValues!D15*MinerOutputValues!D20) + (D8*MinerOutputValues!D8*MinerOutputValues!D15*MinerOutputValues!D20) )</f>
        <v>4200</v>
      </c>
      <c r="E10" s="33">
        <f>SUM((E6*MinerOutputValues!D6*MinerOutputValues!D15*MinerOutputValues!D20) + (E7*MinerOutputValues!D7*MinerOutputValues!D15*MinerOutputValues!D20) + (E8*MinerOutputValues!D8*MinerOutputValues!D15*MinerOutputValues!D20) )</f>
        <v>1500</v>
      </c>
      <c r="F10" s="33">
        <f>SUM((F6*MinerOutputValues!D6*MinerOutputValues!D15*MinerOutputValues!D20) + (F7*MinerOutputValues!D7*MinerOutputValues!D15*MinerOutputValues!D20) + (F8*MinerOutputValues!D8*MinerOutputValues!D15*MinerOutputValues!D20) )</f>
        <v>3300</v>
      </c>
      <c r="G10" s="33">
        <f>SUM((G6*MinerOutputValues!D6*MinerOutputValues!D15*MinerOutputValues!D20) + (G7*MinerOutputValues!D7*MinerOutputValues!D15*MinerOutputValues!D20) + (G8*MinerOutputValues!D8*MinerOutputValues!D15*MinerOutputValues!D20) )</f>
        <v>1200</v>
      </c>
      <c r="I10" s="36" t="s">
        <v>126</v>
      </c>
      <c r="J10" s="36"/>
      <c r="K10" s="36"/>
      <c r="L10" s="36"/>
      <c r="M10" s="36"/>
      <c r="N10" s="36"/>
      <c r="O10" s="36"/>
      <c r="P10" s="36"/>
      <c r="Q10" s="36"/>
      <c r="R10" s="36"/>
    </row>
    <row r="11" spans="3:19">
      <c r="C11" s="33" t="s">
        <v>156</v>
      </c>
      <c r="D11" s="33">
        <f>SUM((D6*MinerOutputValues!D6*MinerOutputValues!D15*MinerOutputValues!D21) + (D7*MinerOutputValues!D7*MinerOutputValues!D15*MinerOutputValues!D21) + (D8*MinerOutputValues!D8*MinerOutputValues!D13*MinerOutputValues!D21) )</f>
        <v>8400</v>
      </c>
      <c r="E11" s="33">
        <f>SUM((E6*MinerOutputValues!D6*MinerOutputValues!D15*MinerOutputValues!D21) + (E7*MinerOutputValues!D7*MinerOutputValues!D15*MinerOutputValues!D21) + (E8*MinerOutputValues!D8*MinerOutputValues!D13*MinerOutputValues!D21) )</f>
        <v>3000</v>
      </c>
      <c r="F11" s="33">
        <f>SUM((F6*MinerOutputValues!D6*MinerOutputValues!D15*MinerOutputValues!D21) + (F7*MinerOutputValues!D7*MinerOutputValues!D15*MinerOutputValues!D21) + (F8*MinerOutputValues!D8*MinerOutputValues!D13*MinerOutputValues!D21) )</f>
        <v>6120</v>
      </c>
      <c r="G11" s="33">
        <f>SUM((G6*MinerOutputValues!D6*MinerOutputValues!D15*MinerOutputValues!D21) + (G7*MinerOutputValues!D7*MinerOutputValues!D15*MinerOutputValues!D21) + (G8*MinerOutputValues!D8*MinerOutputValues!D13*MinerOutputValues!D21) )</f>
        <v>1440</v>
      </c>
      <c r="I11" s="36"/>
      <c r="J11" s="36"/>
      <c r="K11" s="36"/>
      <c r="L11" s="36"/>
      <c r="M11" s="36"/>
      <c r="N11" s="36"/>
      <c r="O11" s="36"/>
      <c r="P11" s="36"/>
      <c r="Q11" s="36"/>
      <c r="R11" s="36"/>
    </row>
    <row r="12" spans="3:19">
      <c r="I12" s="36"/>
      <c r="J12" s="36"/>
      <c r="K12" s="36"/>
      <c r="L12" s="36"/>
      <c r="M12" s="36"/>
      <c r="N12" s="36"/>
      <c r="O12" s="36"/>
      <c r="P12" s="36"/>
      <c r="Q12" s="36"/>
      <c r="R12" s="36"/>
    </row>
    <row r="13" spans="3:19">
      <c r="I13" s="36"/>
      <c r="J13" s="36"/>
      <c r="K13" s="36"/>
      <c r="L13" s="36"/>
      <c r="M13" s="36"/>
      <c r="N13" s="36"/>
      <c r="O13" s="36"/>
      <c r="P13" s="36"/>
      <c r="Q13" s="36"/>
      <c r="R13" s="36"/>
    </row>
    <row r="14" spans="3:19">
      <c r="C14" s="46" t="s">
        <v>161</v>
      </c>
      <c r="D14" s="47"/>
      <c r="E14" s="47"/>
      <c r="F14" s="47"/>
      <c r="I14" s="36"/>
      <c r="J14" s="36"/>
      <c r="K14" s="36"/>
      <c r="L14" s="36"/>
      <c r="M14" s="36"/>
      <c r="N14" s="36"/>
      <c r="O14" s="36"/>
      <c r="P14" s="36"/>
      <c r="Q14" s="36"/>
      <c r="R14" s="36"/>
    </row>
    <row r="15" spans="3:19">
      <c r="C15" s="34" t="s">
        <v>73</v>
      </c>
      <c r="D15" s="34" t="s">
        <v>80</v>
      </c>
      <c r="E15" s="34" t="s">
        <v>162</v>
      </c>
      <c r="F15" s="34" t="s">
        <v>163</v>
      </c>
      <c r="I15" s="36"/>
      <c r="J15" s="36"/>
      <c r="K15" s="36"/>
      <c r="L15" s="36"/>
      <c r="M15" s="36"/>
      <c r="N15" s="36"/>
      <c r="O15" s="36"/>
      <c r="P15" s="36"/>
      <c r="Q15" s="36"/>
      <c r="R15" s="36"/>
    </row>
    <row r="16" spans="3:19">
      <c r="C16" s="33" t="s">
        <v>22</v>
      </c>
      <c r="D16" s="33">
        <f>SUM((F9/45)*15)</f>
        <v>440</v>
      </c>
      <c r="E16" s="33">
        <f>SUM((F10/45)*15)</f>
        <v>1100</v>
      </c>
      <c r="F16" s="33">
        <f>SUM((F11/45)*15)</f>
        <v>2040</v>
      </c>
      <c r="I16" s="36"/>
      <c r="J16" s="36"/>
      <c r="K16" s="36"/>
      <c r="L16" s="36"/>
      <c r="M16" s="36"/>
      <c r="N16" s="36"/>
      <c r="O16" s="36"/>
      <c r="P16" s="36"/>
      <c r="Q16" s="36"/>
      <c r="R16" s="36"/>
    </row>
    <row r="17" spans="3:18">
      <c r="C17" s="33" t="s">
        <v>79</v>
      </c>
      <c r="D17" s="33">
        <f>SUM((E9/50)*100)</f>
        <v>1200</v>
      </c>
      <c r="E17" s="33">
        <f>SUM((E10/50)*100)</f>
        <v>3000</v>
      </c>
      <c r="F17" s="33">
        <f>SUM((E11/50)*100)</f>
        <v>6000</v>
      </c>
      <c r="I17" s="36"/>
      <c r="J17" s="36"/>
      <c r="K17" s="36"/>
      <c r="L17" s="36"/>
      <c r="M17" s="36"/>
      <c r="N17" s="36"/>
      <c r="O17" s="36"/>
      <c r="P17" s="36"/>
      <c r="Q17" s="36"/>
      <c r="R17" s="36"/>
    </row>
    <row r="18" spans="3:18">
      <c r="C18" s="33" t="s">
        <v>76</v>
      </c>
      <c r="D18" s="33">
        <f>SUM((G9/40)*60)</f>
        <v>720</v>
      </c>
      <c r="E18" s="33">
        <f>SUM((G10/40)*60)</f>
        <v>1800</v>
      </c>
      <c r="F18" s="33">
        <f>SUM((G11/40)*60)</f>
        <v>2160</v>
      </c>
      <c r="I18" s="36"/>
      <c r="J18" s="36"/>
      <c r="K18" s="36"/>
      <c r="L18" s="36"/>
      <c r="M18" s="36"/>
      <c r="N18" s="36"/>
      <c r="O18" s="36"/>
      <c r="P18" s="36"/>
      <c r="Q18" s="36"/>
      <c r="R18" s="36"/>
    </row>
    <row r="19" spans="3:18">
      <c r="C19" s="35" t="s">
        <v>78</v>
      </c>
      <c r="D19" s="33">
        <f>SUM(D9-(E9/2)-G9)</f>
        <v>900</v>
      </c>
      <c r="E19" s="33">
        <f>SUM(D10-(E10/2)-G10)</f>
        <v>2250</v>
      </c>
      <c r="F19" s="35">
        <f>SUM(D11-(E11/2)-G11)</f>
        <v>5460</v>
      </c>
      <c r="I19" s="36" t="s">
        <v>157</v>
      </c>
      <c r="J19" s="36"/>
      <c r="K19" s="36"/>
      <c r="L19" s="36"/>
      <c r="M19" s="36"/>
      <c r="N19" s="36"/>
      <c r="O19" s="36"/>
      <c r="P19" s="36"/>
      <c r="Q19" s="36"/>
      <c r="R19" s="36"/>
    </row>
    <row r="20" spans="3:18">
      <c r="C20" s="33" t="s">
        <v>77</v>
      </c>
      <c r="D20" s="33">
        <f>SUM((D19/30)*30)</f>
        <v>900</v>
      </c>
      <c r="E20" s="33">
        <f>SUM((E19/30)*30)</f>
        <v>2250</v>
      </c>
      <c r="F20" s="35">
        <f>SUM((F19/30)*30)</f>
        <v>5460</v>
      </c>
      <c r="I20" s="36" t="s">
        <v>158</v>
      </c>
      <c r="J20" s="36"/>
      <c r="K20" s="36"/>
      <c r="L20" s="36"/>
      <c r="M20" s="36"/>
      <c r="N20" s="36"/>
      <c r="O20" s="36"/>
      <c r="P20" s="36"/>
      <c r="Q20" s="36"/>
      <c r="R20" s="36"/>
    </row>
    <row r="21" spans="3:18">
      <c r="I21" s="36" t="s">
        <v>159</v>
      </c>
      <c r="J21" s="36"/>
      <c r="K21" s="36"/>
      <c r="L21" s="36"/>
      <c r="M21" s="36"/>
      <c r="N21" s="36"/>
      <c r="O21" s="36"/>
      <c r="P21" s="36"/>
      <c r="Q21" s="36"/>
      <c r="R21" s="36"/>
    </row>
    <row r="22" spans="3:18">
      <c r="C22" s="46" t="s">
        <v>164</v>
      </c>
      <c r="D22" s="47"/>
      <c r="E22" s="47"/>
      <c r="F22" s="47"/>
      <c r="I22" s="36" t="s">
        <v>160</v>
      </c>
      <c r="J22" s="36"/>
      <c r="K22" s="36"/>
      <c r="L22" s="36"/>
      <c r="M22" s="36"/>
      <c r="N22" s="36"/>
      <c r="O22" s="36"/>
      <c r="P22" s="36"/>
      <c r="Q22" s="36"/>
      <c r="R22" s="36"/>
    </row>
    <row r="23" spans="3:18">
      <c r="C23" s="40" t="s">
        <v>30</v>
      </c>
      <c r="D23" s="41"/>
      <c r="E23" s="41"/>
      <c r="F23" s="42"/>
      <c r="I23" s="36"/>
      <c r="J23" s="36"/>
      <c r="K23" s="36"/>
      <c r="L23" s="36"/>
      <c r="M23" s="36"/>
      <c r="N23" s="36"/>
      <c r="O23" s="36"/>
      <c r="P23" s="36"/>
      <c r="Q23" s="36"/>
      <c r="R23" s="36"/>
    </row>
    <row r="24" spans="3:18">
      <c r="C24" s="33" t="s">
        <v>165</v>
      </c>
      <c r="D24" s="33" t="s">
        <v>166</v>
      </c>
      <c r="E24" s="33" t="s">
        <v>167</v>
      </c>
      <c r="F24" s="33"/>
    </row>
    <row r="25" spans="3:18">
      <c r="C25" s="33">
        <v>60</v>
      </c>
      <c r="D25" s="33">
        <v>1</v>
      </c>
      <c r="E25" s="33">
        <f>C25*D25</f>
        <v>60</v>
      </c>
      <c r="F25" s="33"/>
    </row>
    <row r="26" spans="3:18">
      <c r="C26" s="33">
        <v>60</v>
      </c>
      <c r="D26" s="33">
        <v>1</v>
      </c>
      <c r="E26" s="33">
        <f t="shared" ref="E26:E43" si="0">C26*D26</f>
        <v>60</v>
      </c>
      <c r="F26" s="33"/>
      <c r="I26" s="45" t="s">
        <v>137</v>
      </c>
      <c r="J26" s="45"/>
      <c r="K26" s="45"/>
      <c r="L26" s="45"/>
      <c r="M26" s="45"/>
      <c r="N26" s="45"/>
      <c r="O26" s="45"/>
    </row>
    <row r="27" spans="3:18">
      <c r="C27" s="33">
        <v>60</v>
      </c>
      <c r="D27" s="33">
        <v>1</v>
      </c>
      <c r="E27" s="33">
        <f t="shared" si="0"/>
        <v>60</v>
      </c>
      <c r="F27" s="33"/>
      <c r="I27" s="34" t="s">
        <v>73</v>
      </c>
      <c r="J27" s="34" t="s">
        <v>138</v>
      </c>
      <c r="K27" s="34"/>
      <c r="L27" s="34" t="s">
        <v>139</v>
      </c>
      <c r="M27" s="34" t="s">
        <v>141</v>
      </c>
      <c r="N27" s="34" t="s">
        <v>142</v>
      </c>
      <c r="O27" s="34" t="s">
        <v>140</v>
      </c>
    </row>
    <row r="28" spans="3:18">
      <c r="C28" s="33">
        <v>60</v>
      </c>
      <c r="D28" s="33">
        <v>1</v>
      </c>
      <c r="E28" s="33">
        <f t="shared" si="0"/>
        <v>60</v>
      </c>
      <c r="F28" s="33"/>
      <c r="I28" s="33" t="s">
        <v>127</v>
      </c>
      <c r="J28" s="33"/>
      <c r="K28" s="33"/>
      <c r="L28" s="33"/>
      <c r="M28" s="33"/>
      <c r="N28" s="33"/>
      <c r="O28" s="33"/>
    </row>
    <row r="29" spans="3:18">
      <c r="C29" s="33">
        <v>60</v>
      </c>
      <c r="D29" s="33">
        <v>1</v>
      </c>
      <c r="E29" s="33">
        <f t="shared" si="0"/>
        <v>60</v>
      </c>
      <c r="F29" s="33"/>
      <c r="I29" s="33" t="s">
        <v>128</v>
      </c>
      <c r="J29" s="33"/>
      <c r="K29" s="33"/>
      <c r="L29" s="33"/>
      <c r="M29" s="33"/>
      <c r="N29" s="33"/>
      <c r="O29" s="33"/>
    </row>
    <row r="30" spans="3:18">
      <c r="C30" s="33">
        <v>60</v>
      </c>
      <c r="D30" s="33">
        <v>1</v>
      </c>
      <c r="E30" s="33">
        <f t="shared" si="0"/>
        <v>60</v>
      </c>
      <c r="F30" s="33"/>
      <c r="I30" s="33" t="s">
        <v>129</v>
      </c>
      <c r="J30" s="33"/>
      <c r="K30" s="33"/>
      <c r="L30" s="33"/>
      <c r="M30" s="33"/>
      <c r="N30" s="33"/>
      <c r="O30" s="33"/>
    </row>
    <row r="31" spans="3:18">
      <c r="C31" s="33">
        <v>60</v>
      </c>
      <c r="D31" s="33">
        <v>1</v>
      </c>
      <c r="E31" s="33">
        <f t="shared" si="0"/>
        <v>60</v>
      </c>
      <c r="F31" s="33"/>
      <c r="I31" s="33" t="s">
        <v>130</v>
      </c>
      <c r="J31" s="33"/>
      <c r="K31" s="33"/>
      <c r="L31" s="33"/>
      <c r="M31" s="33"/>
      <c r="N31" s="33"/>
      <c r="O31" s="33"/>
    </row>
    <row r="32" spans="3:18">
      <c r="C32" s="33">
        <v>60</v>
      </c>
      <c r="D32" s="33">
        <v>1</v>
      </c>
      <c r="E32" s="33">
        <f t="shared" si="0"/>
        <v>60</v>
      </c>
      <c r="F32" s="33"/>
      <c r="I32" s="33" t="s">
        <v>131</v>
      </c>
      <c r="J32" s="33" t="s">
        <v>150</v>
      </c>
      <c r="K32" s="33"/>
      <c r="L32" s="33"/>
      <c r="M32" s="33">
        <v>5.625</v>
      </c>
      <c r="N32" s="33">
        <v>5</v>
      </c>
      <c r="O32" s="33">
        <v>28.125</v>
      </c>
    </row>
    <row r="33" spans="3:15">
      <c r="C33" s="33">
        <v>60</v>
      </c>
      <c r="D33" s="33">
        <v>1</v>
      </c>
      <c r="E33" s="33">
        <f t="shared" si="0"/>
        <v>60</v>
      </c>
      <c r="F33" s="33"/>
      <c r="I33" s="33" t="s">
        <v>132</v>
      </c>
      <c r="J33" s="33" t="s">
        <v>145</v>
      </c>
      <c r="K33" s="33"/>
      <c r="L33" s="33"/>
      <c r="M33" s="33">
        <v>20</v>
      </c>
      <c r="N33" s="33">
        <v>12</v>
      </c>
      <c r="O33" s="33">
        <v>240</v>
      </c>
    </row>
    <row r="34" spans="3:15">
      <c r="C34" s="33">
        <v>60</v>
      </c>
      <c r="D34" s="33">
        <v>1</v>
      </c>
      <c r="E34" s="33">
        <f t="shared" si="0"/>
        <v>60</v>
      </c>
      <c r="F34" s="33"/>
      <c r="I34" s="33" t="s">
        <v>133</v>
      </c>
      <c r="J34" s="33" t="s">
        <v>144</v>
      </c>
      <c r="K34" s="33"/>
      <c r="L34" s="33"/>
      <c r="M34" s="33">
        <v>15</v>
      </c>
      <c r="N34" s="33">
        <v>3</v>
      </c>
      <c r="O34" s="33">
        <v>45</v>
      </c>
    </row>
    <row r="35" spans="3:15">
      <c r="C35" s="33">
        <v>120</v>
      </c>
      <c r="D35" s="33">
        <v>1</v>
      </c>
      <c r="E35" s="33">
        <f t="shared" si="0"/>
        <v>120</v>
      </c>
      <c r="F35" s="33"/>
      <c r="I35" s="33" t="s">
        <v>134</v>
      </c>
      <c r="J35" s="33" t="s">
        <v>143</v>
      </c>
      <c r="K35" s="33"/>
      <c r="L35" s="33"/>
      <c r="M35" s="33">
        <v>20</v>
      </c>
      <c r="N35" s="33">
        <v>24</v>
      </c>
      <c r="O35" s="33">
        <v>480</v>
      </c>
    </row>
    <row r="36" spans="3:15">
      <c r="C36" s="33">
        <v>120</v>
      </c>
      <c r="D36" s="33">
        <v>1</v>
      </c>
      <c r="E36" s="33">
        <f t="shared" si="0"/>
        <v>120</v>
      </c>
      <c r="F36" s="33"/>
      <c r="I36" s="33" t="s">
        <v>135</v>
      </c>
      <c r="J36" s="33" t="s">
        <v>146</v>
      </c>
      <c r="K36" s="33"/>
      <c r="L36" s="33" t="s">
        <v>149</v>
      </c>
      <c r="M36" s="33">
        <v>90</v>
      </c>
      <c r="N36" s="33">
        <v>16</v>
      </c>
      <c r="O36" s="33">
        <v>1440</v>
      </c>
    </row>
    <row r="37" spans="3:15">
      <c r="C37" s="33">
        <v>120</v>
      </c>
      <c r="D37" s="33">
        <v>1</v>
      </c>
      <c r="E37" s="33">
        <f t="shared" si="0"/>
        <v>120</v>
      </c>
      <c r="F37" s="33"/>
      <c r="I37" s="33" t="s">
        <v>136</v>
      </c>
      <c r="J37" s="33" t="s">
        <v>147</v>
      </c>
      <c r="K37" s="33"/>
      <c r="L37" s="33" t="s">
        <v>148</v>
      </c>
      <c r="M37" s="33">
        <v>90</v>
      </c>
      <c r="N37" s="33">
        <v>14</v>
      </c>
      <c r="O37" s="33">
        <v>1260</v>
      </c>
    </row>
    <row r="38" spans="3:15">
      <c r="C38" s="33">
        <v>120</v>
      </c>
      <c r="D38" s="33">
        <v>1</v>
      </c>
      <c r="E38" s="33">
        <f t="shared" si="0"/>
        <v>120</v>
      </c>
      <c r="F38" s="33"/>
    </row>
    <row r="39" spans="3:15">
      <c r="C39" s="33">
        <v>120</v>
      </c>
      <c r="D39" s="33">
        <v>1</v>
      </c>
      <c r="E39" s="33">
        <f t="shared" si="0"/>
        <v>120</v>
      </c>
      <c r="F39" s="33"/>
    </row>
    <row r="40" spans="3:15">
      <c r="C40" s="33">
        <v>120</v>
      </c>
      <c r="D40" s="33">
        <v>1</v>
      </c>
      <c r="E40" s="33">
        <f t="shared" si="0"/>
        <v>120</v>
      </c>
      <c r="F40" s="33"/>
    </row>
    <row r="41" spans="3:15">
      <c r="C41" s="33">
        <v>120</v>
      </c>
      <c r="D41" s="33">
        <v>1</v>
      </c>
      <c r="E41" s="33">
        <f t="shared" si="0"/>
        <v>120</v>
      </c>
      <c r="F41" s="33"/>
    </row>
    <row r="42" spans="3:15">
      <c r="C42" s="33">
        <v>120</v>
      </c>
      <c r="D42" s="33">
        <v>1</v>
      </c>
      <c r="E42" s="33">
        <f t="shared" si="0"/>
        <v>120</v>
      </c>
      <c r="F42" s="33"/>
    </row>
    <row r="43" spans="3:15">
      <c r="C43" s="33">
        <v>120</v>
      </c>
      <c r="D43" s="33">
        <v>1</v>
      </c>
      <c r="E43" s="33">
        <f t="shared" si="0"/>
        <v>120</v>
      </c>
      <c r="F43" s="33"/>
    </row>
    <row r="44" spans="3:15">
      <c r="C44" s="33" t="s">
        <v>140</v>
      </c>
      <c r="D44" s="33"/>
      <c r="E44" s="33">
        <f>SUM(E25:E43)</f>
        <v>1680</v>
      </c>
      <c r="F44" s="33"/>
    </row>
    <row r="45" spans="3:15">
      <c r="C45" s="40" t="s">
        <v>31</v>
      </c>
      <c r="D45" s="41"/>
      <c r="E45" s="41"/>
      <c r="F45" s="42"/>
    </row>
    <row r="46" spans="3:15">
      <c r="C46" s="33" t="s">
        <v>165</v>
      </c>
      <c r="D46" s="33" t="s">
        <v>166</v>
      </c>
      <c r="E46" s="33" t="s">
        <v>167</v>
      </c>
      <c r="F46" s="33"/>
    </row>
    <row r="47" spans="3:15">
      <c r="C47" s="33">
        <v>120</v>
      </c>
      <c r="D47" s="33">
        <v>1</v>
      </c>
      <c r="E47" s="33">
        <f>C47*D47</f>
        <v>120</v>
      </c>
      <c r="F47" s="33"/>
    </row>
    <row r="48" spans="3:15">
      <c r="C48" s="33">
        <v>120</v>
      </c>
      <c r="D48" s="33">
        <v>1</v>
      </c>
      <c r="E48" s="33">
        <f t="shared" ref="E48:E50" si="1">C48*D48</f>
        <v>120</v>
      </c>
      <c r="F48" s="33"/>
    </row>
    <row r="49" spans="3:6">
      <c r="C49" s="33">
        <v>120</v>
      </c>
      <c r="D49" s="33">
        <v>1.5</v>
      </c>
      <c r="E49" s="33">
        <f t="shared" si="1"/>
        <v>180</v>
      </c>
      <c r="F49" s="33"/>
    </row>
    <row r="50" spans="3:6">
      <c r="C50" s="33">
        <v>120</v>
      </c>
      <c r="D50" s="33">
        <v>1.5</v>
      </c>
      <c r="E50" s="33">
        <f t="shared" si="1"/>
        <v>180</v>
      </c>
      <c r="F50" s="33"/>
    </row>
    <row r="51" spans="3:6">
      <c r="C51" s="33" t="s">
        <v>140</v>
      </c>
      <c r="D51" s="33"/>
      <c r="E51" s="33">
        <f>SUM(E47:E50)</f>
        <v>600</v>
      </c>
      <c r="F51" s="33"/>
    </row>
    <row r="52" spans="3:6">
      <c r="C52" s="40" t="s">
        <v>13</v>
      </c>
      <c r="D52" s="41"/>
      <c r="E52" s="41"/>
      <c r="F52" s="42"/>
    </row>
    <row r="53" spans="3:6">
      <c r="C53" s="33" t="s">
        <v>165</v>
      </c>
      <c r="D53" s="33" t="s">
        <v>166</v>
      </c>
      <c r="E53" s="33" t="s">
        <v>167</v>
      </c>
      <c r="F53" s="33"/>
    </row>
    <row r="54" spans="3:6">
      <c r="C54" s="33">
        <v>60</v>
      </c>
      <c r="D54" s="33">
        <v>1</v>
      </c>
      <c r="E54" s="33">
        <f>C54*D54</f>
        <v>60</v>
      </c>
      <c r="F54" s="33"/>
    </row>
    <row r="55" spans="3:6">
      <c r="C55" s="33">
        <v>60</v>
      </c>
      <c r="D55" s="33">
        <v>1</v>
      </c>
      <c r="E55" s="33">
        <f t="shared" ref="E55:E57" si="2">C55*D55</f>
        <v>60</v>
      </c>
      <c r="F55" s="33"/>
    </row>
    <row r="56" spans="3:6">
      <c r="C56" s="33">
        <v>60</v>
      </c>
      <c r="D56" s="33">
        <v>1</v>
      </c>
      <c r="E56" s="33">
        <f t="shared" si="2"/>
        <v>60</v>
      </c>
      <c r="F56" s="33"/>
    </row>
    <row r="57" spans="3:6">
      <c r="C57" s="33">
        <v>60</v>
      </c>
      <c r="D57" s="33">
        <v>1</v>
      </c>
      <c r="E57" s="33">
        <f t="shared" si="2"/>
        <v>60</v>
      </c>
      <c r="F57" s="33"/>
    </row>
    <row r="58" spans="3:6">
      <c r="C58" s="33">
        <v>60</v>
      </c>
      <c r="D58" s="33">
        <v>1</v>
      </c>
      <c r="E58" s="33">
        <f>C58*D58</f>
        <v>60</v>
      </c>
      <c r="F58" s="33"/>
    </row>
    <row r="59" spans="3:6">
      <c r="C59" s="33">
        <v>60</v>
      </c>
      <c r="D59" s="33">
        <v>1</v>
      </c>
      <c r="E59" s="33">
        <f t="shared" ref="E59:E61" si="3">C59*D59</f>
        <v>60</v>
      </c>
      <c r="F59" s="33"/>
    </row>
    <row r="60" spans="3:6">
      <c r="C60" s="33">
        <v>120</v>
      </c>
      <c r="D60" s="33">
        <v>1</v>
      </c>
      <c r="E60" s="33">
        <f t="shared" si="3"/>
        <v>120</v>
      </c>
      <c r="F60" s="33"/>
    </row>
    <row r="61" spans="3:6">
      <c r="C61" s="33">
        <v>120</v>
      </c>
      <c r="D61" s="33">
        <v>1</v>
      </c>
      <c r="E61" s="33">
        <f t="shared" si="3"/>
        <v>120</v>
      </c>
      <c r="F61" s="33"/>
    </row>
    <row r="62" spans="3:6">
      <c r="C62" s="33">
        <v>120</v>
      </c>
      <c r="D62" s="33">
        <v>1</v>
      </c>
      <c r="E62" s="33">
        <f>C62*D62</f>
        <v>120</v>
      </c>
      <c r="F62" s="33"/>
    </row>
    <row r="63" spans="3:6">
      <c r="C63" s="33">
        <v>120</v>
      </c>
      <c r="D63" s="33">
        <v>1</v>
      </c>
      <c r="E63" s="33">
        <f t="shared" ref="E63:E65" si="4">C63*D63</f>
        <v>120</v>
      </c>
      <c r="F63" s="33"/>
    </row>
    <row r="64" spans="3:6">
      <c r="C64" s="33">
        <v>120</v>
      </c>
      <c r="D64" s="33">
        <v>1</v>
      </c>
      <c r="E64" s="33">
        <f t="shared" si="4"/>
        <v>120</v>
      </c>
      <c r="F64" s="33"/>
    </row>
    <row r="65" spans="3:6">
      <c r="C65" s="33">
        <v>120</v>
      </c>
      <c r="D65" s="33">
        <v>1</v>
      </c>
      <c r="E65" s="33">
        <f t="shared" si="4"/>
        <v>120</v>
      </c>
      <c r="F65" s="33"/>
    </row>
    <row r="66" spans="3:6">
      <c r="C66" s="33">
        <v>240</v>
      </c>
      <c r="D66" s="33">
        <v>1</v>
      </c>
      <c r="E66" s="33">
        <f t="shared" ref="E66" si="5">C66*D66</f>
        <v>240</v>
      </c>
      <c r="F66" s="33"/>
    </row>
    <row r="67" spans="3:6">
      <c r="C67" s="33" t="s">
        <v>140</v>
      </c>
      <c r="D67" s="33"/>
      <c r="E67" s="33">
        <f>SUM(E54:E66)</f>
        <v>1320</v>
      </c>
      <c r="F67" s="33"/>
    </row>
    <row r="68" spans="3:6">
      <c r="C68" s="40" t="s">
        <v>12</v>
      </c>
      <c r="D68" s="41"/>
      <c r="E68" s="41"/>
      <c r="F68" s="42"/>
    </row>
    <row r="69" spans="3:6">
      <c r="C69" s="33" t="s">
        <v>165</v>
      </c>
      <c r="D69" s="33" t="s">
        <v>166</v>
      </c>
      <c r="E69" s="33" t="s">
        <v>167</v>
      </c>
      <c r="F69" s="33"/>
    </row>
    <row r="70" spans="3:6">
      <c r="C70" s="33">
        <v>240</v>
      </c>
      <c r="D70" s="33">
        <v>1</v>
      </c>
      <c r="E70" s="33">
        <f>C70*D70</f>
        <v>240</v>
      </c>
      <c r="F70" s="33"/>
    </row>
    <row r="71" spans="3:6">
      <c r="C71" s="33">
        <v>240</v>
      </c>
      <c r="D71" s="33">
        <v>1</v>
      </c>
      <c r="E71" s="33">
        <f t="shared" ref="E71" si="6">C71*D71</f>
        <v>240</v>
      </c>
      <c r="F71" s="33"/>
    </row>
    <row r="72" spans="3:6">
      <c r="C72" s="33" t="s">
        <v>140</v>
      </c>
      <c r="D72" s="33"/>
      <c r="E72" s="33">
        <f>SUM(E70:E71)</f>
        <v>480</v>
      </c>
      <c r="F72" s="33"/>
    </row>
  </sheetData>
  <mergeCells count="9">
    <mergeCell ref="C45:F45"/>
    <mergeCell ref="C52:F52"/>
    <mergeCell ref="C68:F68"/>
    <mergeCell ref="C3:Q3"/>
    <mergeCell ref="I5:R5"/>
    <mergeCell ref="I26:O26"/>
    <mergeCell ref="C14:F14"/>
    <mergeCell ref="C22:F22"/>
    <mergeCell ref="C23:F23"/>
  </mergeCells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FA3DA-A5F3-411F-AB6B-7EB05B935F88}">
  <dimension ref="C2:R39"/>
  <sheetViews>
    <sheetView topLeftCell="A4" workbookViewId="0">
      <selection activeCell="O37" sqref="O37"/>
    </sheetView>
  </sheetViews>
  <sheetFormatPr defaultRowHeight="15"/>
  <cols>
    <col min="3" max="3" width="53.42578125" customWidth="1"/>
    <col min="4" max="4" width="3.7109375" customWidth="1"/>
    <col min="5" max="5" width="30.42578125" bestFit="1" customWidth="1"/>
    <col min="6" max="6" width="4" customWidth="1"/>
    <col min="7" max="7" width="25.140625" bestFit="1" customWidth="1"/>
    <col min="9" max="9" width="16.5703125" bestFit="1" customWidth="1"/>
    <col min="10" max="10" width="6.5703125" customWidth="1"/>
    <col min="11" max="11" width="17.42578125" bestFit="1" customWidth="1"/>
    <col min="12" max="12" width="4.28515625" customWidth="1"/>
    <col min="13" max="13" width="17.42578125" bestFit="1" customWidth="1"/>
    <col min="14" max="14" width="2.5703125" customWidth="1"/>
    <col min="15" max="15" width="25.42578125" customWidth="1"/>
    <col min="17" max="17" width="14.140625" bestFit="1" customWidth="1"/>
  </cols>
  <sheetData>
    <row r="2" spans="3:17">
      <c r="C2" s="51" t="s">
        <v>205</v>
      </c>
      <c r="E2" s="51" t="s">
        <v>206</v>
      </c>
      <c r="G2" s="51" t="s">
        <v>207</v>
      </c>
      <c r="I2" s="51" t="s">
        <v>208</v>
      </c>
      <c r="K2" s="51" t="s">
        <v>209</v>
      </c>
      <c r="M2" s="51" t="s">
        <v>210</v>
      </c>
      <c r="O2" s="51" t="s">
        <v>211</v>
      </c>
      <c r="Q2" s="51" t="s">
        <v>212</v>
      </c>
    </row>
    <row r="4" spans="3:17">
      <c r="C4" s="52" t="s">
        <v>202</v>
      </c>
      <c r="E4" s="27" t="s">
        <v>203</v>
      </c>
      <c r="G4" s="52" t="s">
        <v>223</v>
      </c>
      <c r="I4" s="27" t="s">
        <v>203</v>
      </c>
      <c r="K4" s="52" t="s">
        <v>202</v>
      </c>
      <c r="M4" s="27" t="s">
        <v>203</v>
      </c>
      <c r="O4" s="52" t="s">
        <v>202</v>
      </c>
      <c r="Q4" s="27" t="s">
        <v>203</v>
      </c>
    </row>
    <row r="6" spans="3:17">
      <c r="C6" t="s">
        <v>174</v>
      </c>
      <c r="D6" s="50" t="s">
        <v>204</v>
      </c>
      <c r="E6" t="s">
        <v>174</v>
      </c>
      <c r="G6" t="s">
        <v>20</v>
      </c>
      <c r="H6" s="50" t="s">
        <v>204</v>
      </c>
      <c r="I6" t="s">
        <v>20</v>
      </c>
      <c r="K6" t="s">
        <v>180</v>
      </c>
      <c r="L6" s="50" t="s">
        <v>204</v>
      </c>
      <c r="M6" t="s">
        <v>180</v>
      </c>
      <c r="O6" t="s">
        <v>103</v>
      </c>
      <c r="P6" s="50" t="s">
        <v>204</v>
      </c>
      <c r="Q6" t="s">
        <v>103</v>
      </c>
    </row>
    <row r="7" spans="3:17">
      <c r="C7" t="s">
        <v>175</v>
      </c>
      <c r="D7" s="50" t="s">
        <v>204</v>
      </c>
      <c r="E7" t="s">
        <v>175</v>
      </c>
      <c r="G7" t="s">
        <v>178</v>
      </c>
      <c r="H7" s="50" t="s">
        <v>204</v>
      </c>
      <c r="I7" t="s">
        <v>178</v>
      </c>
      <c r="K7" t="s">
        <v>181</v>
      </c>
      <c r="L7" s="50" t="s">
        <v>204</v>
      </c>
      <c r="M7" t="s">
        <v>181</v>
      </c>
      <c r="O7" t="s">
        <v>27</v>
      </c>
      <c r="P7" s="50" t="s">
        <v>204</v>
      </c>
      <c r="Q7" t="s">
        <v>27</v>
      </c>
    </row>
    <row r="8" spans="3:17">
      <c r="C8" t="s">
        <v>176</v>
      </c>
      <c r="D8" s="50" t="s">
        <v>204</v>
      </c>
      <c r="E8" t="s">
        <v>176</v>
      </c>
      <c r="G8" t="s">
        <v>17</v>
      </c>
      <c r="H8" s="50" t="s">
        <v>204</v>
      </c>
      <c r="I8" t="s">
        <v>17</v>
      </c>
      <c r="K8" t="s">
        <v>182</v>
      </c>
      <c r="L8" s="50" t="s">
        <v>204</v>
      </c>
      <c r="M8" t="s">
        <v>182</v>
      </c>
      <c r="O8" t="s">
        <v>18</v>
      </c>
      <c r="P8" s="50" t="s">
        <v>204</v>
      </c>
      <c r="Q8" t="s">
        <v>18</v>
      </c>
    </row>
    <row r="9" spans="3:17">
      <c r="C9" t="s">
        <v>177</v>
      </c>
      <c r="D9" s="50" t="s">
        <v>204</v>
      </c>
      <c r="E9" t="s">
        <v>177</v>
      </c>
      <c r="G9" t="s">
        <v>23</v>
      </c>
      <c r="H9" s="50" t="s">
        <v>204</v>
      </c>
      <c r="I9" t="s">
        <v>23</v>
      </c>
      <c r="K9" t="s">
        <v>183</v>
      </c>
      <c r="L9" s="50" t="s">
        <v>204</v>
      </c>
      <c r="M9" t="s">
        <v>183</v>
      </c>
      <c r="O9" t="s">
        <v>186</v>
      </c>
      <c r="P9" s="50" t="s">
        <v>204</v>
      </c>
      <c r="Q9" t="s">
        <v>186</v>
      </c>
    </row>
    <row r="10" spans="3:17">
      <c r="C10" t="s">
        <v>22</v>
      </c>
      <c r="D10" s="50" t="s">
        <v>204</v>
      </c>
      <c r="E10" t="s">
        <v>22</v>
      </c>
      <c r="G10" t="s">
        <v>195</v>
      </c>
      <c r="H10" s="50" t="s">
        <v>204</v>
      </c>
      <c r="I10" t="s">
        <v>195</v>
      </c>
      <c r="K10" t="s">
        <v>184</v>
      </c>
      <c r="L10" s="50" t="s">
        <v>204</v>
      </c>
      <c r="M10" t="s">
        <v>184</v>
      </c>
      <c r="O10" t="s">
        <v>187</v>
      </c>
      <c r="P10" s="50" t="s">
        <v>204</v>
      </c>
      <c r="Q10" t="s">
        <v>187</v>
      </c>
    </row>
    <row r="11" spans="3:17">
      <c r="C11" t="s">
        <v>24</v>
      </c>
      <c r="D11" s="50" t="s">
        <v>204</v>
      </c>
      <c r="E11" t="s">
        <v>24</v>
      </c>
      <c r="G11" t="s">
        <v>179</v>
      </c>
      <c r="H11" s="50" t="s">
        <v>204</v>
      </c>
      <c r="I11" t="s">
        <v>179</v>
      </c>
      <c r="K11" t="s">
        <v>185</v>
      </c>
      <c r="L11" s="50" t="s">
        <v>204</v>
      </c>
      <c r="M11" t="s">
        <v>185</v>
      </c>
      <c r="O11" t="s">
        <v>188</v>
      </c>
      <c r="P11" s="50" t="s">
        <v>204</v>
      </c>
      <c r="Q11" t="s">
        <v>188</v>
      </c>
    </row>
    <row r="13" spans="3:17">
      <c r="C13" t="s">
        <v>232</v>
      </c>
    </row>
    <row r="14" spans="3:17">
      <c r="C14" s="51" t="s">
        <v>214</v>
      </c>
      <c r="E14" s="51" t="s">
        <v>215</v>
      </c>
      <c r="G14" s="51" t="s">
        <v>216</v>
      </c>
      <c r="I14" s="51" t="s">
        <v>217</v>
      </c>
      <c r="K14" s="51" t="s">
        <v>218</v>
      </c>
    </row>
    <row r="16" spans="3:17">
      <c r="C16" t="s">
        <v>227</v>
      </c>
      <c r="E16" t="s">
        <v>228</v>
      </c>
      <c r="G16" t="s">
        <v>236</v>
      </c>
      <c r="I16" s="52" t="s">
        <v>237</v>
      </c>
      <c r="K16" s="27" t="s">
        <v>203</v>
      </c>
    </row>
    <row r="18" spans="3:18">
      <c r="C18" t="s">
        <v>226</v>
      </c>
      <c r="E18" t="s">
        <v>233</v>
      </c>
      <c r="G18" t="s">
        <v>24</v>
      </c>
      <c r="I18" t="s">
        <v>116</v>
      </c>
      <c r="J18" s="50" t="s">
        <v>204</v>
      </c>
      <c r="K18" t="s">
        <v>116</v>
      </c>
    </row>
    <row r="19" spans="3:18">
      <c r="C19" t="s">
        <v>20</v>
      </c>
      <c r="E19" t="s">
        <v>234</v>
      </c>
      <c r="G19" t="s">
        <v>182</v>
      </c>
      <c r="I19" t="s">
        <v>98</v>
      </c>
      <c r="J19" s="50" t="s">
        <v>204</v>
      </c>
      <c r="K19" t="s">
        <v>98</v>
      </c>
    </row>
    <row r="20" spans="3:18">
      <c r="C20" t="s">
        <v>182</v>
      </c>
      <c r="E20" t="s">
        <v>235</v>
      </c>
      <c r="G20" t="s">
        <v>226</v>
      </c>
      <c r="I20" t="s">
        <v>190</v>
      </c>
      <c r="J20" s="50" t="s">
        <v>204</v>
      </c>
      <c r="K20" t="s">
        <v>190</v>
      </c>
    </row>
    <row r="21" spans="3:18">
      <c r="E21" t="s">
        <v>22</v>
      </c>
    </row>
    <row r="24" spans="3:18">
      <c r="C24" s="51" t="s">
        <v>217</v>
      </c>
      <c r="E24" s="51" t="s">
        <v>218</v>
      </c>
      <c r="G24" s="51" t="s">
        <v>219</v>
      </c>
      <c r="I24" s="51" t="s">
        <v>224</v>
      </c>
    </row>
    <row r="26" spans="3:18">
      <c r="C26" s="52" t="s">
        <v>202</v>
      </c>
      <c r="E26" s="27" t="s">
        <v>203</v>
      </c>
      <c r="G26" s="52" t="s">
        <v>202</v>
      </c>
      <c r="I26" s="27" t="s">
        <v>203</v>
      </c>
      <c r="R26" t="s">
        <v>220</v>
      </c>
    </row>
    <row r="27" spans="3:18">
      <c r="R27" t="s">
        <v>221</v>
      </c>
    </row>
    <row r="28" spans="3:18">
      <c r="C28" t="s">
        <v>193</v>
      </c>
      <c r="D28" s="50" t="s">
        <v>204</v>
      </c>
      <c r="E28" t="s">
        <v>193</v>
      </c>
      <c r="G28" t="s">
        <v>197</v>
      </c>
      <c r="H28" s="50" t="s">
        <v>204</v>
      </c>
      <c r="I28" t="s">
        <v>197</v>
      </c>
    </row>
    <row r="29" spans="3:18">
      <c r="C29" t="s">
        <v>194</v>
      </c>
      <c r="D29" s="50" t="s">
        <v>204</v>
      </c>
      <c r="E29" t="s">
        <v>194</v>
      </c>
      <c r="G29" t="s">
        <v>198</v>
      </c>
      <c r="H29" s="50" t="s">
        <v>204</v>
      </c>
      <c r="I29" t="s">
        <v>198</v>
      </c>
    </row>
    <row r="30" spans="3:18">
      <c r="C30" t="s">
        <v>51</v>
      </c>
      <c r="D30" s="50" t="s">
        <v>204</v>
      </c>
      <c r="E30" t="s">
        <v>51</v>
      </c>
      <c r="G30" t="s">
        <v>199</v>
      </c>
      <c r="H30" s="50" t="s">
        <v>204</v>
      </c>
      <c r="I30" t="s">
        <v>199</v>
      </c>
    </row>
    <row r="31" spans="3:18">
      <c r="C31" t="s">
        <v>46</v>
      </c>
      <c r="D31" s="50" t="s">
        <v>204</v>
      </c>
      <c r="E31" t="s">
        <v>46</v>
      </c>
      <c r="G31" t="s">
        <v>200</v>
      </c>
      <c r="H31" s="50" t="s">
        <v>204</v>
      </c>
      <c r="I31" t="s">
        <v>200</v>
      </c>
    </row>
    <row r="32" spans="3:18">
      <c r="C32" t="s">
        <v>222</v>
      </c>
      <c r="D32" s="50" t="s">
        <v>204</v>
      </c>
      <c r="E32" t="s">
        <v>222</v>
      </c>
      <c r="G32" t="s">
        <v>201</v>
      </c>
      <c r="H32" s="50" t="s">
        <v>204</v>
      </c>
      <c r="I32" t="s">
        <v>201</v>
      </c>
      <c r="L32" s="50"/>
    </row>
    <row r="33" spans="3:12">
      <c r="C33" t="s">
        <v>196</v>
      </c>
      <c r="D33" s="50" t="s">
        <v>204</v>
      </c>
      <c r="E33" t="s">
        <v>196</v>
      </c>
      <c r="G33" t="s">
        <v>213</v>
      </c>
      <c r="H33" s="50" t="s">
        <v>204</v>
      </c>
      <c r="I33" t="s">
        <v>213</v>
      </c>
      <c r="L33" s="50"/>
    </row>
    <row r="36" spans="3:12">
      <c r="C36" s="51" t="s">
        <v>215</v>
      </c>
      <c r="E36" s="51" t="s">
        <v>216</v>
      </c>
    </row>
    <row r="37" spans="3:12">
      <c r="C37" t="s">
        <v>189</v>
      </c>
      <c r="D37" s="50" t="s">
        <v>204</v>
      </c>
      <c r="E37" t="s">
        <v>189</v>
      </c>
    </row>
    <row r="38" spans="3:12">
      <c r="C38" t="s">
        <v>191</v>
      </c>
      <c r="D38" s="50" t="s">
        <v>204</v>
      </c>
      <c r="E38" t="s">
        <v>191</v>
      </c>
    </row>
    <row r="39" spans="3:12">
      <c r="C39" t="s">
        <v>192</v>
      </c>
      <c r="D39" s="50" t="s">
        <v>204</v>
      </c>
      <c r="E39" t="s">
        <v>192</v>
      </c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4D7D-2B40-4F26-A6BD-214006A713CE}">
  <dimension ref="C3:D21"/>
  <sheetViews>
    <sheetView workbookViewId="0">
      <selection activeCell="D13" sqref="D13"/>
    </sheetView>
  </sheetViews>
  <sheetFormatPr defaultRowHeight="15"/>
  <cols>
    <col min="3" max="3" width="7.5703125" bestFit="1" customWidth="1"/>
    <col min="4" max="4" width="22.85546875" customWidth="1"/>
  </cols>
  <sheetData>
    <row r="3" spans="3:4" ht="20.25" thickBot="1">
      <c r="C3" s="48" t="s">
        <v>75</v>
      </c>
      <c r="D3" s="48"/>
    </row>
    <row r="4" spans="3:4" ht="15.75" thickTop="1">
      <c r="C4" s="49" t="s">
        <v>74</v>
      </c>
      <c r="D4" s="49"/>
    </row>
    <row r="5" spans="3:4">
      <c r="C5" s="18" t="s">
        <v>73</v>
      </c>
      <c r="D5" s="19" t="s">
        <v>72</v>
      </c>
    </row>
    <row r="6" spans="3:4">
      <c r="C6" s="18" t="s">
        <v>71</v>
      </c>
      <c r="D6" s="17">
        <v>30</v>
      </c>
    </row>
    <row r="7" spans="3:4">
      <c r="C7" s="18" t="s">
        <v>70</v>
      </c>
      <c r="D7" s="17">
        <v>60</v>
      </c>
    </row>
    <row r="8" spans="3:4">
      <c r="C8" s="18" t="s">
        <v>69</v>
      </c>
      <c r="D8" s="17">
        <v>120</v>
      </c>
    </row>
    <row r="10" spans="3:4">
      <c r="C10" s="49" t="s">
        <v>68</v>
      </c>
      <c r="D10" s="49"/>
    </row>
    <row r="11" spans="3:4">
      <c r="C11" s="17" t="s">
        <v>67</v>
      </c>
      <c r="D11" s="17" t="s">
        <v>64</v>
      </c>
    </row>
    <row r="12" spans="3:4">
      <c r="C12" s="17">
        <v>0</v>
      </c>
      <c r="D12" s="16">
        <v>1</v>
      </c>
    </row>
    <row r="13" spans="3:4">
      <c r="C13" s="17">
        <v>1</v>
      </c>
      <c r="D13" s="16">
        <v>1.5</v>
      </c>
    </row>
    <row r="14" spans="3:4">
      <c r="C14" s="17">
        <v>2</v>
      </c>
      <c r="D14" s="16">
        <v>2</v>
      </c>
    </row>
    <row r="15" spans="3:4">
      <c r="C15" s="17">
        <v>3</v>
      </c>
      <c r="D15" s="16">
        <v>2.5</v>
      </c>
    </row>
    <row r="17" spans="3:4">
      <c r="C17" s="49" t="s">
        <v>66</v>
      </c>
      <c r="D17" s="49"/>
    </row>
    <row r="18" spans="3:4">
      <c r="C18" s="17" t="s">
        <v>65</v>
      </c>
      <c r="D18" s="17" t="s">
        <v>64</v>
      </c>
    </row>
    <row r="19" spans="3:4">
      <c r="C19" s="17">
        <v>1</v>
      </c>
      <c r="D19" s="16">
        <v>1</v>
      </c>
    </row>
    <row r="20" spans="3:4">
      <c r="C20" s="17">
        <v>2</v>
      </c>
      <c r="D20" s="16">
        <v>2</v>
      </c>
    </row>
    <row r="21" spans="3:4">
      <c r="C21" s="17">
        <v>3</v>
      </c>
      <c r="D21" s="16">
        <v>4</v>
      </c>
    </row>
  </sheetData>
  <mergeCells count="4">
    <mergeCell ref="C3:D3"/>
    <mergeCell ref="C10:D10"/>
    <mergeCell ref="C17:D17"/>
    <mergeCell ref="C4:D4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AgendaToDo</vt:lpstr>
      <vt:lpstr>TierLocationOrganization</vt:lpstr>
      <vt:lpstr>DiagramLayout</vt:lpstr>
      <vt:lpstr>GrasslandRegionalProduction</vt:lpstr>
      <vt:lpstr>GrasslandTrainHubStations</vt:lpstr>
      <vt:lpstr>MinerOutputValues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Mjolnir</dc:creator>
  <cp:lastModifiedBy>Olson, Christopher M</cp:lastModifiedBy>
  <cp:lastPrinted>2022-03-04T20:14:29Z</cp:lastPrinted>
  <dcterms:created xsi:type="dcterms:W3CDTF">2022-02-21T19:44:59Z</dcterms:created>
  <dcterms:modified xsi:type="dcterms:W3CDTF">2022-03-08T21:55:01Z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599526-06ca-49cc-9fa9-5307800a949a_Enabled">
    <vt:lpwstr>true</vt:lpwstr>
  </property>
  <property fmtid="{D5CDD505-2E9C-101B-9397-08002B2CF9AE}" pid="3" name="MSIP_Label_67599526-06ca-49cc-9fa9-5307800a949a_SetDate">
    <vt:lpwstr>2022-03-04T17:45:04Z</vt:lpwstr>
  </property>
  <property fmtid="{D5CDD505-2E9C-101B-9397-08002B2CF9AE}" pid="4" name="MSIP_Label_67599526-06ca-49cc-9fa9-5307800a949a_Method">
    <vt:lpwstr>Standard</vt:lpwstr>
  </property>
  <property fmtid="{D5CDD505-2E9C-101B-9397-08002B2CF9AE}" pid="5" name="MSIP_Label_67599526-06ca-49cc-9fa9-5307800a949a_Name">
    <vt:lpwstr>67599526-06ca-49cc-9fa9-5307800a949a</vt:lpwstr>
  </property>
  <property fmtid="{D5CDD505-2E9C-101B-9397-08002B2CF9AE}" pid="6" name="MSIP_Label_67599526-06ca-49cc-9fa9-5307800a949a_SiteId">
    <vt:lpwstr>fabb61b8-3afe-4e75-b934-a47f782b8cd7</vt:lpwstr>
  </property>
  <property fmtid="{D5CDD505-2E9C-101B-9397-08002B2CF9AE}" pid="7" name="MSIP_Label_67599526-06ca-49cc-9fa9-5307800a949a_ActionId">
    <vt:lpwstr>f5ba4f68-bc60-41e0-b5a8-bb5b75f88428</vt:lpwstr>
  </property>
  <property fmtid="{D5CDD505-2E9C-101B-9397-08002B2CF9AE}" pid="8" name="MSIP_Label_67599526-06ca-49cc-9fa9-5307800a949a_ContentBits">
    <vt:lpwstr>0</vt:lpwstr>
  </property>
</Properties>
</file>