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5A8F7B41-149B-4BA3-B2AA-DCE63ADE7798}" xr6:coauthVersionLast="46" xr6:coauthVersionMax="47" xr10:uidLastSave="{00000000-0000-0000-0000-000000000000}"/>
  <bookViews>
    <workbookView xWindow="-120" yWindow="-120" windowWidth="29040" windowHeight="15840" tabRatio="780" activeTab="2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QuickwireCoast" sheetId="18" r:id="rId5"/>
    <sheet name="GrasslandRegionalProduction" sheetId="6" r:id="rId6"/>
    <sheet name="SteelLakeSite" sheetId="17" r:id="rId7"/>
    <sheet name="OffshoreMegaRefinery" sheetId="16" r:id="rId8"/>
    <sheet name="SilicaCaveSite" sheetId="13" r:id="rId9"/>
    <sheet name="SWNitrogenFacility" sheetId="14" r:id="rId10"/>
    <sheet name="Diagrams" sheetId="2" r:id="rId11"/>
    <sheet name="MinerOutputValue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9" l="1"/>
  <c r="G10" i="19"/>
  <c r="G11" i="19"/>
  <c r="P13" i="19"/>
  <c r="P5" i="19"/>
  <c r="G15" i="19"/>
  <c r="G14" i="19"/>
  <c r="G13" i="19"/>
  <c r="J32" i="18"/>
  <c r="J31" i="18"/>
  <c r="J30" i="18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D32" i="18"/>
  <c r="J12" i="18" s="1"/>
  <c r="M24" i="18" s="1"/>
  <c r="D33" i="18"/>
  <c r="J13" i="18" s="1"/>
  <c r="M25" i="18" s="1"/>
  <c r="J126" i="6"/>
  <c r="M86" i="6"/>
  <c r="I10" i="6"/>
  <c r="F28" i="18"/>
  <c r="F29" i="18" s="1"/>
  <c r="F24" i="18"/>
  <c r="F19" i="18"/>
  <c r="F15" i="18"/>
  <c r="F14" i="18"/>
  <c r="F13" i="18"/>
  <c r="M28" i="6"/>
  <c r="P11" i="19"/>
  <c r="P12" i="19"/>
  <c r="P19" i="19"/>
  <c r="P10" i="19"/>
  <c r="P6" i="19"/>
  <c r="P8" i="19"/>
  <c r="P7" i="19"/>
  <c r="P17" i="19"/>
  <c r="P9" i="19"/>
  <c r="P15" i="19"/>
  <c r="P18" i="19"/>
  <c r="P20" i="19"/>
  <c r="P16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J124" i="6" s="1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F20" i="18" l="1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<sst xmlns="http://schemas.openxmlformats.org/spreadsheetml/2006/main" count="1500" uniqueCount="463">
  <si>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</si>
  <si>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</si>
  <si>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</si>
  <si>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</si>
  <si>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</si>
  <si>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</si>
  <si>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</si>
  <si>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</si>
  <si>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</si>
  <si>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</si>
  <si>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</si>
  <si>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</si>
  <si>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</si>
  <si>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</si>
  <si>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</si>
  <si>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</si>
  <si>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</si>
  <si>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</si>
  <si>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</si>
  <si>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</si>
  <si>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</si>
  <si>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</si>
  <si>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</si>
  <si>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</si>
  <si>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</si>
  <si>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</si>
  <si>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</si>
  <si>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</si>
  <si>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</si>
  <si>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</si>
  <si>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</si>
  <si>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</si>
  <si>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</si>
  <si>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</si>
  <si>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</si>
  <si>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</si>
  <si>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</si>
  <si>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</si>
  <si>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</si>
  <si>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</si>
  <si>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</si>
  <si>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</si>
  <si>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</si>
  <si>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</si>
  <si>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</si>
  <si>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</si>
  <si>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</si>
  <si>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</si>
  <si>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</si>
  <si>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</si>
  <si>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</si>
  <si>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</si>
  <si>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</si>
  <si>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</si>
  <si>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</si>
  <si>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</si>
  <si>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</si>
  <si>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</si>
  <si>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</si>
  <si>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</si>
  <si>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</si>
  <si>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</si>
  <si>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</si>
  <si>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</si>
  <si>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</si>
  <si>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</si>
  <si>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</si>
  <si>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</si>
  <si>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</si>
  <si>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</si>
  <si>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</si>
  <si>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</si>
  <si>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</si>
  <si>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</si>
  <si>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</si>
  <si>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</si>
  <si>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</si>
  <si>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</si>
  <si>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</si>
  <si>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</si>
  <si>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</si>
  <si>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</si>
  <si>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</si>
  <si>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</si>
  <si>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</si>
  <si>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</si>
  <si>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</si>
  <si>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</si>
  <si>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</si>
  <si>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</si>
  <si>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</si>
  <si>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</si>
  <si>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</si>
  <si>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</si>
  <si>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</si>
  <si>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</si>
  <si>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</si>
  <si>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</si>
  <si>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</si>
  <si>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</si>
  <si>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</si>
  <si>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</si>
  <si>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</si>
  <si>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</si>
  <si>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</si>
  <si>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</si>
  <si>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</si>
  <si>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</si>
  <si>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</si>
  <si>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</si>
  <si>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</si>
  <si>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</si>
  <si>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</si>
  <si>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</si>
  <si>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</si>
  <si>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</si>
  <si>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</si>
  <si>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</si>
  <si>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</si>
  <si>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</si>
  <si>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</si>
  <si>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</si>
  <si>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</si>
  <si>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</si>
  <si>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</si>
  <si>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</si>
  <si>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</si>
  <si>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</si>
  <si>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</si>
  <si>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</si>
  <si>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</si>
  <si>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</si>
  <si>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</si>
  <si>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</si>
  <si>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</si>
  <si>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</si>
  <si>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</si>
  <si>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</si>
  <si>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</si>
  <si>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</si>
  <si>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</si>
  <si>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</si>
  <si>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</si>
  <si>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</si>
  <si>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</si>
  <si>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</si>
  <si>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</si>
  <si>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</si>
  <si>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</si>
  <si>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</si>
  <si>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</si>
  <si>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</si>
  <si>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</si>
  <si>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</si>
  <si>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</si>
  <si>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</si>
  <si>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</si>
  <si>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</si>
  <si>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</si>
  <si>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</si>
  <si>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</si>
  <si>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</si>
  <si>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</si>
  <si>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</si>
  <si>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</si>
  <si>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</si>
  <si>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</si>
  <si>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</si>
  <si>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</si>
  <si>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</si>
  <si>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</si>
  <si>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</si>
  <si>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</si>
  <si>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</si>
  <si>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</si>
  <si>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</si>
  <si>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</si>
  <si>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</si>
  <si>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</si>
  <si>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</si>
  <si>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</si>
  <si>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</si>
  <si>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</si>
  <si>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</si>
  <si>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</si>
  <si>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</si>
  <si>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</si>
  <si>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</si>
  <si>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</si>
  <si>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</si>
  <si>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</si>
  <si>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</si>
  <si>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</si>
  <si>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</si>
  <si>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</si>
  <si>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</si>
  <si>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</si>
  <si>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</si>
  <si>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</si>
  <si>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</si>
  <si>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</si>
  <si>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</si>
  <si>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</si>
  <si>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</si>
  <si>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</si>
  <si>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</si>
  <si>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</si>
  <si>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</si>
  <si>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</si>
  <si>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</si>
  <si>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</si>
  <si>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</si>
  <si>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</si>
  <si>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</si>
  <si>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</si>
  <si>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</si>
  <si>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</si>
  <si>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</si>
  <si>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</si>
  <si>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</si>
  <si>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</si>
  <si>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</si>
  <si>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</si>
  <si>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</si>
  <si>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</si>
  <si>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</si>
  <si>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</si>
  <si>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</si>
  <si>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</si>
  <si>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</si>
  <si>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</si>
  <si>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</si>
  <si>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</si>
  <si>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</si>
  <si>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</si>
  <si>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</si>
  <si>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</si>
  <si>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</si>
  <si>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</si>
  <si>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</si>
  <si>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</si>
  <si>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</si>
  <si>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</si>
  <si>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</si>
  <si>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</si>
  <si>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</si>
  <si>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</si>
  <si>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</si>
  <si>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</si>
  <si>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</si>
  <si>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</si>
  <si>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</si>
  <si>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</si>
  <si>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</si>
  <si>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</si>
  <si>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</si>
  <si>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</si>
  <si>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</si>
  <si>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</si>
  <si>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</si>
  <si>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</si>
  <si>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</si>
  <si>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</si>
  <si>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</si>
  <si>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</si>
  <si>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</si>
  <si>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</si>
  <si>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</si>
  <si>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</si>
  <si>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</si>
  <si>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</si>
  <si>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</si>
  <si>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</si>
  <si>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</si>
  <si>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</si>
  <si>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</si>
  <si>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</si>
  <si>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</si>
  <si>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</si>
  <si>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</si>
  <si>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</si>
  <si>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</si>
  <si>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</si>
  <si>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</si>
  <si>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</si>
  <si>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</si>
  <si>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</si>
  <si>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</si>
  <si>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</si>
  <si>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</si>
  <si>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</si>
  <si>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</si>
  <si>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</si>
  <si>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</si>
  <si>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</si>
  <si>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</si>
  <si>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</si>
  <si>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</si>
  <si>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</si>
  <si>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</si>
  <si>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</si>
  <si>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</si>
  <si>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</si>
  <si>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</si>
  <si>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</si>
  <si>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</si>
  <si>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</si>
  <si>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</si>
  <si>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</si>
  <si>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</si>
  <si>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</si>
  <si>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</si>
  <si>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</si>
  <si>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</si>
  <si>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</si>
  <si>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</si>
  <si>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</si>
  <si>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</si>
  <si>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</si>
  <si>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</si>
  <si>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</si>
  <si>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</si>
  <si>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</si>
  <si>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</si>
  <si>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</si>
  <si>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</si>
  <si>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</si>
  <si>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</si>
  <si>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</si>
  <si>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</si>
  <si>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</si>
  <si>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</si>
  <si>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</si>
  <si>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</si>
  <si>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</si>
  <si>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</si>
  <si>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</si>
  <si>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</si>
  <si>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</si>
  <si>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</si>
  <si>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</si>
  <si>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</si>
  <si>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</si>
  <si>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</si>
  <si>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</si>
  <si>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</si>
  <si>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</si>
  <si>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</si>
  <si>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</si>
  <si>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</si>
  <si>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</si>
  <si>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</si>
  <si>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</si>
  <si>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</si>
  <si>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</si>
  <si>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</si>
  <si>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</si>
  <si>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</si>
  <si>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</si>
  <si>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</si>
  <si>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</si>
  <si>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</si>
  <si>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</si>
  <si>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</si>
  <si>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</si>
  <si>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</si>
  <si>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</si>
  <si>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</si>
  <si>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</si>
  <si>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</si>
  <si>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</si>
  <si>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</si>
  <si>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</si>
  <si>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</si>
  <si>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</si>
  <si>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</si>
  <si>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</si>
  <si>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</si>
  <si>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</si>
  <si>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</si>
  <si>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</si>
  <si>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</si>
  <si>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</si>
  <si>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</si>
  <si>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</si>
  <si>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</si>
  <si>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</si>
  <si>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</si>
  <si>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</si>
  <si>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</si>
  <si>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</si>
  <si>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</si>
  <si>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</si>
  <si>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</si>
  <si>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</si>
  <si>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</si>
  <si>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</si>
  <si>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</si>
  <si>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</si>
  <si>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</si>
  <si>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</si>
  <si>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1. Adjust Outputs</t>
  </si>
  <si>
    <t>3. Quickwire Coast Site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</si>
  <si>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</si>
  <si>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</si>
  <si>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</si>
  <si>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</si>
  <si>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</si>
  <si>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</si>
  <si>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</si>
  <si>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</si>
  <si>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</si>
  <si>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</si>
  <si>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</si>
  <si>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</si>
  <si>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</si>
  <si>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</si>
  <si>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</si>
  <si>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</si>
  <si>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</si>
  <si>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</si>
  <si>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</si>
  <si>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</si>
  <si>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</si>
  <si>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</si>
  <si>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</si>
  <si>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</si>
  <si>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</si>
  <si>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</si>
  <si>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</si>
  <si>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</si>
  <si>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</si>
  <si>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</si>
  <si>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</si>
  <si>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</si>
  <si>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</si>
  <si>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</si>
  <si>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</si>
  <si>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</si>
  <si>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</si>
  <si>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</si>
  <si>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</si>
  <si>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</si>
  <si>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</si>
  <si>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</si>
  <si>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</si>
  <si>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</si>
  <si>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</si>
  <si>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</si>
  <si>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</si>
  <si>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</si>
  <si>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</si>
  <si>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</si>
  <si>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</si>
  <si>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</si>
  <si>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</si>
  <si>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</si>
  <si>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</si>
  <si>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</si>
  <si>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</si>
  <si>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</si>
  <si>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</si>
  <si>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4. Computers / High Speed Connectors/ Rod Site on Ocean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</si>
</sst>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1@160/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401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402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403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404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406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407</v>
      </c>
    </row>
    <row r="7" spans="11:11">
      <c r="K7" t="s">
        <v>408</v>
      </c>
    </row>
    <row r="8" spans="11:11">
      <c r="K8" t="s">
        <v>409</v>
      </c>
    </row>
    <row r="9" spans="11:11">
      <c r="K9" t="s">
        <v>410</v>
      </c>
    </row>
    <row r="10" spans="11:11">
      <c r="K10" t="s">
        <v>411</v>
      </c>
    </row>
    <row r="13" spans="11:11">
      <c r="K13" t="s">
        <v>135</v>
      </c>
    </row>
    <row r="15" spans="11:11">
      <c r="K15" t="s">
        <v>412</v>
      </c>
    </row>
    <row r="16" spans="11:11">
      <c r="K16" t="s">
        <v>413</v>
      </c>
    </row>
    <row r="17" spans="11:11">
      <c r="K17" t="s">
        <v>414</v>
      </c>
    </row>
    <row r="18" spans="11:11">
      <c r="K18" t="s">
        <v>415</v>
      </c>
    </row>
    <row r="19" spans="11:11">
      <c r="K19" t="s">
        <v>416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2" t="s">
        <v>194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Y2" s="73" t="s">
        <v>195</v>
      </c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</row>
    <row r="3" spans="1:52" ht="16.5" customHeight="1" thickTop="1" thickBo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</row>
    <row r="4" spans="1:52" ht="16.5" customHeight="1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 ht="15.75" thickTop="1"/>
    <row r="19" ht="9.75" customHeight="1"/>
    <row r="39" spans="25:52" ht="12" customHeight="1"/>
    <row r="42" spans="25:52">
      <c r="Y42" s="73" t="s">
        <v>211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25:52"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25:52"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5" t="s">
        <v>61</v>
      </c>
      <c r="D3" s="75"/>
    </row>
    <row r="4" spans="3:4" ht="15.75" thickTop="1">
      <c r="C4" s="76" t="s">
        <v>60</v>
      </c>
      <c r="D4" s="76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6" t="s">
        <v>54</v>
      </c>
      <c r="D10" s="76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6" t="s">
        <v>52</v>
      </c>
      <c r="D17" s="76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P21"/>
  <sheetViews>
    <sheetView workbookViewId="0">
      <selection activeCell="N32" sqref="N32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8" max="8" width="10.710937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5" t="s">
        <v>447</v>
      </c>
      <c r="D3" s="56"/>
      <c r="F3" s="55" t="s">
        <v>448</v>
      </c>
      <c r="G3" s="56"/>
      <c r="I3" s="55" t="s">
        <v>449</v>
      </c>
      <c r="J3" s="56"/>
      <c r="L3" s="55" t="s">
        <v>450</v>
      </c>
      <c r="M3" s="56"/>
      <c r="O3" s="55" t="s">
        <v>451</v>
      </c>
      <c r="P3" s="56"/>
    </row>
    <row r="4" spans="3:16">
      <c r="C4" s="14" t="s">
        <v>3</v>
      </c>
      <c r="D4" s="15">
        <f>GrasslandRegionalProduction!J114</f>
        <v>90</v>
      </c>
      <c r="F4" s="14" t="s">
        <v>343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51" t="s">
        <v>59</v>
      </c>
      <c r="P4" s="51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54">
        <f>D12+G15</f>
        <v>1187.3999999999999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423</v>
      </c>
      <c r="P6" s="54">
        <f>D13+M5</f>
        <v>882.97500000000002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54">
        <f>D14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54">
        <f>D15+M4</f>
        <v>1955.95</v>
      </c>
    </row>
    <row r="9" spans="3:16">
      <c r="C9" s="14" t="s">
        <v>76</v>
      </c>
      <c r="D9" s="15">
        <f>GrasslandRegionalProduction!J119</f>
        <v>15</v>
      </c>
      <c r="O9" s="14" t="s">
        <v>72</v>
      </c>
      <c r="P9" s="54">
        <f>G5</f>
        <v>600.0775000000001</v>
      </c>
    </row>
    <row r="10" spans="3:16">
      <c r="C10" s="14" t="s">
        <v>445</v>
      </c>
      <c r="D10" s="15">
        <f>GrasslandRegionalProduction!J120</f>
        <v>27.990000000000002</v>
      </c>
      <c r="F10" s="14" t="s">
        <v>65</v>
      </c>
      <c r="G10" s="15">
        <f>D11</f>
        <v>483</v>
      </c>
      <c r="H10" s="15" t="s">
        <v>452</v>
      </c>
      <c r="O10" s="14" t="s">
        <v>133</v>
      </c>
      <c r="P10" s="54">
        <f>J6</f>
        <v>763.2</v>
      </c>
    </row>
    <row r="11" spans="3:16">
      <c r="C11" s="14" t="s">
        <v>65</v>
      </c>
      <c r="D11" s="15">
        <f>GrasslandRegionalProduction!J121</f>
        <v>483</v>
      </c>
      <c r="F11" s="29" t="s">
        <v>151</v>
      </c>
      <c r="G11" s="15">
        <f>GrasslandRegionalProduction!J126</f>
        <v>367.20000000000005</v>
      </c>
      <c r="H11" s="15" t="s">
        <v>452</v>
      </c>
      <c r="O11" s="14" t="s">
        <v>120</v>
      </c>
      <c r="P11" s="54">
        <f>J4</f>
        <v>100</v>
      </c>
    </row>
    <row r="12" spans="3:16">
      <c r="C12" s="14" t="s">
        <v>16</v>
      </c>
      <c r="D12" s="15">
        <f>GrasslandRegionalProduction!J122</f>
        <v>145</v>
      </c>
      <c r="F12" s="55" t="s">
        <v>461</v>
      </c>
      <c r="G12" s="56"/>
      <c r="O12" s="14" t="s">
        <v>11</v>
      </c>
      <c r="P12" s="54">
        <f>J8</f>
        <v>99.599999999999909</v>
      </c>
    </row>
    <row r="13" spans="3:16">
      <c r="C13" s="14" t="s">
        <v>423</v>
      </c>
      <c r="D13" s="15">
        <f>GrasslandRegionalProduction!J123</f>
        <v>180</v>
      </c>
      <c r="F13" s="14" t="s">
        <v>122</v>
      </c>
      <c r="G13" s="15">
        <f>QuickwireCoast!J30</f>
        <v>7384.9500000000007</v>
      </c>
      <c r="O13" s="14" t="s">
        <v>122</v>
      </c>
      <c r="P13" s="54">
        <f>D5+G13</f>
        <v>7704.9500000000007</v>
      </c>
    </row>
    <row r="14" spans="3:16">
      <c r="C14" s="14" t="s">
        <v>14</v>
      </c>
      <c r="D14" s="15">
        <f>GrasslandRegionalProduction!J124</f>
        <v>583.5</v>
      </c>
      <c r="F14" s="14" t="s">
        <v>123</v>
      </c>
      <c r="G14" s="15">
        <f>QuickwireCoast!J31</f>
        <v>6999</v>
      </c>
      <c r="O14" s="14" t="s">
        <v>339</v>
      </c>
      <c r="P14" s="54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F15" s="14" t="s">
        <v>16</v>
      </c>
      <c r="G15" s="15">
        <f>QuickwireCoast!J32</f>
        <v>1042.3999999999999</v>
      </c>
      <c r="O15" s="14" t="s">
        <v>141</v>
      </c>
      <c r="P15" s="54">
        <f>D7</f>
        <v>139.76</v>
      </c>
    </row>
    <row r="16" spans="3:16">
      <c r="C16" s="14" t="s">
        <v>343</v>
      </c>
      <c r="D16" s="15">
        <f>GrasslandRegionalProduction!J113</f>
        <v>25.5</v>
      </c>
      <c r="O16" s="14" t="s">
        <v>12</v>
      </c>
      <c r="P16" s="54">
        <f>D6</f>
        <v>40</v>
      </c>
    </row>
    <row r="17" spans="15:16">
      <c r="O17" s="14" t="s">
        <v>146</v>
      </c>
      <c r="P17" s="54">
        <f>D8+G6</f>
        <v>67.921875</v>
      </c>
    </row>
    <row r="18" spans="15:16">
      <c r="O18" s="14" t="s">
        <v>76</v>
      </c>
      <c r="P18" s="54">
        <f>D9</f>
        <v>15</v>
      </c>
    </row>
    <row r="19" spans="15:16">
      <c r="O19" s="14" t="s">
        <v>217</v>
      </c>
      <c r="P19" s="54">
        <f>J7</f>
        <v>763.2</v>
      </c>
    </row>
    <row r="20" spans="15:16">
      <c r="O20" s="14" t="s">
        <v>445</v>
      </c>
      <c r="P20" s="54">
        <f>D10</f>
        <v>27.990000000000002</v>
      </c>
    </row>
    <row r="21" spans="15:16">
      <c r="O21" s="47" t="s">
        <v>123</v>
      </c>
      <c r="P21" s="54">
        <f>G14</f>
        <v>6999</v>
      </c>
    </row>
  </sheetData>
  <mergeCells count="6">
    <mergeCell ref="F12:G12"/>
    <mergeCell ref="C3:D3"/>
    <mergeCell ref="F3:G3"/>
    <mergeCell ref="I3:J3"/>
    <mergeCell ref="L3:M3"/>
    <mergeCell ref="O3:P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tabSelected="1" zoomScale="70" zoomScaleNormal="70" workbookViewId="0">
      <selection activeCell="J24" sqref="J23:J24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6" t="s">
        <v>237</v>
      </c>
      <c r="J1" s="74" t="s">
        <v>238</v>
      </c>
      <c r="K1" s="74"/>
      <c r="L1" s="74"/>
    </row>
    <row r="2" spans="1:12" ht="21">
      <c r="B2" s="40" t="s">
        <v>212</v>
      </c>
      <c r="D2" s="40" t="s">
        <v>214</v>
      </c>
      <c r="F2" s="40" t="s">
        <v>213</v>
      </c>
      <c r="H2" s="40" t="s">
        <v>214</v>
      </c>
      <c r="J2" s="40" t="s">
        <v>215</v>
      </c>
      <c r="L2" s="40" t="s">
        <v>216</v>
      </c>
    </row>
    <row r="3" spans="1:12" ht="18.75">
      <c r="B3" s="39" t="s">
        <v>134</v>
      </c>
      <c r="D3" s="41" t="s">
        <v>135</v>
      </c>
      <c r="F3" s="39" t="s">
        <v>134</v>
      </c>
      <c r="H3" s="41" t="s">
        <v>135</v>
      </c>
      <c r="J3" s="39" t="s">
        <v>134</v>
      </c>
      <c r="L3" s="41" t="s">
        <v>135</v>
      </c>
    </row>
    <row r="4" spans="1:12" ht="18.75">
      <c r="B4" s="23" t="s">
        <v>115</v>
      </c>
      <c r="C4" s="19" t="s">
        <v>136</v>
      </c>
      <c r="D4" s="23" t="s">
        <v>115</v>
      </c>
      <c r="F4" s="23" t="s">
        <v>115</v>
      </c>
      <c r="G4" s="19" t="s">
        <v>136</v>
      </c>
      <c r="H4" s="23" t="s">
        <v>115</v>
      </c>
      <c r="J4" s="23" t="s">
        <v>14</v>
      </c>
      <c r="K4" s="19" t="s">
        <v>136</v>
      </c>
      <c r="L4" s="23" t="s">
        <v>14</v>
      </c>
    </row>
    <row r="5" spans="1:12" ht="18.75">
      <c r="B5" s="23" t="s">
        <v>116</v>
      </c>
      <c r="C5" s="19" t="s">
        <v>136</v>
      </c>
      <c r="D5" s="23" t="s">
        <v>116</v>
      </c>
      <c r="F5" s="23" t="s">
        <v>116</v>
      </c>
      <c r="G5" s="19" t="s">
        <v>136</v>
      </c>
      <c r="H5" s="23" t="s">
        <v>116</v>
      </c>
      <c r="J5" s="23" t="s">
        <v>11</v>
      </c>
      <c r="K5" s="19" t="s">
        <v>136</v>
      </c>
      <c r="L5" s="23" t="s">
        <v>11</v>
      </c>
    </row>
    <row r="6" spans="1:12" ht="18.75">
      <c r="B6" s="23" t="s">
        <v>117</v>
      </c>
      <c r="C6" s="19" t="s">
        <v>136</v>
      </c>
      <c r="D6" s="23" t="s">
        <v>117</v>
      </c>
      <c r="F6" s="23" t="s">
        <v>117</v>
      </c>
      <c r="G6" s="19" t="s">
        <v>136</v>
      </c>
      <c r="H6" s="23" t="s">
        <v>117</v>
      </c>
      <c r="J6" s="23" t="s">
        <v>133</v>
      </c>
      <c r="K6" s="19" t="s">
        <v>136</v>
      </c>
      <c r="L6" s="23" t="s">
        <v>133</v>
      </c>
    </row>
    <row r="7" spans="1:12" ht="18.75">
      <c r="B7" s="23" t="s">
        <v>118</v>
      </c>
      <c r="C7" s="19" t="s">
        <v>136</v>
      </c>
      <c r="D7" s="23" t="s">
        <v>118</v>
      </c>
      <c r="F7" s="23" t="s">
        <v>118</v>
      </c>
      <c r="G7" s="19" t="s">
        <v>136</v>
      </c>
      <c r="H7" s="23" t="s">
        <v>118</v>
      </c>
      <c r="J7" s="24" t="s">
        <v>389</v>
      </c>
      <c r="K7" s="19" t="s">
        <v>136</v>
      </c>
      <c r="L7" s="24" t="s">
        <v>389</v>
      </c>
    </row>
    <row r="8" spans="1:12" ht="18.75">
      <c r="B8" s="23" t="s">
        <v>16</v>
      </c>
      <c r="C8" s="19" t="s">
        <v>136</v>
      </c>
      <c r="D8" s="23" t="s">
        <v>16</v>
      </c>
      <c r="F8" s="23" t="s">
        <v>16</v>
      </c>
      <c r="G8" s="19" t="s">
        <v>136</v>
      </c>
      <c r="H8" s="23" t="s">
        <v>16</v>
      </c>
      <c r="J8" s="26" t="s">
        <v>217</v>
      </c>
      <c r="L8" s="26" t="s">
        <v>217</v>
      </c>
    </row>
    <row r="9" spans="1:12" ht="18.75">
      <c r="B9" s="23" t="s">
        <v>18</v>
      </c>
      <c r="C9" s="19" t="s">
        <v>136</v>
      </c>
      <c r="D9" s="23" t="s">
        <v>18</v>
      </c>
      <c r="F9" s="23" t="s">
        <v>18</v>
      </c>
      <c r="G9" s="19" t="s">
        <v>136</v>
      </c>
      <c r="H9" s="23" t="s">
        <v>18</v>
      </c>
      <c r="J9" s="23" t="s">
        <v>120</v>
      </c>
      <c r="K9" s="19" t="s">
        <v>136</v>
      </c>
      <c r="L9" s="23" t="s">
        <v>120</v>
      </c>
    </row>
    <row r="11" spans="1:12" ht="21">
      <c r="B11" s="40" t="s">
        <v>218</v>
      </c>
      <c r="D11" s="40" t="s">
        <v>219</v>
      </c>
      <c r="F11" s="40" t="s">
        <v>220</v>
      </c>
      <c r="H11" s="40" t="s">
        <v>221</v>
      </c>
      <c r="J11" s="40" t="s">
        <v>227</v>
      </c>
      <c r="L11" s="40" t="s">
        <v>228</v>
      </c>
    </row>
    <row r="12" spans="1:12" ht="18.75">
      <c r="B12" s="39" t="s">
        <v>134</v>
      </c>
      <c r="D12" s="41" t="s">
        <v>135</v>
      </c>
      <c r="F12" s="39" t="s">
        <v>134</v>
      </c>
      <c r="H12" s="41" t="s">
        <v>135</v>
      </c>
      <c r="J12" s="39" t="s">
        <v>145</v>
      </c>
      <c r="L12" s="41" t="s">
        <v>135</v>
      </c>
    </row>
    <row r="13" spans="1:12" ht="18.75">
      <c r="B13" s="24" t="s">
        <v>231</v>
      </c>
      <c r="C13" s="19" t="s">
        <v>136</v>
      </c>
      <c r="D13" s="24" t="s">
        <v>231</v>
      </c>
      <c r="F13" s="25" t="s">
        <v>128</v>
      </c>
      <c r="G13" s="19" t="s">
        <v>136</v>
      </c>
      <c r="H13" s="25" t="s">
        <v>128</v>
      </c>
      <c r="J13" s="26" t="s">
        <v>88</v>
      </c>
      <c r="K13" s="19" t="s">
        <v>136</v>
      </c>
      <c r="L13" s="26" t="s">
        <v>88</v>
      </c>
    </row>
    <row r="14" spans="1:12" ht="18.75">
      <c r="B14" s="24" t="s">
        <v>124</v>
      </c>
      <c r="C14" s="19" t="s">
        <v>136</v>
      </c>
      <c r="D14" s="24" t="s">
        <v>124</v>
      </c>
      <c r="F14" s="25" t="s">
        <v>127</v>
      </c>
      <c r="G14" s="19" t="s">
        <v>136</v>
      </c>
      <c r="H14" s="25" t="s">
        <v>127</v>
      </c>
      <c r="J14" s="26" t="s">
        <v>76</v>
      </c>
      <c r="K14" s="19" t="s">
        <v>136</v>
      </c>
      <c r="L14" s="26" t="s">
        <v>76</v>
      </c>
    </row>
    <row r="15" spans="1:12" ht="18.75">
      <c r="B15" s="24" t="s">
        <v>125</v>
      </c>
      <c r="C15" s="19" t="s">
        <v>136</v>
      </c>
      <c r="D15" s="24" t="s">
        <v>125</v>
      </c>
      <c r="F15" s="25" t="s">
        <v>126</v>
      </c>
      <c r="G15" s="19" t="s">
        <v>136</v>
      </c>
      <c r="H15" s="25" t="s">
        <v>126</v>
      </c>
      <c r="J15" s="26" t="s">
        <v>129</v>
      </c>
      <c r="K15" s="19" t="s">
        <v>136</v>
      </c>
      <c r="L15" s="26" t="s">
        <v>129</v>
      </c>
    </row>
    <row r="16" spans="1:12" ht="18.75">
      <c r="B16" s="24" t="s">
        <v>122</v>
      </c>
      <c r="C16" s="19" t="s">
        <v>136</v>
      </c>
      <c r="D16" s="24" t="s">
        <v>122</v>
      </c>
      <c r="F16" s="27" t="s">
        <v>12</v>
      </c>
      <c r="G16" s="19" t="s">
        <v>136</v>
      </c>
      <c r="H16" s="27" t="s">
        <v>12</v>
      </c>
      <c r="J16" s="26" t="s">
        <v>222</v>
      </c>
      <c r="K16" s="19" t="s">
        <v>136</v>
      </c>
      <c r="L16" s="26" t="s">
        <v>222</v>
      </c>
    </row>
    <row r="17" spans="1:12" ht="18.75">
      <c r="B17" s="24" t="s">
        <v>123</v>
      </c>
      <c r="C17" s="19" t="s">
        <v>136</v>
      </c>
      <c r="D17" s="24" t="s">
        <v>123</v>
      </c>
      <c r="F17" s="25" t="s">
        <v>80</v>
      </c>
      <c r="G17" s="19" t="s">
        <v>136</v>
      </c>
      <c r="H17" s="25" t="s">
        <v>80</v>
      </c>
      <c r="J17" s="26" t="s">
        <v>223</v>
      </c>
      <c r="K17" s="19" t="s">
        <v>136</v>
      </c>
      <c r="L17" s="26" t="s">
        <v>223</v>
      </c>
    </row>
    <row r="18" spans="1:12" ht="18.75">
      <c r="B18" s="24" t="s">
        <v>121</v>
      </c>
      <c r="C18" s="19" t="s">
        <v>136</v>
      </c>
      <c r="D18" s="24" t="s">
        <v>121</v>
      </c>
      <c r="F18" s="25" t="s">
        <v>20</v>
      </c>
      <c r="G18" s="19" t="s">
        <v>136</v>
      </c>
      <c r="H18" s="25" t="s">
        <v>20</v>
      </c>
      <c r="J18" s="26" t="s">
        <v>224</v>
      </c>
      <c r="K18" s="19" t="s">
        <v>136</v>
      </c>
      <c r="L18" s="26" t="s">
        <v>224</v>
      </c>
    </row>
    <row r="20" spans="1:12" ht="21">
      <c r="A20" s="26" t="s">
        <v>236</v>
      </c>
      <c r="B20" s="40" t="s">
        <v>233</v>
      </c>
      <c r="C20" s="26" t="s">
        <v>236</v>
      </c>
      <c r="D20" s="40" t="s">
        <v>232</v>
      </c>
      <c r="E20" s="26" t="s">
        <v>236</v>
      </c>
      <c r="F20" s="40" t="s">
        <v>226</v>
      </c>
      <c r="G20" s="26" t="s">
        <v>236</v>
      </c>
      <c r="H20" s="40" t="s">
        <v>225</v>
      </c>
    </row>
    <row r="21" spans="1:12" ht="18.75">
      <c r="B21" s="39" t="s">
        <v>134</v>
      </c>
      <c r="D21" s="41" t="s">
        <v>135</v>
      </c>
      <c r="F21" s="39" t="s">
        <v>134</v>
      </c>
      <c r="H21" s="41" t="s">
        <v>135</v>
      </c>
    </row>
    <row r="22" spans="1:12" ht="18.75">
      <c r="B22" s="24" t="s">
        <v>43</v>
      </c>
      <c r="C22" s="19" t="s">
        <v>136</v>
      </c>
      <c r="D22" s="24" t="s">
        <v>43</v>
      </c>
      <c r="F22" s="23" t="s">
        <v>17</v>
      </c>
      <c r="G22" s="19" t="s">
        <v>136</v>
      </c>
      <c r="H22" s="23" t="s">
        <v>17</v>
      </c>
    </row>
    <row r="23" spans="1:12" ht="18.75">
      <c r="B23" s="24" t="s">
        <v>22</v>
      </c>
      <c r="C23" s="19" t="s">
        <v>136</v>
      </c>
      <c r="D23" s="24" t="s">
        <v>22</v>
      </c>
      <c r="F23" s="23" t="s">
        <v>119</v>
      </c>
      <c r="G23" s="19" t="s">
        <v>136</v>
      </c>
      <c r="H23" s="23" t="s">
        <v>119</v>
      </c>
    </row>
    <row r="24" spans="1:12" ht="18.75">
      <c r="B24" s="25" t="s">
        <v>130</v>
      </c>
      <c r="C24" s="19" t="s">
        <v>136</v>
      </c>
      <c r="D24" s="25" t="s">
        <v>130</v>
      </c>
    </row>
    <row r="25" spans="1:12" ht="18.75">
      <c r="B25" s="23" t="s">
        <v>131</v>
      </c>
      <c r="C25" s="19" t="s">
        <v>136</v>
      </c>
      <c r="D25" s="23" t="s">
        <v>131</v>
      </c>
      <c r="J25" s="26" t="s">
        <v>239</v>
      </c>
    </row>
    <row r="26" spans="1:12" ht="18.75">
      <c r="B26" s="25" t="s">
        <v>229</v>
      </c>
      <c r="C26" s="19" t="s">
        <v>136</v>
      </c>
      <c r="D26" s="25" t="s">
        <v>229</v>
      </c>
      <c r="J26" s="26" t="s">
        <v>240</v>
      </c>
    </row>
    <row r="27" spans="1:12" ht="18.75">
      <c r="B27" s="27" t="s">
        <v>230</v>
      </c>
      <c r="C27" s="19" t="s">
        <v>136</v>
      </c>
      <c r="D27" s="27" t="s">
        <v>230</v>
      </c>
    </row>
    <row r="29" spans="1:12" ht="21">
      <c r="B29" s="40" t="s">
        <v>203</v>
      </c>
      <c r="D29" s="40" t="s">
        <v>204</v>
      </c>
      <c r="F29" s="40" t="s">
        <v>205</v>
      </c>
    </row>
    <row r="30" spans="1:12" ht="18.75">
      <c r="B30" s="41" t="s">
        <v>135</v>
      </c>
      <c r="D30" s="41" t="s">
        <v>135</v>
      </c>
      <c r="F30" s="41" t="s">
        <v>135</v>
      </c>
    </row>
    <row r="31" spans="1:12" ht="18.75">
      <c r="B31" s="25" t="s">
        <v>128</v>
      </c>
      <c r="C31" s="19" t="s">
        <v>136</v>
      </c>
      <c r="D31" s="25" t="s">
        <v>142</v>
      </c>
      <c r="E31" s="19" t="s">
        <v>136</v>
      </c>
      <c r="F31" s="23" t="s">
        <v>18</v>
      </c>
    </row>
    <row r="32" spans="1:12" ht="18.75">
      <c r="B32" s="23" t="s">
        <v>14</v>
      </c>
      <c r="C32" s="19" t="s">
        <v>136</v>
      </c>
      <c r="D32" s="25" t="s">
        <v>143</v>
      </c>
      <c r="E32" s="19" t="s">
        <v>136</v>
      </c>
      <c r="F32" s="24" t="s">
        <v>123</v>
      </c>
    </row>
    <row r="33" spans="2:6" ht="18.75">
      <c r="B33" s="24" t="s">
        <v>123</v>
      </c>
      <c r="C33" s="19" t="s">
        <v>136</v>
      </c>
      <c r="D33" s="24" t="s">
        <v>144</v>
      </c>
      <c r="E33" s="19" t="s">
        <v>136</v>
      </c>
      <c r="F33" s="25" t="s">
        <v>140</v>
      </c>
    </row>
    <row r="34" spans="2:6" ht="18.75">
      <c r="D34" s="23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J7" workbookViewId="0">
      <selection activeCell="N25" sqref="N25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283</v>
      </c>
      <c r="U3" s="22" t="s">
        <v>2</v>
      </c>
      <c r="V3" s="28" t="s">
        <v>305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280</v>
      </c>
      <c r="V4" s="44" t="s">
        <v>304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289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301</v>
      </c>
    </row>
    <row r="9" spans="3:22" ht="20.25" thickTop="1" thickBot="1">
      <c r="F9" s="24" t="s">
        <v>34</v>
      </c>
      <c r="G9" s="5" t="s">
        <v>2</v>
      </c>
      <c r="H9" s="26" t="s">
        <v>280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248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280</v>
      </c>
    </row>
    <row r="13" spans="3:22" ht="21.7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264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241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248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241</v>
      </c>
      <c r="Q23" s="20"/>
      <c r="R23" s="24" t="s">
        <v>242</v>
      </c>
      <c r="S23" s="20"/>
      <c r="T23" s="39" t="s">
        <v>293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300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242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249</v>
      </c>
      <c r="R29" s="24" t="s">
        <v>265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300</v>
      </c>
      <c r="N32" s="25" t="s">
        <v>301</v>
      </c>
      <c r="R32" s="25" t="s">
        <v>241</v>
      </c>
    </row>
    <row r="33" spans="3:18" ht="18.75">
      <c r="C33" s="39" t="s">
        <v>132</v>
      </c>
      <c r="F33" s="24" t="s">
        <v>43</v>
      </c>
      <c r="M33" s="39" t="s">
        <v>293</v>
      </c>
      <c r="R33" s="27" t="s">
        <v>12</v>
      </c>
    </row>
    <row r="34" spans="3:18" ht="18.75">
      <c r="C34" s="39" t="s">
        <v>293</v>
      </c>
      <c r="F34" s="25" t="s">
        <v>44</v>
      </c>
      <c r="R34" s="39" t="s">
        <v>293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57" t="s">
        <v>243</v>
      </c>
      <c r="D39" s="58"/>
    </row>
    <row r="40" spans="3:18" ht="18.75">
      <c r="C40" s="23" t="s">
        <v>244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245</v>
      </c>
      <c r="D48" s="42">
        <v>0.9</v>
      </c>
    </row>
    <row r="49" spans="3:8" ht="18.75">
      <c r="C49" s="23" t="s">
        <v>246</v>
      </c>
      <c r="D49" s="42">
        <v>0.05</v>
      </c>
    </row>
    <row r="50" spans="3:8" ht="18.75">
      <c r="C50" s="23" t="s">
        <v>247</v>
      </c>
      <c r="D50" s="42">
        <v>0.05</v>
      </c>
    </row>
    <row r="51" spans="3:8" ht="18.75">
      <c r="C51" s="23" t="s">
        <v>250</v>
      </c>
      <c r="D51" s="42">
        <v>1</v>
      </c>
      <c r="E51" s="39" t="s">
        <v>251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252</v>
      </c>
      <c r="D61" s="25">
        <v>0.05</v>
      </c>
      <c r="E61" s="25" t="s">
        <v>253</v>
      </c>
      <c r="F61" s="25">
        <v>0.05</v>
      </c>
      <c r="H61" s="39" t="s">
        <v>254</v>
      </c>
    </row>
    <row r="62" spans="3:8" ht="18.75">
      <c r="C62" s="25" t="s">
        <v>255</v>
      </c>
      <c r="D62" s="25">
        <v>0.25</v>
      </c>
      <c r="E62" s="25" t="s">
        <v>256</v>
      </c>
      <c r="F62" s="25">
        <v>0.3</v>
      </c>
    </row>
    <row r="63" spans="3:8" ht="18.75">
      <c r="C63" s="25" t="s">
        <v>257</v>
      </c>
      <c r="D63" s="25">
        <v>0.01</v>
      </c>
      <c r="E63" s="25" t="s">
        <v>258</v>
      </c>
      <c r="F63" s="25">
        <v>0.01</v>
      </c>
      <c r="H63" s="39" t="s">
        <v>259</v>
      </c>
    </row>
    <row r="64" spans="3:8" ht="18.75">
      <c r="C64" s="25" t="s">
        <v>302</v>
      </c>
      <c r="D64" s="25">
        <v>0.3</v>
      </c>
      <c r="E64" s="25" t="s">
        <v>303</v>
      </c>
      <c r="F64" s="25">
        <v>1</v>
      </c>
    </row>
    <row r="65" spans="3:8" ht="18.75">
      <c r="H65" s="39" t="s">
        <v>263</v>
      </c>
    </row>
    <row r="66" spans="3:8" ht="18.75">
      <c r="C66" s="26" t="s">
        <v>260</v>
      </c>
      <c r="D66" s="26">
        <v>0.01</v>
      </c>
      <c r="E66" s="26" t="s">
        <v>261</v>
      </c>
      <c r="F66" s="26">
        <v>0.01</v>
      </c>
    </row>
    <row r="67" spans="3:8" ht="18.75">
      <c r="C67" s="26" t="s">
        <v>262</v>
      </c>
      <c r="D67" s="26">
        <v>0.05</v>
      </c>
    </row>
    <row r="68" spans="3:8" ht="15.75" thickBot="1"/>
    <row r="69" spans="3:8" ht="20.25" thickTop="1" thickBot="1">
      <c r="C69" s="26" t="s">
        <v>266</v>
      </c>
      <c r="D69" s="26">
        <v>1</v>
      </c>
      <c r="E69" s="26" t="s">
        <v>267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268</v>
      </c>
      <c r="D71" s="26">
        <v>0.7</v>
      </c>
      <c r="E71" s="26" t="s">
        <v>273</v>
      </c>
      <c r="F71" s="26">
        <v>0.25</v>
      </c>
      <c r="G71" s="9"/>
      <c r="H71" s="39" t="s">
        <v>278</v>
      </c>
    </row>
    <row r="72" spans="3:8" ht="20.25" thickTop="1" thickBot="1">
      <c r="C72" s="26" t="s">
        <v>269</v>
      </c>
      <c r="D72" s="26">
        <v>0.35</v>
      </c>
      <c r="E72" s="7"/>
      <c r="G72" s="9"/>
      <c r="H72" s="39" t="s">
        <v>279</v>
      </c>
    </row>
    <row r="73" spans="3:8" ht="18" thickTop="1" thickBot="1">
      <c r="E73" s="7"/>
      <c r="G73" s="9"/>
    </row>
    <row r="74" spans="3:8" ht="20.25" thickTop="1" thickBot="1">
      <c r="C74" s="26" t="s">
        <v>270</v>
      </c>
      <c r="D74" s="26">
        <v>0.3</v>
      </c>
      <c r="E74" s="26" t="s">
        <v>271</v>
      </c>
      <c r="F74" s="26">
        <v>0.65</v>
      </c>
      <c r="G74" s="9"/>
    </row>
    <row r="75" spans="3:8" ht="20.25" thickTop="1" thickBot="1">
      <c r="C75" s="26" t="s">
        <v>272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274</v>
      </c>
      <c r="D77" s="26">
        <v>1</v>
      </c>
      <c r="E77" s="26" t="s">
        <v>276</v>
      </c>
      <c r="F77" s="26">
        <v>0.18</v>
      </c>
      <c r="G77" s="9"/>
    </row>
    <row r="78" spans="3:8" ht="20.25" thickTop="1" thickBot="1">
      <c r="C78" s="26" t="s">
        <v>275</v>
      </c>
      <c r="D78" s="26">
        <v>1</v>
      </c>
      <c r="E78" s="26" t="s">
        <v>277</v>
      </c>
      <c r="F78" s="26">
        <v>0.3</v>
      </c>
    </row>
    <row r="79" spans="3:8" ht="18" thickTop="1" thickBot="1">
      <c r="E79" s="7"/>
    </row>
    <row r="80" spans="3:8" ht="19.5" thickTop="1">
      <c r="C80" s="26" t="s">
        <v>294</v>
      </c>
      <c r="D80" s="26">
        <v>0.5</v>
      </c>
      <c r="E80" s="26" t="s">
        <v>295</v>
      </c>
      <c r="F80" s="26">
        <v>0.4</v>
      </c>
    </row>
    <row r="81" spans="3:8" ht="18.75">
      <c r="C81" s="26" t="s">
        <v>296</v>
      </c>
      <c r="D81" s="26">
        <v>0.3</v>
      </c>
    </row>
    <row r="83" spans="3:8" ht="18.75">
      <c r="C83" s="43" t="s">
        <v>290</v>
      </c>
      <c r="D83" s="43">
        <v>0.99</v>
      </c>
      <c r="E83" s="43" t="s">
        <v>291</v>
      </c>
      <c r="F83" s="43">
        <v>0.55000000000000004</v>
      </c>
    </row>
    <row r="84" spans="3:8" ht="18.75">
      <c r="C84" s="43" t="s">
        <v>292</v>
      </c>
      <c r="D84" s="43">
        <v>0.6</v>
      </c>
    </row>
    <row r="86" spans="3:8" ht="18.75">
      <c r="C86" s="43" t="s">
        <v>281</v>
      </c>
      <c r="D86" s="43">
        <v>0.25</v>
      </c>
      <c r="E86" s="43" t="s">
        <v>282</v>
      </c>
      <c r="F86" s="43">
        <v>0.45</v>
      </c>
    </row>
    <row r="88" spans="3:8" ht="18.75">
      <c r="C88" s="43" t="s">
        <v>284</v>
      </c>
      <c r="D88" s="43">
        <v>1</v>
      </c>
      <c r="E88" s="43" t="s">
        <v>286</v>
      </c>
      <c r="F88" s="43">
        <v>0.8</v>
      </c>
      <c r="H88" s="43" t="s">
        <v>288</v>
      </c>
    </row>
    <row r="89" spans="3:8" ht="18.75">
      <c r="C89" s="43" t="s">
        <v>285</v>
      </c>
      <c r="D89" s="43">
        <v>1</v>
      </c>
      <c r="E89" s="43" t="s">
        <v>287</v>
      </c>
      <c r="F89" s="43">
        <v>0.15</v>
      </c>
    </row>
    <row r="91" spans="3:8" ht="18.75">
      <c r="C91" s="43" t="s">
        <v>297</v>
      </c>
      <c r="D91" s="43">
        <v>0.5</v>
      </c>
      <c r="E91" s="43" t="s">
        <v>299</v>
      </c>
      <c r="F91" s="43">
        <v>1</v>
      </c>
    </row>
    <row r="92" spans="3:8" ht="18.75">
      <c r="C92" s="43" t="s">
        <v>298</v>
      </c>
      <c r="D92" s="43">
        <v>0.4</v>
      </c>
    </row>
    <row r="94" spans="3:8" ht="18.75">
      <c r="C94" s="44" t="s">
        <v>306</v>
      </c>
      <c r="D94" s="44">
        <v>1</v>
      </c>
      <c r="E94" s="44" t="s">
        <v>307</v>
      </c>
      <c r="F94" s="44">
        <v>1</v>
      </c>
    </row>
    <row r="95" spans="3:8" ht="18.75">
      <c r="C95" s="44" t="s">
        <v>308</v>
      </c>
      <c r="D95" s="44">
        <v>0.5</v>
      </c>
      <c r="E95" s="44" t="s">
        <v>309</v>
      </c>
      <c r="F95" s="44">
        <v>1</v>
      </c>
    </row>
    <row r="96" spans="3:8" ht="18.75">
      <c r="C96" s="44" t="s">
        <v>310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S33"/>
  <sheetViews>
    <sheetView workbookViewId="0">
      <selection activeCell="P31" sqref="P31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55" t="s">
        <v>162</v>
      </c>
      <c r="D3" s="56"/>
      <c r="E3" s="56"/>
      <c r="F3" s="56"/>
      <c r="G3" s="56"/>
      <c r="I3" s="64" t="s">
        <v>312</v>
      </c>
      <c r="J3" s="65"/>
      <c r="K3" s="65"/>
      <c r="L3" s="65"/>
      <c r="M3" s="65"/>
      <c r="N3" s="65"/>
      <c r="O3" s="65"/>
      <c r="P3" s="65"/>
      <c r="Q3" s="65"/>
      <c r="R3" s="65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321</v>
      </c>
      <c r="P4" s="16" t="s">
        <v>322</v>
      </c>
      <c r="Q4" s="31" t="s">
        <v>323</v>
      </c>
      <c r="R4" s="31" t="s">
        <v>320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15" t="s">
        <v>457</v>
      </c>
      <c r="J5" s="15">
        <v>24</v>
      </c>
      <c r="K5" s="15" t="s">
        <v>15</v>
      </c>
      <c r="L5" s="15">
        <v>24</v>
      </c>
      <c r="M5" s="15" t="s">
        <v>10</v>
      </c>
      <c r="N5" s="15">
        <v>12</v>
      </c>
      <c r="O5" s="15">
        <v>32.5</v>
      </c>
      <c r="P5" s="15">
        <f>SUM(J5*O5)</f>
        <v>780</v>
      </c>
      <c r="Q5" s="15">
        <f>L5*O5</f>
        <v>780</v>
      </c>
      <c r="R5" s="15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360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1</v>
      </c>
      <c r="G7" s="15">
        <v>1</v>
      </c>
      <c r="I7" s="15" t="s">
        <v>424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460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316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55" t="s">
        <v>111</v>
      </c>
      <c r="D10" s="56"/>
      <c r="E10" s="56"/>
      <c r="F10" s="56"/>
    </row>
    <row r="11" spans="3:18">
      <c r="C11" s="59" t="s">
        <v>23</v>
      </c>
      <c r="D11" s="60"/>
      <c r="E11" s="60"/>
      <c r="F11" s="61"/>
      <c r="I11" s="55" t="s">
        <v>325</v>
      </c>
      <c r="J11" s="56"/>
      <c r="L11" s="55" t="s">
        <v>330</v>
      </c>
      <c r="M11" s="56"/>
    </row>
    <row r="12" spans="3:18">
      <c r="C12" s="15" t="s">
        <v>112</v>
      </c>
      <c r="D12" s="15" t="s">
        <v>113</v>
      </c>
      <c r="E12" s="15" t="s">
        <v>311</v>
      </c>
      <c r="F12" s="15" t="s">
        <v>114</v>
      </c>
      <c r="I12" s="14" t="s">
        <v>458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327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459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59" t="s">
        <v>24</v>
      </c>
      <c r="D17" s="60"/>
      <c r="E17" s="60"/>
      <c r="F17" s="61"/>
      <c r="I17" s="64" t="s">
        <v>312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spans="3:19">
      <c r="C18" s="15" t="s">
        <v>112</v>
      </c>
      <c r="D18" s="15" t="s">
        <v>113</v>
      </c>
      <c r="E18" s="15" t="s">
        <v>311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322</v>
      </c>
      <c r="O18" s="31" t="s">
        <v>323</v>
      </c>
      <c r="P18" s="16" t="s">
        <v>321</v>
      </c>
      <c r="Q18" s="16" t="s">
        <v>366</v>
      </c>
      <c r="R18" s="16" t="s">
        <v>363</v>
      </c>
      <c r="S18" s="31" t="s">
        <v>362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333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59" t="s">
        <v>8</v>
      </c>
      <c r="D21" s="60"/>
      <c r="E21" s="60"/>
      <c r="F21" s="61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192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311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55" t="s">
        <v>334</v>
      </c>
      <c r="J23" s="56"/>
      <c r="L23" s="55" t="s">
        <v>330</v>
      </c>
      <c r="M23" s="56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59" t="s">
        <v>91</v>
      </c>
      <c r="D26" s="60"/>
      <c r="E26" s="60"/>
      <c r="F26" s="61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311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55" t="s">
        <v>334</v>
      </c>
      <c r="J29" s="56"/>
    </row>
    <row r="30" spans="3:19">
      <c r="C30" s="59" t="s">
        <v>453</v>
      </c>
      <c r="D30" s="60"/>
      <c r="I30" s="14" t="s">
        <v>122</v>
      </c>
      <c r="J30" s="15">
        <f>J24</f>
        <v>7384.9500000000007</v>
      </c>
    </row>
    <row r="31" spans="3:19">
      <c r="C31" s="55" t="s">
        <v>454</v>
      </c>
      <c r="D31" s="56" t="s">
        <v>455</v>
      </c>
      <c r="I31" s="14" t="s">
        <v>123</v>
      </c>
      <c r="J31" s="15">
        <f>J25</f>
        <v>6999</v>
      </c>
    </row>
    <row r="32" spans="3:19">
      <c r="C32" s="15" t="s">
        <v>151</v>
      </c>
      <c r="D32" s="15">
        <f>OverallResources!G11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OverallResources!G10</f>
        <v>483</v>
      </c>
    </row>
  </sheetData>
  <mergeCells count="15">
    <mergeCell ref="I29:J29"/>
    <mergeCell ref="I3:R3"/>
    <mergeCell ref="I11:J11"/>
    <mergeCell ref="L11:M11"/>
    <mergeCell ref="I17:S17"/>
    <mergeCell ref="I23:J23"/>
    <mergeCell ref="L23:M23"/>
    <mergeCell ref="C31:D31"/>
    <mergeCell ref="C30:D30"/>
    <mergeCell ref="C3:G3"/>
    <mergeCell ref="C10:F10"/>
    <mergeCell ref="C11:F11"/>
    <mergeCell ref="C17:F17"/>
    <mergeCell ref="C21:F21"/>
    <mergeCell ref="C26:F26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6"/>
  <sheetViews>
    <sheetView topLeftCell="A88" zoomScale="85" zoomScaleNormal="85" workbookViewId="0">
      <selection activeCell="L115" sqref="L115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6" t="s">
        <v>107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3:22">
      <c r="C4" s="55" t="s">
        <v>162</v>
      </c>
      <c r="D4" s="56"/>
      <c r="E4" s="56"/>
      <c r="F4" s="56"/>
      <c r="G4" s="56"/>
      <c r="H4" s="56"/>
      <c r="I4" s="56"/>
      <c r="J4" s="56"/>
      <c r="L4" s="62" t="s">
        <v>189</v>
      </c>
      <c r="M4" s="63"/>
      <c r="N4" s="63"/>
      <c r="O4" s="63"/>
      <c r="P4" s="63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421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422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440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64" t="s">
        <v>109</v>
      </c>
      <c r="D13" s="65"/>
      <c r="E13" s="65"/>
      <c r="F13" s="65"/>
      <c r="G13" s="65"/>
      <c r="I13" s="64" t="s">
        <v>312</v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355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322</v>
      </c>
      <c r="O14" s="31" t="s">
        <v>323</v>
      </c>
      <c r="P14" s="16" t="s">
        <v>321</v>
      </c>
      <c r="Q14" s="16" t="s">
        <v>366</v>
      </c>
      <c r="R14" s="16" t="s">
        <v>363</v>
      </c>
      <c r="S14" s="31" t="s">
        <v>362</v>
      </c>
      <c r="T14" s="16" t="s">
        <v>367</v>
      </c>
      <c r="U14" s="16" t="s">
        <v>364</v>
      </c>
      <c r="V14" s="31" t="s">
        <v>365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423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424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425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357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356</v>
      </c>
      <c r="G22" s="36">
        <v>1</v>
      </c>
      <c r="T22" s="18"/>
      <c r="U22" s="18"/>
      <c r="V22" s="18"/>
    </row>
    <row r="23" spans="3:22">
      <c r="I23" s="55" t="s">
        <v>325</v>
      </c>
      <c r="J23" s="56"/>
      <c r="L23" s="55" t="s">
        <v>330</v>
      </c>
      <c r="M23" s="56"/>
      <c r="O23" s="62" t="s">
        <v>152</v>
      </c>
      <c r="P23" s="63"/>
      <c r="T23" s="18"/>
      <c r="U23" s="18"/>
      <c r="V23" s="18"/>
    </row>
    <row r="24" spans="3:22">
      <c r="C24" s="55" t="s">
        <v>111</v>
      </c>
      <c r="D24" s="56"/>
      <c r="E24" s="56"/>
      <c r="F24" s="56"/>
      <c r="I24" s="14" t="s">
        <v>324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59" t="s">
        <v>23</v>
      </c>
      <c r="D25" s="60"/>
      <c r="E25" s="60"/>
      <c r="F25" s="61"/>
      <c r="I25" s="14" t="s">
        <v>329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426</v>
      </c>
      <c r="I26" s="14" t="s">
        <v>327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328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427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428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431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64" t="s">
        <v>429</v>
      </c>
      <c r="J32" s="65"/>
      <c r="K32" s="65"/>
      <c r="L32" s="65"/>
      <c r="M32" s="65"/>
      <c r="N32" s="65"/>
      <c r="O32" s="65"/>
      <c r="P32" s="65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322</v>
      </c>
      <c r="M33" s="16" t="s">
        <v>321</v>
      </c>
      <c r="N33" s="16" t="s">
        <v>366</v>
      </c>
      <c r="O33" s="16" t="s">
        <v>363</v>
      </c>
      <c r="P33" s="31" t="s">
        <v>362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432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433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332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434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5" t="s">
        <v>435</v>
      </c>
      <c r="J40" s="56"/>
      <c r="L40" s="55" t="s">
        <v>330</v>
      </c>
      <c r="M40" s="56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436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437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438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439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64" t="s">
        <v>161</v>
      </c>
      <c r="J46" s="65"/>
      <c r="K46" s="65"/>
      <c r="L46" s="65"/>
      <c r="M46" s="65"/>
      <c r="N46" s="65"/>
      <c r="O46" s="65"/>
      <c r="P46" s="65"/>
      <c r="Q46" s="65"/>
    </row>
    <row r="47" spans="3:18">
      <c r="C47" s="59" t="s">
        <v>24</v>
      </c>
      <c r="D47" s="60"/>
      <c r="E47" s="60"/>
      <c r="F47" s="61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322</v>
      </c>
      <c r="O47" s="31" t="s">
        <v>323</v>
      </c>
      <c r="P47" s="16" t="s">
        <v>106</v>
      </c>
      <c r="Q47" s="31" t="s">
        <v>441</v>
      </c>
      <c r="R47" s="31" t="s">
        <v>362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426</v>
      </c>
      <c r="I48" s="15" t="s">
        <v>333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332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332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59" t="s">
        <v>8</v>
      </c>
      <c r="D56" s="60"/>
      <c r="E56" s="60"/>
      <c r="F56" s="61"/>
    </row>
    <row r="57" spans="3:18">
      <c r="C57" s="15" t="s">
        <v>112</v>
      </c>
      <c r="D57" s="15" t="s">
        <v>113</v>
      </c>
      <c r="E57" s="15" t="s">
        <v>114</v>
      </c>
      <c r="F57" s="15" t="s">
        <v>426</v>
      </c>
      <c r="I57" s="55" t="s">
        <v>334</v>
      </c>
      <c r="J57" s="56"/>
      <c r="L57" s="55" t="s">
        <v>335</v>
      </c>
      <c r="M57" s="56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442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443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423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59" t="s">
        <v>7</v>
      </c>
      <c r="D73" s="60"/>
      <c r="E73" s="60"/>
      <c r="F73" s="61"/>
    </row>
    <row r="74" spans="3:18">
      <c r="C74" s="15" t="s">
        <v>112</v>
      </c>
      <c r="D74" s="15" t="s">
        <v>113</v>
      </c>
      <c r="E74" s="15" t="s">
        <v>114</v>
      </c>
      <c r="F74" s="15" t="s">
        <v>426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64" t="s">
        <v>354</v>
      </c>
      <c r="J75" s="65"/>
      <c r="K75" s="65"/>
      <c r="L75" s="65"/>
      <c r="M75" s="65"/>
      <c r="N75" s="65"/>
      <c r="O75" s="65"/>
      <c r="P75" s="65"/>
      <c r="Q75" s="65"/>
      <c r="R75" s="65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322</v>
      </c>
      <c r="O76" s="31" t="s">
        <v>323</v>
      </c>
      <c r="P76" s="16" t="s">
        <v>106</v>
      </c>
      <c r="Q76" s="31" t="s">
        <v>441</v>
      </c>
      <c r="R76" s="31" t="s">
        <v>362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59" t="s">
        <v>119</v>
      </c>
      <c r="D78" s="60"/>
      <c r="E78" s="60"/>
      <c r="F78" s="61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426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444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59" t="s">
        <v>17</v>
      </c>
      <c r="D83" s="60"/>
      <c r="E83" s="60"/>
      <c r="F83" s="61"/>
    </row>
    <row r="84" spans="3:18">
      <c r="C84" s="15" t="s">
        <v>112</v>
      </c>
      <c r="D84" s="15" t="s">
        <v>113</v>
      </c>
      <c r="E84" s="15" t="s">
        <v>114</v>
      </c>
      <c r="F84" s="15" t="s">
        <v>426</v>
      </c>
      <c r="I84" s="55" t="s">
        <v>340</v>
      </c>
      <c r="J84" s="56"/>
      <c r="L84" s="55" t="s">
        <v>335</v>
      </c>
      <c r="M84" s="56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442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59" t="s">
        <v>91</v>
      </c>
      <c r="D88" s="60"/>
      <c r="E88" s="60"/>
      <c r="F88" s="61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426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423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5" t="s">
        <v>430</v>
      </c>
      <c r="D94" s="56"/>
      <c r="E94" s="56"/>
      <c r="F94" s="56"/>
      <c r="I94" s="14" t="s">
        <v>141</v>
      </c>
      <c r="J94" s="15">
        <f>R77</f>
        <v>272.75</v>
      </c>
    </row>
    <row r="95" spans="3:18">
      <c r="C95" s="59" t="s">
        <v>23</v>
      </c>
      <c r="D95" s="60"/>
      <c r="E95" s="60"/>
      <c r="F95" s="61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426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64" t="s">
        <v>344</v>
      </c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346</v>
      </c>
      <c r="O102" s="16" t="s">
        <v>347</v>
      </c>
      <c r="P102" s="16" t="s">
        <v>348</v>
      </c>
      <c r="Q102" s="16" t="s">
        <v>349</v>
      </c>
      <c r="R102" s="16" t="s">
        <v>106</v>
      </c>
      <c r="S102" s="16" t="s">
        <v>321</v>
      </c>
      <c r="T102" s="16" t="s">
        <v>322</v>
      </c>
      <c r="U102" s="31" t="s">
        <v>323</v>
      </c>
      <c r="V102" s="16" t="s">
        <v>350</v>
      </c>
      <c r="W102" s="31" t="s">
        <v>351</v>
      </c>
      <c r="X102" s="31" t="s">
        <v>320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345</v>
      </c>
      <c r="J103" s="15">
        <v>7.5</v>
      </c>
      <c r="K103" s="15" t="s">
        <v>337</v>
      </c>
      <c r="L103" s="15">
        <v>9.375</v>
      </c>
      <c r="M103" s="15" t="s">
        <v>342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445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5" t="s">
        <v>446</v>
      </c>
      <c r="J107" s="56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442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445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456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423</v>
      </c>
      <c r="J123" s="53">
        <f>J92</f>
        <v>180</v>
      </c>
    </row>
    <row r="124" spans="9:11">
      <c r="I124" s="14" t="s">
        <v>14</v>
      </c>
      <c r="J124" s="53">
        <f>OffshoreMegaRefinery!J62-GrasslandRegionalProduction!U104</f>
        <v>583.5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456</v>
      </c>
    </row>
  </sheetData>
  <mergeCells count="29">
    <mergeCell ref="I101:X101"/>
    <mergeCell ref="I107:J107"/>
    <mergeCell ref="C94:F94"/>
    <mergeCell ref="C95:F95"/>
    <mergeCell ref="I40:J40"/>
    <mergeCell ref="L40:M40"/>
    <mergeCell ref="I84:J84"/>
    <mergeCell ref="L84:M84"/>
    <mergeCell ref="C3:U3"/>
    <mergeCell ref="I32:P32"/>
    <mergeCell ref="I46:Q46"/>
    <mergeCell ref="I57:J57"/>
    <mergeCell ref="L57:M57"/>
    <mergeCell ref="C24:F24"/>
    <mergeCell ref="C25:F25"/>
    <mergeCell ref="C88:F88"/>
    <mergeCell ref="O23:P23"/>
    <mergeCell ref="C4:J4"/>
    <mergeCell ref="C83:F83"/>
    <mergeCell ref="C78:F78"/>
    <mergeCell ref="C47:F47"/>
    <mergeCell ref="C56:F56"/>
    <mergeCell ref="C73:F73"/>
    <mergeCell ref="C13:G13"/>
    <mergeCell ref="L4:P4"/>
    <mergeCell ref="I13:V13"/>
    <mergeCell ref="I23:J23"/>
    <mergeCell ref="L23:M23"/>
    <mergeCell ref="I75:R75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topLeftCell="A19" workbookViewId="0">
      <selection activeCell="H2" sqref="H2:Q4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5" t="s">
        <v>162</v>
      </c>
      <c r="C2" s="56"/>
      <c r="D2" s="56"/>
      <c r="E2" s="56"/>
      <c r="F2" s="56"/>
      <c r="H2" s="64" t="s">
        <v>312</v>
      </c>
      <c r="I2" s="65"/>
      <c r="J2" s="65"/>
      <c r="K2" s="65"/>
      <c r="L2" s="65"/>
      <c r="M2" s="65"/>
      <c r="N2" s="65"/>
      <c r="O2" s="65"/>
      <c r="P2" s="65"/>
      <c r="Q2" s="65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321</v>
      </c>
      <c r="O3" s="16" t="s">
        <v>322</v>
      </c>
      <c r="P3" s="31" t="s">
        <v>323</v>
      </c>
      <c r="Q3" s="31" t="s">
        <v>320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313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314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315</v>
      </c>
      <c r="I6" s="15">
        <v>15</v>
      </c>
      <c r="J6" s="15" t="s">
        <v>4</v>
      </c>
      <c r="K6" s="15">
        <v>9999</v>
      </c>
      <c r="L6" s="15" t="s">
        <v>318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316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5" t="s">
        <v>111</v>
      </c>
      <c r="C8" s="56"/>
      <c r="D8" s="56"/>
      <c r="E8" s="56"/>
      <c r="H8" s="15" t="s">
        <v>317</v>
      </c>
      <c r="I8" s="15">
        <v>40</v>
      </c>
      <c r="J8" s="15" t="s">
        <v>149</v>
      </c>
      <c r="K8" s="15">
        <v>40</v>
      </c>
      <c r="L8" s="15" t="s">
        <v>319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9" t="s">
        <v>23</v>
      </c>
      <c r="C9" s="60"/>
      <c r="D9" s="60"/>
      <c r="E9" s="61"/>
    </row>
    <row r="10" spans="2:17">
      <c r="B10" s="15" t="s">
        <v>112</v>
      </c>
      <c r="C10" s="15" t="s">
        <v>113</v>
      </c>
      <c r="D10" s="15" t="s">
        <v>311</v>
      </c>
      <c r="E10" s="15" t="s">
        <v>114</v>
      </c>
      <c r="H10" s="55" t="s">
        <v>325</v>
      </c>
      <c r="I10" s="56"/>
      <c r="K10" s="55" t="s">
        <v>330</v>
      </c>
      <c r="L10" s="56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324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326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327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328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329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4" t="s">
        <v>331</v>
      </c>
      <c r="I17" s="65"/>
      <c r="J17" s="65"/>
      <c r="K17" s="65"/>
      <c r="L17" s="65"/>
      <c r="M17" s="65"/>
      <c r="N17" s="65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321</v>
      </c>
      <c r="M18" s="16" t="s">
        <v>322</v>
      </c>
      <c r="N18" s="31" t="s">
        <v>320</v>
      </c>
    </row>
    <row r="19" spans="2:17">
      <c r="B19" s="59" t="s">
        <v>24</v>
      </c>
      <c r="C19" s="60"/>
      <c r="D19" s="60"/>
      <c r="E19" s="61"/>
      <c r="H19" s="15" t="s">
        <v>332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311</v>
      </c>
      <c r="E20" s="15" t="s">
        <v>114</v>
      </c>
      <c r="H20" s="15" t="s">
        <v>333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59" t="s">
        <v>8</v>
      </c>
      <c r="C24" s="60"/>
      <c r="D24" s="60"/>
      <c r="E24" s="61"/>
      <c r="H24" s="55" t="s">
        <v>334</v>
      </c>
      <c r="I24" s="56"/>
      <c r="K24" s="55" t="s">
        <v>335</v>
      </c>
      <c r="L24" s="56"/>
    </row>
    <row r="25" spans="2:17">
      <c r="B25" s="15" t="s">
        <v>112</v>
      </c>
      <c r="C25" s="15" t="s">
        <v>113</v>
      </c>
      <c r="D25" s="15" t="s">
        <v>311</v>
      </c>
      <c r="E25" s="15" t="s">
        <v>114</v>
      </c>
      <c r="H25" s="14" t="s">
        <v>332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59" t="s">
        <v>7</v>
      </c>
      <c r="C30" s="60"/>
      <c r="D30" s="60"/>
      <c r="E30" s="61"/>
      <c r="H30" s="64" t="s">
        <v>336</v>
      </c>
      <c r="I30" s="65"/>
      <c r="J30" s="65"/>
      <c r="K30" s="65"/>
      <c r="L30" s="65"/>
      <c r="M30" s="65"/>
      <c r="N30" s="65"/>
    </row>
    <row r="31" spans="2:17">
      <c r="B31" s="15" t="s">
        <v>112</v>
      </c>
      <c r="C31" s="15" t="s">
        <v>113</v>
      </c>
      <c r="D31" s="15" t="s">
        <v>311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321</v>
      </c>
      <c r="O31" s="16" t="s">
        <v>322</v>
      </c>
      <c r="P31" s="31" t="s">
        <v>323</v>
      </c>
      <c r="Q31" s="31" t="s">
        <v>320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339</v>
      </c>
      <c r="I32" s="15">
        <v>37.5</v>
      </c>
      <c r="J32" s="15" t="s">
        <v>122</v>
      </c>
      <c r="K32" s="15">
        <v>18.75</v>
      </c>
      <c r="L32" s="15" t="s">
        <v>338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337</v>
      </c>
      <c r="I33" s="15">
        <v>2</v>
      </c>
      <c r="J33" s="15" t="s">
        <v>339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5" t="s">
        <v>340</v>
      </c>
      <c r="I36" s="56"/>
      <c r="K36" s="55" t="s">
        <v>341</v>
      </c>
      <c r="L36" s="56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343</v>
      </c>
      <c r="I37" s="15">
        <f>Q32-O33</f>
        <v>169.99124999999998</v>
      </c>
      <c r="K37" s="14" t="s">
        <v>338</v>
      </c>
      <c r="L37" s="15">
        <f>I25-P32</f>
        <v>-3.7500000000022737E-2</v>
      </c>
    </row>
    <row r="38" spans="2:17">
      <c r="H38" s="14" t="s">
        <v>337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342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4" t="s">
        <v>344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346</v>
      </c>
      <c r="H43" s="16" t="s">
        <v>347</v>
      </c>
      <c r="I43" s="16" t="s">
        <v>348</v>
      </c>
      <c r="J43" s="16" t="s">
        <v>349</v>
      </c>
      <c r="K43" s="16" t="s">
        <v>106</v>
      </c>
      <c r="L43" s="16" t="s">
        <v>321</v>
      </c>
      <c r="M43" s="16" t="s">
        <v>322</v>
      </c>
      <c r="N43" s="31" t="s">
        <v>323</v>
      </c>
      <c r="O43" s="16" t="s">
        <v>350</v>
      </c>
      <c r="P43" s="31" t="s">
        <v>351</v>
      </c>
      <c r="Q43" s="31" t="s">
        <v>320</v>
      </c>
    </row>
    <row r="44" spans="2:17">
      <c r="B44" s="15" t="s">
        <v>345</v>
      </c>
      <c r="C44" s="15">
        <v>7.5</v>
      </c>
      <c r="D44" s="15" t="s">
        <v>337</v>
      </c>
      <c r="E44" s="15">
        <v>9.375</v>
      </c>
      <c r="F44" s="15" t="s">
        <v>342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5" t="s">
        <v>352</v>
      </c>
      <c r="C46" s="56"/>
      <c r="E46" s="55" t="s">
        <v>353</v>
      </c>
      <c r="F46" s="56"/>
    </row>
    <row r="47" spans="2:17">
      <c r="B47" s="14" t="s">
        <v>343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338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337</v>
      </c>
      <c r="F57" s="15">
        <f>I38-M44</f>
        <v>-1.5000000000014779E-2</v>
      </c>
    </row>
    <row r="58" spans="2:6">
      <c r="E58" s="14" t="s">
        <v>342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343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2" t="s">
        <v>162</v>
      </c>
      <c r="C2" s="63"/>
      <c r="D2" s="63"/>
      <c r="E2" s="63"/>
      <c r="F2" s="63"/>
      <c r="G2" s="46"/>
      <c r="I2" s="64" t="s">
        <v>312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2:22">
      <c r="B3" s="14" t="s">
        <v>59</v>
      </c>
      <c r="C3" s="14" t="s">
        <v>24</v>
      </c>
      <c r="D3" s="14" t="s">
        <v>358</v>
      </c>
      <c r="E3" s="14" t="s">
        <v>359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322</v>
      </c>
      <c r="O3" s="31" t="s">
        <v>323</v>
      </c>
      <c r="P3" s="16" t="s">
        <v>321</v>
      </c>
      <c r="Q3" s="16" t="s">
        <v>366</v>
      </c>
      <c r="R3" s="16" t="s">
        <v>363</v>
      </c>
      <c r="S3" s="31" t="s">
        <v>362</v>
      </c>
      <c r="T3" s="16" t="s">
        <v>367</v>
      </c>
      <c r="U3" s="16" t="s">
        <v>364</v>
      </c>
      <c r="V3" s="31" t="s">
        <v>365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360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361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368</v>
      </c>
      <c r="R5" s="15">
        <v>130</v>
      </c>
      <c r="S5" s="15">
        <f>R5*P5</f>
        <v>1600.3</v>
      </c>
      <c r="T5" s="15" t="s">
        <v>369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370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368</v>
      </c>
      <c r="R6" s="15">
        <v>20</v>
      </c>
      <c r="S6" s="15">
        <f>R6*P6</f>
        <v>576.19999999999993</v>
      </c>
      <c r="T6" s="15" t="s">
        <v>369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371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369</v>
      </c>
      <c r="U7" s="15">
        <v>10</v>
      </c>
      <c r="V7" s="15">
        <f>U7*P7</f>
        <v>65.7</v>
      </c>
    </row>
    <row r="8" spans="2:22">
      <c r="B8" s="55" t="s">
        <v>111</v>
      </c>
      <c r="C8" s="56"/>
      <c r="D8" s="56"/>
      <c r="E8" s="56"/>
      <c r="I8" s="15" t="s">
        <v>372</v>
      </c>
      <c r="J8" s="15">
        <v>200</v>
      </c>
      <c r="K8" s="15" t="s">
        <v>373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374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59" t="s">
        <v>24</v>
      </c>
      <c r="C9" s="60"/>
      <c r="D9" s="60"/>
      <c r="E9" s="61"/>
    </row>
    <row r="10" spans="2:22">
      <c r="B10" s="15" t="s">
        <v>112</v>
      </c>
      <c r="C10" s="15" t="s">
        <v>113</v>
      </c>
      <c r="D10" s="15" t="s">
        <v>311</v>
      </c>
      <c r="E10" s="15" t="s">
        <v>114</v>
      </c>
      <c r="I10" s="55" t="s">
        <v>325</v>
      </c>
      <c r="J10" s="56"/>
      <c r="L10" s="55" t="s">
        <v>353</v>
      </c>
      <c r="M10" s="56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327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375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59" t="s">
        <v>358</v>
      </c>
      <c r="C13" s="60"/>
      <c r="D13" s="60"/>
      <c r="E13" s="61"/>
      <c r="I13" s="14" t="s">
        <v>376</v>
      </c>
      <c r="J13" s="15">
        <f>SUM(V5:V7)</f>
        <v>1464.3</v>
      </c>
      <c r="L13" s="14" t="s">
        <v>358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311</v>
      </c>
      <c r="E14" s="15" t="s">
        <v>114</v>
      </c>
      <c r="I14" s="14" t="s">
        <v>377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378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4" t="s">
        <v>331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322</v>
      </c>
      <c r="O18" s="31" t="s">
        <v>323</v>
      </c>
      <c r="P18" s="16" t="s">
        <v>321</v>
      </c>
      <c r="Q18" s="16" t="s">
        <v>366</v>
      </c>
      <c r="R18" s="16" t="s">
        <v>363</v>
      </c>
      <c r="S18" s="31" t="s">
        <v>362</v>
      </c>
      <c r="T18" s="31" t="s">
        <v>367</v>
      </c>
      <c r="U18" s="31" t="s">
        <v>394</v>
      </c>
      <c r="V18" s="31" t="s">
        <v>365</v>
      </c>
    </row>
    <row r="19" spans="2:22">
      <c r="B19" s="59" t="s">
        <v>359</v>
      </c>
      <c r="C19" s="60"/>
      <c r="D19" s="60"/>
      <c r="E19" s="61"/>
      <c r="I19" s="15" t="s">
        <v>379</v>
      </c>
      <c r="J19" s="15">
        <v>80</v>
      </c>
      <c r="K19" s="15" t="s">
        <v>368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311</v>
      </c>
      <c r="E20" s="15" t="s">
        <v>114</v>
      </c>
      <c r="I20" s="15" t="s">
        <v>380</v>
      </c>
      <c r="J20" s="15">
        <v>60</v>
      </c>
      <c r="K20" s="15" t="s">
        <v>368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381</v>
      </c>
      <c r="J21" s="15">
        <v>40</v>
      </c>
      <c r="K21" s="15" t="s">
        <v>369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381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382</v>
      </c>
      <c r="J22" s="15">
        <v>180</v>
      </c>
      <c r="K22" s="15" t="s">
        <v>374</v>
      </c>
      <c r="L22" s="15">
        <v>60</v>
      </c>
      <c r="M22" s="15" t="s">
        <v>381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383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5" t="s">
        <v>334</v>
      </c>
      <c r="J25" s="56"/>
      <c r="L25" s="55" t="s">
        <v>353</v>
      </c>
      <c r="M25" s="56"/>
    </row>
    <row r="26" spans="2:22">
      <c r="B26" s="59" t="s">
        <v>17</v>
      </c>
      <c r="C26" s="60"/>
      <c r="D26" s="60"/>
      <c r="E26" s="61"/>
      <c r="I26" s="14" t="s">
        <v>120</v>
      </c>
      <c r="J26" s="15">
        <f>S19</f>
        <v>100</v>
      </c>
      <c r="L26" s="14" t="s">
        <v>368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311</v>
      </c>
      <c r="E27" s="15" t="s">
        <v>114</v>
      </c>
      <c r="I27" s="14" t="s">
        <v>11</v>
      </c>
      <c r="J27" s="15">
        <f>S20+J14</f>
        <v>323.39999999999998</v>
      </c>
      <c r="L27" s="14" t="s">
        <v>384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385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381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378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4" t="s">
        <v>336</v>
      </c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346</v>
      </c>
      <c r="O36" s="16" t="s">
        <v>391</v>
      </c>
      <c r="P36" s="16" t="s">
        <v>322</v>
      </c>
      <c r="Q36" s="31" t="s">
        <v>323</v>
      </c>
      <c r="R36" s="31" t="s">
        <v>350</v>
      </c>
      <c r="S36" s="16" t="s">
        <v>321</v>
      </c>
      <c r="T36" s="16" t="s">
        <v>366</v>
      </c>
      <c r="U36" s="16" t="s">
        <v>363</v>
      </c>
      <c r="V36" s="31" t="s">
        <v>362</v>
      </c>
      <c r="W36" s="31" t="s">
        <v>367</v>
      </c>
      <c r="X36" s="31" t="s">
        <v>394</v>
      </c>
      <c r="Y36" s="31" t="s">
        <v>365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388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386</v>
      </c>
      <c r="J39" s="15">
        <v>30</v>
      </c>
      <c r="K39" s="15" t="s">
        <v>388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389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392</v>
      </c>
      <c r="N41" s="15">
        <v>40</v>
      </c>
      <c r="O41" s="15" t="s">
        <v>393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387</v>
      </c>
      <c r="J42" s="15">
        <v>50</v>
      </c>
      <c r="K42" s="15" t="s">
        <v>369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390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5" t="s">
        <v>340</v>
      </c>
      <c r="J44" s="56"/>
      <c r="L44" s="55" t="s">
        <v>353</v>
      </c>
      <c r="M44" s="56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384</v>
      </c>
      <c r="M46" s="48">
        <f>M27-P42</f>
        <v>186.4000000000002</v>
      </c>
      <c r="N46" s="67" t="s">
        <v>395</v>
      </c>
      <c r="O46" s="68"/>
      <c r="P46" s="68"/>
      <c r="Q46" s="68"/>
      <c r="R46" s="68"/>
      <c r="S46" s="68"/>
      <c r="T46" s="69"/>
    </row>
    <row r="47" spans="9:25">
      <c r="I47" s="14" t="s">
        <v>133</v>
      </c>
      <c r="J47" s="15">
        <f>J28-P38-P39</f>
        <v>763.2</v>
      </c>
      <c r="L47" s="14" t="s">
        <v>378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390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386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7" t="s">
        <v>398</v>
      </c>
      <c r="O53" s="68"/>
      <c r="P53" s="68"/>
      <c r="Q53" s="68"/>
      <c r="R53" s="68"/>
      <c r="S53" s="68"/>
      <c r="T53" s="69"/>
    </row>
    <row r="54" spans="9:25">
      <c r="I54" s="64" t="s">
        <v>399</v>
      </c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346</v>
      </c>
      <c r="O55" s="16" t="s">
        <v>391</v>
      </c>
      <c r="P55" s="16" t="s">
        <v>348</v>
      </c>
      <c r="Q55" s="16" t="s">
        <v>349</v>
      </c>
      <c r="R55" s="16" t="s">
        <v>322</v>
      </c>
      <c r="S55" s="31" t="s">
        <v>323</v>
      </c>
      <c r="T55" s="31" t="s">
        <v>350</v>
      </c>
      <c r="U55" s="31" t="s">
        <v>351</v>
      </c>
      <c r="V55" s="16" t="s">
        <v>321</v>
      </c>
      <c r="W55" s="16" t="s">
        <v>366</v>
      </c>
      <c r="X55" s="16" t="s">
        <v>363</v>
      </c>
      <c r="Y55" s="31" t="s">
        <v>362</v>
      </c>
    </row>
    <row r="56" spans="9:25">
      <c r="I56" s="15" t="s">
        <v>396</v>
      </c>
      <c r="J56" s="15">
        <v>30</v>
      </c>
      <c r="K56" s="15" t="s">
        <v>11</v>
      </c>
      <c r="L56" s="15">
        <v>30</v>
      </c>
      <c r="M56" s="15" t="s">
        <v>390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397</v>
      </c>
      <c r="J57" s="15">
        <v>30</v>
      </c>
      <c r="K57" s="15" t="s">
        <v>14</v>
      </c>
      <c r="L57" s="15">
        <v>30</v>
      </c>
      <c r="M57" s="15" t="s">
        <v>390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248</v>
      </c>
      <c r="J58" s="15">
        <v>45</v>
      </c>
      <c r="K58" s="15" t="s">
        <v>17</v>
      </c>
      <c r="L58" s="15">
        <v>52.5</v>
      </c>
      <c r="M58" s="15" t="s">
        <v>386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389</v>
      </c>
      <c r="X58" s="15">
        <v>30</v>
      </c>
      <c r="Y58" s="15">
        <f>X58*V58</f>
        <v>720</v>
      </c>
    </row>
    <row r="60" spans="9:25">
      <c r="I60" s="70" t="s">
        <v>400</v>
      </c>
      <c r="J60" s="71"/>
      <c r="L60" s="55" t="s">
        <v>353</v>
      </c>
      <c r="M60" s="56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386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390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B20" sqref="B20:L24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2" t="s">
        <v>162</v>
      </c>
      <c r="C2" s="63"/>
      <c r="D2" s="63"/>
    </row>
    <row r="3" spans="2:5">
      <c r="B3" s="14" t="s">
        <v>59</v>
      </c>
      <c r="C3" s="14" t="s">
        <v>8</v>
      </c>
      <c r="D3" s="14" t="s">
        <v>417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5" t="s">
        <v>111</v>
      </c>
      <c r="C9" s="56"/>
      <c r="D9" s="56"/>
      <c r="E9" s="56"/>
    </row>
    <row r="10" spans="2:5">
      <c r="B10" s="59" t="s">
        <v>8</v>
      </c>
      <c r="C10" s="60"/>
      <c r="D10" s="60"/>
      <c r="E10" s="61"/>
    </row>
    <row r="11" spans="2:5">
      <c r="B11" s="15" t="s">
        <v>112</v>
      </c>
      <c r="C11" s="15" t="s">
        <v>113</v>
      </c>
      <c r="D11" s="15" t="s">
        <v>311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59" t="s">
        <v>13</v>
      </c>
      <c r="C14" s="60"/>
      <c r="D14" s="60"/>
      <c r="E14" s="61"/>
    </row>
    <row r="15" spans="2:5">
      <c r="B15" s="15" t="s">
        <v>112</v>
      </c>
      <c r="C15" s="15" t="s">
        <v>113</v>
      </c>
      <c r="D15" s="15" t="s">
        <v>311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64" t="s">
        <v>312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322</v>
      </c>
      <c r="H21" s="31" t="s">
        <v>323</v>
      </c>
      <c r="I21" s="16" t="s">
        <v>321</v>
      </c>
      <c r="J21" s="16" t="s">
        <v>366</v>
      </c>
      <c r="K21" s="16" t="s">
        <v>363</v>
      </c>
      <c r="L21" s="31" t="s">
        <v>362</v>
      </c>
    </row>
    <row r="22" spans="2:12">
      <c r="B22" s="15" t="s">
        <v>418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420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419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5" t="s">
        <v>334</v>
      </c>
      <c r="C26" s="56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AgendaToDo</vt:lpstr>
      <vt:lpstr>OverallResources</vt:lpstr>
      <vt:lpstr>GrasslandTrainHubStations</vt:lpstr>
      <vt:lpstr>TierLocationOrganization</vt:lpstr>
      <vt:lpstr>QuickwireCoast</vt:lpstr>
      <vt:lpstr>GrasslandRegionalProduction</vt:lpstr>
      <vt:lpstr>SteelLakeSite</vt:lpstr>
      <vt:lpstr>OffshoreMegaRefinery</vt:lpstr>
      <vt:lpstr>SilicaCaveSite</vt:lpstr>
      <vt:lpstr>SWNitrogenFacility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2022-05-18T20:29:11Z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