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peralta/Desktop/estudios/metodos/"/>
    </mc:Choice>
  </mc:AlternateContent>
  <xr:revisionPtr revIDLastSave="0" documentId="13_ncr:1_{5259D856-5FE2-2644-8315-C23296D74CAE}" xr6:coauthVersionLast="36" xr6:coauthVersionMax="36" xr10:uidLastSave="{00000000-0000-0000-0000-000000000000}"/>
  <bookViews>
    <workbookView xWindow="420" yWindow="680" windowWidth="27640" windowHeight="16440" xr2:uid="{093CB5F8-C71B-FC40-B3CC-F0E1D939DA45}"/>
  </bookViews>
  <sheets>
    <sheet name="Hoj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E32" i="1"/>
  <c r="D32" i="1"/>
  <c r="F32" i="1" l="1"/>
  <c r="I32" i="1" s="1"/>
  <c r="G32" i="1" l="1"/>
  <c r="H32" i="1" s="1"/>
  <c r="C33" i="1" l="1"/>
  <c r="E33" i="1" s="1"/>
  <c r="B33" i="1"/>
  <c r="D33" i="1" s="1"/>
  <c r="F33" i="1" l="1"/>
  <c r="G33" i="1" l="1"/>
  <c r="H33" i="1" s="1"/>
  <c r="C34" i="1" s="1"/>
  <c r="E34" i="1" s="1"/>
  <c r="I33" i="1"/>
  <c r="B34" i="1" l="1"/>
  <c r="D34" i="1" s="1"/>
  <c r="F34" i="1" l="1"/>
  <c r="G34" i="1" s="1"/>
  <c r="H34" i="1" s="1"/>
  <c r="B35" i="1" s="1"/>
  <c r="D35" i="1" s="1"/>
  <c r="I34" i="1" l="1"/>
  <c r="J34" i="1" s="1"/>
  <c r="C35" i="1"/>
  <c r="E35" i="1" s="1"/>
  <c r="F35" i="1" l="1"/>
  <c r="G35" i="1" s="1"/>
  <c r="H35" i="1" s="1"/>
  <c r="I35" i="1" l="1"/>
  <c r="J35" i="1" s="1"/>
  <c r="C36" i="1"/>
  <c r="E36" i="1" s="1"/>
  <c r="B36" i="1"/>
  <c r="D36" i="1" s="1"/>
  <c r="F36" i="1" l="1"/>
  <c r="G36" i="1" s="1"/>
  <c r="I36" i="1" l="1"/>
  <c r="J36" i="1" s="1"/>
  <c r="H36" i="1"/>
  <c r="B37" i="1" l="1"/>
  <c r="D37" i="1" s="1"/>
  <c r="C37" i="1"/>
  <c r="E37" i="1" s="1"/>
  <c r="F37" i="1" l="1"/>
  <c r="G37" i="1" s="1"/>
  <c r="I37" i="1" l="1"/>
  <c r="J37" i="1" s="1"/>
  <c r="H37" i="1"/>
  <c r="C38" i="1" l="1"/>
  <c r="E38" i="1" s="1"/>
  <c r="B38" i="1"/>
  <c r="D38" i="1" s="1"/>
  <c r="F38" i="1" l="1"/>
  <c r="G38" i="1" s="1"/>
  <c r="I38" i="1" l="1"/>
  <c r="J38" i="1" s="1"/>
  <c r="H38" i="1"/>
  <c r="C39" i="1" l="1"/>
  <c r="E39" i="1" s="1"/>
  <c r="B39" i="1"/>
  <c r="D39" i="1" s="1"/>
  <c r="F39" i="1" l="1"/>
  <c r="G39" i="1" s="1"/>
  <c r="H39" i="1" l="1"/>
  <c r="I39" i="1"/>
  <c r="J39" i="1" s="1"/>
  <c r="B40" i="1" l="1"/>
  <c r="D40" i="1" s="1"/>
  <c r="C40" i="1"/>
  <c r="E40" i="1" s="1"/>
  <c r="F40" i="1" l="1"/>
  <c r="G40" i="1" s="1"/>
  <c r="I40" i="1" l="1"/>
  <c r="J40" i="1" s="1"/>
  <c r="H40" i="1"/>
  <c r="B41" i="1" l="1"/>
  <c r="D41" i="1" s="1"/>
  <c r="C41" i="1"/>
  <c r="E41" i="1" s="1"/>
  <c r="F41" i="1" l="1"/>
  <c r="G41" i="1" s="1"/>
  <c r="I41" i="1" l="1"/>
  <c r="J41" i="1" s="1"/>
  <c r="H41" i="1"/>
  <c r="C42" i="1" l="1"/>
  <c r="E42" i="1" s="1"/>
  <c r="B42" i="1"/>
  <c r="D42" i="1" s="1"/>
  <c r="F42" i="1" l="1"/>
  <c r="G42" i="1" s="1"/>
  <c r="I42" i="1" l="1"/>
  <c r="J42" i="1" s="1"/>
  <c r="H42" i="1"/>
  <c r="C43" i="1" l="1"/>
  <c r="E43" i="1" s="1"/>
  <c r="B43" i="1"/>
  <c r="D43" i="1" s="1"/>
  <c r="F43" i="1" l="1"/>
  <c r="G43" i="1" s="1"/>
  <c r="I43" i="1" l="1"/>
  <c r="J43" i="1" s="1"/>
  <c r="H43" i="1"/>
  <c r="C44" i="1" l="1"/>
  <c r="E44" i="1" s="1"/>
  <c r="B44" i="1"/>
  <c r="D44" i="1" s="1"/>
  <c r="F44" i="1" l="1"/>
  <c r="G44" i="1" s="1"/>
  <c r="I44" i="1" l="1"/>
  <c r="J44" i="1" s="1"/>
  <c r="H44" i="1"/>
  <c r="B45" i="1" l="1"/>
  <c r="D45" i="1" s="1"/>
  <c r="C45" i="1"/>
  <c r="E45" i="1" s="1"/>
  <c r="F45" i="1" l="1"/>
  <c r="G45" i="1" s="1"/>
  <c r="H45" i="1" l="1"/>
  <c r="I45" i="1"/>
  <c r="J45" i="1" s="1"/>
  <c r="C46" i="1" l="1"/>
  <c r="E46" i="1" s="1"/>
  <c r="B46" i="1"/>
  <c r="D46" i="1" s="1"/>
  <c r="F46" i="1" l="1"/>
  <c r="G46" i="1" s="1"/>
  <c r="H46" i="1" l="1"/>
  <c r="I46" i="1"/>
  <c r="J46" i="1" s="1"/>
  <c r="C47" i="1" l="1"/>
  <c r="E47" i="1" s="1"/>
  <c r="B47" i="1"/>
  <c r="D47" i="1" s="1"/>
  <c r="F47" i="1" l="1"/>
  <c r="G47" i="1" s="1"/>
  <c r="I47" i="1" l="1"/>
  <c r="J47" i="1" s="1"/>
  <c r="H47" i="1"/>
  <c r="C48" i="1" l="1"/>
  <c r="E48" i="1" s="1"/>
  <c r="B48" i="1"/>
  <c r="D48" i="1" s="1"/>
  <c r="F48" i="1" l="1"/>
  <c r="G48" i="1" s="1"/>
  <c r="I48" i="1" l="1"/>
  <c r="J48" i="1" s="1"/>
  <c r="H48" i="1"/>
  <c r="B49" i="1" l="1"/>
  <c r="D49" i="1" s="1"/>
  <c r="C49" i="1"/>
  <c r="E49" i="1" s="1"/>
  <c r="F49" i="1" l="1"/>
  <c r="G49" i="1" s="1"/>
  <c r="I49" i="1" l="1"/>
  <c r="J49" i="1" s="1"/>
  <c r="H49" i="1"/>
  <c r="B50" i="1" l="1"/>
  <c r="D50" i="1" s="1"/>
  <c r="C50" i="1"/>
  <c r="E50" i="1" s="1"/>
  <c r="F50" i="1" l="1"/>
  <c r="G50" i="1" s="1"/>
  <c r="I50" i="1" l="1"/>
  <c r="J50" i="1" s="1"/>
  <c r="H50" i="1"/>
  <c r="C51" i="1" l="1"/>
  <c r="E51" i="1" s="1"/>
  <c r="B51" i="1"/>
  <c r="D51" i="1" s="1"/>
  <c r="F51" i="1" l="1"/>
  <c r="G51" i="1" s="1"/>
  <c r="H51" i="1" l="1"/>
  <c r="I51" i="1"/>
  <c r="J51" i="1" s="1"/>
  <c r="B52" i="1" l="1"/>
  <c r="D52" i="1" s="1"/>
  <c r="C52" i="1"/>
  <c r="E52" i="1" s="1"/>
  <c r="F52" i="1" l="1"/>
  <c r="G52" i="1" s="1"/>
  <c r="I52" i="1" l="1"/>
  <c r="J52" i="1" s="1"/>
  <c r="H52" i="1"/>
  <c r="B53" i="1" l="1"/>
  <c r="D53" i="1" s="1"/>
  <c r="C53" i="1"/>
  <c r="E53" i="1" s="1"/>
  <c r="F53" i="1" l="1"/>
  <c r="G53" i="1" s="1"/>
  <c r="H53" i="1" l="1"/>
  <c r="I53" i="1"/>
  <c r="J53" i="1" s="1"/>
  <c r="B54" i="1" l="1"/>
  <c r="D54" i="1" s="1"/>
  <c r="C54" i="1"/>
  <c r="E54" i="1" s="1"/>
  <c r="F54" i="1" l="1"/>
  <c r="G54" i="1" s="1"/>
  <c r="H54" i="1" l="1"/>
  <c r="I54" i="1"/>
  <c r="J54" i="1" s="1"/>
  <c r="B55" i="1" l="1"/>
  <c r="D55" i="1" s="1"/>
  <c r="C55" i="1"/>
  <c r="E55" i="1" s="1"/>
  <c r="F55" i="1" l="1"/>
  <c r="G55" i="1" s="1"/>
  <c r="I55" i="1" l="1"/>
  <c r="J55" i="1" s="1"/>
  <c r="H55" i="1"/>
  <c r="B56" i="1" l="1"/>
  <c r="D56" i="1" s="1"/>
  <c r="C56" i="1"/>
  <c r="E56" i="1" s="1"/>
  <c r="F56" i="1" l="1"/>
  <c r="G56" i="1" s="1"/>
  <c r="I56" i="1" l="1"/>
  <c r="J56" i="1" s="1"/>
  <c r="H56" i="1"/>
  <c r="C57" i="1" l="1"/>
  <c r="E57" i="1" s="1"/>
  <c r="B57" i="1"/>
  <c r="D57" i="1" s="1"/>
  <c r="F57" i="1" l="1"/>
  <c r="G57" i="1" s="1"/>
  <c r="I57" i="1" l="1"/>
  <c r="J57" i="1" s="1"/>
  <c r="H57" i="1"/>
  <c r="C58" i="1" l="1"/>
  <c r="E58" i="1" s="1"/>
  <c r="B58" i="1"/>
  <c r="D58" i="1" s="1"/>
  <c r="F58" i="1" l="1"/>
  <c r="G58" i="1" s="1"/>
  <c r="I58" i="1" l="1"/>
  <c r="J58" i="1" s="1"/>
  <c r="H58" i="1"/>
  <c r="C59" i="1" l="1"/>
  <c r="E59" i="1" s="1"/>
  <c r="B59" i="1"/>
  <c r="D59" i="1" s="1"/>
  <c r="F59" i="1" l="1"/>
  <c r="G59" i="1" s="1"/>
  <c r="H59" i="1" l="1"/>
  <c r="I59" i="1"/>
  <c r="J59" i="1" s="1"/>
  <c r="B60" i="1" l="1"/>
  <c r="D60" i="1" s="1"/>
  <c r="C60" i="1"/>
  <c r="E60" i="1" s="1"/>
  <c r="F60" i="1" l="1"/>
  <c r="G60" i="1" s="1"/>
  <c r="H60" i="1" l="1"/>
  <c r="I60" i="1"/>
  <c r="J60" i="1" s="1"/>
  <c r="C61" i="1" l="1"/>
  <c r="E61" i="1" s="1"/>
  <c r="B61" i="1"/>
  <c r="D61" i="1" s="1"/>
  <c r="F61" i="1" l="1"/>
  <c r="G61" i="1" s="1"/>
  <c r="H61" i="1" l="1"/>
  <c r="I61" i="1"/>
  <c r="J61" i="1" s="1"/>
  <c r="B62" i="1" l="1"/>
  <c r="D62" i="1" s="1"/>
  <c r="C62" i="1"/>
  <c r="E62" i="1" s="1"/>
  <c r="F62" i="1" l="1"/>
  <c r="G62" i="1" s="1"/>
  <c r="I62" i="1" l="1"/>
  <c r="J62" i="1" s="1"/>
  <c r="H62" i="1"/>
  <c r="C63" i="1" l="1"/>
  <c r="E63" i="1" s="1"/>
  <c r="B63" i="1"/>
  <c r="D63" i="1" s="1"/>
  <c r="F63" i="1" l="1"/>
  <c r="G63" i="1" s="1"/>
  <c r="I63" i="1" l="1"/>
  <c r="J63" i="1" s="1"/>
  <c r="H63" i="1"/>
  <c r="C64" i="1" l="1"/>
  <c r="E64" i="1" s="1"/>
  <c r="B64" i="1"/>
  <c r="D64" i="1" s="1"/>
  <c r="F64" i="1" l="1"/>
  <c r="G64" i="1" s="1"/>
  <c r="I64" i="1" l="1"/>
  <c r="J64" i="1" s="1"/>
  <c r="H64" i="1"/>
  <c r="C65" i="1" l="1"/>
  <c r="E65" i="1" s="1"/>
  <c r="B65" i="1"/>
  <c r="D65" i="1" s="1"/>
  <c r="F65" i="1" l="1"/>
  <c r="G65" i="1" s="1"/>
  <c r="H65" i="1" l="1"/>
  <c r="I65" i="1"/>
  <c r="J65" i="1" s="1"/>
  <c r="B66" i="1" l="1"/>
  <c r="D66" i="1" s="1"/>
  <c r="C66" i="1"/>
  <c r="E66" i="1" s="1"/>
  <c r="F66" i="1" l="1"/>
  <c r="G66" i="1" s="1"/>
  <c r="I66" i="1" l="1"/>
  <c r="J66" i="1" s="1"/>
  <c r="H66" i="1"/>
  <c r="C67" i="1" l="1"/>
  <c r="E67" i="1" s="1"/>
  <c r="B67" i="1"/>
  <c r="D67" i="1" s="1"/>
  <c r="F67" i="1" l="1"/>
  <c r="G67" i="1" s="1"/>
  <c r="I67" i="1" l="1"/>
  <c r="J67" i="1" s="1"/>
  <c r="H67" i="1"/>
  <c r="B68" i="1" l="1"/>
  <c r="D68" i="1" s="1"/>
  <c r="C68" i="1"/>
  <c r="E68" i="1" s="1"/>
  <c r="F68" i="1" l="1"/>
  <c r="G68" i="1" s="1"/>
  <c r="I68" i="1" l="1"/>
  <c r="J68" i="1" s="1"/>
  <c r="H68" i="1"/>
  <c r="C69" i="1" l="1"/>
  <c r="E69" i="1" s="1"/>
  <c r="B69" i="1"/>
  <c r="D69" i="1" s="1"/>
  <c r="F69" i="1" l="1"/>
  <c r="G69" i="1" s="1"/>
  <c r="H69" i="1" l="1"/>
  <c r="I69" i="1"/>
  <c r="J69" i="1" s="1"/>
  <c r="B70" i="1" l="1"/>
  <c r="D70" i="1" s="1"/>
  <c r="C70" i="1"/>
  <c r="E70" i="1" s="1"/>
  <c r="F70" i="1" l="1"/>
  <c r="G70" i="1" s="1"/>
  <c r="H70" i="1" l="1"/>
  <c r="I70" i="1"/>
  <c r="J70" i="1" s="1"/>
  <c r="C71" i="1" l="1"/>
  <c r="E71" i="1" s="1"/>
  <c r="B71" i="1"/>
  <c r="D71" i="1" s="1"/>
  <c r="F71" i="1" l="1"/>
  <c r="G71" i="1" s="1"/>
  <c r="I71" i="1" l="1"/>
  <c r="J71" i="1" s="1"/>
  <c r="H71" i="1"/>
  <c r="B72" i="1" l="1"/>
  <c r="D72" i="1" s="1"/>
  <c r="C72" i="1"/>
  <c r="E72" i="1" s="1"/>
  <c r="F72" i="1" l="1"/>
  <c r="G72" i="1" s="1"/>
  <c r="H72" i="1" l="1"/>
  <c r="I72" i="1"/>
  <c r="J72" i="1" s="1"/>
  <c r="B73" i="1" l="1"/>
  <c r="D73" i="1" s="1"/>
  <c r="C73" i="1"/>
  <c r="E73" i="1" s="1"/>
  <c r="F73" i="1" l="1"/>
  <c r="G73" i="1" s="1"/>
  <c r="I73" i="1" l="1"/>
  <c r="J73" i="1" s="1"/>
  <c r="H73" i="1"/>
  <c r="B74" i="1" l="1"/>
  <c r="D74" i="1" s="1"/>
  <c r="C74" i="1"/>
  <c r="E74" i="1" s="1"/>
  <c r="F74" i="1" l="1"/>
  <c r="G74" i="1" s="1"/>
  <c r="H74" i="1" l="1"/>
  <c r="I74" i="1"/>
  <c r="J74" i="1" s="1"/>
  <c r="B75" i="1" l="1"/>
  <c r="C75" i="1"/>
  <c r="E75" i="1" s="1"/>
  <c r="D75" i="1" l="1"/>
  <c r="F75" i="1"/>
  <c r="G75" i="1" l="1"/>
  <c r="H75" i="1" s="1"/>
  <c r="I75" i="1"/>
  <c r="J75" i="1" s="1"/>
  <c r="B76" i="1" l="1"/>
  <c r="C76" i="1"/>
  <c r="E76" i="1" s="1"/>
  <c r="F76" i="1" l="1"/>
  <c r="D76" i="1"/>
  <c r="I76" i="1" l="1"/>
  <c r="J76" i="1" s="1"/>
  <c r="G76" i="1"/>
  <c r="H76" i="1" s="1"/>
  <c r="B77" i="1" l="1"/>
  <c r="C77" i="1"/>
  <c r="E77" i="1" s="1"/>
  <c r="F77" i="1" l="1"/>
  <c r="D77" i="1"/>
  <c r="I77" i="1" l="1"/>
  <c r="J77" i="1" s="1"/>
  <c r="G77" i="1"/>
  <c r="H77" i="1" s="1"/>
</calcChain>
</file>

<file path=xl/sharedStrings.xml><?xml version="1.0" encoding="utf-8"?>
<sst xmlns="http://schemas.openxmlformats.org/spreadsheetml/2006/main" count="11" uniqueCount="11">
  <si>
    <t>x</t>
  </si>
  <si>
    <t>f(x)</t>
  </si>
  <si>
    <t>xi</t>
  </si>
  <si>
    <t>xu</t>
  </si>
  <si>
    <t>f(xi)</t>
  </si>
  <si>
    <t>f(xr)</t>
  </si>
  <si>
    <t>f(xi) * f(xr)</t>
  </si>
  <si>
    <t>f(xu)</t>
  </si>
  <si>
    <t>xr</t>
  </si>
  <si>
    <t>Ea</t>
  </si>
  <si>
    <t>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</si>
</sst>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Hoja1!$O$8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Hoja1!$N$9:$N$39</c:f>
              <c:numCache>
                <c:formatCode>General</c:formatCode>
                <c:ptCount val="31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</c:numCache>
            </c:numRef>
          </c:xVal>
          <c:yVal>
            <c:numRef>
              <c:f>Hoja1!$O$9:$O$39</c:f>
              <c:numCache>
                <c:formatCode>General</c:formatCode>
                <c:ptCount val="31"/>
                <c:pt idx="0">
                  <c:v>-272905.09999999998</c:v>
                </c:pt>
                <c:pt idx="1">
                  <c:v>-126878.39999999999</c:v>
                </c:pt>
                <c:pt idx="2">
                  <c:v>-22315.699999999997</c:v>
                </c:pt>
                <c:pt idx="3">
                  <c:v>48820</c:v>
                </c:pt>
                <c:pt idx="4">
                  <c:v>93449.700000000012</c:v>
                </c:pt>
                <c:pt idx="5">
                  <c:v>117462.39999999999</c:v>
                </c:pt>
                <c:pt idx="6">
                  <c:v>125799.1</c:v>
                </c:pt>
                <c:pt idx="7">
                  <c:v>122536.8</c:v>
                </c:pt>
                <c:pt idx="8">
                  <c:v>110972.5</c:v>
                </c:pt>
                <c:pt idx="9">
                  <c:v>93707.199999999997</c:v>
                </c:pt>
                <c:pt idx="10">
                  <c:v>72729.899999999994</c:v>
                </c:pt>
                <c:pt idx="11">
                  <c:v>49501.599999999999</c:v>
                </c:pt>
                <c:pt idx="12">
                  <c:v>25039.3</c:v>
                </c:pt>
                <c:pt idx="13">
                  <c:v>0</c:v>
                </c:pt>
                <c:pt idx="14">
                  <c:v>-25235.3</c:v>
                </c:pt>
                <c:pt idx="15">
                  <c:v>-50477.599999999999</c:v>
                </c:pt>
                <c:pt idx="16">
                  <c:v>-75645.899999999994</c:v>
                </c:pt>
                <c:pt idx="17">
                  <c:v>-100683.2</c:v>
                </c:pt>
                <c:pt idx="18">
                  <c:v>-125472.5</c:v>
                </c:pt>
                <c:pt idx="19">
                  <c:v>-149752.79999999999</c:v>
                </c:pt>
                <c:pt idx="20">
                  <c:v>-173035.1</c:v>
                </c:pt>
                <c:pt idx="21">
                  <c:v>-194518.39999999999</c:v>
                </c:pt>
                <c:pt idx="22">
                  <c:v>-213005.7</c:v>
                </c:pt>
                <c:pt idx="23">
                  <c:v>-226820</c:v>
                </c:pt>
                <c:pt idx="24">
                  <c:v>-233720.3</c:v>
                </c:pt>
                <c:pt idx="25">
                  <c:v>-230817.6</c:v>
                </c:pt>
                <c:pt idx="26">
                  <c:v>-214490.90000000002</c:v>
                </c:pt>
                <c:pt idx="27">
                  <c:v>-180303.2</c:v>
                </c:pt>
                <c:pt idx="28">
                  <c:v>-122917.5</c:v>
                </c:pt>
                <c:pt idx="29">
                  <c:v>-36012.800000000047</c:v>
                </c:pt>
                <c:pt idx="30">
                  <c:v>87799.899999999907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D-CE47-A2A5-56203722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60528"/>
        <c:axId val="275336192"/>
      </c:scatterChart>
      <c:valAx>
        <c:axId val="2753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5336192"/>
        <c:crosses val="autoZero"/>
        <c:crossBetween val="midCat"/>
      </c:valAx>
      <c:valAx>
        <c:axId val="2753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53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97941</xdr:colOff>
      <xdr:row>0</xdr:row>
      <xdr:rowOff>77276</xdr:rowOff>
    </xdr:from>
    <xdr:to>
      <xdr:col>11</xdr:col>
      <xdr:colOff>774700</xdr:colOff>
      <xdr:row>27</xdr:row>
      <xdr:rowOff>102676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688E35-A1A3-D441-BC6C-A76ECB72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01F4-BAAB-B74B-845A-C4A4053FECA2}">
  <dimension ref="A8:O77"/>
  <sheetViews>
    <sheetView tabSelected="1" zoomScale="56" zoomScaleNormal="59" workbookViewId="0">
      <selection activeCell="N8" sqref="N8:O38"/>
    </sheetView>
  </sheetViews>
  <sheetFormatPr baseColWidth="10" defaultRowHeight="16" x14ac:dyDescent="0.2"/>
  <cols>
    <col min="1" max="1" width="11" bestFit="1" customWidth="1"/>
    <col min="2" max="2" width="12" customWidth="1"/>
    <col min="3" max="3" width="11.33203125" bestFit="1" customWidth="1"/>
    <col min="4" max="4" width="12.1640625" bestFit="1" customWidth="1"/>
    <col min="5" max="5" width="13.33203125" bestFit="1" customWidth="1"/>
    <col min="6" max="6" width="11.33203125" customWidth="1"/>
    <col min="7" max="9" width="12.83203125" bestFit="1" customWidth="1"/>
    <col min="10" max="10" width="10.83203125" customWidth="1"/>
  </cols>
  <sheetData>
    <row r="8" spans="14:15" x14ac:dyDescent="0.2">
      <c r="N8" s="3" t="s">
        <v>0</v>
      </c>
      <c r="O8" s="3" t="s">
        <v>1</v>
      </c>
    </row>
    <row r="9" spans="14:15" x14ac:dyDescent="0.2">
      <c r="N9" s="3">
        <v>-13</v>
      </c>
      <c r="O9" s="2">
        <f>-25182*N9 - 90*N9^2 + 44*N9^3 - 8*N9^4 + 0.7*N9^5</f>
        <v>-272905.09999999998</v>
      </c>
    </row>
    <row r="10" spans="14:15" x14ac:dyDescent="0.2">
      <c r="N10" s="3">
        <v>-12</v>
      </c>
      <c r="O10" s="2">
        <f>-25182*N10 - 90*N10^2 + 44*N10^3 - 8*N10^4 + 0.7*N10^5</f>
        <v>-126878.39999999999</v>
      </c>
    </row>
    <row r="11" spans="14:15" x14ac:dyDescent="0.2">
      <c r="N11" s="3">
        <v>-11</v>
      </c>
      <c r="O11" s="2">
        <f>-25182*N11 - 90*N11^2 + 44*N11^3 - 8*N11^4 + 0.7*N11^5</f>
        <v>-22315.699999999997</v>
      </c>
    </row>
    <row r="12" spans="14:15" x14ac:dyDescent="0.2">
      <c r="N12" s="3">
        <v>-10</v>
      </c>
      <c r="O12" s="2">
        <f>-25182*N12 - 90*N12^2 + 44*N12^3 - 8*N12^4 + 0.7*N12^5</f>
        <v>48820</v>
      </c>
    </row>
    <row r="13" spans="14:15" x14ac:dyDescent="0.2">
      <c r="N13" s="3">
        <v>-9</v>
      </c>
      <c r="O13" s="2">
        <f>-25182*N13 - 90*N13^2 + 44*N13^3 - 8*N13^4 + 0.7*N13^5</f>
        <v>93449.700000000012</v>
      </c>
    </row>
    <row r="14" spans="14:15" x14ac:dyDescent="0.2">
      <c r="N14" s="3">
        <v>-8</v>
      </c>
      <c r="O14" s="2">
        <f>-25182*N14 - 90*N14^2 + 44*N14^3 - 8*N14^4 + 0.7*N14^5</f>
        <v>117462.39999999999</v>
      </c>
    </row>
    <row r="15" spans="14:15" x14ac:dyDescent="0.2">
      <c r="N15" s="3">
        <v>-7</v>
      </c>
      <c r="O15" s="2">
        <f>-25182*N15 - 90*N15^2 + 44*N15^3 - 8*N15^4 + 0.7*N15^5</f>
        <v>125799.1</v>
      </c>
    </row>
    <row r="16" spans="14:15" x14ac:dyDescent="0.2">
      <c r="N16" s="3">
        <v>-6</v>
      </c>
      <c r="O16" s="2">
        <f>-25182*N16 - 90*N16^2 + 44*N16^3 - 8*N16^4 + 0.7*N16^5</f>
        <v>122536.8</v>
      </c>
    </row>
    <row r="17" spans="1:15" x14ac:dyDescent="0.2">
      <c r="N17" s="3">
        <v>-5</v>
      </c>
      <c r="O17" s="2">
        <f>-25182*N17 - 90*N17^2 + 44*N17^3 - 8*N17^4 + 0.7*N17^5</f>
        <v>110972.5</v>
      </c>
    </row>
    <row r="18" spans="1:15" x14ac:dyDescent="0.2">
      <c r="N18" s="3">
        <v>-4</v>
      </c>
      <c r="O18" s="2">
        <f>-25182*N18 - 90*N18^2 + 44*N18^3 - 8*N18^4 + 0.7*N18^5</f>
        <v>93707.199999999997</v>
      </c>
    </row>
    <row r="19" spans="1:15" x14ac:dyDescent="0.2">
      <c r="N19" s="3">
        <v>-3</v>
      </c>
      <c r="O19" s="2">
        <f>-25182*N19 - 90*N19^2 + 44*N19^3 - 8*N19^4 + 0.7*N19^5</f>
        <v>72729.899999999994</v>
      </c>
    </row>
    <row r="20" spans="1:15" x14ac:dyDescent="0.2">
      <c r="N20" s="3">
        <v>-2</v>
      </c>
      <c r="O20" s="2">
        <f>-25182*N20 - 90*N20^2 + 44*N20^3 - 8*N20^4 + 0.7*N20^5</f>
        <v>49501.599999999999</v>
      </c>
    </row>
    <row r="21" spans="1:15" x14ac:dyDescent="0.2">
      <c r="N21" s="3">
        <v>-1</v>
      </c>
      <c r="O21" s="2">
        <f>-25182*N21 - 90*N21^2 + 44*N21^3 - 8*N21^4 + 0.7*N21^5</f>
        <v>25039.3</v>
      </c>
    </row>
    <row r="22" spans="1:15" x14ac:dyDescent="0.2">
      <c r="N22" s="3">
        <v>0</v>
      </c>
      <c r="O22" s="2">
        <f>-25182*N22 - 90*N22^2 + 44*N22^3 - 8*N22^4 + 0.7*N22^5</f>
        <v>0</v>
      </c>
    </row>
    <row r="23" spans="1:15" x14ac:dyDescent="0.2">
      <c r="N23" s="3">
        <v>1</v>
      </c>
      <c r="O23" s="2">
        <f>-25182*N23 - 90*N23^2 + 44*N23^3 - 8*N23^4 + 0.7*N23^5</f>
        <v>-25235.3</v>
      </c>
    </row>
    <row r="24" spans="1:15" x14ac:dyDescent="0.2">
      <c r="N24" s="3">
        <v>2</v>
      </c>
      <c r="O24" s="2">
        <f>-25182*N24 - 90*N24^2 + 44*N24^3 - 8*N24^4 + 0.7*N24^5</f>
        <v>-50477.599999999999</v>
      </c>
    </row>
    <row r="25" spans="1:15" x14ac:dyDescent="0.2">
      <c r="N25" s="3">
        <v>3</v>
      </c>
      <c r="O25" s="2">
        <f>-25182*N25 - 90*N25^2 + 44*N25^3 - 8*N25^4 + 0.7*N25^5</f>
        <v>-75645.899999999994</v>
      </c>
    </row>
    <row r="26" spans="1:15" x14ac:dyDescent="0.2">
      <c r="N26" s="3">
        <v>4</v>
      </c>
      <c r="O26" s="2">
        <f>-25182*N26 - 90*N26^2 + 44*N26^3 - 8*N26^4 + 0.7*N26^5</f>
        <v>-100683.2</v>
      </c>
    </row>
    <row r="27" spans="1:15" x14ac:dyDescent="0.2">
      <c r="N27" s="3">
        <v>5</v>
      </c>
      <c r="O27" s="2">
        <f>-25182*N27 - 90*N27^2 + 44*N27^3 - 8*N27^4 + 0.7*N27^5</f>
        <v>-125472.5</v>
      </c>
    </row>
    <row r="28" spans="1:15" x14ac:dyDescent="0.2">
      <c r="N28" s="3">
        <v>6</v>
      </c>
      <c r="O28" s="2">
        <f>-25182*N28 - 90*N28^2 + 44*N28^3 - 8*N28^4 + 0.7*N28^5</f>
        <v>-149752.79999999999</v>
      </c>
    </row>
    <row r="29" spans="1:15" x14ac:dyDescent="0.2">
      <c r="N29" s="3">
        <v>7</v>
      </c>
      <c r="O29" s="2">
        <f>-25182*N29 - 90*N29^2 + 44*N29^3 - 8*N29^4 + 0.7*N29^5</f>
        <v>-173035.1</v>
      </c>
    </row>
    <row r="30" spans="1:15" x14ac:dyDescent="0.2">
      <c r="N30" s="3">
        <v>8</v>
      </c>
      <c r="O30" s="2">
        <f>-25182*N30 - 90*N30^2 + 44*N30^3 - 8*N30^4 + 0.7*N30^5</f>
        <v>-194518.39999999999</v>
      </c>
    </row>
    <row r="31" spans="1:15" x14ac:dyDescent="0.2">
      <c r="B31" s="3" t="s">
        <v>2</v>
      </c>
      <c r="C31" s="3" t="s">
        <v>3</v>
      </c>
      <c r="D31" s="3" t="s">
        <v>4</v>
      </c>
      <c r="E31" s="3" t="s">
        <v>7</v>
      </c>
      <c r="F31" s="5" t="s">
        <v>8</v>
      </c>
      <c r="G31" s="3" t="s">
        <v>5</v>
      </c>
      <c r="H31" s="3" t="s">
        <v>6</v>
      </c>
      <c r="I31" s="4" t="s">
        <v>9</v>
      </c>
      <c r="J31" s="4" t="s">
        <v>10</v>
      </c>
      <c r="N31" s="3">
        <v>9</v>
      </c>
      <c r="O31" s="2">
        <f>-25182*N31 - 90*N31^2 + 44*N31^3 - 8*N31^4 + 0.7*N31^5</f>
        <v>-213005.7</v>
      </c>
    </row>
    <row r="32" spans="1:15" x14ac:dyDescent="0.2">
      <c r="A32">
        <v>1</v>
      </c>
      <c r="B32" s="3">
        <v>16</v>
      </c>
      <c r="C32" s="3">
        <v>17</v>
      </c>
      <c r="D32" s="2">
        <f>-25182*B32 - 90*B32^2 + 44*B32^3 - 8*B32^4 + 0.7*B32^5</f>
        <v>-36012.800000000047</v>
      </c>
      <c r="E32" s="2">
        <f>-25182*C32 - 90*C32^2 + 44*C32^3 - 8*C32^4 + 0.7*C32^5</f>
        <v>87799.899999999907</v>
      </c>
      <c r="F32" s="5">
        <f>(B32+C32)/2</f>
        <v>16.5</v>
      </c>
      <c r="G32" s="2">
        <f>-25123*F32 - 90*F32^2 + 44*F32^3 - 8*F32^4 + 0.7*F32^5</f>
        <v>21747.72187499993</v>
      </c>
      <c r="H32" s="3">
        <f>D32*G32</f>
        <v>-783196358.33999848</v>
      </c>
      <c r="I32" s="1">
        <f>F32</f>
        <v>16.5</v>
      </c>
      <c r="J32" s="1"/>
      <c r="N32" s="3">
        <v>10</v>
      </c>
      <c r="O32" s="2">
        <f>-25182*N32 - 90*N32^2 + 44*N32^3 - 8*N32^4 + 0.7*N32^5</f>
        <v>-226820</v>
      </c>
    </row>
    <row r="33" spans="1:15" x14ac:dyDescent="0.2">
      <c r="A33">
        <v>2</v>
      </c>
      <c r="B33" s="3">
        <f>IF(H32 &lt; 0, B32, IF(H32 &gt; 0, F32))</f>
        <v>16</v>
      </c>
      <c r="C33" s="3">
        <f>IF(H32 &gt; 0, C32, IF(H32 &lt; 0, F32))</f>
        <v>16.5</v>
      </c>
      <c r="D33" s="2">
        <f t="shared" ref="D33:D45" si="0">-25182*B33 - 90*B33^2 + 44*B33^3 - 8*B33^4 + 0.7*B33^5</f>
        <v>-36012.800000000047</v>
      </c>
      <c r="E33" s="2">
        <f t="shared" ref="E33:E45" si="1">-25182*C33 - 90*C33^2 + 44*C33^3 - 8*C33^4 + 0.7*C33^5</f>
        <v>20774.22187499993</v>
      </c>
      <c r="F33" s="5">
        <f>(B33+C33)/2</f>
        <v>16.25</v>
      </c>
      <c r="G33" s="2">
        <f t="shared" ref="G33:G79" si="2">-25123*F33 - 90*F33^2 + 44*F33^3 - 8*F33^4 + 0.7*F33^5</f>
        <v>-7874.29931640625</v>
      </c>
      <c r="H33" s="3">
        <f>D33*G33</f>
        <v>283575566.42187536</v>
      </c>
      <c r="I33" s="1">
        <f>F33-F32</f>
        <v>-0.25</v>
      </c>
      <c r="J33" s="1">
        <f>ABS((I33/F33)*100)</f>
        <v>1.5384615384615385</v>
      </c>
      <c r="N33" s="3">
        <v>11</v>
      </c>
      <c r="O33" s="2">
        <f>-25182*N33 - 90*N33^2 + 44*N33^3 - 8*N33^4 + 0.7*N33^5</f>
        <v>-233720.3</v>
      </c>
    </row>
    <row r="34" spans="1:15" x14ac:dyDescent="0.2">
      <c r="A34">
        <v>3</v>
      </c>
      <c r="B34" s="3">
        <f>IF(H33 &lt; 0, B33, IF(H33 &gt; 0, F33))</f>
        <v>16.25</v>
      </c>
      <c r="C34" s="3">
        <f>IF(H33 &gt; 0, C33, IF(H33 &lt; 0, F33))</f>
        <v>16.5</v>
      </c>
      <c r="D34" s="2">
        <f t="shared" si="0"/>
        <v>-8833.04931640625</v>
      </c>
      <c r="E34" s="2">
        <f t="shared" si="1"/>
        <v>20774.22187499993</v>
      </c>
      <c r="F34" s="5">
        <f>(B34+C34)/2</f>
        <v>16.375</v>
      </c>
      <c r="G34" s="2">
        <f t="shared" si="2"/>
        <v>6625.1934722899459</v>
      </c>
      <c r="H34" s="3">
        <f>D34*G34</f>
        <v>-58520660.67146986</v>
      </c>
      <c r="I34" s="1">
        <f t="shared" ref="I34:I45" si="3">F34-F33</f>
        <v>0.125</v>
      </c>
      <c r="J34" s="1">
        <f t="shared" ref="J34:J45" si="4">ABS((I34/F34)*100)</f>
        <v>0.76335877862595414</v>
      </c>
      <c r="N34" s="3">
        <v>12</v>
      </c>
      <c r="O34" s="2">
        <f>-25182*N34 - 90*N34^2 + 44*N34^3 - 8*N34^4 + 0.7*N34^5</f>
        <v>-230817.6</v>
      </c>
    </row>
    <row r="35" spans="1:15" x14ac:dyDescent="0.2">
      <c r="A35">
        <v>4</v>
      </c>
      <c r="B35" s="3">
        <f t="shared" ref="B35:B42" si="5">IF(H34 &lt; 0, B34, IF(H34 &gt; 0, F34))</f>
        <v>16.25</v>
      </c>
      <c r="C35" s="3">
        <f t="shared" ref="C35:C42" si="6">IF(H34 &gt; 0, C34, IF(H34 &lt; 0, F34))</f>
        <v>16.375</v>
      </c>
      <c r="D35" s="2">
        <f t="shared" si="0"/>
        <v>-8833.04931640625</v>
      </c>
      <c r="E35" s="2">
        <f t="shared" si="1"/>
        <v>5659.0684722899459</v>
      </c>
      <c r="F35" s="5">
        <f t="shared" ref="F35:F42" si="7">(B35+C35)/2</f>
        <v>16.3125</v>
      </c>
      <c r="G35" s="2">
        <f t="shared" si="2"/>
        <v>-701.41143922810443</v>
      </c>
      <c r="H35" s="3">
        <f t="shared" ref="H35:H42" si="8">D35*G35</f>
        <v>6195601.8337933319</v>
      </c>
      <c r="I35" s="1">
        <f t="shared" si="3"/>
        <v>-6.25E-2</v>
      </c>
      <c r="J35" s="1">
        <f t="shared" si="4"/>
        <v>0.38314176245210724</v>
      </c>
      <c r="N35" s="3">
        <v>13</v>
      </c>
      <c r="O35" s="2">
        <f>-25182*N35 - 90*N35^2 + 44*N35^3 - 8*N35^4 + 0.7*N35^5</f>
        <v>-214490.90000000002</v>
      </c>
    </row>
    <row r="36" spans="1:15" x14ac:dyDescent="0.2">
      <c r="A36">
        <v>5</v>
      </c>
      <c r="B36" s="3">
        <f t="shared" si="5"/>
        <v>16.3125</v>
      </c>
      <c r="C36" s="3">
        <f t="shared" si="6"/>
        <v>16.375</v>
      </c>
      <c r="D36" s="2">
        <f t="shared" si="0"/>
        <v>-1663.8489392281044</v>
      </c>
      <c r="E36" s="2">
        <f t="shared" si="1"/>
        <v>5659.0684722899459</v>
      </c>
      <c r="F36" s="5">
        <f t="shared" si="7"/>
        <v>16.34375</v>
      </c>
      <c r="G36" s="2">
        <f t="shared" si="2"/>
        <v>2942.5494748979108</v>
      </c>
      <c r="H36" s="3">
        <f t="shared" si="8"/>
        <v>-4895957.8224351043</v>
      </c>
      <c r="I36" s="1">
        <f t="shared" si="3"/>
        <v>3.125E-2</v>
      </c>
      <c r="J36" s="1">
        <f t="shared" si="4"/>
        <v>0.19120458891013384</v>
      </c>
      <c r="N36" s="3">
        <v>14</v>
      </c>
      <c r="O36" s="2">
        <f>-25182*N36 - 90*N36^2 + 44*N36^3 - 8*N36^4 + 0.7*N36^5</f>
        <v>-180303.2</v>
      </c>
    </row>
    <row r="37" spans="1:15" x14ac:dyDescent="0.2">
      <c r="A37">
        <v>6</v>
      </c>
      <c r="B37" s="3">
        <f t="shared" si="5"/>
        <v>16.3125</v>
      </c>
      <c r="C37" s="3">
        <f t="shared" si="6"/>
        <v>16.34375</v>
      </c>
      <c r="D37" s="2">
        <f t="shared" si="0"/>
        <v>-1663.8489392281044</v>
      </c>
      <c r="E37" s="2">
        <f t="shared" si="1"/>
        <v>1978.2682248979108</v>
      </c>
      <c r="F37" s="5">
        <f t="shared" si="7"/>
        <v>16.328125</v>
      </c>
      <c r="G37" s="2">
        <f t="shared" si="2"/>
        <v>1115.7495403918438</v>
      </c>
      <c r="H37" s="3">
        <f t="shared" si="8"/>
        <v>-1856438.6892252143</v>
      </c>
      <c r="I37" s="1">
        <f t="shared" si="3"/>
        <v>-1.5625E-2</v>
      </c>
      <c r="J37" s="1">
        <f t="shared" si="4"/>
        <v>9.569377990430622E-2</v>
      </c>
      <c r="N37" s="3">
        <v>15</v>
      </c>
      <c r="O37" s="2">
        <f>-25182*N37 - 90*N37^2 + 44*N37^3 - 8*N37^4 + 0.7*N37^5</f>
        <v>-122917.5</v>
      </c>
    </row>
    <row r="38" spans="1:15" x14ac:dyDescent="0.2">
      <c r="A38">
        <v>7</v>
      </c>
      <c r="B38" s="3">
        <f t="shared" si="5"/>
        <v>16.3125</v>
      </c>
      <c r="C38" s="3">
        <f t="shared" si="6"/>
        <v>16.328125</v>
      </c>
      <c r="D38" s="2">
        <f t="shared" si="0"/>
        <v>-1663.8489392281044</v>
      </c>
      <c r="E38" s="2">
        <f t="shared" si="1"/>
        <v>152.39016539184377</v>
      </c>
      <c r="F38" s="5">
        <f t="shared" si="7"/>
        <v>16.3203125</v>
      </c>
      <c r="G38" s="2">
        <f t="shared" si="2"/>
        <v>205.96616586961318</v>
      </c>
      <c r="H38" s="3">
        <f t="shared" si="8"/>
        <v>-342696.58659903571</v>
      </c>
      <c r="I38" s="1">
        <f t="shared" si="3"/>
        <v>-7.8125E-3</v>
      </c>
      <c r="J38" s="1">
        <f t="shared" si="4"/>
        <v>4.7869794159885112E-2</v>
      </c>
      <c r="N38" s="6">
        <v>16</v>
      </c>
      <c r="O38" s="7">
        <f>-25182*N38 - 90*N38^2 + 44*N38^3 - 8*N38^4 + 0.7*N38^5</f>
        <v>-36012.800000000047</v>
      </c>
    </row>
    <row r="39" spans="1:15" x14ac:dyDescent="0.2">
      <c r="A39">
        <v>8</v>
      </c>
      <c r="B39" s="3">
        <f t="shared" si="5"/>
        <v>16.3125</v>
      </c>
      <c r="C39" s="3">
        <f t="shared" si="6"/>
        <v>16.3203125</v>
      </c>
      <c r="D39" s="2">
        <f t="shared" si="0"/>
        <v>-1663.8489392281044</v>
      </c>
      <c r="E39" s="2">
        <f t="shared" si="1"/>
        <v>-756.93227163038682</v>
      </c>
      <c r="F39" s="5">
        <f t="shared" si="7"/>
        <v>16.31640625</v>
      </c>
      <c r="G39" s="2">
        <f t="shared" si="2"/>
        <v>-248.02311001636554</v>
      </c>
      <c r="H39" s="3">
        <f t="shared" si="8"/>
        <v>412672.98850478523</v>
      </c>
      <c r="I39" s="1">
        <f t="shared" si="3"/>
        <v>-3.90625E-3</v>
      </c>
      <c r="J39" s="1">
        <f t="shared" si="4"/>
        <v>2.3940627244433802E-2</v>
      </c>
      <c r="N39" s="6">
        <v>17</v>
      </c>
      <c r="O39" s="7">
        <f>-25182*N39 - 90*N39^2 + 44*N39^3 - 8*N39^4 + 0.7*N39^5</f>
        <v>87799.899999999907</v>
      </c>
    </row>
    <row r="40" spans="1:15" x14ac:dyDescent="0.2">
      <c r="A40">
        <v>9</v>
      </c>
      <c r="B40" s="3">
        <f t="shared" si="5"/>
        <v>16.31640625</v>
      </c>
      <c r="C40" s="3">
        <f t="shared" si="6"/>
        <v>16.3203125</v>
      </c>
      <c r="D40" s="2">
        <f t="shared" si="0"/>
        <v>-1210.6910787663655</v>
      </c>
      <c r="E40" s="2">
        <f t="shared" si="1"/>
        <v>-756.93227163038682</v>
      </c>
      <c r="F40" s="5">
        <f t="shared" si="7"/>
        <v>16.318359375</v>
      </c>
      <c r="G40" s="2">
        <f t="shared" si="2"/>
        <v>-21.103621377027594</v>
      </c>
      <c r="H40" s="3">
        <f t="shared" si="8"/>
        <v>25549.966130830471</v>
      </c>
      <c r="I40" s="1">
        <f t="shared" si="3"/>
        <v>1.953125E-3</v>
      </c>
      <c r="J40" s="1">
        <f t="shared" si="4"/>
        <v>1.1968880909634948E-2</v>
      </c>
    </row>
    <row r="41" spans="1:15" x14ac:dyDescent="0.2">
      <c r="A41">
        <v>10</v>
      </c>
      <c r="B41" s="3">
        <f t="shared" si="5"/>
        <v>16.318359375</v>
      </c>
      <c r="C41" s="3">
        <f t="shared" si="6"/>
        <v>16.3203125</v>
      </c>
      <c r="D41" s="2">
        <f t="shared" si="0"/>
        <v>-983.88682450202759</v>
      </c>
      <c r="E41" s="2">
        <f t="shared" si="1"/>
        <v>-756.93227163038682</v>
      </c>
      <c r="F41" s="5">
        <f t="shared" si="7"/>
        <v>16.3193359375</v>
      </c>
      <c r="G41" s="2">
        <f t="shared" si="2"/>
        <v>92.412481048260815</v>
      </c>
      <c r="H41" s="3">
        <f t="shared" si="8"/>
        <v>-90923.42252292714</v>
      </c>
      <c r="I41" s="1">
        <f t="shared" si="3"/>
        <v>9.765625E-4</v>
      </c>
      <c r="J41" s="1">
        <f t="shared" si="4"/>
        <v>5.9840823409730119E-3</v>
      </c>
    </row>
    <row r="42" spans="1:15" x14ac:dyDescent="0.2">
      <c r="A42">
        <v>11</v>
      </c>
      <c r="B42" s="3">
        <f t="shared" si="5"/>
        <v>16.318359375</v>
      </c>
      <c r="C42" s="3">
        <f t="shared" si="6"/>
        <v>16.3193359375</v>
      </c>
      <c r="D42" s="2">
        <f t="shared" si="0"/>
        <v>-983.88682450202759</v>
      </c>
      <c r="E42" s="2">
        <f t="shared" si="1"/>
        <v>-870.42833926423918</v>
      </c>
      <c r="F42" s="5">
        <f t="shared" si="7"/>
        <v>16.31884765625</v>
      </c>
      <c r="G42" s="2">
        <f t="shared" si="2"/>
        <v>35.649732520105317</v>
      </c>
      <c r="H42" s="3">
        <f t="shared" si="8"/>
        <v>-35075.302123553083</v>
      </c>
      <c r="I42" s="1">
        <f t="shared" si="3"/>
        <v>-4.8828125E-4</v>
      </c>
      <c r="J42" s="1">
        <f t="shared" si="4"/>
        <v>2.992130696268813E-3</v>
      </c>
    </row>
    <row r="43" spans="1:15" x14ac:dyDescent="0.2">
      <c r="A43">
        <v>12</v>
      </c>
      <c r="B43" s="3">
        <f t="shared" ref="B43:B45" si="9">IF(H42 &lt; 0, B42, IF(H42 &gt; 0, F42))</f>
        <v>16.318359375</v>
      </c>
      <c r="C43" s="3">
        <f t="shared" ref="C43:C45" si="10">IF(H42 &gt; 0, C42, IF(H42 &lt; 0, F42))</f>
        <v>16.31884765625</v>
      </c>
      <c r="D43" s="2">
        <f t="shared" si="0"/>
        <v>-983.88682450202759</v>
      </c>
      <c r="E43" s="2">
        <f t="shared" si="1"/>
        <v>-927.16227919864468</v>
      </c>
      <c r="F43" s="5">
        <f t="shared" ref="F43:F45" si="11">(B43+C43)/2</f>
        <v>16.318603515625</v>
      </c>
      <c r="G43" s="2">
        <f t="shared" si="2"/>
        <v>7.2718813031679019</v>
      </c>
      <c r="H43" s="3">
        <f t="shared" ref="H43:H45" si="12">D43*G43</f>
        <v>-7154.7082035295334</v>
      </c>
      <c r="I43" s="1">
        <f t="shared" si="3"/>
        <v>-2.44140625E-4</v>
      </c>
      <c r="J43" s="1">
        <f t="shared" si="4"/>
        <v>1.4960877305845214E-3</v>
      </c>
    </row>
    <row r="44" spans="1:15" x14ac:dyDescent="0.2">
      <c r="A44">
        <v>13</v>
      </c>
      <c r="B44" s="3">
        <f t="shared" si="9"/>
        <v>16.318359375</v>
      </c>
      <c r="C44" s="3">
        <f t="shared" si="10"/>
        <v>16.318603515625</v>
      </c>
      <c r="D44" s="2">
        <f t="shared" si="0"/>
        <v>-983.88682450202759</v>
      </c>
      <c r="E44" s="2">
        <f t="shared" si="1"/>
        <v>-955.5257261187071</v>
      </c>
      <c r="F44" s="5">
        <f t="shared" si="11"/>
        <v>16.3184814453125</v>
      </c>
      <c r="G44" s="2">
        <f t="shared" si="2"/>
        <v>-6.916163596441038</v>
      </c>
      <c r="H44" s="3">
        <f t="shared" si="12"/>
        <v>6804.7222386388958</v>
      </c>
      <c r="I44" s="1">
        <f t="shared" si="3"/>
        <v>-1.220703125E-4</v>
      </c>
      <c r="J44" s="1">
        <f t="shared" si="4"/>
        <v>7.4804946103036328E-4</v>
      </c>
    </row>
    <row r="45" spans="1:15" x14ac:dyDescent="0.2">
      <c r="A45">
        <v>14</v>
      </c>
      <c r="B45" s="3">
        <f t="shared" si="9"/>
        <v>16.3184814453125</v>
      </c>
      <c r="C45" s="3">
        <f t="shared" si="10"/>
        <v>16.318603515625</v>
      </c>
      <c r="D45" s="2">
        <f t="shared" si="0"/>
        <v>-969.70656886987854</v>
      </c>
      <c r="E45" s="2">
        <f t="shared" si="1"/>
        <v>-955.5257261187071</v>
      </c>
      <c r="F45" s="5">
        <f t="shared" si="11"/>
        <v>16.31854248046875</v>
      </c>
      <c r="G45" s="2">
        <f t="shared" si="2"/>
        <v>0.17778546246699989</v>
      </c>
      <c r="H45" s="3">
        <f t="shared" si="12"/>
        <v>-172.39973080381904</v>
      </c>
      <c r="I45" s="1">
        <f t="shared" si="3"/>
        <v>6.103515625E-5</v>
      </c>
      <c r="J45" s="1">
        <f t="shared" si="4"/>
        <v>3.7402333157542366E-4</v>
      </c>
    </row>
    <row r="46" spans="1:15" x14ac:dyDescent="0.2">
      <c r="A46">
        <v>15</v>
      </c>
      <c r="B46" s="3">
        <f t="shared" ref="B46:B47" si="13">IF(H45 &lt; 0, B45, IF(H45 &gt; 0, F45))</f>
        <v>16.3184814453125</v>
      </c>
      <c r="C46" s="3">
        <f t="shared" ref="C46:C47" si="14">IF(H45 &gt; 0, C45, IF(H45 &lt; 0, F45))</f>
        <v>16.31854248046875</v>
      </c>
      <c r="D46" s="2">
        <f t="shared" ref="D46:D72" si="15">-25182*B46 - 90*B46^2 + 44*B46^3 - 8*B46^4 + 0.7*B46^5</f>
        <v>-969.70656886987854</v>
      </c>
      <c r="E46" s="2">
        <f t="shared" ref="E46:E72" si="16">-25182*C46 - 90*C46^2 + 44*C46^3 - 8*C46^4 + 0.7*C46^5</f>
        <v>-962.61622088518925</v>
      </c>
      <c r="F46" s="5">
        <f t="shared" ref="F46:F47" si="17">(B46+C46)/2</f>
        <v>16.318511962890625</v>
      </c>
      <c r="G46" s="2">
        <f t="shared" si="2"/>
        <v>-3.3692074145656079</v>
      </c>
      <c r="H46" s="3">
        <f t="shared" ref="H46:H47" si="18">D46*G46</f>
        <v>3267.1425617893701</v>
      </c>
      <c r="I46" s="1">
        <f t="shared" ref="I46:I47" si="19">F46-F45</f>
        <v>-3.0517578125E-5</v>
      </c>
      <c r="J46" s="1">
        <f t="shared" ref="J46:J47" si="20">ABS((I46/F46)*100)</f>
        <v>1.8701201552199728E-4</v>
      </c>
    </row>
    <row r="47" spans="1:15" x14ac:dyDescent="0.2">
      <c r="A47">
        <v>16</v>
      </c>
      <c r="B47" s="3">
        <f t="shared" si="13"/>
        <v>16.318511962890625</v>
      </c>
      <c r="C47" s="3">
        <f t="shared" si="14"/>
        <v>16.31854248046875</v>
      </c>
      <c r="D47" s="2">
        <f t="shared" si="15"/>
        <v>-966.16141322511248</v>
      </c>
      <c r="E47" s="2">
        <f t="shared" si="16"/>
        <v>-962.61622088518925</v>
      </c>
      <c r="F47" s="5">
        <f t="shared" si="17"/>
        <v>16.318527221679688</v>
      </c>
      <c r="G47" s="2">
        <f t="shared" si="2"/>
        <v>-1.595715562812984</v>
      </c>
      <c r="H47" s="3">
        <f t="shared" si="18"/>
        <v>1541.7188032726983</v>
      </c>
      <c r="I47" s="1">
        <f t="shared" si="19"/>
        <v>1.52587890625E-5</v>
      </c>
      <c r="J47" s="1">
        <f t="shared" si="20"/>
        <v>9.3505920327345522E-5</v>
      </c>
    </row>
    <row r="48" spans="1:15" x14ac:dyDescent="0.2">
      <c r="A48">
        <v>17</v>
      </c>
      <c r="B48" s="3">
        <f t="shared" ref="B48:B53" si="21">IF(H47 &lt; 0, B47, IF(H47 &gt; 0, F47))</f>
        <v>16.318527221679688</v>
      </c>
      <c r="C48" s="3">
        <f t="shared" ref="C48:C53" si="22">IF(H47 &gt; 0, C47, IF(H47 &lt; 0, F47))</f>
        <v>16.31854248046875</v>
      </c>
      <c r="D48" s="2">
        <f t="shared" si="15"/>
        <v>-964.38882164191455</v>
      </c>
      <c r="E48" s="2">
        <f t="shared" si="16"/>
        <v>-962.61622088518925</v>
      </c>
      <c r="F48" s="5">
        <f t="shared" ref="F48:F53" si="23">(B48+C48)/2</f>
        <v>16.318534851074219</v>
      </c>
      <c r="G48" s="2">
        <f t="shared" si="2"/>
        <v>-0.70896619698032737</v>
      </c>
      <c r="H48" s="3">
        <f t="shared" ref="H48:H53" si="24">D48*G48</f>
        <v>683.71907528980739</v>
      </c>
      <c r="I48" s="1">
        <f t="shared" ref="I48:I53" si="25">F48-F47</f>
        <v>7.62939453125E-6</v>
      </c>
      <c r="J48" s="1">
        <f t="shared" ref="J48:J53" si="26">ABS((I48/F48)*100)</f>
        <v>4.6752938305290144E-5</v>
      </c>
    </row>
    <row r="49" spans="1:10" x14ac:dyDescent="0.2">
      <c r="A49">
        <v>18</v>
      </c>
      <c r="B49" s="3">
        <f t="shared" si="21"/>
        <v>16.318534851074219</v>
      </c>
      <c r="C49" s="3">
        <f t="shared" si="22"/>
        <v>16.31854248046875</v>
      </c>
      <c r="D49" s="2">
        <f t="shared" si="15"/>
        <v>-963.50252241035923</v>
      </c>
      <c r="E49" s="2">
        <f t="shared" si="16"/>
        <v>-962.61622088518925</v>
      </c>
      <c r="F49" s="5">
        <f t="shared" si="23"/>
        <v>16.318538665771484</v>
      </c>
      <c r="G49" s="2">
        <f>-25123*F49 - 90*F49^2 + 44*F49^3 - 8*F49^4 + 0.7*F49^5</f>
        <v>-0.26559065387118608</v>
      </c>
      <c r="H49" s="3">
        <f t="shared" si="24"/>
        <v>255.89726493350443</v>
      </c>
      <c r="I49" s="1">
        <f t="shared" si="25"/>
        <v>3.814697265625E-6</v>
      </c>
      <c r="J49" s="1">
        <f t="shared" si="26"/>
        <v>2.3376463688053246E-5</v>
      </c>
    </row>
    <row r="50" spans="1:10" x14ac:dyDescent="0.2">
      <c r="A50">
        <v>19</v>
      </c>
      <c r="B50" s="3">
        <f t="shared" si="21"/>
        <v>16.318538665771484</v>
      </c>
      <c r="C50" s="3">
        <f t="shared" si="22"/>
        <v>16.31854248046875</v>
      </c>
      <c r="D50" s="2">
        <f t="shared" si="15"/>
        <v>-963.05937193438876</v>
      </c>
      <c r="E50" s="2">
        <f t="shared" si="16"/>
        <v>-962.61622088518925</v>
      </c>
      <c r="F50" s="5">
        <f t="shared" si="23"/>
        <v>16.318540573120117</v>
      </c>
      <c r="G50" s="2">
        <f t="shared" si="2"/>
        <v>-4.3902667472139001E-2</v>
      </c>
      <c r="H50" s="3">
        <f t="shared" si="24"/>
        <v>42.280875361962508</v>
      </c>
      <c r="I50" s="1">
        <f t="shared" si="25"/>
        <v>1.9073486328125E-6</v>
      </c>
      <c r="J50" s="1">
        <f t="shared" si="26"/>
        <v>1.1688230477879148E-5</v>
      </c>
    </row>
    <row r="51" spans="1:10" x14ac:dyDescent="0.2">
      <c r="A51">
        <v>20</v>
      </c>
      <c r="B51" s="3">
        <f t="shared" si="21"/>
        <v>16.318540573120117</v>
      </c>
      <c r="C51" s="3">
        <f t="shared" si="22"/>
        <v>16.31854248046875</v>
      </c>
      <c r="D51" s="2">
        <f t="shared" si="15"/>
        <v>-962.83779648155905</v>
      </c>
      <c r="E51" s="2">
        <f t="shared" si="16"/>
        <v>-962.61622088518925</v>
      </c>
      <c r="F51" s="5">
        <f t="shared" si="23"/>
        <v>16.318541526794434</v>
      </c>
      <c r="G51" s="2">
        <f t="shared" si="2"/>
        <v>6.6941379685886204E-2</v>
      </c>
      <c r="H51" s="3">
        <f t="shared" si="24"/>
        <v>-64.453690510194079</v>
      </c>
      <c r="I51" s="1">
        <f t="shared" si="25"/>
        <v>9.5367431640625E-7</v>
      </c>
      <c r="J51" s="1">
        <f t="shared" si="26"/>
        <v>5.8441148974027648E-6</v>
      </c>
    </row>
    <row r="52" spans="1:10" x14ac:dyDescent="0.2">
      <c r="A52">
        <v>21</v>
      </c>
      <c r="B52" s="3">
        <f t="shared" si="21"/>
        <v>16.318540573120117</v>
      </c>
      <c r="C52" s="3">
        <f t="shared" si="22"/>
        <v>16.318541526794434</v>
      </c>
      <c r="D52" s="2">
        <f t="shared" si="15"/>
        <v>-962.83779648155905</v>
      </c>
      <c r="E52" s="2">
        <f t="shared" si="16"/>
        <v>-962.7270087011857</v>
      </c>
      <c r="F52" s="5">
        <f t="shared" si="23"/>
        <v>16.318541049957275</v>
      </c>
      <c r="G52" s="2">
        <f t="shared" si="2"/>
        <v>1.1519351741299033E-2</v>
      </c>
      <c r="H52" s="3">
        <f t="shared" si="24"/>
        <v>-11.091267247488371</v>
      </c>
      <c r="I52" s="1">
        <f t="shared" si="25"/>
        <v>-4.76837158203125E-7</v>
      </c>
      <c r="J52" s="1">
        <f t="shared" si="26"/>
        <v>2.9220575340855819E-6</v>
      </c>
    </row>
    <row r="53" spans="1:10" x14ac:dyDescent="0.2">
      <c r="A53">
        <v>22</v>
      </c>
      <c r="B53" s="3">
        <f t="shared" si="21"/>
        <v>16.318540573120117</v>
      </c>
      <c r="C53" s="3">
        <f t="shared" si="22"/>
        <v>16.318541049957275</v>
      </c>
      <c r="D53" s="2">
        <f t="shared" si="15"/>
        <v>-962.83779648155905</v>
      </c>
      <c r="E53" s="2">
        <f t="shared" si="16"/>
        <v>-962.78240259573795</v>
      </c>
      <c r="F53" s="5">
        <f t="shared" si="23"/>
        <v>16.318540811538696</v>
      </c>
      <c r="G53" s="2">
        <f t="shared" si="2"/>
        <v>-1.6191658796742558E-2</v>
      </c>
      <c r="H53" s="3">
        <f t="shared" si="24"/>
        <v>15.589941077236857</v>
      </c>
      <c r="I53" s="1">
        <f t="shared" si="25"/>
        <v>-2.384185791015625E-7</v>
      </c>
      <c r="J53" s="1">
        <f t="shared" si="26"/>
        <v>1.4610287883888418E-6</v>
      </c>
    </row>
    <row r="54" spans="1:10" x14ac:dyDescent="0.2">
      <c r="A54">
        <v>23</v>
      </c>
      <c r="B54" s="3">
        <f t="shared" ref="B54:B72" si="27">IF(H53 &lt; 0, B53, IF(H53 &gt; 0, F53))</f>
        <v>16.318540811538696</v>
      </c>
      <c r="C54" s="3">
        <f t="shared" ref="C54:C72" si="28">IF(H53 &gt; 0, C53, IF(H53 &lt; 0, F53))</f>
        <v>16.318541049957275</v>
      </c>
      <c r="D54" s="2">
        <f t="shared" si="15"/>
        <v>-962.81009953957982</v>
      </c>
      <c r="E54" s="2">
        <f t="shared" si="16"/>
        <v>-962.78240259573795</v>
      </c>
      <c r="F54" s="5">
        <f t="shared" ref="F54:F72" si="29">(B54+C54)/2</f>
        <v>16.318540930747986</v>
      </c>
      <c r="G54" s="2">
        <f t="shared" si="2"/>
        <v>-2.33615399338305E-3</v>
      </c>
      <c r="H54" s="3">
        <f t="shared" ref="H54:H72" si="30">D54*G54</f>
        <v>2.2492726589089211</v>
      </c>
      <c r="I54" s="1">
        <f t="shared" ref="I54:I72" si="31">F54-F53</f>
        <v>1.1920928955078125E-7</v>
      </c>
      <c r="J54" s="1">
        <f t="shared" ref="J54:J72" si="32">ABS((I54/F54)*100)</f>
        <v>7.3051438885790825E-7</v>
      </c>
    </row>
    <row r="55" spans="1:10" x14ac:dyDescent="0.2">
      <c r="A55">
        <v>24</v>
      </c>
      <c r="B55" s="3">
        <f t="shared" si="27"/>
        <v>16.318540930747986</v>
      </c>
      <c r="C55" s="3">
        <f t="shared" si="28"/>
        <v>16.318541049957275</v>
      </c>
      <c r="D55" s="2">
        <f t="shared" si="15"/>
        <v>-962.79625106812455</v>
      </c>
      <c r="E55" s="2">
        <f t="shared" si="16"/>
        <v>-962.78240259573795</v>
      </c>
      <c r="F55" s="5">
        <f t="shared" si="29"/>
        <v>16.318540990352631</v>
      </c>
      <c r="G55" s="2">
        <f t="shared" si="2"/>
        <v>4.5915987575426698E-3</v>
      </c>
      <c r="H55" s="3">
        <f t="shared" si="30"/>
        <v>-4.4207740701711407</v>
      </c>
      <c r="I55" s="1">
        <f t="shared" si="31"/>
        <v>5.9604644775390625E-8</v>
      </c>
      <c r="J55" s="1">
        <f t="shared" si="32"/>
        <v>3.6525719309482593E-7</v>
      </c>
    </row>
    <row r="56" spans="1:10" x14ac:dyDescent="0.2">
      <c r="A56">
        <v>25</v>
      </c>
      <c r="B56" s="3">
        <f t="shared" si="27"/>
        <v>16.318540930747986</v>
      </c>
      <c r="C56" s="3">
        <f t="shared" si="28"/>
        <v>16.318540990352631</v>
      </c>
      <c r="D56" s="2">
        <f t="shared" si="15"/>
        <v>-962.79625106812455</v>
      </c>
      <c r="E56" s="2">
        <f t="shared" si="16"/>
        <v>-962.78932683204766</v>
      </c>
      <c r="F56" s="5">
        <f t="shared" si="29"/>
        <v>16.318540960550308</v>
      </c>
      <c r="G56" s="2">
        <f t="shared" si="2"/>
        <v>1.1277224402874708E-3</v>
      </c>
      <c r="H56" s="3">
        <f t="shared" si="30"/>
        <v>-1.0857669377541739</v>
      </c>
      <c r="I56" s="1">
        <f t="shared" si="31"/>
        <v>-2.9802322387695312E-8</v>
      </c>
      <c r="J56" s="1">
        <f t="shared" si="32"/>
        <v>1.82628596880945E-7</v>
      </c>
    </row>
    <row r="57" spans="1:10" x14ac:dyDescent="0.2">
      <c r="A57">
        <v>26</v>
      </c>
      <c r="B57" s="3">
        <f t="shared" si="27"/>
        <v>16.318540930747986</v>
      </c>
      <c r="C57" s="3">
        <f t="shared" si="28"/>
        <v>16.318540960550308</v>
      </c>
      <c r="D57" s="2">
        <f t="shared" si="15"/>
        <v>-962.79625106812455</v>
      </c>
      <c r="E57" s="2">
        <f t="shared" si="16"/>
        <v>-962.7927889500279</v>
      </c>
      <c r="F57" s="5">
        <f t="shared" si="29"/>
        <v>16.318540945649147</v>
      </c>
      <c r="G57" s="2">
        <f t="shared" si="2"/>
        <v>-6.042158929631114E-4</v>
      </c>
      <c r="H57" s="3">
        <f t="shared" si="30"/>
        <v>0.58173679658066291</v>
      </c>
      <c r="I57" s="1">
        <f t="shared" si="31"/>
        <v>-1.4901161193847656E-8</v>
      </c>
      <c r="J57" s="1">
        <f t="shared" si="32"/>
        <v>9.1314298523855509E-8</v>
      </c>
    </row>
    <row r="58" spans="1:10" x14ac:dyDescent="0.2">
      <c r="A58">
        <v>27</v>
      </c>
      <c r="B58" s="3">
        <f t="shared" si="27"/>
        <v>16.318540945649147</v>
      </c>
      <c r="C58" s="3">
        <f t="shared" si="28"/>
        <v>16.318540960550308</v>
      </c>
      <c r="D58" s="2">
        <f t="shared" si="15"/>
        <v>-962.79452000919264</v>
      </c>
      <c r="E58" s="2">
        <f t="shared" si="16"/>
        <v>-962.7927889500279</v>
      </c>
      <c r="F58" s="5">
        <f t="shared" si="29"/>
        <v>16.318540953099728</v>
      </c>
      <c r="G58" s="2">
        <f t="shared" si="2"/>
        <v>2.6175333186984062E-4</v>
      </c>
      <c r="H58" s="3">
        <f t="shared" si="30"/>
        <v>-0.2520146735184301</v>
      </c>
      <c r="I58" s="1">
        <f t="shared" si="31"/>
        <v>7.4505805969238281E-9</v>
      </c>
      <c r="J58" s="1">
        <f t="shared" si="32"/>
        <v>4.5657149241082002E-8</v>
      </c>
    </row>
    <row r="59" spans="1:10" x14ac:dyDescent="0.2">
      <c r="A59">
        <v>28</v>
      </c>
      <c r="B59" s="3">
        <f t="shared" si="27"/>
        <v>16.318540945649147</v>
      </c>
      <c r="C59" s="3">
        <f t="shared" si="28"/>
        <v>16.318540953099728</v>
      </c>
      <c r="D59" s="2">
        <f t="shared" si="15"/>
        <v>-962.79452000919264</v>
      </c>
      <c r="E59" s="2">
        <f t="shared" si="16"/>
        <v>-962.79365447955206</v>
      </c>
      <c r="F59" s="5">
        <f t="shared" si="29"/>
        <v>16.318540949374437</v>
      </c>
      <c r="G59" s="2">
        <f t="shared" si="2"/>
        <v>-1.7123122233897448E-4</v>
      </c>
      <c r="H59" s="3">
        <f t="shared" si="30"/>
        <v>0.16486048252244029</v>
      </c>
      <c r="I59" s="1">
        <f t="shared" si="31"/>
        <v>-3.7252902984619141E-9</v>
      </c>
      <c r="J59" s="1">
        <f t="shared" si="32"/>
        <v>2.2828574625752438E-8</v>
      </c>
    </row>
    <row r="60" spans="1:10" x14ac:dyDescent="0.2">
      <c r="A60">
        <v>29</v>
      </c>
      <c r="B60" s="3">
        <f t="shared" si="27"/>
        <v>16.318540949374437</v>
      </c>
      <c r="C60" s="3">
        <f t="shared" si="28"/>
        <v>16.318540953099728</v>
      </c>
      <c r="D60" s="2">
        <f t="shared" si="15"/>
        <v>-962.79408724431414</v>
      </c>
      <c r="E60" s="2">
        <f t="shared" si="16"/>
        <v>-962.79365447955206</v>
      </c>
      <c r="F60" s="5">
        <f t="shared" si="29"/>
        <v>16.318540951237082</v>
      </c>
      <c r="G60" s="2">
        <f t="shared" si="2"/>
        <v>4.526099655777216E-5</v>
      </c>
      <c r="H60" s="3">
        <f t="shared" si="30"/>
        <v>-4.3577019868608291E-2</v>
      </c>
      <c r="I60" s="1">
        <f t="shared" si="31"/>
        <v>1.862645149230957E-9</v>
      </c>
      <c r="J60" s="1">
        <f t="shared" si="32"/>
        <v>1.141428731157336E-8</v>
      </c>
    </row>
    <row r="61" spans="1:10" x14ac:dyDescent="0.2">
      <c r="A61">
        <v>30</v>
      </c>
      <c r="B61" s="3">
        <f t="shared" si="27"/>
        <v>16.318540949374437</v>
      </c>
      <c r="C61" s="3">
        <f t="shared" si="28"/>
        <v>16.318540951237082</v>
      </c>
      <c r="D61" s="2">
        <f t="shared" si="15"/>
        <v>-962.79408724431414</v>
      </c>
      <c r="E61" s="2">
        <f t="shared" si="16"/>
        <v>-962.79387086199131</v>
      </c>
      <c r="F61" s="5">
        <f t="shared" si="29"/>
        <v>16.31854095030576</v>
      </c>
      <c r="G61" s="2">
        <f t="shared" si="2"/>
        <v>-6.2985112890601158E-5</v>
      </c>
      <c r="H61" s="3">
        <f t="shared" si="30"/>
        <v>6.0641694275486428E-2</v>
      </c>
      <c r="I61" s="1">
        <f t="shared" si="31"/>
        <v>-9.3132257461547852E-10</v>
      </c>
      <c r="J61" s="1">
        <f t="shared" si="32"/>
        <v>5.7071436561123954E-9</v>
      </c>
    </row>
    <row r="62" spans="1:10" x14ac:dyDescent="0.2">
      <c r="A62">
        <v>31</v>
      </c>
      <c r="B62" s="3">
        <f t="shared" si="27"/>
        <v>16.31854095030576</v>
      </c>
      <c r="C62" s="3">
        <f t="shared" si="28"/>
        <v>16.318540951237082</v>
      </c>
      <c r="D62" s="2">
        <f t="shared" si="15"/>
        <v>-962.79397905315273</v>
      </c>
      <c r="E62" s="2">
        <f t="shared" si="16"/>
        <v>-962.79387086199131</v>
      </c>
      <c r="F62" s="5">
        <f t="shared" si="29"/>
        <v>16.318540950771421</v>
      </c>
      <c r="G62" s="2">
        <f>-25123*F62 - 90*F62^2 + 44*F62^3 - 8*F62^4 + 0.7*F62^5</f>
        <v>-8.8619999587535858E-6</v>
      </c>
      <c r="H62" s="3">
        <f t="shared" si="30"/>
        <v>8.5322802026572397E-3</v>
      </c>
      <c r="I62" s="1">
        <f t="shared" si="31"/>
        <v>4.6566128730773926E-10</v>
      </c>
      <c r="J62" s="1">
        <f t="shared" si="32"/>
        <v>2.8535718279747688E-9</v>
      </c>
    </row>
    <row r="63" spans="1:10" x14ac:dyDescent="0.2">
      <c r="A63">
        <v>32</v>
      </c>
      <c r="B63" s="3">
        <f t="shared" si="27"/>
        <v>16.318540950771421</v>
      </c>
      <c r="C63" s="3">
        <f t="shared" si="28"/>
        <v>16.318540951237082</v>
      </c>
      <c r="D63" s="2">
        <f t="shared" si="15"/>
        <v>-962.79392495751381</v>
      </c>
      <c r="E63" s="2">
        <f t="shared" si="16"/>
        <v>-962.79387086199131</v>
      </c>
      <c r="F63" s="5">
        <f t="shared" si="29"/>
        <v>16.318540951004252</v>
      </c>
      <c r="G63" s="2">
        <f t="shared" si="2"/>
        <v>1.8199440091848373E-5</v>
      </c>
      <c r="H63" s="3">
        <f t="shared" si="30"/>
        <v>-1.7522310358059831E-2</v>
      </c>
      <c r="I63" s="1">
        <f t="shared" si="31"/>
        <v>2.3283064365386963E-10</v>
      </c>
      <c r="J63" s="1">
        <f t="shared" si="32"/>
        <v>1.4267859139670271E-9</v>
      </c>
    </row>
    <row r="64" spans="1:10" x14ac:dyDescent="0.2">
      <c r="A64">
        <v>33</v>
      </c>
      <c r="B64" s="3">
        <f t="shared" si="27"/>
        <v>16.318540950771421</v>
      </c>
      <c r="C64" s="3">
        <f t="shared" si="28"/>
        <v>16.318540951004252</v>
      </c>
      <c r="D64" s="2">
        <f t="shared" si="15"/>
        <v>-962.79392495751381</v>
      </c>
      <c r="E64" s="2">
        <f t="shared" si="16"/>
        <v>-962.79389790981077</v>
      </c>
      <c r="F64" s="5">
        <f t="shared" si="29"/>
        <v>16.318540950887837</v>
      </c>
      <c r="G64" s="2">
        <f t="shared" si="2"/>
        <v>4.6687200665473938E-6</v>
      </c>
      <c r="H64" s="3">
        <f t="shared" si="30"/>
        <v>-4.4950153173990703E-3</v>
      </c>
      <c r="I64" s="1">
        <f t="shared" si="31"/>
        <v>-1.1641532182693481E-10</v>
      </c>
      <c r="J64" s="1">
        <f t="shared" si="32"/>
        <v>7.1339295698860287E-10</v>
      </c>
    </row>
    <row r="65" spans="1:10" x14ac:dyDescent="0.2">
      <c r="A65">
        <v>34</v>
      </c>
      <c r="B65" s="3">
        <f t="shared" si="27"/>
        <v>16.318540950771421</v>
      </c>
      <c r="C65" s="3">
        <f t="shared" si="28"/>
        <v>16.318540950887837</v>
      </c>
      <c r="D65" s="2">
        <f t="shared" si="15"/>
        <v>-962.79392495751381</v>
      </c>
      <c r="E65" s="2">
        <f t="shared" si="16"/>
        <v>-962.79391143366229</v>
      </c>
      <c r="F65" s="5">
        <f t="shared" si="29"/>
        <v>16.318540950829629</v>
      </c>
      <c r="G65" s="2">
        <f t="shared" si="2"/>
        <v>-2.096639946103096E-6</v>
      </c>
      <c r="H65" s="3">
        <f t="shared" si="30"/>
        <v>2.01863220293131E-3</v>
      </c>
      <c r="I65" s="1">
        <f t="shared" si="31"/>
        <v>-5.8207660913467407E-11</v>
      </c>
      <c r="J65" s="1">
        <f t="shared" si="32"/>
        <v>3.5669647849557379E-10</v>
      </c>
    </row>
    <row r="66" spans="1:10" x14ac:dyDescent="0.2">
      <c r="A66">
        <v>35</v>
      </c>
      <c r="B66" s="3">
        <f t="shared" si="27"/>
        <v>16.318540950829629</v>
      </c>
      <c r="C66" s="3">
        <f t="shared" si="28"/>
        <v>16.318540950887837</v>
      </c>
      <c r="D66" s="2">
        <f t="shared" si="15"/>
        <v>-962.79391819564626</v>
      </c>
      <c r="E66" s="2">
        <f t="shared" si="16"/>
        <v>-962.79391143366229</v>
      </c>
      <c r="F66" s="5">
        <f t="shared" si="29"/>
        <v>16.318540950858733</v>
      </c>
      <c r="G66" s="2">
        <f t="shared" si="2"/>
        <v>1.2860400602221489E-6</v>
      </c>
      <c r="H66" s="3">
        <f t="shared" si="30"/>
        <v>-1.2381915485378476E-3</v>
      </c>
      <c r="I66" s="1">
        <f t="shared" si="31"/>
        <v>2.9103830456733704E-11</v>
      </c>
      <c r="J66" s="1">
        <f t="shared" si="32"/>
        <v>1.7834823924746879E-10</v>
      </c>
    </row>
    <row r="67" spans="1:10" x14ac:dyDescent="0.2">
      <c r="A67">
        <v>36</v>
      </c>
      <c r="B67" s="3">
        <f t="shared" si="27"/>
        <v>16.318540950829629</v>
      </c>
      <c r="C67" s="3">
        <f t="shared" si="28"/>
        <v>16.318540950858733</v>
      </c>
      <c r="D67" s="2">
        <f t="shared" si="15"/>
        <v>-962.79391819564626</v>
      </c>
      <c r="E67" s="2">
        <f t="shared" si="16"/>
        <v>-962.79391481459606</v>
      </c>
      <c r="F67" s="5">
        <f t="shared" si="29"/>
        <v>16.318540950844181</v>
      </c>
      <c r="G67" s="2">
        <f t="shared" si="2"/>
        <v>-4.0535815060138702E-7</v>
      </c>
      <c r="H67" s="3">
        <f t="shared" si="30"/>
        <v>3.9027636209005027E-4</v>
      </c>
      <c r="I67" s="1">
        <f t="shared" si="31"/>
        <v>-1.4551915228366852E-11</v>
      </c>
      <c r="J67" s="1">
        <f t="shared" si="32"/>
        <v>8.9174119623813923E-11</v>
      </c>
    </row>
    <row r="68" spans="1:10" x14ac:dyDescent="0.2">
      <c r="A68">
        <v>37</v>
      </c>
      <c r="B68" s="3">
        <f t="shared" si="27"/>
        <v>16.318540950844181</v>
      </c>
      <c r="C68" s="3">
        <f t="shared" si="28"/>
        <v>16.318540950858733</v>
      </c>
      <c r="D68" s="2">
        <f t="shared" si="15"/>
        <v>-962.79391650517937</v>
      </c>
      <c r="E68" s="2">
        <f t="shared" si="16"/>
        <v>-962.79391481459606</v>
      </c>
      <c r="F68" s="5">
        <f t="shared" si="29"/>
        <v>16.318540950851457</v>
      </c>
      <c r="G68" s="2">
        <f t="shared" si="2"/>
        <v>4.403991624712944E-7</v>
      </c>
      <c r="H68" s="3">
        <f t="shared" si="30"/>
        <v>-4.2401363446133833E-4</v>
      </c>
      <c r="I68" s="1">
        <f t="shared" si="31"/>
        <v>7.2759576141834259E-12</v>
      </c>
      <c r="J68" s="1">
        <f t="shared" si="32"/>
        <v>4.4587059811887083E-11</v>
      </c>
    </row>
    <row r="69" spans="1:10" x14ac:dyDescent="0.2">
      <c r="A69">
        <v>38</v>
      </c>
      <c r="B69" s="3">
        <f t="shared" si="27"/>
        <v>16.318540950844181</v>
      </c>
      <c r="C69" s="3">
        <f t="shared" si="28"/>
        <v>16.318540950851457</v>
      </c>
      <c r="D69" s="2">
        <f t="shared" si="15"/>
        <v>-962.79391650517937</v>
      </c>
      <c r="E69" s="2">
        <f t="shared" si="16"/>
        <v>-962.79391565988772</v>
      </c>
      <c r="F69" s="5">
        <f t="shared" si="29"/>
        <v>16.318540950847819</v>
      </c>
      <c r="G69" s="2">
        <f t="shared" si="2"/>
        <v>1.7578713595867157E-8</v>
      </c>
      <c r="H69" s="3">
        <f t="shared" si="30"/>
        <v>-1.6924678510087785E-5</v>
      </c>
      <c r="I69" s="1">
        <f t="shared" si="31"/>
        <v>-3.637978807091713E-12</v>
      </c>
      <c r="J69" s="1">
        <f t="shared" si="32"/>
        <v>2.2293529905948511E-11</v>
      </c>
    </row>
    <row r="70" spans="1:10" x14ac:dyDescent="0.2">
      <c r="A70">
        <v>39</v>
      </c>
      <c r="B70" s="3">
        <f t="shared" si="27"/>
        <v>16.318540950844181</v>
      </c>
      <c r="C70" s="3">
        <f t="shared" si="28"/>
        <v>16.318540950847819</v>
      </c>
      <c r="D70" s="2">
        <f t="shared" si="15"/>
        <v>-962.79391650517937</v>
      </c>
      <c r="E70" s="2">
        <f t="shared" si="16"/>
        <v>-962.79391608235892</v>
      </c>
      <c r="F70" s="5">
        <f t="shared" si="29"/>
        <v>16.318540950846</v>
      </c>
      <c r="G70" s="2">
        <f t="shared" si="2"/>
        <v>-1.939479261636734E-7</v>
      </c>
      <c r="H70" s="3">
        <f t="shared" si="30"/>
        <v>1.8673188342918046E-4</v>
      </c>
      <c r="I70" s="1">
        <f t="shared" si="31"/>
        <v>-1.8189894035458565E-12</v>
      </c>
      <c r="J70" s="1">
        <f t="shared" si="32"/>
        <v>1.1146764952975498E-11</v>
      </c>
    </row>
    <row r="71" spans="1:10" x14ac:dyDescent="0.2">
      <c r="A71">
        <v>40</v>
      </c>
      <c r="B71" s="3">
        <f t="shared" si="27"/>
        <v>16.318540950846</v>
      </c>
      <c r="C71" s="3">
        <f t="shared" si="28"/>
        <v>16.318540950847819</v>
      </c>
      <c r="D71" s="2">
        <f t="shared" si="15"/>
        <v>-962.79391629388556</v>
      </c>
      <c r="E71" s="2">
        <f t="shared" si="16"/>
        <v>-962.79391608235892</v>
      </c>
      <c r="F71" s="5">
        <f t="shared" si="29"/>
        <v>16.318540950846909</v>
      </c>
      <c r="G71" s="2">
        <f t="shared" si="2"/>
        <v>-8.8242813944816589E-8</v>
      </c>
      <c r="H71" s="3">
        <f t="shared" si="30"/>
        <v>8.4959644422722661E-5</v>
      </c>
      <c r="I71" s="1">
        <f t="shared" si="31"/>
        <v>9.0949470177292824E-13</v>
      </c>
      <c r="J71" s="1">
        <f t="shared" si="32"/>
        <v>5.573382476487438E-12</v>
      </c>
    </row>
    <row r="72" spans="1:10" x14ac:dyDescent="0.2">
      <c r="A72">
        <v>41</v>
      </c>
      <c r="B72" s="3">
        <f t="shared" si="27"/>
        <v>16.318540950846909</v>
      </c>
      <c r="C72" s="3">
        <f t="shared" si="28"/>
        <v>16.318540950847819</v>
      </c>
      <c r="D72" s="2">
        <f t="shared" si="15"/>
        <v>-962.79391618818045</v>
      </c>
      <c r="E72" s="2">
        <f t="shared" si="16"/>
        <v>-962.79391608235892</v>
      </c>
      <c r="F72" s="5">
        <f t="shared" si="29"/>
        <v>16.318540950847364</v>
      </c>
      <c r="G72" s="2">
        <f t="shared" si="2"/>
        <v>-3.5623088479042053E-8</v>
      </c>
      <c r="H72" s="3">
        <f t="shared" si="30"/>
        <v>3.4297692863454951E-5</v>
      </c>
      <c r="I72" s="1">
        <f t="shared" si="31"/>
        <v>4.5474735088646412E-13</v>
      </c>
      <c r="J72" s="1">
        <f t="shared" si="32"/>
        <v>2.7866912382436415E-12</v>
      </c>
    </row>
    <row r="73" spans="1:10" x14ac:dyDescent="0.2">
      <c r="A73">
        <v>42</v>
      </c>
      <c r="B73" s="3">
        <f t="shared" ref="B73:B80" si="33">IF(H72 &lt; 0, B72, IF(H72 &gt; 0, F72))</f>
        <v>16.318540950847364</v>
      </c>
      <c r="C73" s="3">
        <f t="shared" ref="C73:C80" si="34">IF(H72 &gt; 0, C72, IF(H72 &lt; 0, F72))</f>
        <v>16.318540950847819</v>
      </c>
      <c r="D73" s="2">
        <f>-25182*B73 - 90*B73^2 + 44*B73^3 - 8*B73^4 + 0.7*B73^5</f>
        <v>-962.79391613556072</v>
      </c>
      <c r="E73" s="2">
        <f>-25182*C73 - 90*C73^2 + 44*C73^3 - 8*C73^4 + 0.7*C73^5</f>
        <v>-962.79391608235892</v>
      </c>
      <c r="F73" s="5">
        <f t="shared" ref="F73:F80" si="35">(B73+C73)/2</f>
        <v>16.318540950847591</v>
      </c>
      <c r="G73" s="2">
        <f t="shared" si="2"/>
        <v>-8.8475644588470459E-9</v>
      </c>
      <c r="H73" s="3">
        <f t="shared" ref="H73:H80" si="36">D73*G73</f>
        <v>8.5183812335951504E-6</v>
      </c>
      <c r="I73" s="1">
        <f t="shared" ref="I73:I79" si="37">F73-F72</f>
        <v>2.2737367544323206E-13</v>
      </c>
      <c r="J73" s="1">
        <f t="shared" ref="J73:J80" si="38">ABS((I73/F73)*100)</f>
        <v>1.3933456191218013E-12</v>
      </c>
    </row>
    <row r="74" spans="1:10" x14ac:dyDescent="0.2">
      <c r="A74">
        <v>43</v>
      </c>
      <c r="B74" s="3">
        <f t="shared" si="33"/>
        <v>16.318540950847591</v>
      </c>
      <c r="C74" s="3">
        <f t="shared" si="34"/>
        <v>16.318540950847819</v>
      </c>
      <c r="D74" s="2">
        <f t="shared" ref="D74:D76" si="39">-25182*B74 - 90*B74^2 + 44*B74^3 - 8*B74^4 + 0.7*B74^5</f>
        <v>-962.7939161087852</v>
      </c>
      <c r="E74" s="2">
        <f t="shared" ref="E74:E76" si="40">-25182*C74 - 90*C74^2 + 44*C74^3 - 8*C74^4 + 0.7*C74^5</f>
        <v>-962.79391608235892</v>
      </c>
      <c r="F74" s="5">
        <f t="shared" si="35"/>
        <v>16.318540950847705</v>
      </c>
      <c r="G74" s="2">
        <f t="shared" si="2"/>
        <v>4.1909515857696533E-9</v>
      </c>
      <c r="H74" s="3">
        <f t="shared" si="36"/>
        <v>-4.0350226894854879E-6</v>
      </c>
      <c r="I74" s="1">
        <f t="shared" si="37"/>
        <v>1.1368683772161603E-13</v>
      </c>
      <c r="J74" s="1">
        <f t="shared" si="38"/>
        <v>6.9667280956089582E-13</v>
      </c>
    </row>
    <row r="75" spans="1:10" x14ac:dyDescent="0.2">
      <c r="A75">
        <v>44</v>
      </c>
      <c r="B75" s="3">
        <f t="shared" si="33"/>
        <v>16.318540950847591</v>
      </c>
      <c r="C75" s="3">
        <f t="shared" si="34"/>
        <v>16.318540950847705</v>
      </c>
      <c r="D75" s="2">
        <f t="shared" si="39"/>
        <v>-962.7939161087852</v>
      </c>
      <c r="E75" s="2">
        <f t="shared" si="40"/>
        <v>-962.7939160958631</v>
      </c>
      <c r="F75" s="5">
        <f t="shared" si="35"/>
        <v>16.318540950847648</v>
      </c>
      <c r="G75" s="2">
        <f t="shared" si="2"/>
        <v>-2.2118911147117615E-9</v>
      </c>
      <c r="H75" s="3">
        <f t="shared" si="36"/>
        <v>2.1295953083395631E-6</v>
      </c>
      <c r="I75" s="1">
        <f t="shared" si="37"/>
        <v>-5.6843418860808015E-14</v>
      </c>
      <c r="J75" s="1">
        <f t="shared" si="38"/>
        <v>3.4833640478044912E-13</v>
      </c>
    </row>
    <row r="76" spans="1:10" x14ac:dyDescent="0.2">
      <c r="A76">
        <v>45</v>
      </c>
      <c r="B76" s="3">
        <f t="shared" ref="B76:B79" si="41">IF(H75 &lt; 0, B75, IF(H75 &gt; 0, F75))</f>
        <v>16.318540950847648</v>
      </c>
      <c r="C76" s="3">
        <f t="shared" ref="C76:C79" si="42">IF(H75 &gt; 0, C75, IF(H75 &lt; 0, F75))</f>
        <v>16.318540950847705</v>
      </c>
      <c r="D76" s="2">
        <f t="shared" si="39"/>
        <v>-962.79391610238235</v>
      </c>
      <c r="E76" s="2">
        <f t="shared" si="40"/>
        <v>-962.7939160958631</v>
      </c>
      <c r="F76" s="5">
        <f t="shared" ref="F76:F79" si="43">(B76+C76)/2</f>
        <v>16.318540950847677</v>
      </c>
      <c r="G76" s="2">
        <f t="shared" si="2"/>
        <v>1.1641532182693481E-9</v>
      </c>
      <c r="H76" s="3">
        <f t="shared" ref="H76:H79" si="44">D76*G76</f>
        <v>-1.1208396359607372E-6</v>
      </c>
      <c r="I76" s="1">
        <f t="shared" ref="I76:I79" si="45">F76-F75</f>
        <v>2.8421709430404007E-14</v>
      </c>
      <c r="J76" s="1">
        <f t="shared" ref="J76:J79" si="46">ABS((I76/F76)*100)</f>
        <v>1.7416820239022426E-13</v>
      </c>
    </row>
    <row r="77" spans="1:10" x14ac:dyDescent="0.2">
      <c r="A77">
        <v>46</v>
      </c>
      <c r="B77" s="3">
        <f t="shared" si="41"/>
        <v>16.318540950847648</v>
      </c>
      <c r="C77" s="3">
        <f t="shared" si="42"/>
        <v>16.318540950847677</v>
      </c>
      <c r="D77" s="2">
        <f t="shared" ref="D77:D79" si="47">-25182*B77 - 90*B77^2 + 44*B77^3 - 8*B77^4 + 0.7*B77^5</f>
        <v>-962.79391610238235</v>
      </c>
      <c r="E77" s="2">
        <f t="shared" ref="E77:E79" si="48">-25182*C77 - 90*C77^2 + 44*C77^3 - 8*C77^4 + 0.7*C77^5</f>
        <v>-962.79391609888989</v>
      </c>
      <c r="F77" s="5">
        <f t="shared" si="43"/>
        <v>16.318540950847662</v>
      </c>
      <c r="G77" s="2">
        <f t="shared" si="2"/>
        <v>0</v>
      </c>
      <c r="H77" s="3">
        <f t="shared" si="44"/>
        <v>0</v>
      </c>
      <c r="I77" s="1">
        <f t="shared" si="45"/>
        <v>0</v>
      </c>
      <c r="J77" s="1">
        <f t="shared" si="4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Peralta</dc:creator>
  <cp:lastModifiedBy>Karen Peralta</cp:lastModifiedBy>
  <dcterms:created xsi:type="dcterms:W3CDTF">2024-04-09T14:51:13Z</dcterms:created>
  <dcterms:modified xsi:type="dcterms:W3CDTF">2024-04-18T17:46:28Z</dcterms:modified>
</cp:coreProperties>
</file>