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defaultThemeVersion="166925"/>
  <mc:AlternateContent xmlns:mc="http://schemas.openxmlformats.org/markup-compatibility/2006">
    <mc:Choice Requires="x15">
      <x15ac:absPath xmlns:x15ac="http://schemas.microsoft.com/office/spreadsheetml/2010/11/ac" url="C:\Users\USRVI-TP\Downloads\DOCUMENTOS FASE2\DOCUMENTOS FASE2\"/>
    </mc:Choice>
  </mc:AlternateContent>
  <xr:revisionPtr revIDLastSave="0" documentId="8_{6BBE3E85-24C5-4582-83D0-B95091B14592}" xr6:coauthVersionLast="36" xr6:coauthVersionMax="36" xr10:uidLastSave="{00000000-0000-0000-0000-000000000000}"/>
  <bookViews>
    <workbookView xWindow="0" yWindow="0" windowWidth="15360" windowHeight="7545"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workbook>
</file>

<file path=xl/calcChain.xml><?xml version="1.0" encoding="utf-8"?>
<calcChain xmlns="http://schemas.openxmlformats.org/spreadsheetml/2006/main">
  <c r="E13" i="1" l="1"/>
  <c r="G13" i="1"/>
  <c r="H13" i="1"/>
  <c r="I13" i="1" s="1"/>
  <c r="J13" i="1"/>
  <c r="K13" i="1" s="1"/>
  <c r="B14" i="1"/>
  <c r="B15" i="1"/>
  <c r="B16" i="1"/>
  <c r="B17" i="1"/>
  <c r="B18" i="1"/>
  <c r="B19" i="1"/>
  <c r="B20" i="1"/>
  <c r="B13" i="1"/>
  <c r="D14" i="1" l="1"/>
  <c r="E14" i="1" s="1"/>
  <c r="E15" i="1"/>
  <c r="D16" i="1"/>
  <c r="E16" i="1" s="1"/>
  <c r="D17" i="1"/>
  <c r="E17" i="1" s="1"/>
  <c r="D18" i="1"/>
  <c r="E18" i="1" s="1"/>
  <c r="E19" i="1"/>
  <c r="F20" i="1"/>
  <c r="G20" i="1" s="1"/>
  <c r="F17" i="1" l="1"/>
  <c r="G17" i="1" s="1"/>
  <c r="H17" i="1"/>
  <c r="I17" i="1" s="1"/>
  <c r="J17" i="1"/>
  <c r="K17" i="1" s="1"/>
  <c r="J20" i="1"/>
  <c r="K20" i="1" s="1"/>
  <c r="H20" i="1"/>
  <c r="I20" i="1" s="1"/>
  <c r="D20" i="1"/>
  <c r="E20" i="1" s="1"/>
  <c r="J19" i="1"/>
  <c r="K19" i="1" s="1"/>
  <c r="H19" i="1"/>
  <c r="I19" i="1" s="1"/>
  <c r="G19" i="1"/>
  <c r="J18" i="1"/>
  <c r="K18" i="1" s="1"/>
  <c r="H18" i="1"/>
  <c r="I18" i="1" s="1"/>
  <c r="F18" i="1"/>
  <c r="G18" i="1" s="1"/>
  <c r="J16" i="1"/>
  <c r="K16" i="1" s="1"/>
  <c r="H16" i="1"/>
  <c r="I16" i="1" s="1"/>
  <c r="F16" i="1"/>
  <c r="G16" i="1" s="1"/>
  <c r="J15" i="1"/>
  <c r="K15" i="1" s="1"/>
  <c r="H15" i="1"/>
  <c r="I15" i="1" s="1"/>
  <c r="G15" i="1"/>
  <c r="J14" i="1"/>
  <c r="H14" i="1"/>
  <c r="I14" i="1" s="1"/>
  <c r="F14" i="1"/>
  <c r="G14" i="1" s="1"/>
  <c r="E21" i="1" l="1"/>
  <c r="G21" i="1"/>
  <c r="I21" i="1"/>
  <c r="K14" i="1"/>
  <c r="K21" i="1" l="1"/>
  <c r="C21" i="1" s="1"/>
  <c r="C22" i="1" s="1"/>
  <c r="C7" i="1" s="1"/>
  <c r="C6" i="1" l="1"/>
  <c r="C5" i="1"/>
  <c r="C4" i="1"/>
</calcChain>
</file>

<file path=xl/sharedStrings.xml><?xml version="1.0" encoding="utf-8"?>
<sst xmlns="http://schemas.openxmlformats.org/spreadsheetml/2006/main" count="88" uniqueCount="68">
  <si>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</si>
  <si>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</si>
  <si>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</si>
  <si>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</si>
  <si>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</si>
  <si>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</si>
  <si>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</si>
  <si>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</si>
  <si>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</si>
  <si>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</si>
  <si>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</si>
  <si>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</si>
  <si>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</si>
  <si>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</si>
  <si>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</si>
  <si>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</si>
  <si>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</si>
  <si>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</si>
  <si>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</si>
  <si>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</si>
  <si>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</si>
  <si>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</si>
  <si>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</si>
  <si>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</si>
  <si>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</si>
  <si>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</si>
  <si>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</si>
  <si>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</si>
  <si>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</si>
  <si>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</si>
  <si>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</si>
  <si>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</si>
  <si>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</si>
  <si>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</si>
  <si>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</si>
  <si>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</si>
  <si>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</si>
  <si>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</si>
  <si>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</si>
  <si>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</si>
  <si>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</si>
  <si>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</si>
  <si>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</si>
  <si>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</si>
  <si>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</si>
  <si>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</si>
  <si>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</si>
  <si>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</si>
  <si>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</si>
  <si>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</si>
  <si>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</si>
  <si>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</si>
  <si>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</si>
  <si>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</si>
  <si>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</si>
  <si>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</si>
  <si>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</si>
  <si>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</si>
  <si>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</si>
  <si>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</si>
  <si>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</si>
  <si>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</si>
  <si>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</si>
  <si>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x</t>
  </si>
  <si>
    <t>Fabian Curipichun</t>
  </si>
  <si>
    <t>Fernando Henn</t>
  </si>
  <si>
    <t>Isaac Serrano</t>
  </si>
  <si>
    <t>Esteban Morales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</si>
</sst>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12" fillId="0" borderId="25" xfId="0" applyFont="1" applyFill="1" applyBorder="1" applyAlignment="1">
      <alignment horizontal="justify" vertical="center" wrapText="1"/>
    </xf>
    <xf numFmtId="0" fontId="17" fillId="0" borderId="25" xfId="0" applyFont="1" applyFill="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14" fillId="0" borderId="0" xfId="0" applyFont="1" applyFill="1" applyBorder="1" applyAlignment="1">
      <alignment horizontal="left"/>
    </xf>
    <xf numFmtId="0" fontId="0" fillId="0" borderId="0" xfId="0" applyFill="1" applyBorder="1" applyAlignment="1">
      <alignment horizontal="right" vertical="center"/>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E19" sqref="E19"/>
    </sheetView>
  </sheetViews>
  <sheetFormatPr baseColWidth="10"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c r="C2" s="2">
        <v>1</v>
      </c>
    </row>
    <row r="3" spans="1:11">
      <c r="B3" s="3" t="s">
        <v>2</v>
      </c>
      <c r="C3" s="33" t="s">
        <v>9</v>
      </c>
    </row>
    <row r="4" spans="1:11">
      <c r="A4" s="4">
        <v>1</v>
      </c>
      <c r="B4" s="25" t="s">
        <v>64</v>
      </c>
      <c r="C4" s="5">
        <f>EVALUACION2!$C$22</f>
        <v>6</v>
      </c>
      <c r="G4" s="1"/>
    </row>
    <row r="5" spans="1:11">
      <c r="A5" s="4">
        <v>2</v>
      </c>
      <c r="B5" s="25" t="s">
        <v>65</v>
      </c>
      <c r="C5" s="5">
        <f>EVALUACION2!$C$22</f>
        <v>6</v>
      </c>
      <c r="G5" s="1"/>
    </row>
    <row r="6" spans="1:11">
      <c r="A6" s="4">
        <v>3</v>
      </c>
      <c r="B6" s="25" t="s">
        <v>66</v>
      </c>
      <c r="C6" s="5">
        <f>EVALUACION2!$C$22</f>
        <v>6</v>
      </c>
      <c r="G6" s="1"/>
    </row>
    <row r="7" spans="1:11" ht="15" customHeight="1">
      <c r="A7" s="62">
        <v>4</v>
      </c>
      <c r="B7" s="61" t="s">
        <v>67</v>
      </c>
      <c r="C7" s="5">
        <f>EVALUACION2!$C$22</f>
        <v>6</v>
      </c>
    </row>
    <row r="11" spans="1:11" ht="18.75" outlineLevel="1">
      <c r="A11" s="42" t="s">
        <v>9</v>
      </c>
      <c r="B11" s="14"/>
      <c r="C11" s="46" t="s">
        <v>10</v>
      </c>
      <c r="D11" s="47" t="s">
        <v>11</v>
      </c>
      <c r="E11" s="49"/>
      <c r="F11" s="49"/>
      <c r="G11" s="49"/>
      <c r="H11" s="49"/>
      <c r="I11" s="49"/>
      <c r="J11" s="49"/>
      <c r="K11" s="48"/>
    </row>
    <row r="12" spans="1:11" outlineLevel="1">
      <c r="A12" s="43"/>
      <c r="B12" s="20" t="s">
        <v>12</v>
      </c>
      <c r="C12" s="45"/>
      <c r="D12" s="47" t="s">
        <v>5</v>
      </c>
      <c r="E12" s="48"/>
      <c r="F12" s="47" t="s">
        <v>6</v>
      </c>
      <c r="G12" s="48"/>
      <c r="H12" s="50" t="s">
        <v>23</v>
      </c>
      <c r="I12" s="48"/>
      <c r="J12" s="47" t="s">
        <v>7</v>
      </c>
      <c r="K12" s="48"/>
    </row>
    <row r="13" spans="1:11" ht="24" outlineLevel="1">
      <c r="A13" s="44"/>
      <c r="B13" s="28" t="str">
        <f>RUBRICA!A4</f>
        <v xml:space="preserve">1. Propone ajustes al Proyecto APT considerando dificultades, facilitadores y retroalimentación. </v>
      </c>
      <c r="C13" s="26" t="s">
        <v>5</v>
      </c>
      <c r="D13" s="15"/>
      <c r="E13" s="15" t="str">
        <f>IF(D13="X",100*0.1,"")</f>
        <v/>
      </c>
      <c r="F13" s="15" t="s">
        <v>41</v>
      </c>
      <c r="G13" s="15">
        <f>IF(F13="X",60*0.1,"")</f>
        <v>6</v>
      </c>
      <c r="H13" s="15" t="str">
        <f t="shared" ref="H13:H17" si="0">IF($C13=ML,"X","")</f>
        <v/>
      </c>
      <c r="I13" s="15" t="str">
        <f>IF(H13="X",30*0.1,"")</f>
        <v/>
      </c>
      <c r="J13" s="15" t="str">
        <f t="shared" ref="J13:J17" si="1">IF($C13=NL,"X","")</f>
        <v/>
      </c>
      <c r="K13" s="15" t="str">
        <f t="shared" ref="K13:K17" si="2">IF($J13="X",0,"")</f>
        <v/>
      </c>
    </row>
    <row r="14" spans="1:11" ht="26.45" customHeight="1" outlineLevel="1">
      <c r="A14" s="44"/>
      <c r="B14" s="28" t="str">
        <f>RUBRICA!A5</f>
        <v>2. Aplica una metodología que permite el logro de los objetivos propuestos, de acuerdo a los estándares de la disciplina.</v>
      </c>
      <c r="C14" s="26" t="s">
        <v>5</v>
      </c>
      <c r="D14" s="15" t="str">
        <f t="shared" ref="D13:D17" si="3">IF($C14=CL,"X","")</f>
        <v>X</v>
      </c>
      <c r="E14" s="15">
        <f>IF(D14="X",100*0.1,"")</f>
        <v>10</v>
      </c>
      <c r="F14" s="15" t="str">
        <f t="shared" ref="F13:F17" si="4">IF($C14=L,"X","")</f>
        <v/>
      </c>
      <c r="G14" s="15" t="str">
        <f>IF(F14="X",60*0.1,"")</f>
        <v/>
      </c>
      <c r="H14" s="15" t="str">
        <f t="shared" si="0"/>
        <v/>
      </c>
      <c r="I14" s="15" t="str">
        <f>IF(H14="X",30*0.1,"")</f>
        <v/>
      </c>
      <c r="J14" s="15" t="str">
        <f t="shared" si="1"/>
        <v/>
      </c>
      <c r="K14" s="15" t="str">
        <f t="shared" si="2"/>
        <v/>
      </c>
    </row>
    <row r="15" spans="1:11" ht="48" outlineLevel="1">
      <c r="A15" s="44"/>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c r="E15" s="15" t="str">
        <f>IF(D15="X",100*0.25,"")</f>
        <v/>
      </c>
      <c r="F15" s="15" t="s">
        <v>63</v>
      </c>
      <c r="G15" s="15">
        <f>IF(F15="X",60*0.25,"")</f>
        <v>15</v>
      </c>
      <c r="H15" s="15" t="str">
        <f t="shared" si="0"/>
        <v/>
      </c>
      <c r="I15" s="15" t="str">
        <f>IF(H15="X",30*0.25,"")</f>
        <v/>
      </c>
      <c r="J15" s="15" t="str">
        <f t="shared" si="1"/>
        <v/>
      </c>
      <c r="K15" s="15" t="str">
        <f t="shared" si="2"/>
        <v/>
      </c>
    </row>
    <row r="16" spans="1:11" ht="24" outlineLevel="1">
      <c r="A16" s="44"/>
      <c r="B16" s="28" t="str">
        <f>RUBRICA!A7</f>
        <v>4. Utiliza de manera precisa el lenguaje técnico en los entregables de acuerdo con lo requerido por la disciplina.</v>
      </c>
      <c r="C16" s="26" t="s">
        <v>5</v>
      </c>
      <c r="D16" s="15" t="str">
        <f t="shared" si="3"/>
        <v>X</v>
      </c>
      <c r="E16" s="15">
        <f>IF(D16="X",100*0.05,"")</f>
        <v>5</v>
      </c>
      <c r="F16" s="15" t="str">
        <f t="shared" si="4"/>
        <v/>
      </c>
      <c r="G16" s="15" t="str">
        <f>IF(F16="X",60*0.05,"")</f>
        <v/>
      </c>
      <c r="H16" s="15" t="str">
        <f t="shared" si="0"/>
        <v/>
      </c>
      <c r="I16" s="15" t="str">
        <f>IF(H16="X",30*0.05,"")</f>
        <v/>
      </c>
      <c r="J16" s="15" t="str">
        <f t="shared" si="1"/>
        <v/>
      </c>
      <c r="K16" s="15" t="str">
        <f t="shared" si="2"/>
        <v/>
      </c>
    </row>
    <row r="17" spans="1:11" ht="24" outlineLevel="1">
      <c r="A17" s="44"/>
      <c r="B17" s="28" t="str">
        <f>RUBRICA!A8</f>
        <v xml:space="preserve">5. Utiliza reglas de redacción, ortografía (literal, puntual, acentual) y las normas para citas y referencias. </v>
      </c>
      <c r="C17" s="26" t="s">
        <v>5</v>
      </c>
      <c r="D17" s="15" t="str">
        <f t="shared" si="3"/>
        <v>X</v>
      </c>
      <c r="E17" s="15">
        <f>IF(D17="X",100*0.05,"")</f>
        <v>5</v>
      </c>
      <c r="F17" s="15" t="str">
        <f t="shared" si="4"/>
        <v/>
      </c>
      <c r="G17" s="15" t="str">
        <f>IF(F17="X",60*0.05,"")</f>
        <v/>
      </c>
      <c r="H17" s="15" t="str">
        <f t="shared" si="0"/>
        <v/>
      </c>
      <c r="I17" s="15" t="str">
        <f>IF(H17="X",30*0.05,"")</f>
        <v/>
      </c>
      <c r="J17" s="15" t="str">
        <f t="shared" si="1"/>
        <v/>
      </c>
      <c r="K17" s="15" t="str">
        <f t="shared" si="2"/>
        <v/>
      </c>
    </row>
    <row r="18" spans="1:11" ht="36" outlineLevel="1">
      <c r="A18" s="44"/>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c r="A19" s="44"/>
      <c r="B19" s="28" t="str">
        <f>RUBRICA!A10</f>
        <v>7.- Generan evidencias claras dentro del repositorio  del aporte de cada uno de los integrantes del equipo que permitan identificar la equidad en el trabajo y la participación de cada estudiante.</v>
      </c>
      <c r="C19" s="26" t="s">
        <v>5</v>
      </c>
      <c r="D19" s="15" t="s">
        <v>63</v>
      </c>
      <c r="E19" s="15">
        <f>IF(D19="X",100*0.15,"")</f>
        <v>15</v>
      </c>
      <c r="F19" s="15"/>
      <c r="G19" s="15" t="str">
        <f>IF(F19="X",60*0.15,"")</f>
        <v/>
      </c>
      <c r="H19" s="15" t="str">
        <f>IF($C19=ML,"X","")</f>
        <v/>
      </c>
      <c r="I19" s="15" t="str">
        <f>IF(H19="X",30*0.15,"")</f>
        <v/>
      </c>
      <c r="J19" s="15" t="str">
        <f>IF($C19=NL,"X","")</f>
        <v/>
      </c>
      <c r="K19" s="15" t="str">
        <f t="shared" si="5"/>
        <v/>
      </c>
    </row>
    <row r="20" spans="1:11" ht="36" outlineLevel="1">
      <c r="A20" s="44"/>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c r="A21" s="43"/>
      <c r="B21" s="27" t="s">
        <v>4</v>
      </c>
      <c r="C21" s="31">
        <f>E21+G21+I21+K21</f>
        <v>86</v>
      </c>
      <c r="D21" s="16"/>
      <c r="E21" s="16">
        <f>SUM(E13:E20)</f>
        <v>65</v>
      </c>
      <c r="F21" s="16"/>
      <c r="G21" s="16">
        <f>SUM(G13:G20)</f>
        <v>21</v>
      </c>
      <c r="H21" s="16"/>
      <c r="I21" s="16">
        <f>SUM(I13:I20)</f>
        <v>0</v>
      </c>
      <c r="J21" s="16"/>
      <c r="K21" s="16">
        <f>SUM(K13:K20)</f>
        <v>0</v>
      </c>
    </row>
    <row r="22" spans="1:11" ht="15.75" customHeight="1" outlineLevel="1">
      <c r="A22" s="45"/>
      <c r="B22" s="30" t="s">
        <v>13</v>
      </c>
      <c r="C22" s="17">
        <f>VLOOKUP(C21,ESCALA_IEP!A2:B202,2,FALSE)</f>
        <v>6</v>
      </c>
    </row>
    <row r="23" spans="1:11" ht="15.75" customHeight="1">
      <c r="D23" t="s">
        <v>41</v>
      </c>
    </row>
    <row r="24" spans="1:11" ht="48" customHeight="1">
      <c r="B24" s="34"/>
    </row>
    <row r="25" spans="1:11" ht="15.75" customHeight="1">
      <c r="B25" s="18"/>
      <c r="C25" s="19"/>
    </row>
    <row r="26" spans="1:11" ht="31.15" customHeight="1">
      <c r="B26" s="35"/>
    </row>
    <row r="27" spans="1:11" ht="15.75" customHeight="1"/>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A11:A22"/>
    <mergeCell ref="C11:C12"/>
    <mergeCell ref="D12:E12"/>
    <mergeCell ref="D11:K11"/>
    <mergeCell ref="F12:G12"/>
    <mergeCell ref="H12:I12"/>
    <mergeCell ref="J12:K12"/>
  </mergeCells>
  <conditionalFormatting sqref="C4:C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cols>
    <col min="1" max="6" width="38.7109375" customWidth="1"/>
  </cols>
  <sheetData>
    <row r="1" spans="1:6" ht="15.75" thickBot="1">
      <c r="A1" s="51" t="s">
        <v>14</v>
      </c>
      <c r="B1" s="53" t="s">
        <v>15</v>
      </c>
      <c r="C1" s="54"/>
      <c r="D1" s="54"/>
      <c r="E1" s="55"/>
      <c r="F1" s="51" t="s">
        <v>16</v>
      </c>
    </row>
    <row r="2" spans="1:6">
      <c r="A2" s="52"/>
      <c r="B2" s="57" t="s">
        <v>25</v>
      </c>
      <c r="C2" s="57" t="s">
        <v>17</v>
      </c>
      <c r="D2" s="21" t="s">
        <v>18</v>
      </c>
      <c r="E2" s="22" t="s">
        <v>7</v>
      </c>
      <c r="F2" s="52"/>
    </row>
    <row r="3" spans="1:6" ht="15.75" thickBot="1">
      <c r="A3" s="52"/>
      <c r="B3" s="58"/>
      <c r="C3" s="58"/>
      <c r="D3" s="37">
        <v>-0.3</v>
      </c>
      <c r="E3" s="37">
        <v>0</v>
      </c>
      <c r="F3" s="56"/>
    </row>
    <row r="4" spans="1:6" ht="51.75" thickBot="1">
      <c r="A4" s="40" t="s">
        <v>26</v>
      </c>
      <c r="B4" s="24" t="s">
        <v>27</v>
      </c>
      <c r="C4" s="24" t="s">
        <v>28</v>
      </c>
      <c r="D4" s="24" t="s">
        <v>29</v>
      </c>
      <c r="E4" s="24" t="s">
        <v>30</v>
      </c>
      <c r="F4" s="23">
        <v>10</v>
      </c>
    </row>
    <row r="5" spans="1:6" ht="51.75" thickBot="1">
      <c r="A5" s="40" t="s">
        <v>31</v>
      </c>
      <c r="B5" s="24" t="s">
        <v>42</v>
      </c>
      <c r="C5" s="24" t="s">
        <v>32</v>
      </c>
      <c r="D5" s="24" t="s">
        <v>33</v>
      </c>
      <c r="E5" s="24" t="s">
        <v>34</v>
      </c>
      <c r="F5" s="23">
        <v>10</v>
      </c>
    </row>
    <row r="6" spans="1:6" ht="90" thickBot="1">
      <c r="A6" s="40" t="s">
        <v>43</v>
      </c>
      <c r="B6" s="24" t="s">
        <v>44</v>
      </c>
      <c r="C6" s="24" t="s">
        <v>45</v>
      </c>
      <c r="D6" s="24" t="s">
        <v>46</v>
      </c>
      <c r="E6" s="24" t="s">
        <v>47</v>
      </c>
      <c r="F6" s="23">
        <v>25</v>
      </c>
    </row>
    <row r="7" spans="1:6" ht="39" thickBot="1">
      <c r="A7" s="40" t="s">
        <v>48</v>
      </c>
      <c r="B7" s="24" t="s">
        <v>49</v>
      </c>
      <c r="C7" s="24" t="s">
        <v>50</v>
      </c>
      <c r="D7" s="24" t="s">
        <v>51</v>
      </c>
      <c r="E7" s="24" t="s">
        <v>52</v>
      </c>
      <c r="F7" s="23">
        <v>5</v>
      </c>
    </row>
    <row r="8" spans="1:6" ht="51">
      <c r="A8" s="40" t="s">
        <v>35</v>
      </c>
      <c r="B8" s="24" t="s">
        <v>22</v>
      </c>
      <c r="C8" s="24" t="s">
        <v>19</v>
      </c>
      <c r="D8" s="24" t="s">
        <v>20</v>
      </c>
      <c r="E8" s="24" t="s">
        <v>21</v>
      </c>
      <c r="F8" s="38">
        <v>5</v>
      </c>
    </row>
    <row r="9" spans="1:6" ht="51.75" thickBot="1">
      <c r="A9" s="40" t="s">
        <v>53</v>
      </c>
      <c r="B9" s="24" t="s">
        <v>54</v>
      </c>
      <c r="C9" s="24" t="s">
        <v>55</v>
      </c>
      <c r="D9" s="24" t="s">
        <v>56</v>
      </c>
      <c r="E9" s="24" t="s">
        <v>57</v>
      </c>
      <c r="F9" s="23">
        <v>20</v>
      </c>
    </row>
    <row r="10" spans="1:6" ht="64.5" thickBot="1">
      <c r="A10" s="41" t="s">
        <v>58</v>
      </c>
      <c r="B10" s="39" t="s">
        <v>59</v>
      </c>
      <c r="C10" s="39" t="s">
        <v>60</v>
      </c>
      <c r="D10" s="39" t="s">
        <v>61</v>
      </c>
      <c r="E10" s="39" t="s">
        <v>62</v>
      </c>
      <c r="F10" s="32">
        <v>15</v>
      </c>
    </row>
    <row r="11" spans="1:6" ht="81.599999999999994" customHeight="1">
      <c r="A11" s="40"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v>
      </c>
    </row>
    <row r="4" spans="1:2">
      <c r="A4">
        <v>1</v>
      </c>
      <c r="B4">
        <v>1.1000000000000001</v>
      </c>
    </row>
    <row r="5" spans="1:2">
      <c r="A5">
        <v>1.5</v>
      </c>
      <c r="B5">
        <v>1.1000000000000001</v>
      </c>
    </row>
    <row r="6" spans="1:2">
      <c r="A6">
        <v>2</v>
      </c>
      <c r="B6">
        <v>1.1000000000000001</v>
      </c>
    </row>
    <row r="7" spans="1:2">
      <c r="A7">
        <v>2.5</v>
      </c>
      <c r="B7">
        <v>1.1000000000000001</v>
      </c>
    </row>
    <row r="8" spans="1:2">
      <c r="A8">
        <v>3</v>
      </c>
      <c r="B8">
        <v>1.2</v>
      </c>
    </row>
    <row r="9" spans="1:2">
      <c r="A9">
        <v>3.5</v>
      </c>
      <c r="B9">
        <v>1.2</v>
      </c>
    </row>
    <row r="10" spans="1:2">
      <c r="A10">
        <v>4</v>
      </c>
      <c r="B10">
        <v>1.2</v>
      </c>
    </row>
    <row r="11" spans="1:2">
      <c r="A11">
        <v>4.5</v>
      </c>
      <c r="B11">
        <v>1.2</v>
      </c>
    </row>
    <row r="12" spans="1:2">
      <c r="A12">
        <v>5</v>
      </c>
      <c r="B12">
        <v>1.3</v>
      </c>
    </row>
    <row r="13" spans="1:2">
      <c r="A13">
        <v>5.5</v>
      </c>
      <c r="B13">
        <v>1.3</v>
      </c>
    </row>
    <row r="14" spans="1:2">
      <c r="A14">
        <v>6</v>
      </c>
      <c r="B14">
        <v>1.3</v>
      </c>
    </row>
    <row r="15" spans="1:2">
      <c r="A15">
        <v>6.5</v>
      </c>
      <c r="B15">
        <v>1.3</v>
      </c>
    </row>
    <row r="16" spans="1:2">
      <c r="A16">
        <v>7</v>
      </c>
      <c r="B16">
        <v>1.4</v>
      </c>
    </row>
    <row r="17" spans="1:2">
      <c r="A17">
        <v>7.5</v>
      </c>
      <c r="B17">
        <v>1.4</v>
      </c>
    </row>
    <row r="18" spans="1:2">
      <c r="A18">
        <v>8</v>
      </c>
      <c r="B18">
        <v>1.4</v>
      </c>
    </row>
    <row r="19" spans="1:2">
      <c r="A19">
        <v>8.5</v>
      </c>
      <c r="B19">
        <v>1.4</v>
      </c>
    </row>
    <row r="20" spans="1:2">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cols>
    <col min="1" max="26" width="10.7109375" customWidth="1"/>
  </cols>
  <sheetData>
    <row r="1" spans="1:2">
      <c r="A1" t="s">
        <v>0</v>
      </c>
      <c r="B1" t="s">
        <v>1</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1.1000000000000001</v>
      </c>
    </row>
    <row r="4" spans="1:2">
      <c r="A4">
        <v>1</v>
      </c>
      <c r="B4">
        <v>1.2</v>
      </c>
    </row>
    <row r="5" spans="1:2">
      <c r="A5">
        <v>1.5</v>
      </c>
      <c r="B5">
        <v>1.3</v>
      </c>
    </row>
    <row r="6" spans="1:2">
      <c r="A6">
        <v>2</v>
      </c>
      <c r="B6">
        <v>1.4</v>
      </c>
    </row>
    <row r="7" spans="1:2">
      <c r="A7">
        <v>2.5</v>
      </c>
      <c r="B7">
        <v>1.5</v>
      </c>
    </row>
    <row r="8" spans="1:2">
      <c r="A8">
        <v>3</v>
      </c>
      <c r="B8">
        <v>1.6</v>
      </c>
    </row>
    <row r="9" spans="1:2">
      <c r="A9">
        <v>3.5</v>
      </c>
      <c r="B9">
        <v>1.7</v>
      </c>
    </row>
    <row r="10" spans="1:2">
      <c r="A10">
        <v>4</v>
      </c>
      <c r="B10">
        <v>1.8</v>
      </c>
    </row>
    <row r="11" spans="1:2">
      <c r="A11">
        <v>4.5</v>
      </c>
      <c r="B11">
        <v>1.9</v>
      </c>
    </row>
    <row r="12" spans="1:2">
      <c r="A12">
        <v>5</v>
      </c>
      <c r="B12">
        <v>2</v>
      </c>
    </row>
    <row r="13" spans="1:2">
      <c r="A13">
        <v>5.5</v>
      </c>
      <c r="B13">
        <v>2.1</v>
      </c>
    </row>
    <row r="14" spans="1:2">
      <c r="A14">
        <v>6</v>
      </c>
      <c r="B14">
        <v>2.2000000000000002</v>
      </c>
    </row>
    <row r="15" spans="1:2">
      <c r="A15">
        <v>6.5</v>
      </c>
      <c r="B15">
        <v>2.2999999999999998</v>
      </c>
    </row>
    <row r="16" spans="1:2">
      <c r="A16">
        <v>7</v>
      </c>
      <c r="B16">
        <v>2.4</v>
      </c>
    </row>
    <row r="17" spans="1:2">
      <c r="A17">
        <v>7.5</v>
      </c>
      <c r="B17">
        <v>2.5</v>
      </c>
    </row>
    <row r="18" spans="1:2">
      <c r="A18">
        <v>8</v>
      </c>
      <c r="B18">
        <v>2.6</v>
      </c>
    </row>
    <row r="19" spans="1:2">
      <c r="A19">
        <v>8.5</v>
      </c>
      <c r="B19">
        <v>2.7</v>
      </c>
    </row>
    <row r="20" spans="1:2">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cols>
    <col min="1" max="25" width="10.7109375" customWidth="1"/>
  </cols>
  <sheetData>
    <row r="1" spans="1:5">
      <c r="A1" s="59" t="s">
        <v>3</v>
      </c>
      <c r="B1" s="6" t="s">
        <v>4</v>
      </c>
      <c r="C1" s="7"/>
      <c r="D1" s="7"/>
      <c r="E1" s="8"/>
    </row>
    <row r="2" spans="1:5" ht="45.75" thickBot="1">
      <c r="A2" s="60"/>
      <c r="B2" s="9" t="s">
        <v>5</v>
      </c>
      <c r="C2" s="10" t="s">
        <v>6</v>
      </c>
      <c r="D2" s="29" t="s">
        <v>24</v>
      </c>
      <c r="E2" s="11" t="s">
        <v>7</v>
      </c>
    </row>
    <row r="3" spans="1:5" ht="30.75" thickBot="1">
      <c r="A3" s="12" t="s">
        <v>8</v>
      </c>
      <c r="B3" s="13">
        <v>4</v>
      </c>
      <c r="C3" s="13">
        <v>3</v>
      </c>
      <c r="D3" s="13">
        <v>2</v>
      </c>
      <c r="E3" s="13">
        <v>0</v>
      </c>
    </row>
    <row r="4" spans="1:5" ht="15.75" thickBot="1">
      <c r="A4" s="12"/>
      <c r="B4" s="13"/>
      <c r="C4" s="13"/>
      <c r="D4" s="13"/>
      <c r="E4" s="13"/>
    </row>
    <row r="5" spans="1:5" ht="15.7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USRVI-TP</cp:lastModifiedBy>
  <dcterms:created xsi:type="dcterms:W3CDTF">2023-08-07T04:08:01Z</dcterms:created>
  <dcterms:modified xsi:type="dcterms:W3CDTF">2024-10-30T00:14:46Z</dcterms:modified>
</cp:coreProperties>
</file>