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5" activeTab="13"/>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Max Reservoir WSE" sheetId="105" r:id="rId9"/>
    <sheet name="Junction Flow Distribution" sheetId="90" r:id="rId10"/>
    <sheet name="Reservoir Natural Bypass" sheetId="106" r:id="rId11"/>
    <sheet name="Egg Passage Targets" sheetId="85" r:id="rId12"/>
    <sheet name="WSE-Inflow Policy" sheetId="120" r:id="rId13"/>
    <sheet name="Export Preferences" sheetId="122" r:id="rId14"/>
    <sheet name="Tailwater Rating Curve" sheetId="123" r:id="rId15"/>
    <sheet name="Flushing" sheetId="124" r:id="rId16"/>
    <sheet name="Sluicing" sheetId="125" r:id="rId17"/>
  </sheets>
  <externalReferences>
    <externalReference r:id="rId18"/>
    <externalReference r:id="rId19"/>
  </externalReferences>
  <definedNames>
    <definedName name="IncSedLoadCalibrationOptions">[1]!Table1[Incremental Sediment Load Calibration Options]</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D3" i="125" l="1"/>
  <c r="A4" i="124"/>
  <c r="A5" i="124" s="1"/>
  <c r="A6" i="124" s="1"/>
  <c r="A7" i="124" s="1"/>
  <c r="A8" i="124" s="1"/>
  <c r="A9" i="124" s="1"/>
  <c r="A10" i="124" s="1"/>
  <c r="B2" i="30" l="1"/>
  <c r="C19" i="90" l="1"/>
  <c r="C18" i="90"/>
  <c r="C17" i="90"/>
  <c r="C16" i="90"/>
  <c r="C15" i="90"/>
  <c r="C14" i="90"/>
  <c r="C13" i="90"/>
  <c r="C12" i="90"/>
  <c r="C11" i="90"/>
  <c r="C10" i="90"/>
  <c r="C9" i="90"/>
  <c r="C8" i="90"/>
  <c r="C7" i="90"/>
  <c r="C6" i="90"/>
  <c r="C5" i="90"/>
  <c r="C4" i="90"/>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H5" i="41" l="1"/>
  <c r="E5" i="41"/>
  <c r="H4" i="41" l="1"/>
  <c r="E4" i="41"/>
  <c r="H3" i="41"/>
  <c r="H2" i="41"/>
  <c r="E2" i="41"/>
  <c r="E3" i="41"/>
</calcChain>
</file>

<file path=xl/sharedStrings.xml><?xml version="1.0" encoding="utf-8"?>
<sst xmlns="http://schemas.openxmlformats.org/spreadsheetml/2006/main" count="231" uniqueCount="149">
  <si>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</si>
  <si>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</si>
  <si>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</si>
  <si>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</si>
  <si>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</si>
  <si>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</si>
  <si>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</si>
  <si>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</si>
  <si>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</si>
  <si>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</si>
  <si>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</si>
  <si>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</si>
  <si>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</si>
  <si>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</si>
  <si>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</si>
  <si>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</si>
  <si>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</si>
  <si>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</si>
  <si>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</si>
  <si>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</si>
  <si>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</si>
  <si>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Reservoir Operations Goal</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</si>
  <si>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</si>
  <si>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</si>
  <si>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</si>
  <si>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</si>
  <si>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</si>
  <si>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</si>
  <si>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</si>
  <si>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</si>
  <si>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</si>
  <si>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</si>
  <si>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</si>
  <si>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</si>
  <si>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</si>
  <si>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</si>
  <si>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</si>
  <si>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</si>
  <si>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</si>
  <si>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</si>
  <si>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t>Perform sediment Bypass?</t>
  </si>
  <si>
    <t>Max(Tailwater Elevation, Turbine Elevation)</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</si>
  <si>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</si>
  <si>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</si>
  <si>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</si>
  <si>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</si>
  <si>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</si>
  <si>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</si>
  <si>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</si>
  <si>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</si>
  <si>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</si>
  <si>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</si>
  <si>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</si>
  <si>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</si>
  <si>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</si>
  <si>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</si>
  <si>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</si>
  <si>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</si>
  <si>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</si>
  <si>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</si>
  <si>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</si>
  <si>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</si>
  <si>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</si>
  <si>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</si>
  <si>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</si>
  <si>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</si>
  <si>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</si>
  <si>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</si>
  <si>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</si>
  <si>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</si>
  <si>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</si>
  <si>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</si>
  <si>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Null Routing (Flow in = Flow out)</t>
  </si>
  <si>
    <t>m</t>
  </si>
  <si>
    <t>cms</t>
  </si>
  <si>
    <t>Flow</t>
  </si>
  <si>
    <t>Reservoir Length (m)</t>
  </si>
  <si>
    <t>Perform General Sediment Removal?</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</si>
  <si>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</si>
  <si>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</si>
  <si>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</si>
  <si>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</si>
  <si>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</si>
  <si>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</si>
  <si>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</si>
  <si>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</si>
  <si>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</si>
  <si>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</si>
  <si>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</si>
  <si>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</si>
  <si>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</si>
  <si>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</si>
  <si>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</si>
  <si>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</si>
  <si>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</si>
  <si>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</si>
  <si>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Export Output:</t>
  </si>
  <si>
    <t>For elements:</t>
  </si>
  <si>
    <t>For state variables:</t>
  </si>
  <si>
    <t>Outflow Element</t>
  </si>
  <si>
    <t>Fraction</t>
  </si>
  <si>
    <t>M</t>
  </si>
  <si>
    <t>Bypass Channel 2</t>
  </si>
  <si>
    <t>Bypass Channel 3</t>
  </si>
  <si>
    <t>Junction 5</t>
  </si>
  <si>
    <t>Junction 9999</t>
  </si>
  <si>
    <t>Max Water Level (m)</t>
  </si>
  <si>
    <t>RESERVOIR Flow (m3/s)</t>
  </si>
  <si>
    <t>masl</t>
  </si>
  <si>
    <t>fraction inflow</t>
  </si>
  <si>
    <t>Stochastic</t>
  </si>
  <si>
    <t>DPS Policy Name</t>
  </si>
  <si>
    <t>Minimum Net Head (m)</t>
  </si>
  <si>
    <t>Flow Threshold(s)</t>
  </si>
  <si>
    <t>Critical Residence Time</t>
  </si>
  <si>
    <t>days</t>
  </si>
  <si>
    <t>Col 19</t>
  </si>
  <si>
    <t>Flow Threshold</t>
  </si>
  <si>
    <t>A</t>
  </si>
  <si>
    <t>Stung_Treng</t>
  </si>
  <si>
    <t>Target water surface elevation</t>
  </si>
  <si>
    <t>Water surface elevation targets as a function of inflow</t>
  </si>
  <si>
    <t>Date: Beginning of Drawdown</t>
  </si>
  <si>
    <t>Flushing Duration (days)</t>
  </si>
  <si>
    <t>Max. Flushing water surface elevation (mamsl)</t>
  </si>
  <si>
    <t>Min. Flushing Discharge (m3/s)</t>
  </si>
  <si>
    <t>Flushing Channel Bottom Width (m)</t>
  </si>
  <si>
    <t>Flushing Channel Side Slope (m/m)</t>
  </si>
  <si>
    <t>Flushing Max. Drawdown Rate (m/d)</t>
  </si>
  <si>
    <t>Minimum reservoir inflow for drawdown (above which drawdown still occurs) (m^3/s)</t>
  </si>
  <si>
    <t>Reservoir Bottom Width (m) at dam</t>
  </si>
  <si>
    <t>Reservoir Side Slope (m/m)</t>
  </si>
  <si>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</si>
  <si>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</si>
  <si>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Include Flushing in Optimization? (Yes or No)</t>
  </si>
  <si>
    <t>Flushing Frequency (lower/upper)</t>
  </si>
  <si>
    <t>Day of year</t>
  </si>
  <si>
    <t>Inflow rate trigger (m^3/s)</t>
  </si>
  <si>
    <t>Date: Beginning of Sluicing</t>
  </si>
  <si>
    <t>Minimum reservoir inflow (m^3/s) for sluicing to start after beginning date</t>
  </si>
  <si>
    <t>Sluicing Duration</t>
  </si>
  <si>
    <t>Minimum reservoir inflow (m^3/s) below which sluicing will end</t>
  </si>
  <si>
    <t>Target sluicing water surface elevation (mamsl)</t>
  </si>
  <si>
    <t>Maximum sluicing drawdown rate (m/day)</t>
  </si>
  <si>
    <t>Maximum sluicing refill rate (m/day)</t>
  </si>
  <si>
    <t>Power Production during sluicing?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</si>
  <si>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 larv_pass, larv_pass_over_thold, larv_pass_under_thold</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</si>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</sst>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
  </numFmts>
  <fonts count="73"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1"/>
      <name val="Calibri"/>
      <family val="2"/>
      <scheme val="minor"/>
    </font>
    <font>
      <i/>
      <sz val="10"/>
      <name val="Verdana"/>
      <family val="2"/>
    </font>
    <font>
      <i/>
      <vertAlign val="superscript"/>
      <sz val="10"/>
      <name val="Verdana"/>
      <family val="2"/>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2045">
    <xf numFmtId="0" fontId="0" fillId="0" borderId="0"/>
    <xf numFmtId="0" fontId="36" fillId="2" borderId="0" applyNumberFormat="0" applyBorder="0" applyAlignment="0" applyProtection="0"/>
    <xf numFmtId="0" fontId="33" fillId="0" borderId="0"/>
    <xf numFmtId="0" fontId="35" fillId="0" borderId="0"/>
    <xf numFmtId="0" fontId="34" fillId="0" borderId="0"/>
    <xf numFmtId="0" fontId="31" fillId="0" borderId="0"/>
    <xf numFmtId="0" fontId="37" fillId="0" borderId="0" applyNumberFormat="0" applyFill="0" applyBorder="0" applyAlignment="0" applyProtection="0"/>
    <xf numFmtId="0" fontId="38" fillId="0" borderId="1" applyNumberFormat="0" applyFill="0" applyAlignment="0" applyProtection="0"/>
    <xf numFmtId="0" fontId="39" fillId="0" borderId="2" applyNumberFormat="0" applyFill="0" applyAlignment="0" applyProtection="0"/>
    <xf numFmtId="0" fontId="40" fillId="0" borderId="3" applyNumberFormat="0" applyFill="0" applyAlignment="0" applyProtection="0"/>
    <xf numFmtId="0" fontId="40" fillId="0" borderId="0" applyNumberFormat="0" applyFill="0" applyBorder="0" applyAlignment="0" applyProtection="0"/>
    <xf numFmtId="0" fontId="41" fillId="3" borderId="0" applyNumberFormat="0" applyBorder="0" applyAlignment="0" applyProtection="0"/>
    <xf numFmtId="0" fontId="42" fillId="4" borderId="0" applyNumberFormat="0" applyBorder="0" applyAlignment="0" applyProtection="0"/>
    <xf numFmtId="0" fontId="43" fillId="5" borderId="4" applyNumberFormat="0" applyAlignment="0" applyProtection="0"/>
    <xf numFmtId="0" fontId="44" fillId="6" borderId="5" applyNumberFormat="0" applyAlignment="0" applyProtection="0"/>
    <xf numFmtId="0" fontId="45" fillId="6" borderId="4" applyNumberFormat="0" applyAlignment="0" applyProtection="0"/>
    <xf numFmtId="0" fontId="46" fillId="0" borderId="6" applyNumberFormat="0" applyFill="0" applyAlignment="0" applyProtection="0"/>
    <xf numFmtId="0" fontId="47" fillId="7" borderId="7" applyNumberFormat="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9" applyNumberFormat="0" applyFill="0" applyAlignment="0" applyProtection="0"/>
    <xf numFmtId="0" fontId="51"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51" fillId="12" borderId="0" applyNumberFormat="0" applyBorder="0" applyAlignment="0" applyProtection="0"/>
    <xf numFmtId="0" fontId="51"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51" fillId="16" borderId="0" applyNumberFormat="0" applyBorder="0" applyAlignment="0" applyProtection="0"/>
    <xf numFmtId="0" fontId="51"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51" fillId="24" borderId="0" applyNumberFormat="0" applyBorder="0" applyAlignment="0" applyProtection="0"/>
    <xf numFmtId="0" fontId="51"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51" fillId="28" borderId="0" applyNumberFormat="0" applyBorder="0" applyAlignment="0" applyProtection="0"/>
    <xf numFmtId="0" fontId="51"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51" fillId="32" borderId="0" applyNumberFormat="0" applyBorder="0" applyAlignment="0" applyProtection="0"/>
    <xf numFmtId="0" fontId="30" fillId="0" borderId="0"/>
    <xf numFmtId="0" fontId="30" fillId="8" borderId="8" applyNumberFormat="0" applyFont="0" applyAlignment="0" applyProtection="0"/>
    <xf numFmtId="0" fontId="29" fillId="0" borderId="0"/>
    <xf numFmtId="0" fontId="29" fillId="8" borderId="8" applyNumberFormat="0" applyFont="0" applyAlignment="0" applyProtection="0"/>
    <xf numFmtId="0" fontId="28" fillId="0" borderId="0"/>
    <xf numFmtId="0" fontId="33" fillId="0" borderId="0"/>
    <xf numFmtId="0" fontId="54" fillId="0" borderId="0"/>
    <xf numFmtId="9" fontId="33" fillId="0" borderId="0" applyFont="0" applyFill="0" applyBorder="0" applyAlignment="0" applyProtection="0"/>
    <xf numFmtId="0" fontId="33" fillId="0" borderId="0"/>
    <xf numFmtId="0" fontId="27" fillId="0" borderId="0"/>
    <xf numFmtId="0" fontId="27" fillId="0" borderId="0"/>
    <xf numFmtId="0" fontId="26" fillId="0" borderId="0"/>
    <xf numFmtId="0" fontId="32" fillId="0" borderId="0"/>
    <xf numFmtId="0" fontId="23" fillId="0" borderId="0"/>
    <xf numFmtId="0" fontId="22" fillId="0" borderId="0"/>
    <xf numFmtId="0" fontId="22" fillId="0" borderId="0"/>
    <xf numFmtId="0" fontId="22" fillId="0" borderId="0"/>
    <xf numFmtId="0" fontId="22" fillId="0" borderId="0"/>
    <xf numFmtId="0" fontId="3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8" borderId="8" applyNumberFormat="0" applyFont="0" applyAlignment="0" applyProtection="0"/>
    <xf numFmtId="0" fontId="21" fillId="0" borderId="0"/>
    <xf numFmtId="0" fontId="21"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65" fillId="0" borderId="0"/>
    <xf numFmtId="0" fontId="19" fillId="0" borderId="0"/>
    <xf numFmtId="0" fontId="19" fillId="0" borderId="0"/>
    <xf numFmtId="0" fontId="19" fillId="0" borderId="0"/>
    <xf numFmtId="0" fontId="19" fillId="0" borderId="0"/>
    <xf numFmtId="0" fontId="19" fillId="8" borderId="8" applyNumberFormat="0" applyFont="0" applyAlignment="0" applyProtection="0"/>
    <xf numFmtId="0" fontId="19" fillId="0" borderId="0"/>
    <xf numFmtId="0" fontId="19" fillId="0" borderId="0"/>
    <xf numFmtId="0" fontId="15" fillId="0" borderId="0"/>
    <xf numFmtId="0" fontId="15" fillId="0" borderId="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0" borderId="0"/>
    <xf numFmtId="0" fontId="15" fillId="8" borderId="8" applyNumberFormat="0" applyFont="0" applyAlignment="0" applyProtection="0"/>
    <xf numFmtId="0" fontId="15" fillId="0" borderId="0"/>
    <xf numFmtId="0" fontId="15" fillId="8" borderId="8" applyNumberFormat="0" applyFon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8" applyNumberFormat="0" applyFon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8" borderId="8" applyNumberFormat="0" applyFont="0" applyAlignment="0" applyProtection="0"/>
    <xf numFmtId="0" fontId="15" fillId="0" borderId="0"/>
    <xf numFmtId="0" fontId="15"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8" borderId="8" applyNumberFormat="0" applyFont="0" applyAlignment="0" applyProtection="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8" borderId="8" applyNumberFormat="0" applyFont="0" applyAlignment="0" applyProtection="0"/>
    <xf numFmtId="0" fontId="12" fillId="0" borderId="0"/>
    <xf numFmtId="0" fontId="12"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8" borderId="8" applyNumberFormat="0" applyFont="0" applyAlignment="0" applyProtection="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8" borderId="8" applyNumberFormat="0" applyFont="0" applyAlignment="0" applyProtection="0"/>
    <xf numFmtId="0" fontId="8" fillId="0" borderId="0"/>
    <xf numFmtId="0" fontId="8" fillId="0" borderId="0"/>
    <xf numFmtId="0" fontId="8" fillId="0" borderId="0"/>
    <xf numFmtId="9" fontId="67" fillId="0" borderId="0" applyFont="0" applyFill="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32" fillId="0" borderId="0" applyFont="0" applyFill="0" applyBorder="0" applyAlignment="0" applyProtection="0"/>
    <xf numFmtId="0" fontId="2" fillId="0" borderId="0"/>
  </cellStyleXfs>
  <cellXfs count="145">
    <xf numFmtId="0" fontId="0" fillId="0" borderId="0" xfId="0"/>
    <xf numFmtId="0" fontId="32" fillId="0" borderId="0" xfId="0" applyFont="1"/>
    <xf numFmtId="0" fontId="29" fillId="0" borderId="0" xfId="47"/>
    <xf numFmtId="0" fontId="29" fillId="0" borderId="0" xfId="47" applyAlignment="1">
      <alignment horizontal="right"/>
    </xf>
    <xf numFmtId="0" fontId="29" fillId="0" borderId="0" xfId="47" applyAlignment="1">
      <alignment horizontal="center"/>
    </xf>
    <xf numFmtId="0" fontId="53" fillId="0" borderId="0" xfId="47" applyFont="1"/>
    <xf numFmtId="0" fontId="28" fillId="0" borderId="0" xfId="49"/>
    <xf numFmtId="0" fontId="28"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0" fontId="32"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8" fillId="0" borderId="0" xfId="49" applyAlignment="1">
      <alignment horizontal="center"/>
    </xf>
    <xf numFmtId="0" fontId="32" fillId="0" borderId="10" xfId="0" applyFont="1" applyFill="1" applyBorder="1" applyAlignment="1">
      <alignment horizontal="center" vertical="center" wrapText="1"/>
    </xf>
    <xf numFmtId="0" fontId="0" fillId="0" borderId="0" xfId="0" applyFill="1" applyAlignment="1">
      <alignment horizontal="center"/>
    </xf>
    <xf numFmtId="0" fontId="32" fillId="0" borderId="10" xfId="0" applyFont="1" applyBorder="1" applyAlignment="1">
      <alignment horizontal="left"/>
    </xf>
    <xf numFmtId="0" fontId="0" fillId="0" borderId="10" xfId="0" applyBorder="1"/>
    <xf numFmtId="0" fontId="32" fillId="0" borderId="0" xfId="0" applyFont="1" applyAlignment="1">
      <alignment horizontal="center"/>
    </xf>
    <xf numFmtId="0" fontId="32" fillId="0" borderId="0" xfId="0" applyFont="1" applyAlignment="1">
      <alignment horizontal="left"/>
    </xf>
    <xf numFmtId="0" fontId="24" fillId="0" borderId="0" xfId="47" applyFont="1" applyAlignment="1">
      <alignment horizontal="center"/>
    </xf>
    <xf numFmtId="0" fontId="50"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9" fillId="0" borderId="10" xfId="0" applyFont="1" applyBorder="1" applyAlignment="1">
      <alignment horizontal="left" vertical="center" wrapText="1"/>
    </xf>
    <xf numFmtId="0" fontId="0" fillId="0" borderId="0" xfId="0" applyAlignment="1"/>
    <xf numFmtId="0" fontId="32" fillId="0" borderId="0" xfId="0" applyFont="1" applyAlignment="1"/>
    <xf numFmtId="0" fontId="22" fillId="0" borderId="0" xfId="47" applyFont="1"/>
    <xf numFmtId="0" fontId="32" fillId="0" borderId="10" xfId="0" applyFont="1" applyBorder="1" applyAlignment="1">
      <alignment horizontal="left" vertical="center" wrapText="1"/>
    </xf>
    <xf numFmtId="0" fontId="28" fillId="0" borderId="10" xfId="49" applyBorder="1" applyAlignment="1">
      <alignment horizontal="left" vertical="center" wrapText="1"/>
    </xf>
    <xf numFmtId="0" fontId="25" fillId="0" borderId="10" xfId="49" applyFont="1" applyBorder="1" applyAlignment="1">
      <alignment horizontal="center" vertical="center" wrapText="1"/>
    </xf>
    <xf numFmtId="0" fontId="28" fillId="0" borderId="10" xfId="49" applyBorder="1" applyAlignment="1">
      <alignment horizontal="center"/>
    </xf>
    <xf numFmtId="0" fontId="55" fillId="0" borderId="10" xfId="0" applyFont="1" applyBorder="1" applyAlignment="1">
      <alignment horizontal="center" vertical="center" wrapText="1"/>
    </xf>
    <xf numFmtId="0" fontId="32" fillId="0" borderId="0" xfId="0" applyFont="1" applyBorder="1" applyAlignment="1">
      <alignment horizontal="left"/>
    </xf>
    <xf numFmtId="0" fontId="29" fillId="0" borderId="10" xfId="47" applyBorder="1" applyAlignment="1">
      <alignment horizontal="center"/>
    </xf>
    <xf numFmtId="0" fontId="32" fillId="0" borderId="0" xfId="0" quotePrefix="1" applyFont="1"/>
    <xf numFmtId="0" fontId="55" fillId="0" borderId="0" xfId="0" applyFont="1" applyAlignment="1"/>
    <xf numFmtId="14" fontId="32" fillId="34" borderId="10" xfId="0" applyNumberFormat="1" applyFont="1" applyFill="1" applyBorder="1" applyAlignment="1">
      <alignment horizontal="left" vertical="center"/>
    </xf>
    <xf numFmtId="0" fontId="50" fillId="0" borderId="0" xfId="81" applyFont="1" applyFill="1" applyBorder="1"/>
    <xf numFmtId="0" fontId="50" fillId="0" borderId="0" xfId="81" applyFont="1" applyFill="1" applyBorder="1" applyAlignment="1">
      <alignment horizontal="center" vertical="center" wrapText="1"/>
    </xf>
    <xf numFmtId="0" fontId="50" fillId="0" borderId="0" xfId="81" applyFont="1" applyAlignment="1">
      <alignment horizontal="center" vertical="center" wrapText="1"/>
    </xf>
    <xf numFmtId="0" fontId="19" fillId="0" borderId="0" xfId="81"/>
    <xf numFmtId="0" fontId="52" fillId="0" borderId="0" xfId="81" applyFont="1" applyFill="1" applyBorder="1" applyAlignment="1">
      <alignment horizontal="left"/>
    </xf>
    <xf numFmtId="0" fontId="19" fillId="0" borderId="0" xfId="81" applyAlignment="1">
      <alignment horizontal="center"/>
    </xf>
    <xf numFmtId="0" fontId="19" fillId="0" borderId="0" xfId="81" applyFont="1" applyAlignment="1">
      <alignment horizontal="center"/>
    </xf>
    <xf numFmtId="0" fontId="19" fillId="0" borderId="0" xfId="81" applyFont="1"/>
    <xf numFmtId="0" fontId="19" fillId="0" borderId="0" xfId="81" applyFill="1" applyAlignment="1">
      <alignment horizontal="center"/>
    </xf>
    <xf numFmtId="165" fontId="19" fillId="0" borderId="0" xfId="81" applyNumberFormat="1" applyFill="1" applyBorder="1" applyAlignment="1">
      <alignment horizontal="center"/>
    </xf>
    <xf numFmtId="165" fontId="19" fillId="0" borderId="0" xfId="81" applyNumberFormat="1" applyFill="1" applyBorder="1" applyAlignment="1">
      <alignment horizontal="center" vertical="center"/>
    </xf>
    <xf numFmtId="165" fontId="19" fillId="0" borderId="0" xfId="85" applyNumberFormat="1" applyFont="1" applyFill="1" applyBorder="1" applyAlignment="1">
      <alignment horizontal="center"/>
    </xf>
    <xf numFmtId="0" fontId="19" fillId="33" borderId="0" xfId="81" applyFill="1"/>
    <xf numFmtId="0" fontId="19" fillId="0" borderId="0" xfId="81" applyFont="1" applyFill="1" applyAlignment="1">
      <alignment horizontal="center"/>
    </xf>
    <xf numFmtId="0" fontId="19" fillId="0" borderId="0" xfId="81" applyFont="1" applyFill="1"/>
    <xf numFmtId="1" fontId="0" fillId="0" borderId="0" xfId="0" applyNumberFormat="1" applyAlignment="1">
      <alignment horizontal="center"/>
    </xf>
    <xf numFmtId="0" fontId="18" fillId="0" borderId="0" xfId="81" applyFont="1" applyAlignment="1">
      <alignment horizontal="center"/>
    </xf>
    <xf numFmtId="0" fontId="25" fillId="0" borderId="0" xfId="49" applyFont="1" applyBorder="1" applyAlignment="1">
      <alignment horizontal="center" vertical="center" wrapText="1"/>
    </xf>
    <xf numFmtId="164" fontId="28" fillId="0" borderId="0" xfId="49" applyNumberFormat="1" applyBorder="1" applyAlignment="1">
      <alignment horizontal="center"/>
    </xf>
    <xf numFmtId="0" fontId="17" fillId="0" borderId="0" xfId="81" applyFont="1" applyAlignment="1">
      <alignment horizontal="center"/>
    </xf>
    <xf numFmtId="2" fontId="32" fillId="0" borderId="0" xfId="0" applyNumberFormat="1" applyFont="1" applyAlignment="1">
      <alignment horizontal="center"/>
    </xf>
    <xf numFmtId="164" fontId="16" fillId="0" borderId="10" xfId="49" applyNumberFormat="1" applyFont="1" applyBorder="1" applyAlignment="1">
      <alignment horizontal="center"/>
    </xf>
    <xf numFmtId="0" fontId="0" fillId="0" borderId="0" xfId="0" applyFont="1" applyAlignment="1"/>
    <xf numFmtId="0" fontId="66" fillId="0" borderId="0" xfId="0" applyFont="1" applyAlignment="1">
      <alignment vertical="center"/>
    </xf>
    <xf numFmtId="2" fontId="0" fillId="0" borderId="0" xfId="0" applyNumberFormat="1"/>
    <xf numFmtId="0" fontId="14" fillId="0" borderId="0" xfId="47" applyFont="1"/>
    <xf numFmtId="0" fontId="13"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5" fillId="0" borderId="0" xfId="57" applyFont="1"/>
    <xf numFmtId="0" fontId="32" fillId="0" borderId="0" xfId="57" applyFont="1"/>
    <xf numFmtId="0" fontId="32" fillId="0" borderId="0" xfId="57"/>
    <xf numFmtId="0" fontId="0" fillId="0" borderId="12" xfId="0" applyBorder="1"/>
    <xf numFmtId="0" fontId="32" fillId="0" borderId="12" xfId="0" applyFont="1" applyBorder="1"/>
    <xf numFmtId="0" fontId="9"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2" fillId="0" borderId="0" xfId="0" applyFont="1" applyAlignment="1">
      <alignment horizontal="center"/>
    </xf>
    <xf numFmtId="2" fontId="0" fillId="0" borderId="0" xfId="0" applyNumberFormat="1" applyAlignment="1">
      <alignment horizontal="center"/>
    </xf>
    <xf numFmtId="0" fontId="32" fillId="0" borderId="0" xfId="0" applyFont="1" applyAlignment="1"/>
    <xf numFmtId="0" fontId="0" fillId="0" borderId="0" xfId="0" applyAlignment="1"/>
    <xf numFmtId="0" fontId="0" fillId="0" borderId="0" xfId="1040" applyNumberFormat="1" applyFont="1"/>
    <xf numFmtId="0" fontId="32" fillId="0" borderId="0" xfId="0" applyFont="1" applyAlignment="1">
      <alignment horizontal="center"/>
    </xf>
    <xf numFmtId="164" fontId="0" fillId="0" borderId="0" xfId="0" applyNumberFormat="1" applyAlignment="1">
      <alignment horizontal="center"/>
    </xf>
    <xf numFmtId="0" fontId="32" fillId="0" borderId="0" xfId="0" applyFont="1" applyAlignment="1">
      <alignment horizontal="center"/>
    </xf>
    <xf numFmtId="1" fontId="32" fillId="0" borderId="0" xfId="0" applyNumberFormat="1" applyFont="1" applyAlignment="1">
      <alignment horizontal="center"/>
    </xf>
    <xf numFmtId="1" fontId="10" fillId="0" borderId="0" xfId="538" applyNumberFormat="1" applyFont="1" applyAlignment="1">
      <alignment horizontal="center"/>
    </xf>
    <xf numFmtId="2" fontId="68" fillId="0" borderId="0" xfId="0" applyNumberFormat="1" applyFont="1" applyAlignment="1">
      <alignment horizontal="center"/>
    </xf>
    <xf numFmtId="0" fontId="0" fillId="0" borderId="0" xfId="0"/>
    <xf numFmtId="0" fontId="32" fillId="0" borderId="0" xfId="0" applyFont="1"/>
    <xf numFmtId="0" fontId="32" fillId="0" borderId="0" xfId="0" applyFont="1" applyAlignment="1">
      <alignment horizontal="center"/>
    </xf>
    <xf numFmtId="2" fontId="69" fillId="0" borderId="0" xfId="0" applyNumberFormat="1" applyFont="1" applyAlignment="1">
      <alignment horizontal="center"/>
    </xf>
    <xf numFmtId="0" fontId="68"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2" fillId="0" borderId="0" xfId="0" applyNumberFormat="1" applyFont="1" applyAlignment="1">
      <alignment horizontal="center"/>
    </xf>
    <xf numFmtId="1" fontId="68" fillId="0" borderId="0" xfId="0" applyNumberFormat="1" applyFont="1" applyAlignment="1">
      <alignment horizontal="center"/>
    </xf>
    <xf numFmtId="0" fontId="0" fillId="0" borderId="0" xfId="0"/>
    <xf numFmtId="0" fontId="32" fillId="0" borderId="0" xfId="0" applyFont="1" applyAlignment="1">
      <alignment horizontal="center"/>
    </xf>
    <xf numFmtId="0" fontId="55" fillId="0" borderId="0" xfId="0" applyFont="1"/>
    <xf numFmtId="0" fontId="55" fillId="0" borderId="0" xfId="0" applyFont="1" applyAlignment="1">
      <alignment horizontal="center"/>
    </xf>
    <xf numFmtId="0" fontId="0" fillId="0" borderId="0" xfId="0"/>
    <xf numFmtId="0" fontId="32" fillId="0" borderId="0" xfId="0" applyFont="1"/>
    <xf numFmtId="0" fontId="0" fillId="0" borderId="0" xfId="0" applyAlignment="1">
      <alignment horizontal="left"/>
    </xf>
    <xf numFmtId="0" fontId="0" fillId="0" borderId="0" xfId="0" applyAlignment="1">
      <alignment horizontal="center"/>
    </xf>
    <xf numFmtId="0" fontId="32" fillId="0" borderId="0" xfId="0" applyFont="1" applyAlignment="1">
      <alignment horizontal="left"/>
    </xf>
    <xf numFmtId="0" fontId="55" fillId="0" borderId="0" xfId="0" applyFont="1"/>
    <xf numFmtId="2" fontId="0" fillId="0" borderId="0" xfId="0" applyNumberFormat="1" applyAlignment="1">
      <alignment horizontal="center"/>
    </xf>
    <xf numFmtId="164" fontId="0" fillId="0" borderId="0" xfId="0" applyNumberFormat="1" applyAlignment="1">
      <alignment horizontal="center"/>
    </xf>
    <xf numFmtId="2" fontId="32" fillId="0" borderId="0" xfId="57" applyNumberFormat="1" applyAlignment="1">
      <alignment horizontal="center"/>
    </xf>
    <xf numFmtId="2" fontId="32" fillId="0" borderId="0" xfId="57" applyNumberFormat="1" applyAlignment="1">
      <alignment horizontal="center"/>
    </xf>
    <xf numFmtId="1" fontId="32" fillId="0" borderId="0" xfId="57" applyNumberFormat="1" applyAlignment="1">
      <alignment horizontal="center"/>
    </xf>
    <xf numFmtId="2" fontId="32" fillId="0" borderId="0" xfId="57" applyNumberFormat="1" applyAlignment="1">
      <alignment horizontal="center"/>
    </xf>
    <xf numFmtId="1" fontId="32" fillId="0" borderId="0" xfId="57" applyNumberFormat="1" applyFont="1" applyAlignment="1">
      <alignment horizontal="center"/>
    </xf>
    <xf numFmtId="0" fontId="0" fillId="0" borderId="0" xfId="0" applyAlignment="1">
      <alignment horizontal="center"/>
    </xf>
    <xf numFmtId="0" fontId="0" fillId="0" borderId="0" xfId="0" applyAlignment="1">
      <alignment horizontal="center"/>
    </xf>
    <xf numFmtId="0" fontId="6" fillId="0" borderId="0" xfId="47" applyFont="1" applyFill="1" applyAlignment="1">
      <alignment horizontal="center"/>
    </xf>
    <xf numFmtId="0" fontId="5" fillId="0" borderId="0" xfId="47" applyFont="1" applyFill="1" applyAlignment="1">
      <alignment horizontal="center"/>
    </xf>
    <xf numFmtId="0" fontId="0" fillId="0" borderId="0" xfId="0" applyAlignment="1">
      <alignment horizontal="center"/>
    </xf>
    <xf numFmtId="0" fontId="4" fillId="0" borderId="0" xfId="81" applyFont="1" applyAlignment="1">
      <alignment horizontal="center"/>
    </xf>
    <xf numFmtId="0" fontId="0" fillId="0" borderId="0" xfId="0" applyAlignment="1">
      <alignment horizontal="center"/>
    </xf>
    <xf numFmtId="164" fontId="68" fillId="0" borderId="0" xfId="0" applyNumberFormat="1" applyFont="1" applyAlignment="1">
      <alignment horizontal="center"/>
    </xf>
    <xf numFmtId="0" fontId="32" fillId="0" borderId="0" xfId="57" applyFont="1" applyAlignment="1">
      <alignment horizontal="left"/>
    </xf>
    <xf numFmtId="0" fontId="3" fillId="0" borderId="0" xfId="81" applyFont="1"/>
    <xf numFmtId="0" fontId="32" fillId="0" borderId="0" xfId="0" applyFont="1" applyAlignment="1">
      <alignment vertical="center"/>
    </xf>
    <xf numFmtId="0" fontId="0" fillId="0" borderId="0" xfId="0" applyAlignment="1">
      <alignment horizontal="center"/>
    </xf>
    <xf numFmtId="0" fontId="70" fillId="0" borderId="10" xfId="0" applyFont="1" applyBorder="1" applyAlignment="1">
      <alignment horizontal="center"/>
    </xf>
    <xf numFmtId="0" fontId="32" fillId="0" borderId="10" xfId="0" applyFont="1" applyBorder="1" applyAlignment="1">
      <alignment horizontal="center"/>
    </xf>
    <xf numFmtId="0" fontId="0" fillId="0" borderId="0" xfId="0" applyAlignment="1">
      <alignment horizontal="center"/>
    </xf>
    <xf numFmtId="0" fontId="32" fillId="0" borderId="0" xfId="57" applyFont="1" applyAlignment="1">
      <alignment horizontal="center" vertical="center" wrapText="1"/>
    </xf>
    <xf numFmtId="0" fontId="32" fillId="0" borderId="0" xfId="57" applyFont="1" applyFill="1" applyAlignment="1">
      <alignment horizontal="center" vertical="center" wrapText="1"/>
    </xf>
    <xf numFmtId="14" fontId="32" fillId="0" borderId="0" xfId="57" applyNumberFormat="1" applyAlignment="1">
      <alignment horizontal="center"/>
    </xf>
    <xf numFmtId="0" fontId="32" fillId="0" borderId="0" xfId="57" applyAlignment="1">
      <alignment horizontal="center"/>
    </xf>
    <xf numFmtId="3" fontId="32" fillId="0" borderId="0" xfId="57" applyNumberFormat="1" applyAlignment="1">
      <alignment horizontal="center"/>
    </xf>
    <xf numFmtId="4" fontId="32" fillId="0" borderId="0" xfId="57" applyNumberFormat="1" applyAlignment="1">
      <alignment horizontal="center"/>
    </xf>
    <xf numFmtId="3" fontId="32" fillId="0" borderId="0" xfId="57" applyNumberFormat="1" applyFill="1" applyAlignment="1">
      <alignment horizontal="center"/>
    </xf>
    <xf numFmtId="166" fontId="32" fillId="0" borderId="0" xfId="57" applyNumberFormat="1" applyFill="1" applyAlignment="1">
      <alignment horizontal="center"/>
    </xf>
    <xf numFmtId="166" fontId="32" fillId="0" borderId="0" xfId="57" applyNumberFormat="1" applyAlignment="1">
      <alignment horizontal="center"/>
    </xf>
    <xf numFmtId="0" fontId="52" fillId="0" borderId="0" xfId="2044" applyFont="1" applyFill="1" applyBorder="1" applyAlignment="1">
      <alignment horizontal="left"/>
    </xf>
    <xf numFmtId="0" fontId="32" fillId="0" borderId="0" xfId="57" applyFont="1" applyAlignment="1">
      <alignment horizontal="center"/>
    </xf>
    <xf numFmtId="0" fontId="32" fillId="0" borderId="0" xfId="0" applyFont="1" applyAlignment="1">
      <alignment horizontal="center"/>
    </xf>
    <xf numFmtId="0" fontId="0" fillId="0" borderId="0" xfId="0" applyAlignment="1">
      <alignment horizontal="center"/>
    </xf>
  </cellXfs>
  <cellStyles count="2045">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2 8" xfId="2044"/>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SedSim_Input_File%20-%20rule_curve_1_sedmgmt_determinist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mulation Specifications"/>
      <sheetName val="Network connectivity"/>
      <sheetName val="Sediment Loads"/>
      <sheetName val="Reach Specifications"/>
      <sheetName val="E-V-A-S"/>
      <sheetName val="Evaporation Data"/>
      <sheetName val="Outlet Capacity Data"/>
      <sheetName val="Reservoir Specifications"/>
      <sheetName val="Flushing"/>
      <sheetName val="Sluicing"/>
      <sheetName val="Tailwater Rating Curve"/>
      <sheetName val="Max Reservoir WSE"/>
      <sheetName val="Junction Flow Distribution"/>
      <sheetName val="Reservoir Natural Bypass"/>
      <sheetName val="Egg Passage Targets"/>
      <sheetName val="WSE-Inflow Policy"/>
      <sheetName val="Export P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5" sqref="B5"/>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2" t="s">
        <v>52</v>
      </c>
    </row>
    <row r="2" spans="1:4" x14ac:dyDescent="0.2">
      <c r="A2" s="23" t="s">
        <v>53</v>
      </c>
      <c r="B2" s="24" t="s">
        <v>79</v>
      </c>
    </row>
    <row r="3" spans="1:4" x14ac:dyDescent="0.2">
      <c r="A3" s="23" t="s">
        <v>54</v>
      </c>
      <c r="B3" s="25">
        <v>2192</v>
      </c>
    </row>
    <row r="4" spans="1:4" x14ac:dyDescent="0.2">
      <c r="A4" s="23" t="s">
        <v>55</v>
      </c>
      <c r="B4" s="39">
        <v>38716</v>
      </c>
      <c r="C4" s="64"/>
      <c r="D4" s="64"/>
    </row>
    <row r="5" spans="1:4" x14ac:dyDescent="0.2">
      <c r="A5" s="30" t="s">
        <v>93</v>
      </c>
      <c r="B5" s="39" t="s">
        <v>110</v>
      </c>
    </row>
    <row r="6" spans="1:4" x14ac:dyDescent="0.2">
      <c r="A6" s="17" t="s">
        <v>92</v>
      </c>
      <c r="B6" s="68">
        <v>5</v>
      </c>
    </row>
    <row r="7" spans="1:4" x14ac:dyDescent="0.2">
      <c r="B7" s="67"/>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79" t="s">
        <v>104</v>
      </c>
      <c r="B1" s="143" t="s">
        <v>99</v>
      </c>
      <c r="C1" s="144"/>
      <c r="D1" s="86" t="s">
        <v>105</v>
      </c>
      <c r="E1" s="143" t="s">
        <v>99</v>
      </c>
      <c r="F1" s="144"/>
    </row>
    <row r="2" spans="1:12" x14ac:dyDescent="0.2">
      <c r="A2" s="79" t="s">
        <v>75</v>
      </c>
      <c r="B2" s="79" t="s">
        <v>102</v>
      </c>
      <c r="C2" s="79" t="s">
        <v>103</v>
      </c>
      <c r="D2" s="86" t="s">
        <v>75</v>
      </c>
      <c r="E2" s="86" t="s">
        <v>64</v>
      </c>
      <c r="F2" s="86" t="s">
        <v>89</v>
      </c>
    </row>
    <row r="3" spans="1:12" ht="15" x14ac:dyDescent="0.2">
      <c r="A3" s="79" t="s">
        <v>80</v>
      </c>
      <c r="B3" s="79" t="s">
        <v>100</v>
      </c>
      <c r="C3" s="79" t="s">
        <v>100</v>
      </c>
      <c r="D3" s="86" t="s">
        <v>80</v>
      </c>
      <c r="E3" s="86" t="s">
        <v>100</v>
      </c>
      <c r="F3" s="86" t="s">
        <v>100</v>
      </c>
      <c r="G3" s="77"/>
      <c r="H3" s="77"/>
      <c r="I3" s="77"/>
      <c r="J3" s="77"/>
      <c r="K3" s="77"/>
      <c r="L3" s="77"/>
    </row>
    <row r="4" spans="1:12" x14ac:dyDescent="0.2">
      <c r="A4" s="60">
        <v>681.64</v>
      </c>
      <c r="B4" s="60">
        <v>0.22178862742796784</v>
      </c>
      <c r="C4" s="60">
        <f>1-B4</f>
        <v>0.7782113725720321</v>
      </c>
      <c r="D4" s="87">
        <v>793</v>
      </c>
      <c r="E4" s="80">
        <v>0.45180033238602701</v>
      </c>
      <c r="F4" s="80">
        <f>1-E4</f>
        <v>0.54819966761397299</v>
      </c>
      <c r="G4" s="77"/>
      <c r="H4" s="77"/>
      <c r="I4" s="77"/>
      <c r="J4" s="77"/>
      <c r="K4" s="77"/>
      <c r="L4" s="77"/>
    </row>
    <row r="5" spans="1:12" x14ac:dyDescent="0.2">
      <c r="A5" s="123">
        <v>1862.13</v>
      </c>
      <c r="B5" s="60">
        <v>0.28830962392528986</v>
      </c>
      <c r="C5" s="60">
        <f t="shared" ref="C5:C19" si="0">1-B5</f>
        <v>0.7116903760747102</v>
      </c>
      <c r="D5" s="55">
        <v>2265</v>
      </c>
      <c r="E5" s="80">
        <v>0.60848253780285944</v>
      </c>
      <c r="F5" s="80">
        <f t="shared" ref="F5:F29" si="1">1-E5</f>
        <v>0.39151746219714056</v>
      </c>
      <c r="G5" s="77"/>
      <c r="H5" s="77"/>
      <c r="I5" s="77"/>
      <c r="J5" s="77"/>
      <c r="K5" s="77"/>
      <c r="L5" s="77"/>
    </row>
    <row r="6" spans="1:12" x14ac:dyDescent="0.2">
      <c r="A6" s="123">
        <v>2466.96</v>
      </c>
      <c r="B6" s="60">
        <v>0.31729334889904987</v>
      </c>
      <c r="C6" s="60">
        <f t="shared" si="0"/>
        <v>0.68270665110095008</v>
      </c>
      <c r="D6" s="55">
        <v>4023</v>
      </c>
      <c r="E6" s="80">
        <v>0.64494647214262213</v>
      </c>
      <c r="F6" s="80">
        <f t="shared" si="1"/>
        <v>0.35505352785737787</v>
      </c>
      <c r="G6" s="77"/>
      <c r="H6" s="77"/>
      <c r="I6" s="77"/>
      <c r="J6" s="77"/>
      <c r="K6" s="77"/>
      <c r="L6" s="77"/>
    </row>
    <row r="7" spans="1:12" x14ac:dyDescent="0.2">
      <c r="A7" s="123">
        <v>2674.1400000000003</v>
      </c>
      <c r="B7" s="60">
        <v>0.31481523031703645</v>
      </c>
      <c r="C7" s="60">
        <f t="shared" si="0"/>
        <v>0.6851847696829636</v>
      </c>
      <c r="D7" s="55">
        <v>6065</v>
      </c>
      <c r="E7" s="80">
        <v>0.60640535560504893</v>
      </c>
      <c r="F7" s="80">
        <f t="shared" si="1"/>
        <v>0.39359464439495107</v>
      </c>
      <c r="G7" s="77"/>
      <c r="H7" s="77"/>
      <c r="I7" s="77"/>
      <c r="J7" s="77"/>
      <c r="K7" s="77"/>
      <c r="L7" s="77"/>
    </row>
    <row r="8" spans="1:12" ht="15" x14ac:dyDescent="0.25">
      <c r="A8" s="123">
        <v>3250.9799999999996</v>
      </c>
      <c r="B8" s="60">
        <v>0.3241022706999121</v>
      </c>
      <c r="C8" s="60">
        <f t="shared" si="0"/>
        <v>0.67589772930008785</v>
      </c>
      <c r="D8" s="88">
        <v>8393</v>
      </c>
      <c r="E8" s="80">
        <v>0.60970083463320368</v>
      </c>
      <c r="F8" s="80">
        <f t="shared" si="1"/>
        <v>0.39029916536679632</v>
      </c>
      <c r="G8" s="77"/>
      <c r="H8" s="77"/>
      <c r="I8" s="77"/>
      <c r="J8" s="77"/>
      <c r="K8" s="77"/>
      <c r="L8" s="77"/>
    </row>
    <row r="9" spans="1:12" x14ac:dyDescent="0.2">
      <c r="A9" s="123">
        <v>2616.9599999999991</v>
      </c>
      <c r="B9" s="60">
        <v>0.34</v>
      </c>
      <c r="C9" s="60">
        <f t="shared" si="0"/>
        <v>0.65999999999999992</v>
      </c>
      <c r="D9" s="55">
        <v>11006</v>
      </c>
      <c r="E9" s="80">
        <v>0.61247416949070066</v>
      </c>
      <c r="F9" s="80">
        <f t="shared" si="1"/>
        <v>0.38752583050929934</v>
      </c>
      <c r="G9" s="77"/>
      <c r="H9" s="77"/>
      <c r="I9" s="77"/>
      <c r="J9" s="77"/>
      <c r="K9" s="77"/>
      <c r="L9" s="77"/>
    </row>
    <row r="10" spans="1:12" x14ac:dyDescent="0.2">
      <c r="A10" s="123">
        <v>4422.9699999999993</v>
      </c>
      <c r="B10" s="60">
        <v>0.35190155031573811</v>
      </c>
      <c r="C10" s="60">
        <f t="shared" si="0"/>
        <v>0.64809844968426189</v>
      </c>
      <c r="D10" s="55">
        <v>13904</v>
      </c>
      <c r="E10" s="80">
        <v>0.61881609224302114</v>
      </c>
      <c r="F10" s="80">
        <f t="shared" si="1"/>
        <v>0.38118390775697886</v>
      </c>
      <c r="G10" s="77"/>
      <c r="H10" s="77"/>
      <c r="I10" s="77"/>
      <c r="J10" s="77"/>
      <c r="K10" s="77"/>
      <c r="L10" s="77"/>
    </row>
    <row r="11" spans="1:12" x14ac:dyDescent="0.2">
      <c r="A11" s="123">
        <v>4570.82</v>
      </c>
      <c r="B11" s="60">
        <v>0.35562546764037967</v>
      </c>
      <c r="C11" s="60">
        <f t="shared" si="0"/>
        <v>0.64437453235962039</v>
      </c>
      <c r="D11" s="55">
        <v>17086</v>
      </c>
      <c r="E11" s="80">
        <v>0.71221844286741032</v>
      </c>
      <c r="F11" s="80">
        <f t="shared" si="1"/>
        <v>0.28778155713258968</v>
      </c>
      <c r="G11" s="77"/>
      <c r="H11" s="77"/>
      <c r="I11" s="77"/>
      <c r="J11" s="77"/>
      <c r="K11" s="77"/>
      <c r="L11" s="77"/>
    </row>
    <row r="12" spans="1:12" x14ac:dyDescent="0.2">
      <c r="A12" s="123">
        <v>7021.27</v>
      </c>
      <c r="B12" s="60">
        <v>0.38493178584501092</v>
      </c>
      <c r="C12" s="60">
        <f t="shared" si="0"/>
        <v>0.61506821415498902</v>
      </c>
      <c r="D12" s="55">
        <v>17086</v>
      </c>
      <c r="E12" s="80">
        <v>0.81308032885046988</v>
      </c>
      <c r="F12" s="80">
        <f t="shared" si="1"/>
        <v>0.18691967114953012</v>
      </c>
      <c r="G12" s="77"/>
      <c r="H12" s="77"/>
      <c r="I12" s="77"/>
      <c r="J12" s="77"/>
      <c r="K12" s="77"/>
      <c r="L12" s="77"/>
    </row>
    <row r="13" spans="1:12" x14ac:dyDescent="0.2">
      <c r="A13" s="123">
        <v>9863.68</v>
      </c>
      <c r="B13" s="60">
        <v>0.41770819815728005</v>
      </c>
      <c r="C13" s="60">
        <f t="shared" si="0"/>
        <v>0.58229180184271989</v>
      </c>
      <c r="D13" s="55">
        <v>20554</v>
      </c>
      <c r="E13" s="80">
        <v>0.71389268081688617</v>
      </c>
      <c r="F13" s="80">
        <f t="shared" si="1"/>
        <v>0.28610731918311383</v>
      </c>
      <c r="G13" s="77"/>
      <c r="H13" s="77"/>
      <c r="I13" s="77"/>
      <c r="J13" s="77"/>
      <c r="K13" s="77"/>
      <c r="L13" s="77"/>
    </row>
    <row r="14" spans="1:12" x14ac:dyDescent="0.2">
      <c r="A14" s="123">
        <v>13416.68</v>
      </c>
      <c r="B14" s="60">
        <v>0.43443609000140121</v>
      </c>
      <c r="C14" s="60">
        <f t="shared" si="0"/>
        <v>0.56556390999859874</v>
      </c>
      <c r="D14" s="55">
        <v>24307</v>
      </c>
      <c r="E14" s="80">
        <v>0.71648352182741726</v>
      </c>
      <c r="F14" s="80">
        <f t="shared" si="1"/>
        <v>0.28351647817258274</v>
      </c>
      <c r="G14" s="77"/>
      <c r="H14" s="77"/>
      <c r="I14" s="77"/>
      <c r="J14" s="77"/>
      <c r="K14" s="77"/>
      <c r="L14" s="77"/>
    </row>
    <row r="15" spans="1:12" x14ac:dyDescent="0.2">
      <c r="A15" s="123">
        <v>16761.400000000001</v>
      </c>
      <c r="B15" s="60">
        <v>0.44037908527927255</v>
      </c>
      <c r="C15" s="60">
        <f t="shared" si="0"/>
        <v>0.55962091472072739</v>
      </c>
      <c r="D15" s="55">
        <v>28345</v>
      </c>
      <c r="E15" s="80">
        <v>0.67808040137426373</v>
      </c>
      <c r="F15" s="80">
        <f t="shared" si="1"/>
        <v>0.32191959862573627</v>
      </c>
      <c r="G15" s="77"/>
      <c r="H15" s="77"/>
      <c r="I15" s="77"/>
      <c r="J15" s="77"/>
      <c r="K15" s="77"/>
      <c r="L15" s="77"/>
    </row>
    <row r="16" spans="1:12" x14ac:dyDescent="0.2">
      <c r="A16" s="123">
        <v>18113.490000000002</v>
      </c>
      <c r="B16" s="60">
        <v>0.42874067890837153</v>
      </c>
      <c r="C16" s="60">
        <f t="shared" si="0"/>
        <v>0.57125932109162847</v>
      </c>
      <c r="D16" s="55">
        <v>32668</v>
      </c>
      <c r="E16" s="80">
        <v>0.66585498183831815</v>
      </c>
      <c r="F16" s="80">
        <f t="shared" si="1"/>
        <v>0.33414501816168185</v>
      </c>
      <c r="G16" s="77"/>
      <c r="H16" s="77"/>
      <c r="I16" s="77"/>
      <c r="J16" s="77"/>
      <c r="K16" s="77"/>
      <c r="L16" s="77"/>
    </row>
    <row r="17" spans="1:12" x14ac:dyDescent="0.2">
      <c r="A17" s="123">
        <v>19748.93</v>
      </c>
      <c r="B17" s="60">
        <v>0.41424016389748713</v>
      </c>
      <c r="C17" s="60">
        <f t="shared" si="0"/>
        <v>0.58575983610251292</v>
      </c>
      <c r="D17" s="55">
        <v>37276</v>
      </c>
      <c r="E17" s="80">
        <v>0.66311421663037096</v>
      </c>
      <c r="F17" s="80">
        <f t="shared" si="1"/>
        <v>0.33688578336962904</v>
      </c>
      <c r="G17" s="77"/>
      <c r="H17" s="77"/>
      <c r="I17" s="77"/>
      <c r="J17" s="77"/>
      <c r="K17" s="77"/>
      <c r="L17" s="77"/>
    </row>
    <row r="18" spans="1:12" x14ac:dyDescent="0.2">
      <c r="A18" s="123">
        <v>21384.369999999995</v>
      </c>
      <c r="B18" s="60">
        <v>0.40195759800265279</v>
      </c>
      <c r="C18" s="60">
        <f t="shared" si="0"/>
        <v>0.59804240199734715</v>
      </c>
      <c r="D18" s="55">
        <v>42169</v>
      </c>
      <c r="E18" s="80">
        <v>0.65967589436553009</v>
      </c>
      <c r="F18" s="80">
        <f t="shared" si="1"/>
        <v>0.34032410563446991</v>
      </c>
      <c r="G18" s="83"/>
      <c r="H18" s="83"/>
      <c r="I18" s="83"/>
      <c r="J18" s="83"/>
      <c r="K18" s="83"/>
      <c r="L18" s="83"/>
    </row>
    <row r="19" spans="1:12" x14ac:dyDescent="0.2">
      <c r="A19" s="123">
        <v>23019.809999999998</v>
      </c>
      <c r="B19" s="60">
        <v>0.39142025933315627</v>
      </c>
      <c r="C19" s="60">
        <f t="shared" si="0"/>
        <v>0.60857974066684373</v>
      </c>
      <c r="D19" s="55">
        <v>47347</v>
      </c>
      <c r="E19" s="80">
        <v>0.65029287055829033</v>
      </c>
      <c r="F19" s="80">
        <f t="shared" si="1"/>
        <v>0.34970712944170967</v>
      </c>
      <c r="G19" s="83"/>
      <c r="H19" s="83"/>
      <c r="I19" s="83"/>
      <c r="J19" s="83"/>
    </row>
    <row r="20" spans="1:12" x14ac:dyDescent="0.2">
      <c r="A20" s="99">
        <v>50000</v>
      </c>
      <c r="B20" s="89">
        <v>0.39142025933315627</v>
      </c>
      <c r="C20" s="89">
        <v>0.60857974066684373</v>
      </c>
      <c r="D20" s="55">
        <v>52810</v>
      </c>
      <c r="E20" s="80">
        <v>0.65397272227296743</v>
      </c>
      <c r="F20" s="80">
        <f t="shared" si="1"/>
        <v>0.34602727772703257</v>
      </c>
      <c r="G20" s="77"/>
      <c r="H20" s="77"/>
      <c r="I20" s="77"/>
      <c r="J20" s="77"/>
    </row>
    <row r="21" spans="1:12" x14ac:dyDescent="0.2">
      <c r="A21" s="55"/>
      <c r="B21" s="60"/>
      <c r="C21" s="60"/>
      <c r="D21" s="55">
        <v>54022</v>
      </c>
      <c r="E21" s="80">
        <v>0.68466997899992099</v>
      </c>
      <c r="F21" s="80">
        <f t="shared" si="1"/>
        <v>0.31533002100007901</v>
      </c>
      <c r="G21" s="77"/>
      <c r="H21" s="77"/>
      <c r="I21" s="77"/>
      <c r="J21" s="77"/>
    </row>
    <row r="22" spans="1:12" x14ac:dyDescent="0.2">
      <c r="A22" s="55"/>
      <c r="B22" s="60"/>
      <c r="C22" s="1"/>
      <c r="D22" s="55">
        <v>58558</v>
      </c>
      <c r="E22" s="80">
        <v>0.69094618759551196</v>
      </c>
      <c r="F22" s="80">
        <f t="shared" si="1"/>
        <v>0.30905381240448804</v>
      </c>
      <c r="G22" s="77"/>
      <c r="H22" s="77"/>
      <c r="I22" s="77"/>
      <c r="J22" s="77"/>
    </row>
    <row r="23" spans="1:12" x14ac:dyDescent="0.2">
      <c r="A23" s="55"/>
      <c r="B23" s="60"/>
      <c r="C23" s="1"/>
      <c r="D23" s="55">
        <v>64592</v>
      </c>
      <c r="E23" s="80">
        <v>0.79404445643309984</v>
      </c>
      <c r="F23" s="80">
        <f t="shared" si="1"/>
        <v>0.20595554356690016</v>
      </c>
      <c r="G23" s="77"/>
      <c r="H23" s="77"/>
      <c r="I23" s="77"/>
      <c r="J23" s="77"/>
    </row>
    <row r="24" spans="1:12" x14ac:dyDescent="0.2">
      <c r="A24" s="55"/>
      <c r="B24" s="60"/>
      <c r="C24" s="1"/>
      <c r="D24" s="55">
        <v>70910</v>
      </c>
      <c r="E24" s="80">
        <v>0.78462378656962295</v>
      </c>
      <c r="F24" s="80">
        <f t="shared" si="1"/>
        <v>0.21537621343037705</v>
      </c>
      <c r="G24" s="77"/>
      <c r="H24" s="77"/>
      <c r="I24" s="77"/>
      <c r="J24" s="77"/>
    </row>
    <row r="25" spans="1:12" x14ac:dyDescent="0.2">
      <c r="A25" s="55"/>
      <c r="B25" s="60"/>
      <c r="C25" s="1"/>
      <c r="D25" s="55">
        <v>74000</v>
      </c>
      <c r="E25" s="80">
        <v>0.77971204998873145</v>
      </c>
      <c r="F25" s="80">
        <f t="shared" si="1"/>
        <v>0.22028795001126855</v>
      </c>
      <c r="G25" s="77"/>
      <c r="H25" s="77"/>
      <c r="I25" s="77"/>
      <c r="J25" s="77"/>
    </row>
    <row r="26" spans="1:12" x14ac:dyDescent="0.2">
      <c r="A26" s="55"/>
      <c r="B26" s="60"/>
      <c r="C26" s="1"/>
      <c r="D26" s="55">
        <v>77513</v>
      </c>
      <c r="E26" s="80">
        <v>0.78174306942569405</v>
      </c>
      <c r="F26" s="80">
        <f t="shared" si="1"/>
        <v>0.21825693057430595</v>
      </c>
      <c r="G26" s="77"/>
      <c r="H26" s="77"/>
      <c r="I26" s="77"/>
      <c r="J26" s="77"/>
    </row>
    <row r="27" spans="1:12" x14ac:dyDescent="0.2">
      <c r="D27" s="55">
        <v>84401</v>
      </c>
      <c r="E27" s="80">
        <v>0.77809899133196192</v>
      </c>
      <c r="F27" s="80">
        <f t="shared" si="1"/>
        <v>0.22190100866803808</v>
      </c>
      <c r="G27" s="77"/>
      <c r="H27" s="77"/>
      <c r="I27" s="77"/>
      <c r="J27" s="77"/>
    </row>
    <row r="28" spans="1:12" x14ac:dyDescent="0.2">
      <c r="D28" s="55">
        <v>91575</v>
      </c>
      <c r="E28" s="80">
        <v>0.77034935102941948</v>
      </c>
      <c r="F28" s="80">
        <f t="shared" si="1"/>
        <v>0.22965064897058052</v>
      </c>
      <c r="G28" s="77"/>
      <c r="H28" s="77"/>
      <c r="I28" s="77"/>
      <c r="J28" s="77"/>
    </row>
    <row r="29" spans="1:12" x14ac:dyDescent="0.2">
      <c r="D29" s="55">
        <v>99033</v>
      </c>
      <c r="E29" s="80">
        <v>0.73626793254987688</v>
      </c>
      <c r="F29" s="80">
        <f t="shared" si="1"/>
        <v>0.26373206745012312</v>
      </c>
      <c r="G29" s="77"/>
      <c r="H29" s="77"/>
      <c r="I29" s="77"/>
      <c r="J29" s="77"/>
    </row>
    <row r="30" spans="1:12" x14ac:dyDescent="0.2">
      <c r="F30" s="77"/>
      <c r="G30" s="77"/>
      <c r="H30" s="77"/>
      <c r="I30" s="77"/>
      <c r="J30" s="77"/>
    </row>
    <row r="31" spans="1:12" x14ac:dyDescent="0.2">
      <c r="E31" s="77"/>
      <c r="F31" s="77"/>
      <c r="G31" s="77"/>
      <c r="H31" s="77"/>
      <c r="I31" s="77"/>
      <c r="J31" s="77"/>
    </row>
  </sheetData>
  <mergeCells count="2">
    <mergeCell ref="B1:C1"/>
    <mergeCell ref="E1:F1"/>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00" bestFit="1" customWidth="1"/>
    <col min="2" max="2" width="11.875" bestFit="1" customWidth="1"/>
    <col min="3" max="3" width="22" bestFit="1" customWidth="1"/>
    <col min="4" max="4" width="17.5" bestFit="1" customWidth="1"/>
  </cols>
  <sheetData>
    <row r="1" spans="1:14" x14ac:dyDescent="0.2">
      <c r="A1" s="101" t="s">
        <v>46</v>
      </c>
      <c r="C1" s="100"/>
      <c r="D1" s="100"/>
    </row>
    <row r="2" spans="1:14" x14ac:dyDescent="0.2">
      <c r="A2" s="105" t="s">
        <v>75</v>
      </c>
      <c r="B2" s="102" t="s">
        <v>48</v>
      </c>
      <c r="C2" s="103" t="s">
        <v>147</v>
      </c>
      <c r="D2" s="109" t="s">
        <v>89</v>
      </c>
      <c r="M2" s="94"/>
    </row>
    <row r="3" spans="1:14" x14ac:dyDescent="0.2">
      <c r="A3" s="101" t="s">
        <v>71</v>
      </c>
      <c r="B3" s="108" t="s">
        <v>108</v>
      </c>
      <c r="C3" s="108" t="s">
        <v>109</v>
      </c>
      <c r="D3" s="108" t="s">
        <v>109</v>
      </c>
      <c r="E3" s="106"/>
      <c r="F3" s="106"/>
      <c r="G3" s="106"/>
      <c r="H3" s="106"/>
      <c r="I3" s="106"/>
      <c r="J3" s="106"/>
      <c r="K3" s="106"/>
      <c r="L3" s="106"/>
      <c r="M3" s="106"/>
    </row>
    <row r="4" spans="1:14" x14ac:dyDescent="0.2">
      <c r="A4" s="116">
        <v>800</v>
      </c>
      <c r="B4" s="115">
        <v>23.8409748077</v>
      </c>
      <c r="C4" s="115">
        <v>0.75088652482269513</v>
      </c>
      <c r="D4" s="110">
        <v>0.24911347517730487</v>
      </c>
      <c r="E4" s="112"/>
      <c r="F4" s="113"/>
      <c r="G4" s="110"/>
      <c r="H4" s="110"/>
      <c r="I4" s="110"/>
      <c r="J4" s="110"/>
      <c r="K4" s="110"/>
      <c r="L4" s="110"/>
      <c r="N4" s="89"/>
    </row>
    <row r="5" spans="1:14" x14ac:dyDescent="0.2">
      <c r="A5" s="116">
        <v>800</v>
      </c>
      <c r="B5" s="115">
        <v>26.101725101500001</v>
      </c>
      <c r="C5" s="115">
        <v>0.75099601593625498</v>
      </c>
      <c r="D5" s="110">
        <v>0.24900398406374502</v>
      </c>
      <c r="E5" s="112"/>
      <c r="F5" s="113"/>
      <c r="G5" s="110"/>
      <c r="H5" s="110"/>
      <c r="I5" s="110"/>
      <c r="J5" s="110"/>
      <c r="K5" s="110"/>
      <c r="L5" s="110"/>
      <c r="M5" s="104"/>
      <c r="N5" s="89"/>
    </row>
    <row r="6" spans="1:14" x14ac:dyDescent="0.2">
      <c r="A6" s="116">
        <v>800</v>
      </c>
      <c r="B6" s="115">
        <v>29.0925245285</v>
      </c>
      <c r="C6" s="115">
        <v>0.74832214765100669</v>
      </c>
      <c r="D6" s="110">
        <v>0.25167785234899331</v>
      </c>
      <c r="E6" s="112"/>
      <c r="F6" s="113"/>
      <c r="G6" s="110"/>
      <c r="H6" s="110"/>
      <c r="I6" s="110"/>
      <c r="J6" s="110"/>
      <c r="K6" s="110"/>
      <c r="L6" s="110"/>
      <c r="M6" s="104"/>
      <c r="N6" s="89"/>
    </row>
    <row r="7" spans="1:14" x14ac:dyDescent="0.2">
      <c r="A7" s="116">
        <v>800</v>
      </c>
      <c r="B7" s="115">
        <v>31.684650421099999</v>
      </c>
      <c r="C7" s="115">
        <v>0.47247497725204729</v>
      </c>
      <c r="D7" s="110">
        <v>0.52752502274795265</v>
      </c>
      <c r="E7" s="112"/>
      <c r="F7" s="113"/>
      <c r="G7" s="110"/>
      <c r="H7" s="110"/>
      <c r="I7" s="110"/>
      <c r="J7" s="110"/>
      <c r="K7" s="110"/>
      <c r="L7" s="110"/>
      <c r="M7" s="104"/>
      <c r="N7" s="89"/>
    </row>
    <row r="8" spans="1:14" x14ac:dyDescent="0.2">
      <c r="A8" s="116">
        <v>800</v>
      </c>
      <c r="B8" s="115">
        <v>32.276550293</v>
      </c>
      <c r="C8" s="115">
        <v>1.0357218347072501E-2</v>
      </c>
      <c r="D8" s="110">
        <v>0.98964278165292752</v>
      </c>
      <c r="E8" s="112"/>
      <c r="F8" s="113"/>
      <c r="G8" s="110"/>
      <c r="H8" s="110"/>
      <c r="I8" s="110"/>
      <c r="J8" s="110"/>
      <c r="K8" s="110"/>
      <c r="L8" s="110"/>
      <c r="M8" s="104"/>
      <c r="N8" s="89"/>
    </row>
    <row r="9" spans="1:14" x14ac:dyDescent="0.2">
      <c r="A9" s="116">
        <v>800</v>
      </c>
      <c r="B9" s="115">
        <v>32.276550293</v>
      </c>
      <c r="C9" s="115">
        <v>1.0357218347072501E-2</v>
      </c>
      <c r="D9" s="110">
        <v>0.98964278165292752</v>
      </c>
      <c r="E9" s="112"/>
      <c r="F9" s="113"/>
      <c r="G9" s="110"/>
      <c r="H9" s="110"/>
      <c r="I9" s="110"/>
      <c r="J9" s="110"/>
      <c r="K9" s="110"/>
      <c r="L9" s="110"/>
      <c r="M9" s="104"/>
      <c r="N9" s="89"/>
    </row>
    <row r="10" spans="1:14" x14ac:dyDescent="0.2">
      <c r="A10" s="116">
        <v>800</v>
      </c>
      <c r="B10" s="115">
        <v>32.276550293</v>
      </c>
      <c r="C10" s="115">
        <v>1.0357218347072501E-2</v>
      </c>
      <c r="D10" s="110">
        <v>0.98964278165292752</v>
      </c>
      <c r="E10" s="112"/>
      <c r="F10" s="113"/>
      <c r="G10" s="110"/>
      <c r="H10" s="110"/>
      <c r="I10" s="110"/>
      <c r="J10" s="110"/>
      <c r="K10" s="110"/>
      <c r="L10" s="110"/>
      <c r="M10" s="110"/>
      <c r="N10" s="110"/>
    </row>
    <row r="11" spans="1:14" x14ac:dyDescent="0.2">
      <c r="A11" s="116">
        <v>1000</v>
      </c>
      <c r="B11" s="115">
        <v>24.124525070200001</v>
      </c>
      <c r="C11" s="115">
        <v>0.780991006877094</v>
      </c>
      <c r="D11" s="110">
        <v>0.219008993122906</v>
      </c>
      <c r="F11" s="113"/>
    </row>
    <row r="12" spans="1:14" x14ac:dyDescent="0.2">
      <c r="A12" s="116">
        <v>1000</v>
      </c>
      <c r="B12" s="115">
        <v>26.4402999878</v>
      </c>
      <c r="C12" s="115">
        <v>0.78110680296087409</v>
      </c>
      <c r="D12" s="110">
        <v>0.21889319703912591</v>
      </c>
    </row>
    <row r="13" spans="1:14" x14ac:dyDescent="0.2">
      <c r="A13" s="116">
        <v>1000</v>
      </c>
      <c r="B13" s="115">
        <v>29.434775352500001</v>
      </c>
      <c r="C13" s="115">
        <v>0.7795918367346939</v>
      </c>
      <c r="D13" s="110">
        <v>0.2204081632653061</v>
      </c>
    </row>
    <row r="14" spans="1:14" x14ac:dyDescent="0.2">
      <c r="A14" s="116">
        <v>1000</v>
      </c>
      <c r="B14" s="115">
        <v>31.857200622600001</v>
      </c>
      <c r="C14" s="115">
        <v>0.44645739910313903</v>
      </c>
      <c r="D14" s="110">
        <v>0.55354260089686091</v>
      </c>
    </row>
    <row r="15" spans="1:14" x14ac:dyDescent="0.2">
      <c r="A15" s="116">
        <v>1000</v>
      </c>
      <c r="B15" s="115">
        <v>32.452598571800003</v>
      </c>
      <c r="C15" s="115">
        <v>3.0901287553648068E-2</v>
      </c>
      <c r="D15" s="110">
        <v>0.96909871244635193</v>
      </c>
    </row>
    <row r="16" spans="1:14" x14ac:dyDescent="0.2">
      <c r="A16" s="116">
        <v>1000</v>
      </c>
      <c r="B16" s="115">
        <v>32.452598571800003</v>
      </c>
      <c r="C16" s="115">
        <v>3.0901287553648068E-2</v>
      </c>
      <c r="D16" s="110">
        <v>0.96909871244635193</v>
      </c>
    </row>
    <row r="17" spans="1:4" x14ac:dyDescent="0.2">
      <c r="A17" s="116">
        <v>1000</v>
      </c>
      <c r="B17" s="115">
        <v>32.452598571800003</v>
      </c>
      <c r="C17" s="115">
        <v>3.0901287553648068E-2</v>
      </c>
      <c r="D17" s="110">
        <v>0.96909871244635193</v>
      </c>
    </row>
    <row r="18" spans="1:4" x14ac:dyDescent="0.2">
      <c r="A18" s="116">
        <v>3000</v>
      </c>
      <c r="B18" s="115">
        <v>25.9294252396</v>
      </c>
      <c r="C18" s="115">
        <v>0.83940265622131105</v>
      </c>
      <c r="D18" s="110">
        <v>0.16059734377868895</v>
      </c>
    </row>
    <row r="19" spans="1:4" x14ac:dyDescent="0.2">
      <c r="A19" s="116">
        <v>3000</v>
      </c>
      <c r="B19" s="115">
        <v>28.944674491899999</v>
      </c>
      <c r="C19" s="115">
        <v>0.83885385416028901</v>
      </c>
      <c r="D19" s="110">
        <v>0.16114614583971099</v>
      </c>
    </row>
    <row r="20" spans="1:4" x14ac:dyDescent="0.2">
      <c r="A20" s="116">
        <v>3000</v>
      </c>
      <c r="B20" s="115">
        <v>31.5177750587</v>
      </c>
      <c r="C20" s="115">
        <v>0.73272867618680049</v>
      </c>
      <c r="D20" s="110">
        <v>0.26727132381319951</v>
      </c>
    </row>
    <row r="21" spans="1:4" x14ac:dyDescent="0.2">
      <c r="A21" s="116">
        <v>3000</v>
      </c>
      <c r="B21" s="115">
        <v>33.117399215699997</v>
      </c>
      <c r="C21" s="115">
        <v>0.41188738269030239</v>
      </c>
      <c r="D21" s="110">
        <v>0.58811261730969755</v>
      </c>
    </row>
    <row r="22" spans="1:4" x14ac:dyDescent="0.2">
      <c r="A22" s="116">
        <v>3000</v>
      </c>
      <c r="B22" s="115">
        <v>33.8730010986</v>
      </c>
      <c r="C22" s="115">
        <v>0.23213863259995268</v>
      </c>
      <c r="D22" s="110">
        <v>0.76786136740004729</v>
      </c>
    </row>
    <row r="23" spans="1:4" x14ac:dyDescent="0.2">
      <c r="A23" s="116">
        <v>3000</v>
      </c>
      <c r="B23" s="115">
        <v>33.8746986389</v>
      </c>
      <c r="C23" s="115">
        <v>0.23255951326126761</v>
      </c>
      <c r="D23" s="110">
        <v>0.76744048673873233</v>
      </c>
    </row>
    <row r="24" spans="1:4" x14ac:dyDescent="0.2">
      <c r="A24" s="116">
        <v>3000</v>
      </c>
      <c r="B24" s="115">
        <v>33.8746986389</v>
      </c>
      <c r="C24" s="115">
        <v>0.23255951326126761</v>
      </c>
      <c r="D24" s="110">
        <v>0.76744048673873233</v>
      </c>
    </row>
    <row r="25" spans="1:4" x14ac:dyDescent="0.2">
      <c r="A25" s="116">
        <v>5000</v>
      </c>
      <c r="B25" s="115">
        <v>27.139300346399999</v>
      </c>
      <c r="C25" s="115">
        <v>0.82754144568482735</v>
      </c>
      <c r="D25" s="110">
        <v>0.17245855431517265</v>
      </c>
    </row>
    <row r="26" spans="1:4" x14ac:dyDescent="0.2">
      <c r="A26" s="116">
        <v>5000</v>
      </c>
      <c r="B26" s="115">
        <v>30.339449882499999</v>
      </c>
      <c r="C26" s="115">
        <v>0.78227718078381803</v>
      </c>
      <c r="D26" s="110">
        <v>0.21772281921618197</v>
      </c>
    </row>
    <row r="27" spans="1:4" x14ac:dyDescent="0.2">
      <c r="A27" s="116">
        <v>5000</v>
      </c>
      <c r="B27" s="115">
        <v>32.617923736599998</v>
      </c>
      <c r="C27" s="115">
        <v>0.6416366561949276</v>
      </c>
      <c r="D27" s="110">
        <v>0.3583633438050724</v>
      </c>
    </row>
    <row r="28" spans="1:4" x14ac:dyDescent="0.2">
      <c r="A28" s="116">
        <v>5000</v>
      </c>
      <c r="B28" s="115">
        <v>34.120400428799996</v>
      </c>
      <c r="C28" s="115">
        <v>0.4457670486149739</v>
      </c>
      <c r="D28" s="110">
        <v>0.55423295138502615</v>
      </c>
    </row>
    <row r="29" spans="1:4" x14ac:dyDescent="0.2">
      <c r="A29" s="116">
        <v>5000</v>
      </c>
      <c r="B29" s="115">
        <v>34.954299926799997</v>
      </c>
      <c r="C29" s="115">
        <v>0.34631897522522526</v>
      </c>
      <c r="D29" s="110">
        <v>0.65368102477477474</v>
      </c>
    </row>
    <row r="30" spans="1:4" x14ac:dyDescent="0.2">
      <c r="A30" s="116">
        <v>5000</v>
      </c>
      <c r="B30" s="115">
        <v>34.9561500549</v>
      </c>
      <c r="C30" s="115">
        <v>0.32701387637412149</v>
      </c>
      <c r="D30" s="110">
        <v>0.67298612362587851</v>
      </c>
    </row>
    <row r="31" spans="1:4" x14ac:dyDescent="0.2">
      <c r="A31" s="116">
        <v>5000</v>
      </c>
      <c r="B31" s="115">
        <v>34.9561500549</v>
      </c>
      <c r="C31" s="115">
        <v>0.32701387637412149</v>
      </c>
      <c r="D31" s="110">
        <v>0.67298612362587851</v>
      </c>
    </row>
    <row r="32" spans="1:4" x14ac:dyDescent="0.2">
      <c r="A32" s="116">
        <v>7000</v>
      </c>
      <c r="B32" s="115">
        <v>28.256350040400001</v>
      </c>
      <c r="C32" s="115">
        <v>0.80536665085138903</v>
      </c>
      <c r="D32" s="110">
        <v>0.19463334914861097</v>
      </c>
    </row>
    <row r="33" spans="1:4" x14ac:dyDescent="0.2">
      <c r="A33" s="116">
        <v>7000</v>
      </c>
      <c r="B33" s="115">
        <v>31.545974731400001</v>
      </c>
      <c r="C33" s="115">
        <v>0.74850348280365686</v>
      </c>
      <c r="D33" s="110">
        <v>0.25149651719634314</v>
      </c>
    </row>
    <row r="34" spans="1:4" x14ac:dyDescent="0.2">
      <c r="A34" s="116">
        <v>7000</v>
      </c>
      <c r="B34" s="115">
        <v>33.493625640899999</v>
      </c>
      <c r="C34" s="115">
        <v>0.631371609571721</v>
      </c>
      <c r="D34" s="110">
        <v>0.36862839042827866</v>
      </c>
    </row>
    <row r="35" spans="1:4" x14ac:dyDescent="0.2">
      <c r="A35" s="116">
        <v>7000</v>
      </c>
      <c r="B35" s="115">
        <v>35.002824783299999</v>
      </c>
      <c r="C35" s="115">
        <v>0.50028041195064754</v>
      </c>
      <c r="D35" s="110">
        <v>0.49971958804935246</v>
      </c>
    </row>
    <row r="36" spans="1:4" x14ac:dyDescent="0.2">
      <c r="A36" s="116">
        <v>7000</v>
      </c>
      <c r="B36" s="115">
        <v>35.482799530000001</v>
      </c>
      <c r="C36" s="115">
        <v>0.44617363344051442</v>
      </c>
      <c r="D36" s="110">
        <v>0.55382636655948558</v>
      </c>
    </row>
    <row r="37" spans="1:4" x14ac:dyDescent="0.2">
      <c r="A37" s="116">
        <v>7000</v>
      </c>
      <c r="B37" s="115">
        <v>35.840450286900001</v>
      </c>
      <c r="C37" s="115">
        <v>0.39808764538184022</v>
      </c>
      <c r="D37" s="110">
        <v>0.60191235461815973</v>
      </c>
    </row>
    <row r="38" spans="1:4" x14ac:dyDescent="0.2">
      <c r="A38" s="116">
        <v>7000</v>
      </c>
      <c r="B38" s="115">
        <v>35.840450286900001</v>
      </c>
      <c r="C38" s="115">
        <v>0.39808764538184022</v>
      </c>
      <c r="D38" s="110">
        <v>0.60191235461815973</v>
      </c>
    </row>
    <row r="39" spans="1:4" x14ac:dyDescent="0.2">
      <c r="A39" s="114">
        <v>9000</v>
      </c>
      <c r="B39" s="115">
        <v>29.135050296799999</v>
      </c>
      <c r="C39" s="115">
        <v>0.78480713441495653</v>
      </c>
      <c r="D39" s="110">
        <v>0.21519286558504347</v>
      </c>
    </row>
    <row r="40" spans="1:4" x14ac:dyDescent="0.2">
      <c r="A40" s="114">
        <v>9000</v>
      </c>
      <c r="B40" s="115">
        <v>32.480024337800003</v>
      </c>
      <c r="C40" s="115">
        <v>0.72112123216076118</v>
      </c>
      <c r="D40" s="110">
        <v>0.27887876783923882</v>
      </c>
    </row>
    <row r="41" spans="1:4" x14ac:dyDescent="0.2">
      <c r="A41" s="114">
        <v>9000</v>
      </c>
      <c r="B41" s="115">
        <v>34.200449943499997</v>
      </c>
      <c r="C41" s="115">
        <v>0.63287540466506187</v>
      </c>
      <c r="D41" s="110">
        <v>0.36712459533493813</v>
      </c>
    </row>
    <row r="42" spans="1:4" x14ac:dyDescent="0.2">
      <c r="A42" s="114">
        <v>9000</v>
      </c>
      <c r="B42" s="115">
        <v>35.313698768599998</v>
      </c>
      <c r="C42" s="115">
        <v>0.55488326610438821</v>
      </c>
      <c r="D42" s="110">
        <v>0.44511673389561179</v>
      </c>
    </row>
    <row r="43" spans="1:4" x14ac:dyDescent="0.2">
      <c r="A43" s="114">
        <v>9000</v>
      </c>
      <c r="B43" s="115">
        <v>36.0959749222</v>
      </c>
      <c r="C43" s="115">
        <v>0.47749164145836653</v>
      </c>
      <c r="D43" s="110">
        <v>0.52250835854163347</v>
      </c>
    </row>
    <row r="44" spans="1:4" x14ac:dyDescent="0.2">
      <c r="A44" s="114">
        <v>9000</v>
      </c>
      <c r="B44" s="115">
        <v>36.663924217199998</v>
      </c>
      <c r="C44" s="115">
        <v>0.44277721261444558</v>
      </c>
      <c r="D44" s="110">
        <v>0.55722278738555442</v>
      </c>
    </row>
    <row r="45" spans="1:4" x14ac:dyDescent="0.2">
      <c r="A45" s="114">
        <v>9000</v>
      </c>
      <c r="B45" s="115">
        <v>36.663924217199998</v>
      </c>
      <c r="C45" s="115">
        <v>0.44277721261444558</v>
      </c>
      <c r="D45" s="110">
        <v>0.55722278738555442</v>
      </c>
    </row>
    <row r="46" spans="1:4" x14ac:dyDescent="0.2">
      <c r="A46" s="114">
        <v>11000</v>
      </c>
      <c r="B46" s="115">
        <v>30.054175376900002</v>
      </c>
      <c r="C46" s="115">
        <v>0.77572742925717852</v>
      </c>
      <c r="D46" s="110">
        <v>0.22427257074282148</v>
      </c>
    </row>
    <row r="47" spans="1:4" x14ac:dyDescent="0.2">
      <c r="A47" s="114">
        <v>11000</v>
      </c>
      <c r="B47" s="115">
        <v>33.236149787899997</v>
      </c>
      <c r="C47" s="115">
        <v>0.70620030143963408</v>
      </c>
      <c r="D47" s="110">
        <v>0.29379969856036592</v>
      </c>
    </row>
    <row r="48" spans="1:4" x14ac:dyDescent="0.2">
      <c r="A48" s="114">
        <v>11000</v>
      </c>
      <c r="B48" s="115">
        <v>34.887099266100002</v>
      </c>
      <c r="C48" s="115">
        <v>0.63909596896609888</v>
      </c>
      <c r="D48" s="110">
        <v>0.36090403103390112</v>
      </c>
    </row>
    <row r="49" spans="1:4" x14ac:dyDescent="0.2">
      <c r="A49" s="114">
        <v>11000</v>
      </c>
      <c r="B49" s="115">
        <v>35.889800071700002</v>
      </c>
      <c r="C49" s="115">
        <v>0.57337409672040029</v>
      </c>
      <c r="D49" s="110">
        <v>0.42662590327959971</v>
      </c>
    </row>
    <row r="50" spans="1:4" x14ac:dyDescent="0.2">
      <c r="A50" s="114">
        <v>11000</v>
      </c>
      <c r="B50" s="115">
        <v>36.714449882499999</v>
      </c>
      <c r="C50" s="115">
        <v>0.52199207262498404</v>
      </c>
      <c r="D50" s="110">
        <v>0.47800792737501596</v>
      </c>
    </row>
    <row r="51" spans="1:4" x14ac:dyDescent="0.2">
      <c r="A51" s="114">
        <v>11000</v>
      </c>
      <c r="B51" s="115">
        <v>37.263300895699999</v>
      </c>
      <c r="C51" s="115">
        <v>0.44122593320235753</v>
      </c>
      <c r="D51" s="110">
        <v>0.55877406679764241</v>
      </c>
    </row>
    <row r="52" spans="1:4" x14ac:dyDescent="0.2">
      <c r="A52" s="114">
        <v>11000</v>
      </c>
      <c r="B52" s="115">
        <v>37.263450622599997</v>
      </c>
      <c r="C52" s="115">
        <v>0.4408707003664617</v>
      </c>
      <c r="D52" s="110">
        <v>0.5591292996335383</v>
      </c>
    </row>
    <row r="53" spans="1:4" x14ac:dyDescent="0.2">
      <c r="A53" s="114">
        <v>13000</v>
      </c>
      <c r="B53" s="115">
        <v>30.9517998695</v>
      </c>
      <c r="C53" s="115">
        <v>0.76612512657949194</v>
      </c>
      <c r="D53" s="110">
        <v>0.23387487342050806</v>
      </c>
    </row>
    <row r="54" spans="1:4" x14ac:dyDescent="0.2">
      <c r="A54" s="114">
        <v>13000</v>
      </c>
      <c r="B54" s="115">
        <v>33.930925369299999</v>
      </c>
      <c r="C54" s="115">
        <v>0.70808300682049041</v>
      </c>
      <c r="D54" s="110">
        <v>0.29191699317950959</v>
      </c>
    </row>
    <row r="55" spans="1:4" x14ac:dyDescent="0.2">
      <c r="A55" s="114">
        <v>13000</v>
      </c>
      <c r="B55" s="115">
        <v>35.452175140400001</v>
      </c>
      <c r="C55" s="115">
        <v>0.64231988998344136</v>
      </c>
      <c r="D55" s="110">
        <v>0.35768011001655864</v>
      </c>
    </row>
    <row r="56" spans="1:4" x14ac:dyDescent="0.2">
      <c r="A56" s="114">
        <v>13000</v>
      </c>
      <c r="B56" s="115">
        <v>36.466349601700003</v>
      </c>
      <c r="C56" s="115">
        <v>0.5970169565335729</v>
      </c>
      <c r="D56" s="110">
        <v>0.4029830434664271</v>
      </c>
    </row>
    <row r="57" spans="1:4" x14ac:dyDescent="0.2">
      <c r="A57" s="114">
        <v>13000</v>
      </c>
      <c r="B57" s="115">
        <v>37.184075355499999</v>
      </c>
      <c r="C57" s="115">
        <v>0.52554913294797689</v>
      </c>
      <c r="D57" s="110">
        <v>0.47445086705202311</v>
      </c>
    </row>
    <row r="58" spans="1:4" x14ac:dyDescent="0.2">
      <c r="A58" s="114">
        <v>13000</v>
      </c>
      <c r="B58" s="115">
        <v>37.842249870300002</v>
      </c>
      <c r="C58" s="115">
        <v>0.45785595751742453</v>
      </c>
      <c r="D58" s="110">
        <v>0.54214404248257542</v>
      </c>
    </row>
    <row r="59" spans="1:4" x14ac:dyDescent="0.2">
      <c r="A59" s="114">
        <v>13000</v>
      </c>
      <c r="B59" s="115">
        <v>37.843200683600003</v>
      </c>
      <c r="C59" s="115">
        <v>0.45426381433111657</v>
      </c>
      <c r="D59" s="110">
        <v>0.54573618566888338</v>
      </c>
    </row>
    <row r="60" spans="1:4" x14ac:dyDescent="0.2">
      <c r="A60" s="114">
        <v>15000</v>
      </c>
      <c r="B60" s="115">
        <v>31.8289999962</v>
      </c>
      <c r="C60" s="115">
        <v>0.76027101235572281</v>
      </c>
      <c r="D60" s="110">
        <v>0.23972898764427719</v>
      </c>
    </row>
    <row r="61" spans="1:4" x14ac:dyDescent="0.2">
      <c r="A61" s="114">
        <v>15000</v>
      </c>
      <c r="B61" s="115">
        <v>34.516600608799997</v>
      </c>
      <c r="C61" s="115">
        <v>0.70077043532727834</v>
      </c>
      <c r="D61" s="110">
        <v>0.29922956467272166</v>
      </c>
    </row>
    <row r="62" spans="1:4" x14ac:dyDescent="0.2">
      <c r="A62" s="114">
        <v>15000</v>
      </c>
      <c r="B62" s="115">
        <v>36.020298957800001</v>
      </c>
      <c r="C62" s="115">
        <v>0.65501816829961501</v>
      </c>
      <c r="D62" s="110">
        <v>0.34498183170038499</v>
      </c>
    </row>
    <row r="63" spans="1:4" x14ac:dyDescent="0.2">
      <c r="A63" s="114">
        <v>15000</v>
      </c>
      <c r="B63" s="115">
        <v>36.916024208099998</v>
      </c>
      <c r="C63" s="115">
        <v>0.58993456276026179</v>
      </c>
      <c r="D63" s="110">
        <v>0.41006543723973821</v>
      </c>
    </row>
    <row r="64" spans="1:4" x14ac:dyDescent="0.2">
      <c r="A64" s="114">
        <v>15000</v>
      </c>
      <c r="B64" s="115">
        <v>37.631449699400001</v>
      </c>
      <c r="C64" s="115">
        <v>0.52694561841828746</v>
      </c>
      <c r="D64" s="110">
        <v>0.47305438158171254</v>
      </c>
    </row>
    <row r="65" spans="1:4" x14ac:dyDescent="0.2">
      <c r="A65" s="114">
        <v>15000</v>
      </c>
      <c r="B65" s="115">
        <v>38.366874694800003</v>
      </c>
      <c r="C65" s="115">
        <v>0.45936464626778412</v>
      </c>
      <c r="D65" s="110">
        <v>0.54063535373221594</v>
      </c>
    </row>
    <row r="66" spans="1:4" x14ac:dyDescent="0.2">
      <c r="A66" s="114">
        <v>15000</v>
      </c>
      <c r="B66" s="115">
        <v>38.366700172400002</v>
      </c>
      <c r="C66" s="115">
        <v>0.45908746817149543</v>
      </c>
      <c r="D66" s="110">
        <v>0.54091253182850463</v>
      </c>
    </row>
    <row r="67" spans="1:4" x14ac:dyDescent="0.2">
      <c r="A67" s="114">
        <v>17086</v>
      </c>
      <c r="B67" s="115">
        <v>32.510550498999997</v>
      </c>
      <c r="C67" s="115">
        <v>0.75075970925119939</v>
      </c>
      <c r="D67" s="110">
        <v>0.24924029074880061</v>
      </c>
    </row>
    <row r="68" spans="1:4" x14ac:dyDescent="0.2">
      <c r="A68" s="114">
        <v>17086</v>
      </c>
      <c r="B68" s="115">
        <v>35.061051368699999</v>
      </c>
      <c r="C68" s="115">
        <v>0.69880679111265098</v>
      </c>
      <c r="D68" s="110">
        <v>0.30119320888734902</v>
      </c>
    </row>
    <row r="69" spans="1:4" x14ac:dyDescent="0.2">
      <c r="A69" s="114">
        <v>17086</v>
      </c>
      <c r="B69" s="115">
        <v>36.4951238632</v>
      </c>
      <c r="C69" s="115">
        <v>0.64759309718437774</v>
      </c>
      <c r="D69" s="110">
        <v>0.35240690281562226</v>
      </c>
    </row>
    <row r="70" spans="1:4" x14ac:dyDescent="0.2">
      <c r="A70" s="114">
        <v>17086</v>
      </c>
      <c r="B70" s="115">
        <v>37.3615999222</v>
      </c>
      <c r="C70" s="115">
        <v>0.58500237696616442</v>
      </c>
      <c r="D70" s="110">
        <v>0.41499762303383558</v>
      </c>
    </row>
    <row r="71" spans="1:4" x14ac:dyDescent="0.2">
      <c r="A71" s="114">
        <v>17086</v>
      </c>
      <c r="B71" s="115">
        <v>38.084300041200002</v>
      </c>
      <c r="C71" s="115">
        <v>0.53309100535565201</v>
      </c>
      <c r="D71" s="110">
        <v>0.46690899464434799</v>
      </c>
    </row>
    <row r="72" spans="1:4" x14ac:dyDescent="0.2">
      <c r="A72" s="114">
        <v>17086</v>
      </c>
      <c r="B72" s="115">
        <v>38.933874130200003</v>
      </c>
      <c r="C72" s="115">
        <v>0.47142221052844629</v>
      </c>
      <c r="D72" s="110">
        <v>0.52857778947155376</v>
      </c>
    </row>
    <row r="73" spans="1:4" x14ac:dyDescent="0.2">
      <c r="A73" s="114">
        <v>17086</v>
      </c>
      <c r="B73" s="115">
        <v>38.933574676500001</v>
      </c>
      <c r="C73" s="115">
        <v>0.45813224294012994</v>
      </c>
      <c r="D73" s="110">
        <v>0.54186775705987</v>
      </c>
    </row>
    <row r="74" spans="1:4" x14ac:dyDescent="0.2">
      <c r="A74" s="107">
        <v>21010</v>
      </c>
      <c r="B74" s="89">
        <v>33.792623448658283</v>
      </c>
      <c r="C74" s="110">
        <v>0.73286788116771429</v>
      </c>
      <c r="D74" s="110">
        <v>0.26713211883228571</v>
      </c>
    </row>
    <row r="75" spans="1:4" x14ac:dyDescent="0.2">
      <c r="A75" s="107">
        <v>21010</v>
      </c>
      <c r="B75" s="110">
        <v>33.792623448658283</v>
      </c>
      <c r="C75" s="110">
        <v>0.68215308578444445</v>
      </c>
      <c r="D75" s="110">
        <v>0.31784691421555555</v>
      </c>
    </row>
    <row r="76" spans="1:4" x14ac:dyDescent="0.2">
      <c r="A76" s="107">
        <v>21010</v>
      </c>
      <c r="B76" s="110">
        <v>36.443704841386435</v>
      </c>
      <c r="C76" s="110">
        <v>0.58841414121388291</v>
      </c>
      <c r="D76" s="110">
        <v>0.41158585878611709</v>
      </c>
    </row>
    <row r="77" spans="1:4" x14ac:dyDescent="0.2">
      <c r="A77" s="107">
        <v>21010</v>
      </c>
      <c r="B77" s="110">
        <v>37.934330840051302</v>
      </c>
      <c r="C77" s="110">
        <v>0.45850045894704611</v>
      </c>
      <c r="D77" s="110">
        <v>0.54149954105295395</v>
      </c>
    </row>
    <row r="78" spans="1:4" x14ac:dyDescent="0.2">
      <c r="A78" s="107">
        <v>21010</v>
      </c>
      <c r="B78" s="110">
        <v>38.834976899242612</v>
      </c>
      <c r="C78" s="110">
        <v>0.45850045894704611</v>
      </c>
      <c r="D78" s="110">
        <v>0.54149954105295395</v>
      </c>
    </row>
    <row r="79" spans="1:4" x14ac:dyDescent="0.2">
      <c r="A79" s="107">
        <v>21010</v>
      </c>
      <c r="B79" s="110">
        <v>39.586177128485701</v>
      </c>
      <c r="C79" s="110">
        <v>0.45850045894704611</v>
      </c>
      <c r="D79" s="110">
        <v>0.54149954105295395</v>
      </c>
    </row>
    <row r="80" spans="1:4" x14ac:dyDescent="0.2">
      <c r="A80" s="107">
        <v>21010</v>
      </c>
      <c r="B80" s="110">
        <v>40</v>
      </c>
      <c r="C80" s="110">
        <v>0.45813224294012994</v>
      </c>
      <c r="D80" s="110">
        <v>0.54186775705987</v>
      </c>
    </row>
    <row r="81" spans="1:4" x14ac:dyDescent="0.2">
      <c r="A81" s="107">
        <v>26000</v>
      </c>
      <c r="B81" s="89">
        <v>35.422986348453101</v>
      </c>
      <c r="C81" s="110">
        <v>0.71011553098000013</v>
      </c>
      <c r="D81" s="110">
        <v>0.28988446901999987</v>
      </c>
    </row>
    <row r="82" spans="1:4" x14ac:dyDescent="0.2">
      <c r="A82" s="107">
        <v>26000</v>
      </c>
      <c r="B82" s="110">
        <v>38.201972126989212</v>
      </c>
      <c r="C82" s="110">
        <v>0.66097520872334614</v>
      </c>
      <c r="D82" s="110">
        <v>0.33902479127665386</v>
      </c>
    </row>
    <row r="83" spans="1:4" x14ac:dyDescent="0.2">
      <c r="A83" s="107">
        <v>26000</v>
      </c>
      <c r="B83" s="110">
        <v>39.764515043539582</v>
      </c>
      <c r="C83" s="110">
        <v>0.57014644939613002</v>
      </c>
      <c r="D83" s="110">
        <v>0.42985355060386998</v>
      </c>
    </row>
    <row r="84" spans="1:4" x14ac:dyDescent="0.2">
      <c r="A84" s="107">
        <v>26000</v>
      </c>
      <c r="B84" s="110">
        <v>40</v>
      </c>
      <c r="C84" s="93">
        <v>0.45050624730719518</v>
      </c>
      <c r="D84" s="110">
        <v>0.54949375269280476</v>
      </c>
    </row>
    <row r="85" spans="1:4" x14ac:dyDescent="0.2">
      <c r="A85" s="107">
        <v>26000</v>
      </c>
      <c r="B85" s="110">
        <v>40</v>
      </c>
      <c r="C85" s="93">
        <v>0.45050624730719518</v>
      </c>
      <c r="D85" s="110">
        <v>0.54949375269280476</v>
      </c>
    </row>
    <row r="86" spans="1:4" x14ac:dyDescent="0.2">
      <c r="A86" s="107">
        <v>26000</v>
      </c>
      <c r="B86" s="110">
        <v>40</v>
      </c>
      <c r="C86" s="93">
        <v>0.45050624730719518</v>
      </c>
      <c r="D86" s="110">
        <v>0.54949375269280476</v>
      </c>
    </row>
    <row r="87" spans="1:4" x14ac:dyDescent="0.2">
      <c r="A87" s="107">
        <v>26000</v>
      </c>
      <c r="B87" s="110">
        <v>40</v>
      </c>
      <c r="C87" s="93">
        <v>0.45050624730719518</v>
      </c>
      <c r="D87" s="110">
        <v>0.54949375269280476</v>
      </c>
    </row>
    <row r="88" spans="1:4" x14ac:dyDescent="0.2">
      <c r="A88" s="107">
        <v>32000</v>
      </c>
      <c r="B88" s="89">
        <v>38.064893043391152</v>
      </c>
      <c r="C88" s="110">
        <v>0.6827579956841513</v>
      </c>
      <c r="D88" s="110">
        <v>0.3172420043158487</v>
      </c>
    </row>
    <row r="89" spans="1:4" x14ac:dyDescent="0.2">
      <c r="A89" s="107">
        <v>32000</v>
      </c>
      <c r="B89" s="111">
        <v>40</v>
      </c>
      <c r="C89" s="93">
        <v>0.66194936797019177</v>
      </c>
      <c r="D89" s="110">
        <v>0.33805063202980823</v>
      </c>
    </row>
    <row r="90" spans="1:4" x14ac:dyDescent="0.2">
      <c r="A90" s="107">
        <v>32000</v>
      </c>
      <c r="B90" s="111">
        <v>40</v>
      </c>
      <c r="C90" s="93">
        <v>0.66194936797019177</v>
      </c>
      <c r="D90" s="110">
        <v>0.33805063202980823</v>
      </c>
    </row>
    <row r="91" spans="1:4" x14ac:dyDescent="0.2">
      <c r="A91" s="107">
        <v>32000</v>
      </c>
      <c r="B91" s="111">
        <v>40</v>
      </c>
      <c r="C91" s="93">
        <v>0.66194936797019177</v>
      </c>
      <c r="D91" s="110">
        <v>0.33805063202980823</v>
      </c>
    </row>
    <row r="92" spans="1:4" x14ac:dyDescent="0.2">
      <c r="A92" s="107">
        <v>32000</v>
      </c>
      <c r="B92" s="111">
        <v>40</v>
      </c>
      <c r="C92" s="93">
        <v>0.66194936797019177</v>
      </c>
      <c r="D92" s="110">
        <v>0.33805063202980823</v>
      </c>
    </row>
    <row r="93" spans="1:4" x14ac:dyDescent="0.2">
      <c r="A93" s="107">
        <v>32000</v>
      </c>
      <c r="B93" s="111">
        <v>40</v>
      </c>
      <c r="C93" s="93">
        <v>0.66194936797019177</v>
      </c>
      <c r="D93" s="110">
        <v>0.33805063202980823</v>
      </c>
    </row>
    <row r="94" spans="1:4" x14ac:dyDescent="0.2">
      <c r="A94" s="107">
        <v>32000</v>
      </c>
      <c r="B94" s="110">
        <v>40</v>
      </c>
      <c r="C94" s="93">
        <v>0.66194936797019177</v>
      </c>
      <c r="D94" s="110">
        <v>0.33805063202980823</v>
      </c>
    </row>
    <row r="95" spans="1:4" x14ac:dyDescent="0.2">
      <c r="A95" s="107">
        <v>38000</v>
      </c>
      <c r="B95" s="89">
        <v>40</v>
      </c>
      <c r="C95" s="89">
        <v>0.55406570407681899</v>
      </c>
      <c r="D95" s="110">
        <v>0.44593429592318101</v>
      </c>
    </row>
    <row r="96" spans="1:4" x14ac:dyDescent="0.2">
      <c r="A96" s="107">
        <v>38000</v>
      </c>
      <c r="B96" s="89">
        <v>40</v>
      </c>
      <c r="C96" s="89">
        <v>0.5540657040768191</v>
      </c>
      <c r="D96" s="110">
        <v>0.4459342959231809</v>
      </c>
    </row>
    <row r="97" spans="1:4" x14ac:dyDescent="0.2">
      <c r="A97" s="107">
        <v>38000</v>
      </c>
      <c r="B97" s="89">
        <v>40</v>
      </c>
      <c r="C97" s="89">
        <v>0.5540657040768191</v>
      </c>
      <c r="D97" s="110">
        <v>0.4459342959231809</v>
      </c>
    </row>
    <row r="98" spans="1:4" x14ac:dyDescent="0.2">
      <c r="A98" s="107">
        <v>38000</v>
      </c>
      <c r="B98" s="89">
        <v>40</v>
      </c>
      <c r="C98" s="89">
        <v>0.5540657040768191</v>
      </c>
      <c r="D98" s="110">
        <v>0.4459342959231809</v>
      </c>
    </row>
    <row r="99" spans="1:4" x14ac:dyDescent="0.2">
      <c r="A99" s="107">
        <v>38000</v>
      </c>
      <c r="B99" s="89">
        <v>40</v>
      </c>
      <c r="C99" s="89">
        <v>0.5540657040768191</v>
      </c>
      <c r="D99" s="110">
        <v>0.4459342959231809</v>
      </c>
    </row>
    <row r="100" spans="1:4" x14ac:dyDescent="0.2">
      <c r="A100" s="107">
        <v>38000</v>
      </c>
      <c r="B100" s="89">
        <v>40</v>
      </c>
      <c r="C100" s="93">
        <v>0.5540657040768191</v>
      </c>
      <c r="D100" s="110">
        <v>0.4459342959231809</v>
      </c>
    </row>
    <row r="101" spans="1:4" x14ac:dyDescent="0.2">
      <c r="A101" s="107">
        <v>38000</v>
      </c>
      <c r="B101" s="89">
        <v>40</v>
      </c>
      <c r="C101" s="89">
        <v>0.5540657040768191</v>
      </c>
      <c r="D101" s="110">
        <v>0.4459342959231809</v>
      </c>
    </row>
    <row r="102" spans="1:4" x14ac:dyDescent="0.2">
      <c r="A102" s="107">
        <v>44000</v>
      </c>
      <c r="B102" s="89">
        <v>40</v>
      </c>
      <c r="C102" s="89">
        <v>0.48575887800364898</v>
      </c>
      <c r="D102" s="110">
        <v>0.51424112199635097</v>
      </c>
    </row>
    <row r="103" spans="1:4" x14ac:dyDescent="0.2">
      <c r="A103" s="107">
        <v>44000</v>
      </c>
      <c r="B103" s="89">
        <v>40</v>
      </c>
      <c r="C103" s="89">
        <v>0.48575887800364898</v>
      </c>
      <c r="D103" s="110">
        <v>0.51424112199635097</v>
      </c>
    </row>
    <row r="104" spans="1:4" x14ac:dyDescent="0.2">
      <c r="A104" s="107">
        <v>44000</v>
      </c>
      <c r="B104" s="89">
        <v>40</v>
      </c>
      <c r="C104" s="89">
        <v>0.48575887800364898</v>
      </c>
      <c r="D104" s="110">
        <v>0.51424112199635097</v>
      </c>
    </row>
    <row r="105" spans="1:4" x14ac:dyDescent="0.2">
      <c r="A105" s="107">
        <v>44000</v>
      </c>
      <c r="B105" s="89">
        <v>40</v>
      </c>
      <c r="C105" s="89">
        <v>0.48575887800364898</v>
      </c>
      <c r="D105" s="110">
        <v>0.51424112199635097</v>
      </c>
    </row>
    <row r="106" spans="1:4" x14ac:dyDescent="0.2">
      <c r="A106" s="107">
        <v>44000</v>
      </c>
      <c r="B106" s="89">
        <v>40</v>
      </c>
      <c r="C106" s="89">
        <v>0.48575887800364898</v>
      </c>
      <c r="D106" s="110">
        <v>0.51424112199635097</v>
      </c>
    </row>
    <row r="107" spans="1:4" x14ac:dyDescent="0.2">
      <c r="A107" s="107">
        <v>44000</v>
      </c>
      <c r="B107" s="89">
        <v>40</v>
      </c>
      <c r="C107" s="89">
        <v>0.48575887800364898</v>
      </c>
      <c r="D107" s="110">
        <v>0.51424112199635097</v>
      </c>
    </row>
    <row r="108" spans="1:4" x14ac:dyDescent="0.2">
      <c r="A108" s="107">
        <v>44000</v>
      </c>
      <c r="B108" s="89">
        <v>40</v>
      </c>
      <c r="C108" s="93">
        <v>0.48575887800364898</v>
      </c>
      <c r="D108" s="110">
        <v>0.51424112199635097</v>
      </c>
    </row>
    <row r="109" spans="1:4" x14ac:dyDescent="0.2">
      <c r="A109" s="107">
        <v>50000</v>
      </c>
      <c r="B109" s="89">
        <v>40</v>
      </c>
      <c r="C109" s="89">
        <v>0.47969165630459748</v>
      </c>
      <c r="D109" s="110">
        <v>0.52030834369540258</v>
      </c>
    </row>
    <row r="110" spans="1:4" x14ac:dyDescent="0.2">
      <c r="A110" s="107">
        <v>50000</v>
      </c>
      <c r="B110" s="89">
        <v>40</v>
      </c>
      <c r="C110" s="89">
        <v>0.47969165630459748</v>
      </c>
      <c r="D110" s="110">
        <v>0.52030834369540258</v>
      </c>
    </row>
    <row r="111" spans="1:4" x14ac:dyDescent="0.2">
      <c r="A111" s="107">
        <v>50000</v>
      </c>
      <c r="B111" s="89">
        <v>40</v>
      </c>
      <c r="C111" s="89">
        <v>0.47969165630459748</v>
      </c>
      <c r="D111" s="110">
        <v>0.52030834369540258</v>
      </c>
    </row>
    <row r="112" spans="1:4" x14ac:dyDescent="0.2">
      <c r="A112" s="107">
        <v>50000</v>
      </c>
      <c r="B112" s="89">
        <v>40</v>
      </c>
      <c r="C112" s="89">
        <v>0.47969165630459748</v>
      </c>
      <c r="D112" s="110">
        <v>0.52030834369540258</v>
      </c>
    </row>
    <row r="113" spans="1:4" x14ac:dyDescent="0.2">
      <c r="A113" s="107">
        <v>50000</v>
      </c>
      <c r="B113" s="89">
        <v>40</v>
      </c>
      <c r="C113" s="89">
        <v>0.47969165630459748</v>
      </c>
      <c r="D113" s="110">
        <v>0.52030834369540258</v>
      </c>
    </row>
    <row r="114" spans="1:4" x14ac:dyDescent="0.2">
      <c r="A114" s="107">
        <v>50000</v>
      </c>
      <c r="B114" s="89">
        <v>40</v>
      </c>
      <c r="C114" s="89">
        <v>0.47969165630459748</v>
      </c>
      <c r="D114" s="110">
        <v>0.52030834369540258</v>
      </c>
    </row>
    <row r="115" spans="1:4" x14ac:dyDescent="0.2">
      <c r="A115" s="107">
        <v>50000</v>
      </c>
      <c r="B115" s="89">
        <v>40</v>
      </c>
      <c r="C115" s="93">
        <v>0.47969165630459748</v>
      </c>
      <c r="D115" s="110">
        <v>0.52030834369540258</v>
      </c>
    </row>
    <row r="116" spans="1:4" x14ac:dyDescent="0.2">
      <c r="A116" s="107">
        <v>56000</v>
      </c>
      <c r="B116" s="89">
        <v>40</v>
      </c>
      <c r="C116" s="89">
        <v>0.51930783505303491</v>
      </c>
      <c r="D116" s="110">
        <v>0.48069216494696509</v>
      </c>
    </row>
    <row r="117" spans="1:4" x14ac:dyDescent="0.2">
      <c r="A117" s="107">
        <v>56000</v>
      </c>
      <c r="B117" s="89">
        <v>40</v>
      </c>
      <c r="C117" s="89">
        <v>0.51930783505303491</v>
      </c>
      <c r="D117" s="110">
        <v>0.48069216494696509</v>
      </c>
    </row>
    <row r="118" spans="1:4" x14ac:dyDescent="0.2">
      <c r="A118" s="107">
        <v>56000</v>
      </c>
      <c r="B118" s="89">
        <v>40</v>
      </c>
      <c r="C118" s="89">
        <v>0.51930783505303491</v>
      </c>
      <c r="D118" s="110">
        <v>0.48069216494696509</v>
      </c>
    </row>
    <row r="119" spans="1:4" x14ac:dyDescent="0.2">
      <c r="A119" s="107">
        <v>56000</v>
      </c>
      <c r="B119" s="89">
        <v>40</v>
      </c>
      <c r="C119" s="89">
        <v>0.51930783505303491</v>
      </c>
      <c r="D119" s="110">
        <v>0.48069216494696509</v>
      </c>
    </row>
    <row r="120" spans="1:4" x14ac:dyDescent="0.2">
      <c r="A120" s="107">
        <v>56000</v>
      </c>
      <c r="B120" s="89">
        <v>40</v>
      </c>
      <c r="C120" s="89">
        <v>0.51930783505303491</v>
      </c>
      <c r="D120" s="110">
        <v>0.48069216494696509</v>
      </c>
    </row>
    <row r="121" spans="1:4" x14ac:dyDescent="0.2">
      <c r="A121" s="107">
        <v>56000</v>
      </c>
      <c r="B121" s="89">
        <v>40</v>
      </c>
      <c r="C121" s="89">
        <v>0.51930783505303491</v>
      </c>
      <c r="D121" s="110">
        <v>0.48069216494696509</v>
      </c>
    </row>
    <row r="122" spans="1:4" x14ac:dyDescent="0.2">
      <c r="A122" s="107">
        <v>56000</v>
      </c>
      <c r="B122" s="89">
        <v>40</v>
      </c>
      <c r="C122" s="93">
        <v>0.51930783505303491</v>
      </c>
      <c r="D122" s="110">
        <v>0.48069216494696509</v>
      </c>
    </row>
    <row r="123" spans="1:4" x14ac:dyDescent="0.2">
      <c r="A123" s="107">
        <v>62000</v>
      </c>
      <c r="B123" s="89">
        <v>40</v>
      </c>
      <c r="C123" s="89">
        <v>0.56244955913427541</v>
      </c>
      <c r="D123" s="110">
        <v>0.43755044086572459</v>
      </c>
    </row>
    <row r="124" spans="1:4" x14ac:dyDescent="0.2">
      <c r="A124" s="107">
        <v>62000</v>
      </c>
      <c r="B124" s="89">
        <v>40</v>
      </c>
      <c r="C124" s="89">
        <v>0.56244955913427541</v>
      </c>
      <c r="D124" s="110">
        <v>0.43755044086572459</v>
      </c>
    </row>
    <row r="125" spans="1:4" x14ac:dyDescent="0.2">
      <c r="A125" s="107">
        <v>62000</v>
      </c>
      <c r="B125" s="89">
        <v>40</v>
      </c>
      <c r="C125" s="89">
        <v>0.56244955913427541</v>
      </c>
      <c r="D125" s="110">
        <v>0.43755044086572459</v>
      </c>
    </row>
    <row r="126" spans="1:4" x14ac:dyDescent="0.2">
      <c r="A126" s="107">
        <v>62000</v>
      </c>
      <c r="B126" s="89">
        <v>40</v>
      </c>
      <c r="C126" s="89">
        <v>0.56244955913427541</v>
      </c>
      <c r="D126" s="110">
        <v>0.43755044086572459</v>
      </c>
    </row>
    <row r="127" spans="1:4" x14ac:dyDescent="0.2">
      <c r="A127" s="107">
        <v>62000</v>
      </c>
      <c r="B127" s="89">
        <v>40</v>
      </c>
      <c r="C127" s="89">
        <v>0.56244955913427541</v>
      </c>
      <c r="D127" s="110">
        <v>0.43755044086572459</v>
      </c>
    </row>
    <row r="128" spans="1:4" x14ac:dyDescent="0.2">
      <c r="A128" s="107">
        <v>62000</v>
      </c>
      <c r="B128" s="89">
        <v>40</v>
      </c>
      <c r="C128" s="89">
        <v>0.56244955913427541</v>
      </c>
      <c r="D128" s="110">
        <v>0.43755044086572459</v>
      </c>
    </row>
    <row r="129" spans="1:4" x14ac:dyDescent="0.2">
      <c r="A129" s="107">
        <v>62000</v>
      </c>
      <c r="B129" s="89">
        <v>40</v>
      </c>
      <c r="C129" s="93">
        <v>0.56244955913427541</v>
      </c>
      <c r="D129" s="110">
        <v>0.43755044086572459</v>
      </c>
    </row>
    <row r="130" spans="1:4" x14ac:dyDescent="0.2">
      <c r="A130" s="107">
        <v>68000</v>
      </c>
      <c r="B130" s="89">
        <v>40</v>
      </c>
      <c r="C130" s="89">
        <v>0.59815079568227636</v>
      </c>
      <c r="D130" s="110">
        <v>0.40184920431772364</v>
      </c>
    </row>
    <row r="131" spans="1:4" x14ac:dyDescent="0.2">
      <c r="A131" s="107">
        <v>68000</v>
      </c>
      <c r="B131" s="89">
        <v>40</v>
      </c>
      <c r="C131" s="89">
        <v>0.59815079568227636</v>
      </c>
      <c r="D131" s="110">
        <v>0.40184920431772364</v>
      </c>
    </row>
    <row r="132" spans="1:4" x14ac:dyDescent="0.2">
      <c r="A132" s="107">
        <v>68000</v>
      </c>
      <c r="B132" s="89">
        <v>40</v>
      </c>
      <c r="C132" s="89">
        <v>0.59815079568227636</v>
      </c>
      <c r="D132" s="110">
        <v>0.40184920431772364</v>
      </c>
    </row>
    <row r="133" spans="1:4" x14ac:dyDescent="0.2">
      <c r="A133" s="107">
        <v>68000</v>
      </c>
      <c r="B133" s="89">
        <v>40</v>
      </c>
      <c r="C133" s="89">
        <v>0.59815079568227636</v>
      </c>
      <c r="D133" s="110">
        <v>0.40184920431772364</v>
      </c>
    </row>
    <row r="134" spans="1:4" x14ac:dyDescent="0.2">
      <c r="A134" s="107">
        <v>68000</v>
      </c>
      <c r="B134" s="89">
        <v>40</v>
      </c>
      <c r="C134" s="89">
        <v>0.59815079568227636</v>
      </c>
      <c r="D134" s="110">
        <v>0.40184920431772364</v>
      </c>
    </row>
    <row r="135" spans="1:4" x14ac:dyDescent="0.2">
      <c r="A135" s="107">
        <v>68000</v>
      </c>
      <c r="B135" s="89">
        <v>40</v>
      </c>
      <c r="C135" s="89">
        <v>0.59815079568227636</v>
      </c>
      <c r="D135" s="110">
        <v>0.40184920431772364</v>
      </c>
    </row>
    <row r="136" spans="1:4" x14ac:dyDescent="0.2">
      <c r="A136" s="107">
        <v>68000</v>
      </c>
      <c r="B136" s="89">
        <v>40</v>
      </c>
      <c r="C136" s="93">
        <v>0.59815079568227636</v>
      </c>
      <c r="D136" s="110">
        <v>0.40184920431772364</v>
      </c>
    </row>
    <row r="137" spans="1:4" x14ac:dyDescent="0.2">
      <c r="A137" s="107">
        <v>74000</v>
      </c>
      <c r="B137" s="89">
        <v>40</v>
      </c>
      <c r="C137" s="89">
        <v>0.64917794612545043</v>
      </c>
      <c r="D137" s="110">
        <v>0.35082205387454957</v>
      </c>
    </row>
    <row r="138" spans="1:4" x14ac:dyDescent="0.2">
      <c r="A138" s="107">
        <v>74000</v>
      </c>
      <c r="B138" s="89">
        <v>40</v>
      </c>
      <c r="C138" s="89">
        <v>0.64917794612545043</v>
      </c>
      <c r="D138" s="110">
        <v>0.35082205387454957</v>
      </c>
    </row>
    <row r="139" spans="1:4" x14ac:dyDescent="0.2">
      <c r="A139" s="107">
        <v>74000</v>
      </c>
      <c r="B139" s="89">
        <v>40</v>
      </c>
      <c r="C139" s="89">
        <v>0.64917794612545043</v>
      </c>
      <c r="D139" s="110">
        <v>0.35082205387454957</v>
      </c>
    </row>
    <row r="140" spans="1:4" x14ac:dyDescent="0.2">
      <c r="A140" s="107">
        <v>74000</v>
      </c>
      <c r="B140" s="89">
        <v>40</v>
      </c>
      <c r="C140" s="89">
        <v>0.64917794612545043</v>
      </c>
      <c r="D140" s="110">
        <v>0.35082205387454957</v>
      </c>
    </row>
    <row r="141" spans="1:4" x14ac:dyDescent="0.2">
      <c r="A141" s="107">
        <v>74000</v>
      </c>
      <c r="B141" s="89">
        <v>40</v>
      </c>
      <c r="C141" s="89">
        <v>0.64917794612545043</v>
      </c>
      <c r="D141" s="110">
        <v>0.35082205387454957</v>
      </c>
    </row>
    <row r="142" spans="1:4" x14ac:dyDescent="0.2">
      <c r="A142" s="107">
        <v>74000</v>
      </c>
      <c r="B142" s="89">
        <v>40</v>
      </c>
      <c r="C142" s="89">
        <v>0.64917794612545043</v>
      </c>
      <c r="D142" s="110">
        <v>0.35082205387454957</v>
      </c>
    </row>
    <row r="143" spans="1:4" x14ac:dyDescent="0.2">
      <c r="A143" s="107">
        <v>74000</v>
      </c>
      <c r="B143" s="89">
        <v>40</v>
      </c>
      <c r="C143" s="93">
        <v>0.64917794612545043</v>
      </c>
      <c r="D143" s="110">
        <v>0.35082205387454957</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F13"/>
  <sheetViews>
    <sheetView workbookViewId="0">
      <selection activeCell="B13" sqref="B13"/>
    </sheetView>
  </sheetViews>
  <sheetFormatPr defaultRowHeight="12.75" x14ac:dyDescent="0.2"/>
  <cols>
    <col min="1" max="1" width="19.625" bestFit="1" customWidth="1"/>
    <col min="2" max="2" width="13.5" bestFit="1" customWidth="1"/>
    <col min="3" max="3" width="13.25" bestFit="1" customWidth="1"/>
  </cols>
  <sheetData>
    <row r="1" spans="1:6" x14ac:dyDescent="0.2">
      <c r="A1" s="35" t="s">
        <v>147</v>
      </c>
    </row>
    <row r="2" spans="1:6" ht="15" x14ac:dyDescent="0.25">
      <c r="A2" s="66" t="s">
        <v>94</v>
      </c>
      <c r="B2" s="66" t="s">
        <v>95</v>
      </c>
      <c r="C2" s="119" t="s">
        <v>113</v>
      </c>
      <c r="D2" s="120" t="s">
        <v>114</v>
      </c>
    </row>
    <row r="3" spans="1:6" ht="15" x14ac:dyDescent="0.25">
      <c r="A3" s="66" t="s">
        <v>71</v>
      </c>
      <c r="B3" s="66" t="s">
        <v>73</v>
      </c>
      <c r="C3" s="119" t="s">
        <v>71</v>
      </c>
      <c r="D3" s="105" t="s">
        <v>115</v>
      </c>
    </row>
    <row r="4" spans="1:6" x14ac:dyDescent="0.2">
      <c r="A4" s="96">
        <v>0</v>
      </c>
      <c r="B4" s="85">
        <v>20</v>
      </c>
      <c r="C4" s="118">
        <v>8000</v>
      </c>
      <c r="D4" s="111">
        <v>4</v>
      </c>
    </row>
    <row r="5" spans="1:6" x14ac:dyDescent="0.2">
      <c r="A5" s="96">
        <v>4137.7072284241367</v>
      </c>
      <c r="B5" s="85">
        <v>27.1</v>
      </c>
      <c r="D5" s="111"/>
      <c r="F5" s="64"/>
    </row>
    <row r="6" spans="1:6" x14ac:dyDescent="0.2">
      <c r="A6" s="96">
        <v>5637.5665559597228</v>
      </c>
      <c r="B6" s="85">
        <v>28.3</v>
      </c>
      <c r="D6" s="111"/>
    </row>
    <row r="7" spans="1:6" x14ac:dyDescent="0.2">
      <c r="A7" s="96">
        <v>6490.0910894468507</v>
      </c>
      <c r="B7" s="85">
        <v>32.5</v>
      </c>
      <c r="D7" s="111"/>
    </row>
    <row r="8" spans="1:6" x14ac:dyDescent="0.2">
      <c r="A8" s="96">
        <v>7768.2033158359745</v>
      </c>
      <c r="B8" s="85">
        <v>33.200000000000003</v>
      </c>
      <c r="D8" s="111"/>
    </row>
    <row r="9" spans="1:6" x14ac:dyDescent="0.2">
      <c r="A9" s="96">
        <v>8350.1585697847386</v>
      </c>
      <c r="B9" s="85">
        <v>35.5</v>
      </c>
      <c r="D9" s="111"/>
    </row>
    <row r="10" spans="1:6" x14ac:dyDescent="0.2">
      <c r="A10" s="96">
        <v>9825.2725244942249</v>
      </c>
      <c r="B10" s="85">
        <v>36</v>
      </c>
      <c r="D10" s="111"/>
    </row>
    <row r="11" spans="1:6" x14ac:dyDescent="0.2">
      <c r="A11" s="96">
        <v>9995.3506128438858</v>
      </c>
      <c r="B11" s="85">
        <v>37.4</v>
      </c>
      <c r="D11" s="111"/>
    </row>
    <row r="12" spans="1:6" x14ac:dyDescent="0.2">
      <c r="A12" s="99">
        <v>11000</v>
      </c>
      <c r="B12" s="124">
        <v>38.700000000000003</v>
      </c>
    </row>
    <row r="13" spans="1:6" x14ac:dyDescent="0.2">
      <c r="A13" s="99">
        <v>12000</v>
      </c>
      <c r="B13" s="124">
        <v>40.4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14" sqref="B14"/>
    </sheetView>
  </sheetViews>
  <sheetFormatPr defaultRowHeight="12.75" x14ac:dyDescent="0.2"/>
  <cols>
    <col min="1" max="1" width="16.75" style="71" bestFit="1" customWidth="1"/>
    <col min="2" max="2" width="27.125" style="71" bestFit="1" customWidth="1"/>
    <col min="3" max="16384" width="9" style="71"/>
  </cols>
  <sheetData>
    <row r="1" spans="1:5" x14ac:dyDescent="0.2">
      <c r="A1" s="70" t="s">
        <v>147</v>
      </c>
    </row>
    <row r="2" spans="1:5" x14ac:dyDescent="0.2">
      <c r="A2" s="70" t="s">
        <v>94</v>
      </c>
      <c r="B2" s="70" t="s">
        <v>120</v>
      </c>
    </row>
    <row r="3" spans="1:5" ht="15" x14ac:dyDescent="0.2">
      <c r="A3" s="70" t="s">
        <v>80</v>
      </c>
      <c r="B3" s="125" t="s">
        <v>47</v>
      </c>
    </row>
    <row r="4" spans="1:5" x14ac:dyDescent="0.2">
      <c r="A4" s="98">
        <v>8.2857746776580008</v>
      </c>
      <c r="B4" s="110">
        <v>32.276550293</v>
      </c>
      <c r="C4" s="115"/>
    </row>
    <row r="5" spans="1:5" x14ac:dyDescent="0.2">
      <c r="A5" s="98">
        <v>30.901287553648068</v>
      </c>
      <c r="B5" s="110">
        <v>32.452598571800003</v>
      </c>
      <c r="C5" s="115"/>
      <c r="E5" s="104"/>
    </row>
    <row r="6" spans="1:5" x14ac:dyDescent="0.2">
      <c r="A6" s="98">
        <v>697.67853978380288</v>
      </c>
      <c r="B6" s="110">
        <v>33.8746986389</v>
      </c>
      <c r="C6" s="115"/>
    </row>
    <row r="7" spans="1:5" x14ac:dyDescent="0.2">
      <c r="A7" s="98">
        <v>1635.0693818706075</v>
      </c>
      <c r="B7" s="110">
        <v>34.9561500549</v>
      </c>
      <c r="C7" s="115"/>
    </row>
    <row r="8" spans="1:5" x14ac:dyDescent="0.2">
      <c r="A8" s="98">
        <v>2786.6135176728817</v>
      </c>
      <c r="B8" s="110">
        <v>35.840450286900001</v>
      </c>
      <c r="C8" s="115"/>
    </row>
    <row r="9" spans="1:5" x14ac:dyDescent="0.2">
      <c r="A9" s="96">
        <v>3984.9949135300103</v>
      </c>
      <c r="B9" s="110">
        <v>36.663924217199998</v>
      </c>
      <c r="C9" s="115"/>
    </row>
    <row r="10" spans="1:5" x14ac:dyDescent="0.2">
      <c r="A10" s="96">
        <v>4849.5777040310786</v>
      </c>
      <c r="B10" s="110">
        <v>37.263450622599997</v>
      </c>
      <c r="C10" s="115"/>
    </row>
    <row r="11" spans="1:5" x14ac:dyDescent="0.2">
      <c r="A11" s="96">
        <v>5905.4295863045154</v>
      </c>
      <c r="B11" s="110">
        <v>37.843200683600003</v>
      </c>
      <c r="C11" s="115"/>
    </row>
    <row r="12" spans="1:5" x14ac:dyDescent="0.2">
      <c r="A12" s="96">
        <v>6886.3120225724315</v>
      </c>
      <c r="B12" s="110">
        <v>38.366700172400002</v>
      </c>
      <c r="C12" s="115"/>
    </row>
    <row r="13" spans="1:5" x14ac:dyDescent="0.2">
      <c r="A13" s="96">
        <v>7827.6475028750601</v>
      </c>
      <c r="B13" s="110">
        <v>38.933574676500001</v>
      </c>
      <c r="C13" s="115"/>
    </row>
    <row r="14" spans="1:5" x14ac:dyDescent="0.2">
      <c r="A14" s="99">
        <v>9625.477538555293</v>
      </c>
      <c r="B14" s="131">
        <v>39</v>
      </c>
    </row>
    <row r="15" spans="1:5" x14ac:dyDescent="0.2">
      <c r="A15" s="99">
        <v>11911.438316443378</v>
      </c>
      <c r="B15" s="131">
        <v>39</v>
      </c>
    </row>
    <row r="16" spans="1:5" x14ac:dyDescent="0.2">
      <c r="A16" s="99">
        <v>14660.231774084157</v>
      </c>
      <c r="B16" s="131">
        <v>39</v>
      </c>
    </row>
    <row r="17" spans="1:2" x14ac:dyDescent="0.2">
      <c r="A17" s="99">
        <v>17409.025231724936</v>
      </c>
      <c r="B17" s="131">
        <v>39</v>
      </c>
    </row>
    <row r="18" spans="1:2" x14ac:dyDescent="0.2">
      <c r="A18" s="99">
        <v>20157.818689365718</v>
      </c>
      <c r="B18" s="131">
        <v>39</v>
      </c>
    </row>
    <row r="19" spans="1:2" x14ac:dyDescent="0.2">
      <c r="A19" s="99">
        <v>22906.612147006497</v>
      </c>
      <c r="B19" s="131">
        <v>39</v>
      </c>
    </row>
    <row r="20" spans="1:2" x14ac:dyDescent="0.2">
      <c r="A20" s="99">
        <v>25655.405604647276</v>
      </c>
      <c r="B20" s="131">
        <v>39</v>
      </c>
    </row>
    <row r="21" spans="1:2" x14ac:dyDescent="0.2">
      <c r="A21" s="99">
        <v>28404.199062288055</v>
      </c>
      <c r="B21" s="131">
        <v>39</v>
      </c>
    </row>
    <row r="22" spans="1:2" x14ac:dyDescent="0.2">
      <c r="A22" s="99">
        <v>31152.992519928837</v>
      </c>
      <c r="B22" s="131">
        <v>39</v>
      </c>
    </row>
    <row r="23" spans="1:2" x14ac:dyDescent="0.2">
      <c r="A23" s="99">
        <v>45813.224294012995</v>
      </c>
      <c r="B23" s="131">
        <v>39</v>
      </c>
    </row>
    <row r="24" spans="1:2" x14ac:dyDescent="0.2">
      <c r="A24" s="114"/>
      <c r="B24" s="115"/>
    </row>
    <row r="25" spans="1:2" x14ac:dyDescent="0.2">
      <c r="A25" s="114"/>
      <c r="B25" s="115"/>
    </row>
    <row r="26" spans="1:2" x14ac:dyDescent="0.2">
      <c r="A26" s="114"/>
      <c r="B26" s="11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J20" sqref="J20"/>
    </sheetView>
  </sheetViews>
  <sheetFormatPr defaultRowHeight="12.75" x14ac:dyDescent="0.2"/>
  <cols>
    <col min="1" max="1" width="19.125" bestFit="1" customWidth="1"/>
  </cols>
  <sheetData>
    <row r="1" spans="1:2" x14ac:dyDescent="0.2">
      <c r="A1" s="69" t="s">
        <v>96</v>
      </c>
      <c r="B1" s="71" t="s">
        <v>68</v>
      </c>
    </row>
    <row r="2" spans="1:2" x14ac:dyDescent="0.2">
      <c r="A2" s="69" t="s">
        <v>97</v>
      </c>
      <c r="B2" s="71" t="s">
        <v>148</v>
      </c>
    </row>
    <row r="3" spans="1:2" x14ac:dyDescent="0.2">
      <c r="A3" s="69" t="s">
        <v>98</v>
      </c>
      <c r="B3" s="127" t="s">
        <v>146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K13" sqref="K13"/>
    </sheetView>
  </sheetViews>
  <sheetFormatPr defaultRowHeight="12.75" x14ac:dyDescent="0.2"/>
  <cols>
    <col min="1" max="1" width="9.875" bestFit="1" customWidth="1"/>
    <col min="2" max="2" width="8.375" bestFit="1" customWidth="1"/>
  </cols>
  <sheetData>
    <row r="1" spans="1:2" x14ac:dyDescent="0.2">
      <c r="A1" s="105" t="s">
        <v>147</v>
      </c>
      <c r="B1" s="104"/>
    </row>
    <row r="2" spans="1:2" x14ac:dyDescent="0.2">
      <c r="A2" s="105" t="s">
        <v>75</v>
      </c>
      <c r="B2" s="105" t="s">
        <v>48</v>
      </c>
    </row>
    <row r="3" spans="1:2" ht="15" x14ac:dyDescent="0.2">
      <c r="A3" s="105" t="s">
        <v>80</v>
      </c>
      <c r="B3" s="108" t="s">
        <v>47</v>
      </c>
    </row>
    <row r="4" spans="1:2" x14ac:dyDescent="0.2">
      <c r="A4" s="96">
        <v>793.00000000000011</v>
      </c>
      <c r="B4" s="64">
        <v>21.869275446291663</v>
      </c>
    </row>
    <row r="5" spans="1:2" x14ac:dyDescent="0.2">
      <c r="A5" s="96">
        <v>2806.5994999999998</v>
      </c>
      <c r="B5" s="64">
        <v>22.97</v>
      </c>
    </row>
    <row r="6" spans="1:2" x14ac:dyDescent="0.2">
      <c r="A6" s="96">
        <v>3205.799</v>
      </c>
      <c r="B6" s="64">
        <v>23.12</v>
      </c>
    </row>
    <row r="7" spans="1:2" x14ac:dyDescent="0.2">
      <c r="A7" s="96">
        <v>4004.1979999999999</v>
      </c>
      <c r="B7" s="64">
        <v>23.41</v>
      </c>
    </row>
    <row r="8" spans="1:2" x14ac:dyDescent="0.2">
      <c r="A8" s="96">
        <v>5600.9960000000001</v>
      </c>
      <c r="B8" s="64">
        <v>23.81</v>
      </c>
    </row>
    <row r="9" spans="1:2" x14ac:dyDescent="0.2">
      <c r="A9" s="96">
        <v>7197.7939999999999</v>
      </c>
      <c r="B9" s="64">
        <v>24.16</v>
      </c>
    </row>
    <row r="10" spans="1:2" x14ac:dyDescent="0.2">
      <c r="A10" s="96">
        <v>8794.5920000000006</v>
      </c>
      <c r="B10" s="64">
        <v>24.41</v>
      </c>
    </row>
    <row r="11" spans="1:2" x14ac:dyDescent="0.2">
      <c r="A11" s="96">
        <v>11988.188</v>
      </c>
      <c r="B11" s="64">
        <v>24.94</v>
      </c>
    </row>
    <row r="12" spans="1:2" x14ac:dyDescent="0.2">
      <c r="A12" s="96">
        <v>15980.183000000001</v>
      </c>
      <c r="B12" s="64">
        <v>25.77</v>
      </c>
    </row>
    <row r="13" spans="1:2" x14ac:dyDescent="0.2">
      <c r="A13" s="96">
        <v>23964.173000000003</v>
      </c>
      <c r="B13" s="64">
        <v>27.94</v>
      </c>
    </row>
    <row r="14" spans="1:2" x14ac:dyDescent="0.2">
      <c r="A14" s="96">
        <v>62726.444449999995</v>
      </c>
      <c r="B14" s="64">
        <v>35.51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10"/>
  <sheetViews>
    <sheetView workbookViewId="0"/>
  </sheetViews>
  <sheetFormatPr defaultColWidth="9" defaultRowHeight="12.75" x14ac:dyDescent="0.2"/>
  <cols>
    <col min="1" max="1" width="19.625" style="71" bestFit="1" customWidth="1"/>
    <col min="2" max="2" width="7.75" style="71" bestFit="1" customWidth="1"/>
    <col min="3" max="3" width="14" style="71" customWidth="1"/>
    <col min="4" max="4" width="12.75" style="71" customWidth="1"/>
    <col min="5" max="5" width="9.125" style="71" bestFit="1" customWidth="1"/>
    <col min="6" max="6" width="11.5" style="71" bestFit="1" customWidth="1"/>
    <col min="7" max="7" width="12" style="71" bestFit="1" customWidth="1"/>
    <col min="8" max="8" width="24.125" style="71" customWidth="1"/>
    <col min="9" max="9" width="15.625" style="71" bestFit="1" customWidth="1"/>
    <col min="10" max="10" width="12.5" style="71" bestFit="1" customWidth="1"/>
    <col min="11" max="11" width="21.875" style="71" customWidth="1"/>
    <col min="12" max="12" width="16.125" style="71" customWidth="1"/>
    <col min="13" max="13" width="12.375" style="71" customWidth="1"/>
    <col min="14" max="14" width="12.25" style="71" customWidth="1"/>
    <col min="15" max="15" width="6.25" style="71" bestFit="1" customWidth="1"/>
    <col min="16" max="16" width="7.75" style="71" bestFit="1" customWidth="1"/>
    <col min="17" max="16384" width="9" style="71"/>
  </cols>
  <sheetData>
    <row r="1" spans="1:16" x14ac:dyDescent="0.2">
      <c r="A1" s="71" t="s">
        <v>147</v>
      </c>
    </row>
    <row r="2" spans="1:16" ht="66" x14ac:dyDescent="0.2">
      <c r="A2" s="132" t="s">
        <v>122</v>
      </c>
      <c r="B2" s="132" t="s">
        <v>123</v>
      </c>
      <c r="C2" s="132" t="s">
        <v>124</v>
      </c>
      <c r="D2" s="132" t="s">
        <v>125</v>
      </c>
      <c r="E2" s="132" t="s">
        <v>126</v>
      </c>
      <c r="F2" s="132" t="s">
        <v>127</v>
      </c>
      <c r="G2" s="132" t="s">
        <v>128</v>
      </c>
      <c r="H2" s="132" t="s">
        <v>129</v>
      </c>
      <c r="I2" s="133" t="s">
        <v>130</v>
      </c>
      <c r="J2" s="133" t="s">
        <v>131</v>
      </c>
      <c r="K2" s="133" t="s">
        <v>132</v>
      </c>
      <c r="L2" s="133" t="s">
        <v>133</v>
      </c>
      <c r="M2" s="133" t="s">
        <v>134</v>
      </c>
      <c r="N2" s="133" t="s">
        <v>135</v>
      </c>
      <c r="O2" s="133" t="s">
        <v>136</v>
      </c>
      <c r="P2" s="133" t="s">
        <v>137</v>
      </c>
    </row>
    <row r="3" spans="1:16" x14ac:dyDescent="0.2">
      <c r="A3" s="134">
        <v>7791</v>
      </c>
      <c r="B3" s="135">
        <v>5</v>
      </c>
      <c r="C3" s="135">
        <v>22</v>
      </c>
      <c r="D3" s="136">
        <v>8000</v>
      </c>
      <c r="F3" s="137"/>
      <c r="G3" s="136">
        <v>2</v>
      </c>
      <c r="H3" s="138">
        <v>7000</v>
      </c>
      <c r="I3" s="136">
        <v>1000</v>
      </c>
      <c r="J3" s="139">
        <v>0.1</v>
      </c>
      <c r="K3" s="135"/>
      <c r="M3" s="135" t="s">
        <v>68</v>
      </c>
      <c r="N3" s="135">
        <v>1</v>
      </c>
      <c r="O3" s="135">
        <v>120</v>
      </c>
      <c r="P3" s="135">
        <v>6000</v>
      </c>
    </row>
    <row r="4" spans="1:16" x14ac:dyDescent="0.2">
      <c r="A4" s="134">
        <f t="shared" ref="A4:A9" si="0">DATE(YEAR(A3)+15,MONTH(A3), DAY(A3))</f>
        <v>13270</v>
      </c>
      <c r="B4" s="135"/>
      <c r="C4" s="135"/>
      <c r="D4" s="136"/>
      <c r="E4" s="135"/>
      <c r="F4" s="137"/>
      <c r="G4" s="137"/>
      <c r="H4" s="136"/>
      <c r="I4" s="136"/>
      <c r="J4" s="136"/>
      <c r="K4" s="135"/>
      <c r="N4" s="135">
        <v>15</v>
      </c>
      <c r="O4" s="135">
        <v>225</v>
      </c>
      <c r="P4" s="135">
        <v>10000</v>
      </c>
    </row>
    <row r="5" spans="1:16" x14ac:dyDescent="0.2">
      <c r="A5" s="134">
        <f t="shared" si="0"/>
        <v>18748</v>
      </c>
      <c r="B5" s="135"/>
      <c r="C5" s="135"/>
      <c r="D5" s="136"/>
      <c r="E5" s="135"/>
      <c r="F5" s="137"/>
      <c r="G5" s="137"/>
      <c r="H5" s="136"/>
      <c r="I5" s="136"/>
      <c r="J5" s="140"/>
      <c r="K5" s="135"/>
    </row>
    <row r="6" spans="1:16" x14ac:dyDescent="0.2">
      <c r="A6" s="134">
        <f t="shared" si="0"/>
        <v>24227</v>
      </c>
      <c r="B6" s="135"/>
      <c r="C6" s="135"/>
      <c r="D6" s="136"/>
      <c r="E6" s="135"/>
      <c r="F6" s="137"/>
      <c r="G6" s="137"/>
      <c r="H6" s="136"/>
      <c r="I6" s="136"/>
      <c r="J6" s="136"/>
      <c r="K6" s="135"/>
    </row>
    <row r="7" spans="1:16" x14ac:dyDescent="0.2">
      <c r="A7" s="134">
        <f t="shared" si="0"/>
        <v>29706</v>
      </c>
      <c r="B7" s="135"/>
      <c r="C7" s="135"/>
      <c r="D7" s="140"/>
      <c r="E7" s="135"/>
      <c r="F7" s="137"/>
      <c r="G7" s="137"/>
      <c r="H7" s="136"/>
      <c r="I7" s="140"/>
      <c r="J7" s="136"/>
      <c r="K7" s="135"/>
    </row>
    <row r="8" spans="1:16" x14ac:dyDescent="0.2">
      <c r="A8" s="134">
        <f t="shared" si="0"/>
        <v>35185</v>
      </c>
      <c r="B8" s="135"/>
      <c r="C8" s="135"/>
      <c r="D8" s="140"/>
      <c r="E8" s="135"/>
      <c r="F8" s="137"/>
      <c r="G8" s="137"/>
      <c r="H8" s="136"/>
      <c r="I8" s="136"/>
      <c r="J8" s="136"/>
    </row>
    <row r="9" spans="1:16" x14ac:dyDescent="0.2">
      <c r="A9" s="134">
        <f t="shared" si="0"/>
        <v>40663</v>
      </c>
      <c r="B9" s="135"/>
      <c r="C9" s="135"/>
      <c r="D9" s="136"/>
      <c r="E9" s="135"/>
      <c r="F9" s="137"/>
      <c r="G9" s="137"/>
      <c r="H9" s="136"/>
      <c r="I9" s="136"/>
      <c r="J9" s="136"/>
    </row>
    <row r="10" spans="1:16" x14ac:dyDescent="0.2">
      <c r="A10" s="134">
        <f>DATE(YEAR(A9)+9,MONTH(A9), DAY(A9))</f>
        <v>43951</v>
      </c>
      <c r="B10" s="135"/>
      <c r="C10" s="135"/>
      <c r="D10" s="136"/>
      <c r="E10" s="135"/>
      <c r="F10" s="137"/>
      <c r="G10" s="137"/>
      <c r="H10" s="136"/>
      <c r="I10" s="136"/>
      <c r="J10" s="13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3"/>
  <sheetViews>
    <sheetView workbookViewId="0">
      <selection activeCell="I20" sqref="I20"/>
    </sheetView>
  </sheetViews>
  <sheetFormatPr defaultColWidth="9" defaultRowHeight="12.75" x14ac:dyDescent="0.2"/>
  <cols>
    <col min="1" max="1" width="10.875" style="71" bestFit="1" customWidth="1"/>
    <col min="2" max="2" width="22.625" style="71" bestFit="1" customWidth="1"/>
    <col min="3" max="3" width="11.5" style="71" bestFit="1" customWidth="1"/>
    <col min="4" max="4" width="21" style="71" customWidth="1"/>
    <col min="5" max="5" width="18.625" style="71" bestFit="1" customWidth="1"/>
    <col min="6" max="6" width="15" style="71" bestFit="1" customWidth="1"/>
    <col min="7" max="7" width="15" style="71" customWidth="1"/>
    <col min="8" max="8" width="21" style="71" customWidth="1"/>
    <col min="9" max="16384" width="9" style="71"/>
  </cols>
  <sheetData>
    <row r="1" spans="1:8" x14ac:dyDescent="0.2">
      <c r="A1" s="141" t="s">
        <v>147</v>
      </c>
      <c r="B1" s="141"/>
      <c r="C1" s="141"/>
      <c r="D1" s="141"/>
      <c r="E1" s="141"/>
      <c r="F1" s="141"/>
      <c r="G1" s="141"/>
      <c r="H1" s="141"/>
    </row>
    <row r="2" spans="1:8" ht="38.25" x14ac:dyDescent="0.2">
      <c r="A2" s="133" t="s">
        <v>138</v>
      </c>
      <c r="B2" s="133" t="s">
        <v>139</v>
      </c>
      <c r="C2" s="133" t="s">
        <v>140</v>
      </c>
      <c r="D2" s="133" t="s">
        <v>141</v>
      </c>
      <c r="E2" s="133" t="s">
        <v>142</v>
      </c>
      <c r="F2" s="133" t="s">
        <v>143</v>
      </c>
      <c r="G2" s="133" t="s">
        <v>144</v>
      </c>
      <c r="H2" s="133" t="s">
        <v>145</v>
      </c>
    </row>
    <row r="3" spans="1:8" x14ac:dyDescent="0.2">
      <c r="A3" s="134"/>
      <c r="B3" s="135">
        <v>12000</v>
      </c>
      <c r="C3" s="114"/>
      <c r="D3" s="135">
        <f>'[2]Outlet Capacity Data'!D7</f>
        <v>0</v>
      </c>
      <c r="E3" s="135"/>
      <c r="F3" s="135">
        <v>2</v>
      </c>
      <c r="G3" s="142">
        <v>0.5</v>
      </c>
      <c r="H3" s="142"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F11" sqref="F11"/>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0" t="s">
        <v>63</v>
      </c>
      <c r="B1" s="10">
        <v>1</v>
      </c>
      <c r="C1" s="19" t="s">
        <v>64</v>
      </c>
    </row>
    <row r="2" spans="1:6" x14ac:dyDescent="0.2">
      <c r="A2" s="20" t="s">
        <v>44</v>
      </c>
      <c r="D2" s="10">
        <v>4</v>
      </c>
    </row>
    <row r="3" spans="1:6" x14ac:dyDescent="0.2">
      <c r="A3" s="20" t="s">
        <v>43</v>
      </c>
      <c r="E3" s="10">
        <v>5</v>
      </c>
    </row>
    <row r="4" spans="1:6" x14ac:dyDescent="0.2">
      <c r="A4" s="20" t="s">
        <v>63</v>
      </c>
      <c r="B4" s="10">
        <v>2</v>
      </c>
      <c r="C4" s="19" t="s">
        <v>65</v>
      </c>
    </row>
    <row r="5" spans="1:6" x14ac:dyDescent="0.2">
      <c r="A5" s="20" t="s">
        <v>44</v>
      </c>
      <c r="D5" s="10">
        <v>6</v>
      </c>
    </row>
    <row r="6" spans="1:6" x14ac:dyDescent="0.2">
      <c r="A6" s="20" t="s">
        <v>43</v>
      </c>
      <c r="E6" s="10">
        <v>7</v>
      </c>
    </row>
    <row r="7" spans="1:6" x14ac:dyDescent="0.2">
      <c r="A7" s="27" t="s">
        <v>45</v>
      </c>
      <c r="B7" s="10">
        <v>3</v>
      </c>
      <c r="C7" s="38" t="s">
        <v>147</v>
      </c>
      <c r="D7" s="27"/>
      <c r="E7" s="27"/>
      <c r="F7" s="27"/>
    </row>
    <row r="8" spans="1:6" x14ac:dyDescent="0.2">
      <c r="A8" s="27" t="s">
        <v>44</v>
      </c>
      <c r="C8" s="27"/>
      <c r="D8" s="27">
        <v>5</v>
      </c>
      <c r="E8" s="27"/>
      <c r="F8" s="27"/>
    </row>
    <row r="9" spans="1:6" x14ac:dyDescent="0.2">
      <c r="A9" s="27" t="s">
        <v>43</v>
      </c>
      <c r="C9" s="27"/>
      <c r="D9" s="27"/>
      <c r="E9" s="27">
        <v>6</v>
      </c>
      <c r="F9" s="27"/>
    </row>
    <row r="10" spans="1:6" x14ac:dyDescent="0.2">
      <c r="A10" s="27" t="s">
        <v>42</v>
      </c>
      <c r="B10" s="10">
        <v>4</v>
      </c>
      <c r="C10" s="28" t="s">
        <v>119</v>
      </c>
      <c r="D10" s="27"/>
      <c r="E10" s="27"/>
      <c r="F10" s="27"/>
    </row>
    <row r="11" spans="1:6" x14ac:dyDescent="0.2">
      <c r="A11" s="27" t="s">
        <v>42</v>
      </c>
      <c r="B11" s="10">
        <v>5</v>
      </c>
      <c r="C11" s="27" t="s">
        <v>46</v>
      </c>
      <c r="D11" s="27"/>
      <c r="E11" s="27"/>
      <c r="F11" s="27"/>
    </row>
    <row r="12" spans="1:6" x14ac:dyDescent="0.2">
      <c r="A12" s="62" t="s">
        <v>42</v>
      </c>
      <c r="B12" s="10">
        <v>6</v>
      </c>
      <c r="C12" s="62" t="s">
        <v>66</v>
      </c>
      <c r="D12" s="27"/>
      <c r="E12" s="27"/>
      <c r="F12" s="27"/>
    </row>
    <row r="13" spans="1:6" x14ac:dyDescent="0.2">
      <c r="A13" s="27" t="s">
        <v>42</v>
      </c>
      <c r="B13" s="10">
        <v>7</v>
      </c>
      <c r="C13" s="28" t="s">
        <v>67</v>
      </c>
      <c r="D13" s="27"/>
      <c r="E13" s="27"/>
      <c r="F13" s="27"/>
    </row>
    <row r="14" spans="1:6" s="78" customFormat="1" x14ac:dyDescent="0.2">
      <c r="A14" s="82" t="s">
        <v>42</v>
      </c>
      <c r="B14" s="78">
        <v>8</v>
      </c>
      <c r="C14" s="81" t="s">
        <v>104</v>
      </c>
      <c r="D14" s="82"/>
      <c r="E14" s="82"/>
      <c r="F14" s="82"/>
    </row>
    <row r="15" spans="1:6" x14ac:dyDescent="0.2">
      <c r="A15" s="20" t="s">
        <v>90</v>
      </c>
      <c r="B15" s="10">
        <v>9</v>
      </c>
      <c r="C15" s="20" t="s">
        <v>89</v>
      </c>
    </row>
    <row r="16" spans="1:6" x14ac:dyDescent="0.2">
      <c r="A16" s="27" t="s">
        <v>44</v>
      </c>
      <c r="C16" s="19"/>
      <c r="D16" s="10">
        <v>5</v>
      </c>
    </row>
    <row r="17" spans="1:5" x14ac:dyDescent="0.2">
      <c r="A17" s="27" t="s">
        <v>43</v>
      </c>
      <c r="C17" s="19"/>
      <c r="E17" s="10">
        <v>8</v>
      </c>
    </row>
    <row r="18" spans="1:5" x14ac:dyDescent="0.2">
      <c r="A18" s="20" t="s">
        <v>90</v>
      </c>
      <c r="B18" s="84">
        <v>10</v>
      </c>
      <c r="C18" s="20" t="s">
        <v>102</v>
      </c>
    </row>
    <row r="19" spans="1:5" s="78" customFormat="1" x14ac:dyDescent="0.2">
      <c r="A19" s="82" t="s">
        <v>44</v>
      </c>
      <c r="C19" s="20"/>
      <c r="D19" s="78">
        <v>8</v>
      </c>
    </row>
    <row r="20" spans="1:5" s="78" customFormat="1" x14ac:dyDescent="0.2">
      <c r="A20" s="82" t="s">
        <v>43</v>
      </c>
      <c r="C20" s="20"/>
      <c r="E20" s="78">
        <v>6</v>
      </c>
    </row>
    <row r="21" spans="1:5" x14ac:dyDescent="0.2">
      <c r="A21" s="20" t="s">
        <v>90</v>
      </c>
      <c r="B21" s="78">
        <v>11</v>
      </c>
      <c r="C21" s="20" t="s">
        <v>103</v>
      </c>
    </row>
    <row r="22" spans="1:5" x14ac:dyDescent="0.2">
      <c r="A22" s="82" t="s">
        <v>44</v>
      </c>
      <c r="D22" s="10">
        <v>8</v>
      </c>
    </row>
    <row r="23" spans="1:5" x14ac:dyDescent="0.2">
      <c r="A23" s="82" t="s">
        <v>43</v>
      </c>
      <c r="E23" s="10">
        <v>7</v>
      </c>
    </row>
    <row r="24" spans="1:5" x14ac:dyDescent="0.2">
      <c r="C24" s="19"/>
    </row>
    <row r="25" spans="1:5" x14ac:dyDescent="0.2">
      <c r="A25" s="20"/>
      <c r="C25" s="1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5" sqref="C5"/>
    </sheetView>
  </sheetViews>
  <sheetFormatPr defaultColWidth="9" defaultRowHeight="15" x14ac:dyDescent="0.25"/>
  <cols>
    <col min="1" max="1" width="12.75" style="6" bestFit="1" customWidth="1"/>
    <col min="2" max="2" width="9.5" style="6" customWidth="1"/>
    <col min="3" max="3" width="18.5" style="14" customWidth="1"/>
    <col min="4" max="10" width="19.125" style="6" customWidth="1"/>
    <col min="11" max="16384" width="9" style="6"/>
  </cols>
  <sheetData>
    <row r="1" spans="1:10" ht="90" x14ac:dyDescent="0.25">
      <c r="A1" s="31" t="s">
        <v>3</v>
      </c>
      <c r="B1" s="32" t="s">
        <v>36</v>
      </c>
      <c r="C1" s="32" t="s">
        <v>37</v>
      </c>
      <c r="D1" s="32" t="s">
        <v>38</v>
      </c>
      <c r="E1" s="26" t="s">
        <v>56</v>
      </c>
      <c r="F1" s="57"/>
      <c r="G1" s="57"/>
      <c r="H1" s="57"/>
      <c r="I1" s="57"/>
      <c r="J1" s="57"/>
    </row>
    <row r="2" spans="1:10" x14ac:dyDescent="0.25">
      <c r="A2" s="81" t="s">
        <v>119</v>
      </c>
      <c r="B2" s="33">
        <f>76800000000</f>
        <v>76800000000</v>
      </c>
      <c r="C2" s="129">
        <v>3.595022937357871E-7</v>
      </c>
      <c r="D2" s="130">
        <v>1.2759</v>
      </c>
      <c r="E2" s="61" t="s">
        <v>81</v>
      </c>
      <c r="F2" s="58"/>
      <c r="G2" s="58"/>
      <c r="H2" s="58"/>
      <c r="I2" s="58"/>
      <c r="J2" s="58"/>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6" customWidth="1"/>
    <col min="7" max="7" width="14" style="16"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0" t="s">
        <v>19</v>
      </c>
      <c r="B1" s="11" t="s">
        <v>24</v>
      </c>
      <c r="C1" s="11" t="s">
        <v>25</v>
      </c>
      <c r="D1" s="11" t="s">
        <v>39</v>
      </c>
      <c r="E1" s="11" t="s">
        <v>26</v>
      </c>
      <c r="F1" s="15" t="s">
        <v>22</v>
      </c>
      <c r="G1" s="15" t="s">
        <v>23</v>
      </c>
      <c r="H1" s="11" t="s">
        <v>27</v>
      </c>
      <c r="I1" s="11" t="s">
        <v>88</v>
      </c>
      <c r="J1" s="26" t="s">
        <v>87</v>
      </c>
      <c r="K1" s="26" t="s">
        <v>57</v>
      </c>
      <c r="T1" s="10" t="s">
        <v>116</v>
      </c>
      <c r="U1" s="10" t="s">
        <v>117</v>
      </c>
    </row>
    <row r="2" spans="1:21" x14ac:dyDescent="0.2">
      <c r="A2" s="30" t="s">
        <v>64</v>
      </c>
      <c r="B2" s="12">
        <v>2.0000000000000002E-5</v>
      </c>
      <c r="C2" s="12">
        <v>0.9</v>
      </c>
      <c r="D2" s="12">
        <v>50000000</v>
      </c>
      <c r="E2" s="12">
        <f t="shared" ref="E2:E5" si="0">1000000000</f>
        <v>1000000000</v>
      </c>
      <c r="F2" s="18">
        <v>7.5581973385158229E-7</v>
      </c>
      <c r="G2" s="15">
        <v>0.7</v>
      </c>
      <c r="H2" s="13">
        <f t="shared" ref="H2:H5" si="1">5000000000000</f>
        <v>5000000000000</v>
      </c>
      <c r="I2" s="12" t="s">
        <v>72</v>
      </c>
      <c r="J2" s="12">
        <v>1100</v>
      </c>
      <c r="K2" s="63" t="s">
        <v>91</v>
      </c>
    </row>
    <row r="3" spans="1:21" x14ac:dyDescent="0.2">
      <c r="A3" s="30" t="s">
        <v>65</v>
      </c>
      <c r="B3" s="12">
        <v>2.0000000000000002E-5</v>
      </c>
      <c r="C3" s="12">
        <v>0.9</v>
      </c>
      <c r="D3" s="12">
        <v>50000000</v>
      </c>
      <c r="E3" s="12">
        <f t="shared" si="0"/>
        <v>1000000000</v>
      </c>
      <c r="F3" s="18">
        <v>7.5581973385158229E-7</v>
      </c>
      <c r="G3" s="15">
        <v>0.7</v>
      </c>
      <c r="H3" s="13">
        <f t="shared" si="1"/>
        <v>5000000000000</v>
      </c>
      <c r="I3" s="12" t="s">
        <v>72</v>
      </c>
      <c r="J3" s="12">
        <v>1100</v>
      </c>
      <c r="K3" s="63" t="s">
        <v>91</v>
      </c>
    </row>
    <row r="4" spans="1:21" x14ac:dyDescent="0.2">
      <c r="A4" s="20" t="s">
        <v>89</v>
      </c>
      <c r="B4" s="12">
        <v>2.0000000000000002E-5</v>
      </c>
      <c r="C4" s="12">
        <v>0.9</v>
      </c>
      <c r="D4" s="12">
        <v>50000000</v>
      </c>
      <c r="E4" s="12">
        <f t="shared" si="0"/>
        <v>1000000000</v>
      </c>
      <c r="F4" s="18">
        <v>7.5581973385158229E-7</v>
      </c>
      <c r="G4" s="15">
        <v>0.7</v>
      </c>
      <c r="H4" s="13">
        <f t="shared" si="1"/>
        <v>5000000000000</v>
      </c>
      <c r="I4" s="12" t="s">
        <v>72</v>
      </c>
      <c r="J4" s="12">
        <v>1100</v>
      </c>
      <c r="K4" s="63" t="s">
        <v>91</v>
      </c>
      <c r="U4" s="10">
        <v>8000</v>
      </c>
    </row>
    <row r="5" spans="1:21" x14ac:dyDescent="0.2">
      <c r="A5" s="17" t="s">
        <v>147</v>
      </c>
      <c r="B5" s="12">
        <v>2.0000000000000002E-5</v>
      </c>
      <c r="C5" s="12">
        <v>0.9</v>
      </c>
      <c r="D5" s="12">
        <v>50000000</v>
      </c>
      <c r="E5" s="12">
        <f t="shared" si="0"/>
        <v>1000000000</v>
      </c>
      <c r="F5" s="18">
        <v>7.5581973385158229E-7</v>
      </c>
      <c r="G5" s="15">
        <v>0.7</v>
      </c>
      <c r="H5" s="13">
        <f t="shared" si="1"/>
        <v>5000000000000</v>
      </c>
      <c r="I5" s="12" t="s">
        <v>72</v>
      </c>
      <c r="J5" s="12">
        <v>1100</v>
      </c>
      <c r="K5" s="63" t="s">
        <v>91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35" t="s">
        <v>147</v>
      </c>
    </row>
    <row r="2" spans="1:4" x14ac:dyDescent="0.25">
      <c r="A2" s="21" t="s">
        <v>48</v>
      </c>
      <c r="B2" s="21" t="s">
        <v>49</v>
      </c>
      <c r="C2" s="21" t="s">
        <v>51</v>
      </c>
      <c r="D2" s="29" t="s">
        <v>58</v>
      </c>
    </row>
    <row r="3" spans="1:4" x14ac:dyDescent="0.25">
      <c r="A3" s="21" t="s">
        <v>47</v>
      </c>
      <c r="B3" s="21" t="s">
        <v>50</v>
      </c>
      <c r="C3" s="4" t="s">
        <v>1</v>
      </c>
      <c r="D3" s="3"/>
    </row>
    <row r="4" spans="1:4" x14ac:dyDescent="0.25">
      <c r="A4" s="75">
        <v>20</v>
      </c>
      <c r="B4" s="2">
        <v>46688400</v>
      </c>
      <c r="C4" s="2">
        <v>984.96</v>
      </c>
    </row>
    <row r="5" spans="1:4" x14ac:dyDescent="0.25">
      <c r="A5" s="75">
        <v>21</v>
      </c>
      <c r="B5" s="2">
        <v>57315600</v>
      </c>
      <c r="C5" s="2">
        <v>1062.72</v>
      </c>
    </row>
    <row r="6" spans="1:4" x14ac:dyDescent="0.25">
      <c r="A6" s="75">
        <v>22</v>
      </c>
      <c r="B6" s="2">
        <v>72964800</v>
      </c>
      <c r="C6" s="2">
        <v>1564.92</v>
      </c>
    </row>
    <row r="7" spans="1:4" x14ac:dyDescent="0.25">
      <c r="A7" s="75">
        <v>23</v>
      </c>
      <c r="B7" s="2">
        <v>99079200</v>
      </c>
      <c r="C7" s="2">
        <v>2611.44</v>
      </c>
    </row>
    <row r="8" spans="1:4" x14ac:dyDescent="0.25">
      <c r="A8" s="75">
        <v>24</v>
      </c>
      <c r="B8" s="2">
        <v>129438000</v>
      </c>
      <c r="C8" s="2">
        <v>3035.88</v>
      </c>
    </row>
    <row r="9" spans="1:4" x14ac:dyDescent="0.25">
      <c r="A9" s="76">
        <v>25</v>
      </c>
      <c r="B9" s="2">
        <v>138283200</v>
      </c>
      <c r="C9" s="2">
        <v>884.52</v>
      </c>
    </row>
    <row r="10" spans="1:4" x14ac:dyDescent="0.25">
      <c r="A10" s="75">
        <v>26</v>
      </c>
      <c r="B10" s="2">
        <v>171169200</v>
      </c>
      <c r="C10" s="2">
        <v>3288.6</v>
      </c>
    </row>
    <row r="11" spans="1:4" x14ac:dyDescent="0.25">
      <c r="A11" s="75">
        <v>27</v>
      </c>
      <c r="B11" s="2">
        <v>210438000</v>
      </c>
      <c r="C11" s="2">
        <v>3926.88</v>
      </c>
    </row>
    <row r="12" spans="1:4" x14ac:dyDescent="0.25">
      <c r="A12" s="75">
        <v>28</v>
      </c>
      <c r="B12" s="2">
        <v>265096800</v>
      </c>
      <c r="C12" s="2">
        <v>5465.88</v>
      </c>
    </row>
    <row r="13" spans="1:4" x14ac:dyDescent="0.25">
      <c r="A13" s="75">
        <v>29</v>
      </c>
      <c r="B13" s="2">
        <v>336992400</v>
      </c>
      <c r="C13" s="2">
        <v>7189.56</v>
      </c>
    </row>
    <row r="14" spans="1:4" x14ac:dyDescent="0.25">
      <c r="A14" s="75">
        <v>30</v>
      </c>
      <c r="B14" s="2">
        <v>434451600</v>
      </c>
      <c r="C14" s="2">
        <v>9745.92</v>
      </c>
    </row>
    <row r="15" spans="1:4" x14ac:dyDescent="0.25">
      <c r="A15" s="75">
        <v>31</v>
      </c>
      <c r="B15" s="2">
        <v>526111200</v>
      </c>
      <c r="C15" s="2">
        <v>9165.9599999999991</v>
      </c>
    </row>
    <row r="16" spans="1:4" x14ac:dyDescent="0.25">
      <c r="A16" s="75">
        <v>32</v>
      </c>
      <c r="B16" s="2">
        <v>600534000</v>
      </c>
      <c r="C16" s="2">
        <v>7442.28</v>
      </c>
    </row>
    <row r="17" spans="1:5" x14ac:dyDescent="0.25">
      <c r="A17" s="75">
        <v>33</v>
      </c>
      <c r="B17" s="2">
        <v>667796400</v>
      </c>
      <c r="C17" s="2">
        <v>6726.24</v>
      </c>
    </row>
    <row r="18" spans="1:5" x14ac:dyDescent="0.25">
      <c r="A18" s="75">
        <v>34</v>
      </c>
      <c r="B18" s="2">
        <v>763506000</v>
      </c>
      <c r="C18" s="2">
        <v>9570.9599999999991</v>
      </c>
    </row>
    <row r="19" spans="1:5" x14ac:dyDescent="0.25">
      <c r="A19" s="75">
        <v>35</v>
      </c>
      <c r="B19" s="2">
        <v>964807200</v>
      </c>
      <c r="C19" s="2">
        <v>20130.12</v>
      </c>
    </row>
    <row r="20" spans="1:5" x14ac:dyDescent="0.25">
      <c r="A20" s="75">
        <v>36</v>
      </c>
      <c r="B20" s="2">
        <v>1040007600</v>
      </c>
      <c r="C20" s="2">
        <v>7520.04</v>
      </c>
    </row>
    <row r="21" spans="1:5" x14ac:dyDescent="0.25">
      <c r="A21" s="75">
        <v>37</v>
      </c>
      <c r="B21" s="2">
        <v>1082840400</v>
      </c>
      <c r="C21" s="2">
        <v>4283.28</v>
      </c>
    </row>
    <row r="22" spans="1:5" x14ac:dyDescent="0.25">
      <c r="A22" s="75">
        <v>38</v>
      </c>
      <c r="B22" s="2">
        <v>1166400000</v>
      </c>
      <c r="C22" s="2">
        <v>8355.9599999999991</v>
      </c>
    </row>
    <row r="23" spans="1:5" x14ac:dyDescent="0.25">
      <c r="A23" s="75">
        <v>39</v>
      </c>
      <c r="B23" s="2">
        <v>1280124000</v>
      </c>
      <c r="C23" s="2">
        <v>11372.4</v>
      </c>
    </row>
    <row r="24" spans="1:5" x14ac:dyDescent="0.25">
      <c r="A24" s="75">
        <v>40</v>
      </c>
      <c r="B24" s="2">
        <v>1541041200</v>
      </c>
      <c r="C24" s="2">
        <v>26091.72</v>
      </c>
    </row>
    <row r="25" spans="1:5" x14ac:dyDescent="0.25">
      <c r="A25" s="75">
        <v>41</v>
      </c>
      <c r="B25" s="2">
        <v>1588896000</v>
      </c>
      <c r="C25" s="2">
        <v>4785.4799999999996</v>
      </c>
    </row>
    <row r="26" spans="1:5" x14ac:dyDescent="0.25">
      <c r="A26" s="75">
        <v>42</v>
      </c>
      <c r="B26" s="2">
        <v>1655704800</v>
      </c>
      <c r="C26" s="2">
        <v>6680.88</v>
      </c>
    </row>
    <row r="27" spans="1:5" x14ac:dyDescent="0.25">
      <c r="A27" s="75">
        <v>43</v>
      </c>
      <c r="B27" s="2">
        <v>1700157600</v>
      </c>
      <c r="C27" s="2">
        <v>4445.28</v>
      </c>
    </row>
    <row r="28" spans="1:5" x14ac:dyDescent="0.25">
      <c r="A28" s="75">
        <v>44</v>
      </c>
      <c r="B28" s="2">
        <v>1766059200</v>
      </c>
      <c r="C28" s="2">
        <v>6590.16</v>
      </c>
      <c r="E28" s="65"/>
    </row>
    <row r="29" spans="1:5" x14ac:dyDescent="0.25">
      <c r="A29" s="75">
        <v>45</v>
      </c>
      <c r="B29" s="2">
        <v>1857654000</v>
      </c>
      <c r="C29" s="2">
        <v>9159.48</v>
      </c>
    </row>
    <row r="30" spans="1:5" x14ac:dyDescent="0.25">
      <c r="A30" s="75">
        <v>46</v>
      </c>
      <c r="B30" s="2">
        <v>1925856000</v>
      </c>
      <c r="C30" s="2">
        <v>6820.2</v>
      </c>
    </row>
    <row r="31" spans="1:5" x14ac:dyDescent="0.25">
      <c r="A31" s="75">
        <v>47</v>
      </c>
      <c r="B31" s="2">
        <v>1972836000</v>
      </c>
      <c r="C31" s="2">
        <v>4698</v>
      </c>
    </row>
    <row r="32" spans="1:5" x14ac:dyDescent="0.25">
      <c r="A32" s="75">
        <v>48</v>
      </c>
      <c r="B32" s="2">
        <v>2023218000</v>
      </c>
      <c r="C32" s="2">
        <v>5038.2</v>
      </c>
    </row>
    <row r="33" spans="1:3" x14ac:dyDescent="0.25">
      <c r="A33" s="75">
        <v>49</v>
      </c>
      <c r="B33" s="2">
        <v>2101464000</v>
      </c>
      <c r="C33" s="2">
        <v>7824.6</v>
      </c>
    </row>
    <row r="34" spans="1:3" x14ac:dyDescent="0.25">
      <c r="A34" s="75">
        <v>50</v>
      </c>
      <c r="B34" s="2">
        <v>2217456000</v>
      </c>
      <c r="C34" s="2">
        <v>11599.2</v>
      </c>
    </row>
    <row r="35" spans="1:3" x14ac:dyDescent="0.25">
      <c r="A35" s="75"/>
    </row>
    <row r="36" spans="1:3" x14ac:dyDescent="0.25">
      <c r="A36" s="75"/>
    </row>
    <row r="37" spans="1:3" x14ac:dyDescent="0.25">
      <c r="A37" s="75"/>
    </row>
    <row r="38" spans="1:3" x14ac:dyDescent="0.25">
      <c r="A38" s="75"/>
    </row>
    <row r="39" spans="1:3" x14ac:dyDescent="0.25">
      <c r="A39" s="75"/>
    </row>
    <row r="40" spans="1:3" x14ac:dyDescent="0.25">
      <c r="A40" s="75"/>
    </row>
    <row r="41" spans="1:3" x14ac:dyDescent="0.25">
      <c r="A41" s="75"/>
    </row>
    <row r="42" spans="1:3" x14ac:dyDescent="0.25">
      <c r="A42" s="75"/>
    </row>
    <row r="43" spans="1:3" x14ac:dyDescent="0.25">
      <c r="A43" s="75"/>
    </row>
    <row r="44" spans="1:3" x14ac:dyDescent="0.25">
      <c r="A44" s="75"/>
    </row>
    <row r="45" spans="1:3" x14ac:dyDescent="0.25">
      <c r="A45" s="75"/>
    </row>
    <row r="46" spans="1:3" x14ac:dyDescent="0.25">
      <c r="A46" s="75"/>
    </row>
    <row r="47" spans="1:3" x14ac:dyDescent="0.25">
      <c r="A47" s="75"/>
    </row>
    <row r="48" spans="1:3" x14ac:dyDescent="0.25">
      <c r="A48" s="75"/>
    </row>
    <row r="49" spans="1:1" x14ac:dyDescent="0.25">
      <c r="A49" s="75"/>
    </row>
    <row r="50" spans="1:1" x14ac:dyDescent="0.25">
      <c r="A50" s="75"/>
    </row>
    <row r="51" spans="1:1" x14ac:dyDescent="0.25">
      <c r="A51" s="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34" t="s">
        <v>2</v>
      </c>
      <c r="B1" s="11" t="s">
        <v>7</v>
      </c>
      <c r="C1" s="11" t="s">
        <v>8</v>
      </c>
      <c r="D1" s="11" t="s">
        <v>9</v>
      </c>
      <c r="E1" s="11" t="s">
        <v>10</v>
      </c>
      <c r="F1" s="11" t="s">
        <v>11</v>
      </c>
      <c r="G1" s="11" t="s">
        <v>12</v>
      </c>
      <c r="H1" s="11" t="s">
        <v>13</v>
      </c>
      <c r="I1" s="11" t="s">
        <v>14</v>
      </c>
      <c r="J1" s="11" t="s">
        <v>15</v>
      </c>
      <c r="K1" s="11" t="s">
        <v>16</v>
      </c>
      <c r="L1" s="11" t="s">
        <v>17</v>
      </c>
      <c r="M1" s="11" t="s">
        <v>18</v>
      </c>
      <c r="N1" s="9"/>
    </row>
    <row r="2" spans="1:14" x14ac:dyDescent="0.2">
      <c r="A2" s="17" t="s">
        <v>147</v>
      </c>
      <c r="B2" s="12">
        <v>130.19999999999999</v>
      </c>
      <c r="C2" s="12">
        <v>131.1</v>
      </c>
      <c r="D2" s="12">
        <v>170.5</v>
      </c>
      <c r="E2" s="12">
        <v>150</v>
      </c>
      <c r="F2" s="12">
        <v>105.4</v>
      </c>
      <c r="G2" s="12">
        <v>105</v>
      </c>
      <c r="H2" s="12">
        <v>99.2</v>
      </c>
      <c r="I2" s="12">
        <v>96.1</v>
      </c>
      <c r="J2" s="12">
        <v>69</v>
      </c>
      <c r="K2" s="12">
        <v>77.5</v>
      </c>
      <c r="L2" s="12">
        <v>96</v>
      </c>
      <c r="M2" s="12">
        <v>117.8</v>
      </c>
    </row>
    <row r="3" spans="1:14" x14ac:dyDescent="0.2">
      <c r="A3" s="37"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G41" sqref="G41"/>
    </sheetView>
  </sheetViews>
  <sheetFormatPr defaultRowHeight="12.75" x14ac:dyDescent="0.2"/>
  <cols>
    <col min="1" max="1" width="9" style="72"/>
  </cols>
  <sheetData>
    <row r="1" spans="1:6" x14ac:dyDescent="0.2">
      <c r="A1" s="73" t="s">
        <v>147</v>
      </c>
    </row>
    <row r="2" spans="1:6" x14ac:dyDescent="0.2">
      <c r="A2" s="72" t="s">
        <v>35</v>
      </c>
      <c r="C2" t="s">
        <v>6</v>
      </c>
      <c r="E2" t="s">
        <v>78</v>
      </c>
    </row>
    <row r="3" spans="1:6" x14ac:dyDescent="0.2">
      <c r="A3" s="72" t="s">
        <v>69</v>
      </c>
      <c r="B3" t="s">
        <v>70</v>
      </c>
      <c r="C3" t="s">
        <v>69</v>
      </c>
      <c r="D3" t="s">
        <v>70</v>
      </c>
      <c r="E3" t="s">
        <v>73</v>
      </c>
      <c r="F3" t="s">
        <v>74</v>
      </c>
    </row>
    <row r="4" spans="1:6" x14ac:dyDescent="0.2">
      <c r="A4" s="72" t="s">
        <v>47</v>
      </c>
      <c r="B4" t="s">
        <v>71</v>
      </c>
      <c r="C4" t="s">
        <v>47</v>
      </c>
      <c r="D4" t="s">
        <v>71</v>
      </c>
      <c r="E4" t="s">
        <v>69</v>
      </c>
      <c r="F4" t="s">
        <v>75</v>
      </c>
    </row>
    <row r="5" spans="1:6" x14ac:dyDescent="0.2">
      <c r="A5" s="72">
        <v>20</v>
      </c>
      <c r="B5" s="121">
        <v>12000</v>
      </c>
      <c r="C5">
        <v>24</v>
      </c>
      <c r="D5">
        <v>100000</v>
      </c>
      <c r="E5">
        <v>20</v>
      </c>
      <c r="F5">
        <v>20000</v>
      </c>
    </row>
    <row r="6" spans="1:6" x14ac:dyDescent="0.2">
      <c r="A6" s="72">
        <v>39</v>
      </c>
      <c r="B6" s="128">
        <v>12000</v>
      </c>
      <c r="C6">
        <v>40</v>
      </c>
      <c r="D6">
        <v>100000</v>
      </c>
      <c r="E6">
        <v>25</v>
      </c>
      <c r="F6">
        <v>70000</v>
      </c>
    </row>
    <row r="7" spans="1:6" x14ac:dyDescent="0.2">
      <c r="A7" s="72">
        <v>40</v>
      </c>
      <c r="B7" s="128">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J1" activePane="topRight" state="frozen"/>
      <selection pane="topRight" activeCell="N2" sqref="N2"/>
    </sheetView>
  </sheetViews>
  <sheetFormatPr defaultColWidth="9" defaultRowHeight="15" x14ac:dyDescent="0.25"/>
  <cols>
    <col min="1" max="1" width="26.125" style="43" bestFit="1" customWidth="1"/>
    <col min="2" max="2" width="12.625" style="45" bestFit="1" customWidth="1"/>
    <col min="3" max="3" width="12.625" style="45" customWidth="1"/>
    <col min="4" max="4" width="28.125" style="45" bestFit="1" customWidth="1"/>
    <col min="5" max="5" width="28.25" style="45" bestFit="1" customWidth="1"/>
    <col min="6" max="6" width="26.75" style="45" customWidth="1"/>
    <col min="7" max="7" width="24.75" style="43" bestFit="1" customWidth="1"/>
    <col min="8" max="8" width="58.625" style="43" bestFit="1" customWidth="1"/>
    <col min="9" max="9" width="28.125" style="43" customWidth="1"/>
    <col min="10" max="10" width="15.625" style="46" customWidth="1"/>
    <col min="11" max="11" width="15" style="45" customWidth="1"/>
    <col min="12" max="12" width="12.75" style="43" bestFit="1" customWidth="1"/>
    <col min="13" max="13" width="10" style="43" customWidth="1"/>
    <col min="14" max="14" width="8.375" style="45" bestFit="1" customWidth="1"/>
    <col min="15" max="15" width="14" style="52" bestFit="1" customWidth="1"/>
    <col min="16" max="16" width="14.875" style="43" customWidth="1"/>
    <col min="17" max="17" width="13.125" style="43" bestFit="1" customWidth="1"/>
    <col min="18" max="18" width="7.75" style="43" bestFit="1" customWidth="1"/>
    <col min="19" max="16384" width="9" style="43"/>
  </cols>
  <sheetData>
    <row r="1" spans="1:25" ht="53.25" customHeight="1" x14ac:dyDescent="0.25">
      <c r="A1" s="40" t="s">
        <v>2</v>
      </c>
      <c r="B1" s="41" t="s">
        <v>29</v>
      </c>
      <c r="C1" s="41" t="s">
        <v>28</v>
      </c>
      <c r="D1" s="42" t="s">
        <v>59</v>
      </c>
      <c r="E1" s="42" t="s">
        <v>60</v>
      </c>
      <c r="F1" s="42" t="s">
        <v>30</v>
      </c>
      <c r="G1" s="42" t="s">
        <v>32</v>
      </c>
      <c r="H1" s="42" t="s">
        <v>21</v>
      </c>
      <c r="I1" s="42" t="s">
        <v>31</v>
      </c>
      <c r="J1" s="42" t="s">
        <v>41</v>
      </c>
      <c r="K1" s="42" t="s">
        <v>4</v>
      </c>
      <c r="L1" s="42" t="s">
        <v>5</v>
      </c>
      <c r="M1" s="42" t="s">
        <v>76</v>
      </c>
      <c r="N1" s="42" t="s">
        <v>34</v>
      </c>
      <c r="O1" s="42" t="s">
        <v>77</v>
      </c>
      <c r="P1" s="42" t="s">
        <v>40</v>
      </c>
      <c r="Q1" s="42" t="s">
        <v>61</v>
      </c>
      <c r="R1" s="42" t="s">
        <v>62</v>
      </c>
      <c r="S1" s="42" t="s">
        <v>82</v>
      </c>
      <c r="T1" s="42" t="s">
        <v>83</v>
      </c>
      <c r="U1" s="42" t="s">
        <v>84</v>
      </c>
      <c r="V1" s="42" t="s">
        <v>85</v>
      </c>
      <c r="W1" s="42" t="s">
        <v>86</v>
      </c>
      <c r="X1" s="42" t="s">
        <v>111</v>
      </c>
      <c r="Y1" s="42" t="s">
        <v>112</v>
      </c>
    </row>
    <row r="2" spans="1:25" x14ac:dyDescent="0.25">
      <c r="A2" s="44" t="s">
        <v>147</v>
      </c>
      <c r="B2" s="45">
        <v>39</v>
      </c>
      <c r="C2" s="45">
        <v>38</v>
      </c>
      <c r="D2" s="74" t="s">
        <v>101</v>
      </c>
      <c r="E2" s="122" t="s">
        <v>118</v>
      </c>
      <c r="F2" s="45">
        <v>0</v>
      </c>
      <c r="G2" s="47" t="s">
        <v>33</v>
      </c>
      <c r="H2" s="126" t="s">
        <v>121</v>
      </c>
      <c r="I2" s="48"/>
      <c r="K2" s="45">
        <v>1236</v>
      </c>
      <c r="L2" s="36">
        <v>0.9</v>
      </c>
      <c r="M2" s="45">
        <v>30000</v>
      </c>
      <c r="N2" s="56" t="s">
        <v>68</v>
      </c>
      <c r="O2" s="45" t="s">
        <v>20</v>
      </c>
      <c r="P2" s="59" t="s">
        <v>20</v>
      </c>
      <c r="Q2" s="56" t="s">
        <v>20</v>
      </c>
      <c r="R2" s="56" t="s">
        <v>68</v>
      </c>
      <c r="W2" s="45">
        <v>1100</v>
      </c>
      <c r="Y2" s="45"/>
    </row>
    <row r="3" spans="1:25" x14ac:dyDescent="0.25">
      <c r="A3" s="44"/>
      <c r="B3" s="48"/>
      <c r="C3" s="48"/>
      <c r="D3" s="53"/>
      <c r="F3" s="48"/>
      <c r="G3" s="54"/>
      <c r="H3" s="54"/>
      <c r="I3" s="48"/>
      <c r="J3" s="53"/>
      <c r="K3" s="48"/>
      <c r="L3" s="48"/>
      <c r="M3" s="48"/>
      <c r="N3" s="48"/>
      <c r="O3" s="48"/>
      <c r="P3" s="48"/>
      <c r="Q3" s="48"/>
      <c r="R3" s="48"/>
    </row>
    <row r="4" spans="1:25" x14ac:dyDescent="0.25">
      <c r="A4" s="44"/>
      <c r="B4" s="49"/>
      <c r="C4" s="49"/>
      <c r="D4" s="53"/>
      <c r="E4" s="53"/>
      <c r="F4" s="48"/>
      <c r="G4" s="54"/>
      <c r="H4" s="54"/>
      <c r="I4" s="53"/>
      <c r="J4" s="48"/>
      <c r="K4" s="48"/>
      <c r="L4" s="48"/>
      <c r="M4" s="48"/>
      <c r="N4" s="48"/>
      <c r="O4" s="48"/>
      <c r="P4" s="48"/>
      <c r="Q4" s="48"/>
      <c r="R4" s="48"/>
    </row>
    <row r="5" spans="1:25" x14ac:dyDescent="0.25">
      <c r="A5" s="44"/>
      <c r="B5" s="49"/>
      <c r="C5" s="49"/>
      <c r="D5" s="53"/>
      <c r="E5" s="53"/>
      <c r="F5" s="48"/>
      <c r="G5" s="54"/>
      <c r="H5" s="54"/>
      <c r="I5" s="53"/>
      <c r="J5" s="48"/>
      <c r="K5" s="48"/>
      <c r="L5" s="48"/>
      <c r="M5" s="48"/>
      <c r="N5" s="48"/>
      <c r="O5" s="48"/>
      <c r="P5" s="48"/>
      <c r="Q5" s="48"/>
      <c r="R5" s="48"/>
    </row>
    <row r="6" spans="1:25" x14ac:dyDescent="0.25">
      <c r="A6" s="44"/>
      <c r="B6" s="49"/>
      <c r="C6" s="49"/>
      <c r="D6" s="53"/>
      <c r="E6" s="53"/>
      <c r="F6" s="48"/>
      <c r="G6" s="54"/>
      <c r="H6" s="54"/>
      <c r="I6" s="53"/>
      <c r="J6" s="48"/>
      <c r="K6" s="48"/>
      <c r="L6" s="48"/>
      <c r="M6" s="48"/>
      <c r="N6" s="48"/>
      <c r="O6" s="48"/>
      <c r="P6" s="48"/>
      <c r="Q6" s="48"/>
      <c r="R6" s="48"/>
    </row>
    <row r="7" spans="1:25" x14ac:dyDescent="0.25">
      <c r="A7" s="44"/>
      <c r="B7" s="49"/>
      <c r="C7" s="49"/>
      <c r="D7" s="53"/>
      <c r="E7" s="53"/>
      <c r="F7" s="48"/>
      <c r="G7" s="54"/>
      <c r="H7" s="54"/>
      <c r="I7" s="53"/>
      <c r="J7" s="48"/>
      <c r="K7" s="48"/>
      <c r="L7" s="48"/>
      <c r="M7" s="48"/>
      <c r="N7" s="48"/>
      <c r="O7" s="48"/>
      <c r="P7" s="48"/>
      <c r="Q7" s="48"/>
      <c r="R7" s="48"/>
    </row>
    <row r="8" spans="1:25" x14ac:dyDescent="0.25">
      <c r="A8" s="44"/>
      <c r="B8" s="49"/>
      <c r="C8" s="49"/>
      <c r="D8" s="53"/>
      <c r="E8" s="53"/>
      <c r="F8" s="48"/>
      <c r="G8" s="54"/>
      <c r="H8" s="54"/>
      <c r="I8" s="53"/>
      <c r="J8" s="48"/>
      <c r="K8" s="48"/>
      <c r="L8" s="48"/>
      <c r="M8" s="48"/>
      <c r="N8" s="48"/>
      <c r="O8" s="48"/>
      <c r="P8" s="48"/>
      <c r="Q8" s="48"/>
      <c r="R8" s="48"/>
    </row>
    <row r="9" spans="1:25" x14ac:dyDescent="0.25">
      <c r="A9" s="44"/>
      <c r="B9" s="49"/>
      <c r="C9" s="49"/>
      <c r="D9" s="53"/>
      <c r="E9" s="53"/>
      <c r="F9" s="48"/>
      <c r="G9" s="54"/>
      <c r="H9" s="54"/>
      <c r="I9" s="53"/>
      <c r="J9" s="48"/>
      <c r="K9" s="48"/>
      <c r="L9" s="48"/>
      <c r="M9" s="48"/>
      <c r="N9" s="48"/>
      <c r="O9" s="48"/>
      <c r="P9" s="48"/>
      <c r="Q9" s="48"/>
      <c r="R9" s="48"/>
    </row>
    <row r="10" spans="1:25" x14ac:dyDescent="0.25">
      <c r="A10" s="44"/>
      <c r="B10" s="50"/>
      <c r="C10" s="50"/>
      <c r="D10" s="53"/>
      <c r="E10" s="53"/>
      <c r="F10" s="48"/>
      <c r="G10" s="54"/>
      <c r="H10" s="54"/>
      <c r="I10" s="53"/>
      <c r="J10" s="48"/>
      <c r="K10" s="48"/>
      <c r="L10" s="48"/>
      <c r="M10" s="48"/>
      <c r="N10" s="48"/>
      <c r="O10" s="48"/>
      <c r="P10" s="48"/>
      <c r="Q10" s="48"/>
      <c r="R10" s="48"/>
    </row>
    <row r="11" spans="1:25" x14ac:dyDescent="0.25">
      <c r="A11" s="44"/>
      <c r="B11" s="50"/>
      <c r="C11" s="50"/>
      <c r="D11" s="53"/>
      <c r="E11" s="53"/>
      <c r="F11" s="48"/>
      <c r="G11" s="54"/>
      <c r="H11" s="54"/>
      <c r="I11" s="53"/>
      <c r="J11" s="48"/>
      <c r="K11" s="48"/>
      <c r="L11" s="48"/>
      <c r="M11" s="48"/>
      <c r="N11" s="48"/>
      <c r="O11" s="48"/>
      <c r="P11" s="48"/>
      <c r="Q11" s="48"/>
      <c r="R11" s="48"/>
    </row>
    <row r="12" spans="1:25" x14ac:dyDescent="0.25">
      <c r="A12" s="44"/>
      <c r="B12" s="50"/>
      <c r="C12" s="50"/>
      <c r="D12" s="53"/>
      <c r="E12" s="53"/>
      <c r="F12" s="48"/>
      <c r="G12" s="54"/>
      <c r="H12" s="54"/>
      <c r="I12" s="53"/>
      <c r="J12" s="48"/>
      <c r="K12" s="48"/>
      <c r="L12" s="48"/>
      <c r="M12" s="48"/>
      <c r="N12" s="48"/>
      <c r="O12" s="48"/>
      <c r="P12" s="48"/>
      <c r="Q12" s="48"/>
      <c r="R12" s="48"/>
    </row>
    <row r="13" spans="1:25" x14ac:dyDescent="0.25">
      <c r="A13" s="44"/>
      <c r="B13" s="50"/>
      <c r="C13" s="50"/>
      <c r="D13" s="53"/>
      <c r="E13" s="53"/>
      <c r="F13" s="48"/>
      <c r="G13" s="54"/>
      <c r="H13" s="54"/>
      <c r="I13" s="53"/>
      <c r="J13" s="48"/>
      <c r="K13" s="48"/>
      <c r="L13" s="48"/>
      <c r="M13" s="48"/>
      <c r="N13" s="48"/>
      <c r="O13" s="48"/>
      <c r="P13" s="48"/>
      <c r="Q13" s="48"/>
      <c r="R13" s="48"/>
    </row>
    <row r="14" spans="1:25" x14ac:dyDescent="0.25">
      <c r="A14" s="44"/>
      <c r="B14" s="50"/>
      <c r="C14" s="50"/>
      <c r="D14" s="53"/>
      <c r="E14" s="53"/>
      <c r="F14" s="48"/>
      <c r="G14" s="54"/>
      <c r="H14" s="54"/>
      <c r="I14" s="53"/>
      <c r="J14" s="48"/>
      <c r="K14" s="48"/>
      <c r="L14" s="48"/>
      <c r="M14" s="48"/>
      <c r="N14" s="48"/>
      <c r="O14" s="48"/>
      <c r="P14" s="48"/>
      <c r="Q14" s="48"/>
      <c r="R14" s="48"/>
    </row>
    <row r="15" spans="1:25" x14ac:dyDescent="0.25">
      <c r="A15" s="44"/>
      <c r="B15" s="50"/>
      <c r="C15" s="50"/>
      <c r="D15" s="53"/>
      <c r="E15" s="53"/>
      <c r="F15" s="48"/>
      <c r="G15" s="54"/>
      <c r="H15" s="54"/>
      <c r="I15" s="53"/>
      <c r="J15" s="48"/>
      <c r="K15" s="48"/>
      <c r="L15" s="48"/>
      <c r="M15" s="48"/>
      <c r="N15" s="48"/>
      <c r="O15" s="48"/>
      <c r="P15" s="48"/>
      <c r="Q15" s="48"/>
      <c r="R15" s="48"/>
    </row>
    <row r="16" spans="1:25" x14ac:dyDescent="0.25">
      <c r="A16" s="44"/>
      <c r="B16" s="50"/>
      <c r="C16" s="50"/>
      <c r="D16" s="53"/>
      <c r="E16" s="53"/>
      <c r="F16" s="48"/>
      <c r="G16" s="54"/>
      <c r="H16" s="54"/>
      <c r="I16" s="53"/>
      <c r="J16" s="48"/>
      <c r="K16" s="48"/>
      <c r="L16" s="48"/>
      <c r="M16" s="48"/>
      <c r="N16" s="48"/>
      <c r="O16" s="48"/>
      <c r="P16" s="48"/>
      <c r="Q16" s="48"/>
      <c r="R16" s="48"/>
    </row>
    <row r="17" spans="1:18" x14ac:dyDescent="0.25">
      <c r="A17" s="44"/>
      <c r="B17" s="50"/>
      <c r="C17" s="50"/>
      <c r="D17" s="53"/>
      <c r="E17" s="53"/>
      <c r="F17" s="48"/>
      <c r="G17" s="54"/>
      <c r="H17" s="54"/>
      <c r="I17" s="53"/>
      <c r="J17" s="48"/>
      <c r="K17" s="48"/>
      <c r="L17" s="48"/>
      <c r="M17" s="48"/>
      <c r="N17" s="48"/>
      <c r="O17" s="48"/>
      <c r="P17" s="48"/>
      <c r="Q17" s="48"/>
      <c r="R17" s="48"/>
    </row>
    <row r="18" spans="1:18" x14ac:dyDescent="0.25">
      <c r="A18" s="44"/>
      <c r="B18" s="50"/>
      <c r="C18" s="50"/>
      <c r="D18" s="53"/>
      <c r="E18" s="53"/>
      <c r="F18" s="48"/>
      <c r="G18" s="54"/>
      <c r="H18" s="54"/>
      <c r="I18" s="53"/>
      <c r="J18" s="48"/>
      <c r="K18" s="48"/>
      <c r="L18" s="48"/>
      <c r="M18" s="48"/>
      <c r="N18" s="48"/>
      <c r="O18" s="48"/>
      <c r="P18" s="48"/>
      <c r="Q18" s="48"/>
      <c r="R18" s="48"/>
    </row>
    <row r="19" spans="1:18" x14ac:dyDescent="0.25">
      <c r="A19" s="44"/>
      <c r="B19" s="50"/>
      <c r="C19" s="50"/>
      <c r="D19" s="53"/>
      <c r="E19" s="53"/>
      <c r="F19" s="48"/>
      <c r="G19" s="54"/>
      <c r="H19" s="54"/>
      <c r="I19" s="53"/>
      <c r="J19" s="48"/>
      <c r="K19" s="48"/>
      <c r="L19" s="48"/>
      <c r="M19" s="48"/>
      <c r="N19" s="48"/>
      <c r="O19" s="53"/>
      <c r="P19" s="48"/>
      <c r="Q19" s="48"/>
      <c r="R19" s="48"/>
    </row>
    <row r="20" spans="1:18" x14ac:dyDescent="0.25">
      <c r="A20" s="44"/>
      <c r="B20" s="50"/>
      <c r="C20" s="50"/>
      <c r="D20" s="53"/>
      <c r="E20" s="53"/>
      <c r="F20" s="48"/>
      <c r="G20" s="54"/>
      <c r="H20" s="54"/>
      <c r="I20" s="53"/>
      <c r="J20" s="48"/>
      <c r="K20" s="48"/>
      <c r="L20" s="48"/>
      <c r="M20" s="48"/>
      <c r="N20" s="48"/>
      <c r="O20" s="53"/>
      <c r="P20" s="53"/>
      <c r="Q20" s="48"/>
      <c r="R20" s="48"/>
    </row>
    <row r="21" spans="1:18" x14ac:dyDescent="0.25">
      <c r="A21" s="44"/>
      <c r="B21" s="50"/>
      <c r="C21" s="50"/>
      <c r="D21" s="53"/>
      <c r="E21" s="53"/>
      <c r="F21" s="48"/>
      <c r="G21" s="54"/>
      <c r="H21" s="54"/>
      <c r="I21" s="53"/>
      <c r="J21" s="48"/>
      <c r="K21" s="48"/>
      <c r="L21" s="48"/>
      <c r="M21" s="48"/>
      <c r="N21" s="48"/>
      <c r="O21" s="48"/>
      <c r="P21" s="48"/>
      <c r="Q21" s="48"/>
      <c r="R21" s="48"/>
    </row>
    <row r="22" spans="1:18" x14ac:dyDescent="0.25">
      <c r="A22" s="44"/>
      <c r="B22" s="49"/>
      <c r="C22" s="49"/>
      <c r="D22" s="53"/>
      <c r="E22" s="53"/>
      <c r="F22" s="48"/>
      <c r="G22" s="54"/>
      <c r="H22" s="54"/>
      <c r="I22" s="53"/>
      <c r="J22" s="48"/>
      <c r="K22" s="48"/>
      <c r="L22" s="48"/>
      <c r="M22" s="48"/>
      <c r="N22" s="48"/>
      <c r="O22" s="48"/>
      <c r="P22" s="48"/>
      <c r="Q22" s="48"/>
      <c r="R22" s="48"/>
    </row>
    <row r="23" spans="1:18" x14ac:dyDescent="0.25">
      <c r="A23" s="44"/>
      <c r="B23" s="49"/>
      <c r="C23" s="49"/>
      <c r="D23" s="53"/>
      <c r="E23" s="53"/>
      <c r="F23" s="48"/>
      <c r="G23" s="54"/>
      <c r="H23" s="54"/>
      <c r="I23" s="53"/>
      <c r="J23" s="48"/>
      <c r="K23" s="48"/>
      <c r="L23" s="48"/>
      <c r="M23" s="48"/>
      <c r="N23" s="48"/>
      <c r="O23" s="48"/>
      <c r="P23" s="48"/>
      <c r="Q23" s="48"/>
      <c r="R23" s="48"/>
    </row>
    <row r="24" spans="1:18" x14ac:dyDescent="0.25">
      <c r="A24" s="44"/>
      <c r="B24" s="49"/>
      <c r="C24" s="49"/>
      <c r="D24" s="53"/>
      <c r="E24" s="53"/>
      <c r="F24" s="48"/>
      <c r="G24" s="54"/>
      <c r="H24" s="54"/>
      <c r="I24" s="53"/>
      <c r="J24" s="48"/>
      <c r="K24" s="48"/>
      <c r="L24" s="48"/>
      <c r="M24" s="48"/>
      <c r="N24" s="48"/>
      <c r="O24" s="48"/>
      <c r="P24" s="48"/>
      <c r="Q24" s="48"/>
      <c r="R24" s="48"/>
    </row>
    <row r="25" spans="1:18" x14ac:dyDescent="0.25">
      <c r="A25" s="44"/>
      <c r="B25" s="49"/>
      <c r="C25" s="49"/>
      <c r="D25" s="53"/>
      <c r="E25" s="53"/>
      <c r="F25" s="48"/>
      <c r="G25" s="54"/>
      <c r="H25" s="54"/>
      <c r="I25" s="53"/>
      <c r="J25" s="48"/>
      <c r="K25" s="48"/>
      <c r="L25" s="48"/>
      <c r="M25" s="48"/>
      <c r="N25" s="48"/>
      <c r="O25" s="48"/>
      <c r="P25" s="48"/>
      <c r="Q25" s="48"/>
      <c r="R25" s="48"/>
    </row>
    <row r="26" spans="1:18" x14ac:dyDescent="0.25">
      <c r="A26" s="44"/>
      <c r="B26" s="49"/>
      <c r="C26" s="49"/>
      <c r="D26" s="53"/>
      <c r="E26" s="53"/>
      <c r="F26" s="48"/>
      <c r="G26" s="54"/>
      <c r="H26" s="54"/>
      <c r="I26" s="53"/>
      <c r="J26" s="48"/>
      <c r="K26" s="48"/>
      <c r="L26" s="48"/>
      <c r="M26" s="48"/>
      <c r="N26" s="48"/>
      <c r="O26" s="48"/>
      <c r="P26" s="48"/>
      <c r="Q26" s="48"/>
      <c r="R26" s="48"/>
    </row>
    <row r="27" spans="1:18" x14ac:dyDescent="0.25">
      <c r="A27" s="44"/>
      <c r="B27" s="49"/>
      <c r="C27" s="49"/>
      <c r="D27" s="53"/>
      <c r="E27" s="53"/>
      <c r="F27" s="48"/>
      <c r="G27" s="54"/>
      <c r="H27" s="54"/>
      <c r="I27" s="53"/>
      <c r="J27" s="48"/>
      <c r="K27" s="48"/>
      <c r="L27" s="48"/>
      <c r="M27" s="48"/>
      <c r="N27" s="48"/>
      <c r="O27" s="48"/>
      <c r="P27" s="48"/>
      <c r="Q27" s="48"/>
      <c r="R27" s="48"/>
    </row>
    <row r="28" spans="1:18" x14ac:dyDescent="0.25">
      <c r="A28" s="44"/>
      <c r="B28" s="49"/>
      <c r="C28" s="49"/>
      <c r="D28" s="53"/>
      <c r="E28" s="53"/>
      <c r="F28" s="48"/>
      <c r="G28" s="54"/>
      <c r="H28" s="54"/>
      <c r="I28" s="53"/>
      <c r="J28" s="48"/>
      <c r="K28" s="48"/>
      <c r="L28" s="48"/>
      <c r="M28" s="48"/>
      <c r="N28" s="48"/>
      <c r="O28" s="48"/>
      <c r="P28" s="48"/>
      <c r="Q28" s="48"/>
      <c r="R28" s="48"/>
    </row>
    <row r="29" spans="1:18" x14ac:dyDescent="0.25">
      <c r="A29" s="44"/>
      <c r="B29" s="49"/>
      <c r="C29" s="49"/>
      <c r="D29" s="53"/>
      <c r="E29" s="53"/>
      <c r="F29" s="48"/>
      <c r="G29" s="54"/>
      <c r="H29" s="54"/>
      <c r="I29" s="53"/>
      <c r="J29" s="48"/>
      <c r="K29" s="48"/>
      <c r="L29" s="48"/>
      <c r="M29" s="48"/>
      <c r="N29" s="48"/>
      <c r="O29" s="48"/>
      <c r="P29" s="48"/>
      <c r="Q29" s="48"/>
      <c r="R29" s="48"/>
    </row>
    <row r="30" spans="1:18" x14ac:dyDescent="0.25">
      <c r="A30" s="44"/>
      <c r="B30" s="49"/>
      <c r="C30" s="49"/>
      <c r="D30" s="53"/>
      <c r="E30" s="53"/>
      <c r="F30" s="48"/>
      <c r="G30" s="54"/>
      <c r="H30" s="54"/>
      <c r="I30" s="53"/>
      <c r="J30" s="48"/>
      <c r="K30" s="48"/>
      <c r="L30" s="48"/>
      <c r="M30" s="48"/>
      <c r="N30" s="48"/>
      <c r="O30" s="48"/>
      <c r="P30" s="48"/>
      <c r="Q30" s="48"/>
      <c r="R30" s="48"/>
    </row>
    <row r="31" spans="1:18" x14ac:dyDescent="0.25">
      <c r="A31" s="44"/>
      <c r="B31" s="51"/>
      <c r="C31" s="51"/>
      <c r="D31" s="53"/>
      <c r="E31" s="53"/>
      <c r="F31" s="48"/>
      <c r="G31" s="54"/>
      <c r="H31" s="54"/>
      <c r="I31" s="53"/>
      <c r="J31" s="48"/>
      <c r="K31" s="48"/>
      <c r="L31" s="48"/>
      <c r="M31" s="48"/>
      <c r="N31" s="48"/>
      <c r="O31" s="48"/>
      <c r="P31" s="48"/>
      <c r="Q31" s="48"/>
      <c r="R31" s="48"/>
    </row>
    <row r="32" spans="1:18" x14ac:dyDescent="0.25">
      <c r="A32" s="44"/>
      <c r="B32" s="49"/>
      <c r="C32" s="49"/>
      <c r="D32" s="53"/>
      <c r="E32" s="53"/>
      <c r="F32" s="48"/>
      <c r="G32" s="54"/>
      <c r="H32" s="54"/>
      <c r="I32" s="53"/>
      <c r="J32" s="48"/>
      <c r="K32" s="48"/>
      <c r="L32" s="48"/>
      <c r="M32" s="48"/>
      <c r="N32" s="48"/>
      <c r="O32" s="48"/>
      <c r="P32" s="48"/>
      <c r="Q32" s="48"/>
      <c r="R32" s="48"/>
    </row>
    <row r="33" spans="1:18" x14ac:dyDescent="0.25">
      <c r="A33" s="44"/>
      <c r="B33" s="49"/>
      <c r="C33" s="49"/>
      <c r="D33" s="53"/>
      <c r="E33" s="53"/>
      <c r="F33" s="48"/>
      <c r="G33" s="54"/>
      <c r="H33" s="54"/>
      <c r="I33" s="53"/>
      <c r="J33" s="48"/>
      <c r="K33" s="48"/>
      <c r="L33" s="48"/>
      <c r="M33" s="48"/>
      <c r="N33" s="48"/>
      <c r="O33" s="48"/>
      <c r="P33" s="48"/>
      <c r="Q33" s="48"/>
      <c r="R33" s="48"/>
    </row>
    <row r="34" spans="1:18" x14ac:dyDescent="0.25">
      <c r="A34" s="44"/>
      <c r="B34" s="49"/>
      <c r="C34" s="49"/>
      <c r="D34" s="53"/>
      <c r="E34" s="53"/>
      <c r="F34" s="48"/>
      <c r="G34" s="54"/>
      <c r="H34" s="54"/>
      <c r="I34" s="53"/>
      <c r="J34" s="48"/>
      <c r="K34" s="48"/>
      <c r="L34" s="48"/>
      <c r="M34" s="48"/>
      <c r="N34" s="48"/>
      <c r="O34" s="48"/>
      <c r="P34" s="48"/>
      <c r="Q34" s="48"/>
      <c r="R34" s="48"/>
    </row>
    <row r="35" spans="1:18" x14ac:dyDescent="0.25">
      <c r="A35" s="44"/>
      <c r="B35" s="49"/>
      <c r="C35" s="49"/>
      <c r="D35" s="53"/>
      <c r="E35" s="53"/>
      <c r="F35" s="48"/>
      <c r="G35" s="54"/>
      <c r="H35" s="54"/>
      <c r="I35" s="53"/>
      <c r="J35" s="48"/>
      <c r="K35" s="48"/>
      <c r="L35" s="48"/>
      <c r="M35" s="48"/>
      <c r="N35" s="48"/>
      <c r="O35" s="48"/>
      <c r="P35" s="48"/>
      <c r="Q35" s="48"/>
      <c r="R35" s="48"/>
    </row>
    <row r="36" spans="1:18" x14ac:dyDescent="0.25">
      <c r="A36" s="44"/>
      <c r="B36" s="49"/>
      <c r="C36" s="49"/>
      <c r="D36" s="53"/>
      <c r="E36" s="53"/>
      <c r="F36" s="48"/>
      <c r="G36" s="54"/>
      <c r="H36" s="54"/>
      <c r="I36" s="53"/>
      <c r="J36" s="48"/>
      <c r="K36" s="48"/>
      <c r="L36" s="48"/>
      <c r="M36" s="48"/>
      <c r="N36" s="48"/>
      <c r="O36" s="48"/>
      <c r="P36" s="48"/>
      <c r="Q36" s="48"/>
      <c r="R36" s="48"/>
    </row>
    <row r="37" spans="1:18" x14ac:dyDescent="0.25">
      <c r="A37" s="44"/>
      <c r="B37" s="49"/>
      <c r="C37" s="49"/>
      <c r="D37" s="53"/>
      <c r="E37" s="53"/>
      <c r="F37" s="48"/>
      <c r="G37" s="54"/>
      <c r="H37" s="54"/>
      <c r="I37" s="53"/>
      <c r="J37" s="48"/>
      <c r="K37" s="48"/>
      <c r="L37" s="48"/>
      <c r="M37" s="48"/>
      <c r="N37" s="48"/>
      <c r="O37" s="48"/>
      <c r="P37" s="48"/>
      <c r="Q37" s="48"/>
      <c r="R37" s="48"/>
    </row>
    <row r="38" spans="1:18" x14ac:dyDescent="0.25">
      <c r="A38" s="44"/>
      <c r="B38" s="49"/>
      <c r="C38" s="49"/>
      <c r="D38" s="53"/>
      <c r="E38" s="53"/>
      <c r="F38" s="48"/>
      <c r="G38" s="54"/>
      <c r="H38" s="54"/>
      <c r="I38" s="53"/>
      <c r="J38" s="48"/>
      <c r="K38" s="48"/>
      <c r="L38" s="48"/>
      <c r="M38" s="48"/>
      <c r="N38" s="48"/>
      <c r="O38" s="48"/>
      <c r="P38" s="48"/>
      <c r="Q38" s="48"/>
      <c r="R38" s="48"/>
    </row>
    <row r="39" spans="1:18" x14ac:dyDescent="0.25">
      <c r="A39" s="44"/>
      <c r="B39" s="49"/>
      <c r="C39" s="49"/>
      <c r="D39" s="53"/>
      <c r="E39" s="53"/>
      <c r="F39" s="48"/>
      <c r="G39" s="54"/>
      <c r="H39" s="54"/>
      <c r="I39" s="53"/>
      <c r="J39" s="48"/>
      <c r="K39" s="48"/>
      <c r="L39" s="48"/>
      <c r="M39" s="48"/>
      <c r="N39" s="48"/>
      <c r="O39" s="48"/>
      <c r="P39" s="48"/>
      <c r="Q39" s="48"/>
      <c r="R39" s="48"/>
    </row>
    <row r="40" spans="1:18" x14ac:dyDescent="0.25">
      <c r="A40" s="44"/>
      <c r="B40" s="49"/>
      <c r="C40" s="49"/>
      <c r="D40" s="53"/>
      <c r="E40" s="53"/>
      <c r="F40" s="48"/>
      <c r="G40" s="54"/>
      <c r="H40" s="54"/>
      <c r="I40" s="53"/>
      <c r="J40" s="48"/>
      <c r="K40" s="48"/>
      <c r="L40" s="48"/>
      <c r="M40" s="48"/>
      <c r="N40" s="48"/>
      <c r="O40" s="48"/>
      <c r="P40" s="53"/>
      <c r="Q40" s="48"/>
      <c r="R40" s="48"/>
    </row>
    <row r="41" spans="1:18" x14ac:dyDescent="0.25">
      <c r="A41" s="44"/>
      <c r="B41" s="49"/>
      <c r="C41" s="49"/>
      <c r="D41" s="53"/>
      <c r="E41" s="53"/>
      <c r="F41" s="48"/>
      <c r="G41" s="54"/>
      <c r="H41" s="54"/>
      <c r="I41" s="53"/>
      <c r="J41" s="48"/>
      <c r="K41" s="48"/>
      <c r="L41" s="48"/>
      <c r="M41" s="48"/>
      <c r="N41" s="48"/>
      <c r="O41" s="48"/>
      <c r="P41" s="48"/>
      <c r="Q41" s="48"/>
      <c r="R41" s="48"/>
    </row>
    <row r="42" spans="1:18" x14ac:dyDescent="0.25">
      <c r="A42" s="44"/>
      <c r="B42" s="49"/>
      <c r="C42" s="49"/>
      <c r="D42" s="53"/>
      <c r="E42" s="53"/>
      <c r="F42" s="48"/>
      <c r="G42" s="54"/>
      <c r="H42" s="54"/>
      <c r="I42" s="53"/>
      <c r="J42" s="48"/>
      <c r="K42" s="48"/>
      <c r="L42" s="48"/>
      <c r="M42" s="48"/>
      <c r="N42" s="48"/>
      <c r="O42" s="48"/>
      <c r="P42" s="48"/>
      <c r="Q42" s="48"/>
      <c r="R42" s="48"/>
    </row>
    <row r="43" spans="1:18" x14ac:dyDescent="0.25">
      <c r="A43" s="44"/>
      <c r="B43" s="49"/>
      <c r="C43" s="49"/>
      <c r="D43" s="53"/>
      <c r="E43" s="53"/>
      <c r="F43" s="48"/>
      <c r="G43" s="54"/>
      <c r="H43" s="54"/>
      <c r="I43" s="53"/>
      <c r="J43" s="48"/>
      <c r="K43" s="48"/>
      <c r="L43" s="48"/>
      <c r="M43" s="48"/>
      <c r="N43" s="48"/>
      <c r="O43" s="48"/>
      <c r="P43" s="48"/>
      <c r="Q43" s="48"/>
      <c r="R43" s="48"/>
    </row>
    <row r="44" spans="1:18" x14ac:dyDescent="0.25">
      <c r="A44" s="44"/>
      <c r="B44" s="49"/>
      <c r="C44" s="49"/>
      <c r="D44" s="53"/>
      <c r="E44" s="53"/>
      <c r="F44" s="48"/>
      <c r="G44" s="54"/>
      <c r="H44" s="54"/>
      <c r="I44" s="53"/>
      <c r="J44" s="48"/>
      <c r="K44" s="48"/>
      <c r="L44" s="48"/>
      <c r="M44" s="48"/>
      <c r="N44" s="48"/>
      <c r="O44" s="48"/>
      <c r="P44" s="48"/>
      <c r="Q44" s="48"/>
      <c r="R44" s="48"/>
    </row>
    <row r="45" spans="1:18" x14ac:dyDescent="0.25">
      <c r="C45" s="48"/>
      <c r="D45" s="46"/>
      <c r="H45" s="47"/>
      <c r="O45" s="45"/>
    </row>
    <row r="46" spans="1:18" x14ac:dyDescent="0.25">
      <c r="C46" s="48"/>
      <c r="D46" s="46"/>
      <c r="E46" s="46"/>
      <c r="F46" s="46"/>
      <c r="H46" s="47"/>
      <c r="O46" s="45"/>
    </row>
    <row r="47" spans="1:18" x14ac:dyDescent="0.25">
      <c r="C47" s="48"/>
      <c r="D47" s="46"/>
      <c r="H47" s="47"/>
      <c r="O47" s="45"/>
    </row>
    <row r="48" spans="1:18" x14ac:dyDescent="0.25">
      <c r="C48" s="48"/>
      <c r="D48" s="46"/>
      <c r="H48" s="47"/>
      <c r="O48" s="45"/>
    </row>
    <row r="49" spans="3:15" x14ac:dyDescent="0.25">
      <c r="C49" s="48"/>
      <c r="D49" s="46"/>
      <c r="H49" s="47"/>
      <c r="O49" s="45"/>
    </row>
    <row r="50" spans="3:15" x14ac:dyDescent="0.25">
      <c r="D50" s="46"/>
      <c r="H50" s="47"/>
      <c r="O50" s="45"/>
    </row>
    <row r="51" spans="3:15" x14ac:dyDescent="0.25">
      <c r="D51" s="46"/>
      <c r="H51" s="47"/>
      <c r="O51" s="45"/>
    </row>
    <row r="52" spans="3:15" x14ac:dyDescent="0.25">
      <c r="D52" s="46"/>
      <c r="H52" s="47"/>
      <c r="O52" s="45"/>
    </row>
    <row r="53" spans="3:15" x14ac:dyDescent="0.25">
      <c r="D53" s="46"/>
      <c r="H53" s="47"/>
      <c r="O53" s="45"/>
    </row>
    <row r="54" spans="3:15" x14ac:dyDescent="0.25">
      <c r="D54" s="46"/>
      <c r="H54" s="47"/>
      <c r="O54" s="45"/>
    </row>
    <row r="55" spans="3:15" x14ac:dyDescent="0.25">
      <c r="D55" s="46"/>
      <c r="H55" s="47"/>
      <c r="O55" s="45"/>
    </row>
    <row r="56" spans="3:15" x14ac:dyDescent="0.25">
      <c r="D56" s="46"/>
      <c r="H56" s="47"/>
      <c r="O56" s="45"/>
    </row>
    <row r="57" spans="3:15" x14ac:dyDescent="0.25">
      <c r="D57" s="46"/>
      <c r="H57" s="47"/>
      <c r="O57" s="45"/>
    </row>
    <row r="58" spans="3:15" x14ac:dyDescent="0.25">
      <c r="D58" s="46"/>
      <c r="H58" s="47"/>
      <c r="O58" s="45"/>
    </row>
    <row r="59" spans="3:15" x14ac:dyDescent="0.25">
      <c r="D59" s="46"/>
      <c r="H59" s="47"/>
      <c r="O59" s="45"/>
    </row>
    <row r="60" spans="3:15" x14ac:dyDescent="0.25">
      <c r="D60" s="46"/>
      <c r="H60" s="47"/>
      <c r="O60" s="45"/>
    </row>
    <row r="61" spans="3:15" x14ac:dyDescent="0.25">
      <c r="D61" s="46"/>
      <c r="H61" s="47"/>
      <c r="O61" s="45"/>
    </row>
    <row r="62" spans="3:15" x14ac:dyDescent="0.25">
      <c r="D62" s="46"/>
      <c r="H62" s="47"/>
      <c r="O62" s="45"/>
    </row>
    <row r="63" spans="3:15" x14ac:dyDescent="0.25">
      <c r="D63" s="46"/>
      <c r="H63" s="47"/>
      <c r="O63" s="45"/>
    </row>
    <row r="64" spans="3:15" x14ac:dyDescent="0.25">
      <c r="D64" s="46"/>
      <c r="H64" s="47"/>
      <c r="O64" s="45"/>
    </row>
    <row r="65" spans="4:15" x14ac:dyDescent="0.25">
      <c r="D65" s="46"/>
      <c r="H65" s="47"/>
      <c r="O65" s="45"/>
    </row>
    <row r="66" spans="4:15" x14ac:dyDescent="0.25">
      <c r="D66" s="46"/>
      <c r="H66" s="47"/>
      <c r="O66" s="45"/>
    </row>
    <row r="67" spans="4:15" x14ac:dyDescent="0.25">
      <c r="D67" s="46"/>
      <c r="H67" s="47"/>
      <c r="O67" s="45"/>
    </row>
    <row r="68" spans="4:15" x14ac:dyDescent="0.25">
      <c r="D68" s="46"/>
      <c r="H68" s="47"/>
      <c r="O68" s="45"/>
    </row>
    <row r="69" spans="4:15" x14ac:dyDescent="0.25">
      <c r="D69" s="46"/>
      <c r="H69" s="47"/>
      <c r="O69" s="45"/>
    </row>
    <row r="70" spans="4:15" x14ac:dyDescent="0.25">
      <c r="D70" s="46"/>
      <c r="H70" s="47"/>
      <c r="O70" s="45"/>
    </row>
    <row r="71" spans="4:15" x14ac:dyDescent="0.25">
      <c r="D71" s="46"/>
      <c r="H71" s="47"/>
      <c r="O71" s="45"/>
    </row>
    <row r="72" spans="4:15" x14ac:dyDescent="0.25">
      <c r="D72" s="46"/>
      <c r="H72" s="47"/>
      <c r="O72" s="45"/>
    </row>
    <row r="73" spans="4:15" x14ac:dyDescent="0.25">
      <c r="D73" s="46"/>
      <c r="H73" s="47"/>
      <c r="O73" s="45"/>
    </row>
    <row r="74" spans="4:15" x14ac:dyDescent="0.25">
      <c r="D74" s="46"/>
      <c r="H74" s="47"/>
      <c r="O74" s="45"/>
    </row>
    <row r="75" spans="4:15" x14ac:dyDescent="0.25">
      <c r="D75" s="46"/>
      <c r="H75" s="47"/>
      <c r="O75" s="45"/>
    </row>
    <row r="76" spans="4:15" x14ac:dyDescent="0.25">
      <c r="D76" s="46"/>
      <c r="H76" s="47"/>
      <c r="O76" s="45"/>
    </row>
    <row r="77" spans="4:15" x14ac:dyDescent="0.25">
      <c r="D77" s="46"/>
      <c r="H77" s="47"/>
      <c r="O77" s="45"/>
    </row>
    <row r="78" spans="4:15" x14ac:dyDescent="0.25">
      <c r="D78" s="46"/>
      <c r="H78" s="47"/>
      <c r="O78" s="45"/>
    </row>
    <row r="79" spans="4:15" x14ac:dyDescent="0.25">
      <c r="D79" s="46"/>
      <c r="H79" s="47"/>
      <c r="O79" s="45"/>
    </row>
    <row r="80" spans="4:15" x14ac:dyDescent="0.25">
      <c r="D80" s="46"/>
      <c r="H80" s="47"/>
      <c r="O80" s="45"/>
    </row>
    <row r="81" spans="4:15" x14ac:dyDescent="0.25">
      <c r="D81" s="46"/>
      <c r="H81" s="47"/>
      <c r="O81" s="45"/>
    </row>
    <row r="82" spans="4:15" x14ac:dyDescent="0.25">
      <c r="D82" s="46"/>
      <c r="H82" s="47"/>
      <c r="O82" s="45"/>
    </row>
    <row r="83" spans="4:15" x14ac:dyDescent="0.25">
      <c r="D83" s="46"/>
      <c r="H83" s="47"/>
      <c r="O83" s="45"/>
    </row>
    <row r="84" spans="4:15" x14ac:dyDescent="0.25">
      <c r="D84" s="46"/>
      <c r="H84" s="47"/>
      <c r="O84" s="45"/>
    </row>
    <row r="85" spans="4:15" x14ac:dyDescent="0.25">
      <c r="D85" s="46"/>
      <c r="H85" s="47"/>
      <c r="O85" s="45"/>
    </row>
    <row r="86" spans="4:15" x14ac:dyDescent="0.25">
      <c r="D86" s="46"/>
      <c r="H86" s="47"/>
      <c r="O86" s="45"/>
    </row>
    <row r="87" spans="4:15" x14ac:dyDescent="0.25">
      <c r="D87" s="46"/>
      <c r="H87" s="47"/>
      <c r="O87" s="45"/>
    </row>
    <row r="88" spans="4:15" x14ac:dyDescent="0.25">
      <c r="D88" s="46"/>
      <c r="H88" s="47"/>
      <c r="O88" s="45"/>
    </row>
    <row r="89" spans="4:15" x14ac:dyDescent="0.25">
      <c r="D89" s="46"/>
      <c r="H89" s="47"/>
      <c r="O89" s="45"/>
    </row>
    <row r="90" spans="4:15" x14ac:dyDescent="0.25">
      <c r="D90" s="46"/>
      <c r="H90" s="47"/>
      <c r="O90" s="45"/>
    </row>
    <row r="91" spans="4:15" x14ac:dyDescent="0.25">
      <c r="D91" s="46"/>
      <c r="H91" s="47"/>
      <c r="O91" s="45"/>
    </row>
    <row r="92" spans="4:15" x14ac:dyDescent="0.25">
      <c r="D92" s="46"/>
      <c r="H92" s="47"/>
      <c r="O92" s="45"/>
    </row>
    <row r="93" spans="4:15" x14ac:dyDescent="0.25">
      <c r="D93" s="46"/>
      <c r="H93" s="47"/>
      <c r="O93" s="45"/>
    </row>
    <row r="94" spans="4:15" x14ac:dyDescent="0.25">
      <c r="D94" s="46"/>
      <c r="H94" s="47"/>
      <c r="O94" s="45"/>
    </row>
    <row r="95" spans="4:15" x14ac:dyDescent="0.25">
      <c r="D95" s="46"/>
      <c r="H95" s="47"/>
      <c r="O95" s="45"/>
    </row>
    <row r="96" spans="4:15" x14ac:dyDescent="0.25">
      <c r="D96" s="46"/>
      <c r="H96" s="47"/>
      <c r="O96" s="45"/>
    </row>
    <row r="97" spans="4:15" x14ac:dyDescent="0.25">
      <c r="D97" s="46"/>
      <c r="H97" s="47"/>
      <c r="O97" s="45"/>
    </row>
    <row r="98" spans="4:15" x14ac:dyDescent="0.25">
      <c r="D98" s="46"/>
      <c r="H98" s="47"/>
      <c r="O98" s="45"/>
    </row>
    <row r="99" spans="4:15" x14ac:dyDescent="0.25">
      <c r="D99" s="46"/>
      <c r="H99" s="47"/>
      <c r="O99" s="45"/>
    </row>
    <row r="100" spans="4:15" x14ac:dyDescent="0.25">
      <c r="D100" s="46"/>
      <c r="H100" s="47"/>
      <c r="O100" s="45"/>
    </row>
    <row r="101" spans="4:15" x14ac:dyDescent="0.25">
      <c r="D101" s="46"/>
      <c r="H101" s="47"/>
      <c r="O101" s="45"/>
    </row>
    <row r="102" spans="4:15" x14ac:dyDescent="0.25">
      <c r="D102" s="46"/>
      <c r="H102" s="47"/>
      <c r="O102" s="45"/>
    </row>
    <row r="103" spans="4:15" x14ac:dyDescent="0.25">
      <c r="D103" s="46"/>
    </row>
  </sheetData>
  <dataConsolidate/>
  <dataValidations count="5">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N2:O102 P2:P44 R2:R12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A4" sqref="A4:B23"/>
    </sheetView>
  </sheetViews>
  <sheetFormatPr defaultRowHeight="12.75" x14ac:dyDescent="0.2"/>
  <cols>
    <col min="1" max="1" width="20.5" bestFit="1" customWidth="1"/>
    <col min="2" max="2" width="18.375" bestFit="1" customWidth="1"/>
  </cols>
  <sheetData>
    <row r="1" spans="1:4" x14ac:dyDescent="0.2">
      <c r="A1" s="91" t="s">
        <v>147</v>
      </c>
      <c r="B1" s="90"/>
    </row>
    <row r="2" spans="1:4" x14ac:dyDescent="0.2">
      <c r="A2" s="91" t="s">
        <v>107</v>
      </c>
      <c r="B2" s="91" t="s">
        <v>106</v>
      </c>
    </row>
    <row r="3" spans="1:4" ht="15" x14ac:dyDescent="0.2">
      <c r="A3" s="92" t="s">
        <v>80</v>
      </c>
      <c r="B3" s="92" t="s">
        <v>47</v>
      </c>
    </row>
    <row r="4" spans="1:4" x14ac:dyDescent="0.2">
      <c r="A4" s="98">
        <v>8.2857746776580008</v>
      </c>
      <c r="B4" s="97">
        <v>32.276550293</v>
      </c>
      <c r="C4" s="117"/>
      <c r="D4" s="111"/>
    </row>
    <row r="5" spans="1:4" x14ac:dyDescent="0.2">
      <c r="A5" s="98">
        <v>30.901287553648068</v>
      </c>
      <c r="B5" s="97">
        <v>32.452598571800003</v>
      </c>
      <c r="C5" s="117"/>
      <c r="D5" s="111"/>
    </row>
    <row r="6" spans="1:4" x14ac:dyDescent="0.2">
      <c r="A6" s="98">
        <v>697.67853978380288</v>
      </c>
      <c r="B6" s="97">
        <v>33.8746986389</v>
      </c>
      <c r="C6" s="117"/>
      <c r="D6" s="111"/>
    </row>
    <row r="7" spans="1:4" x14ac:dyDescent="0.2">
      <c r="A7" s="98">
        <v>1635.0693818706075</v>
      </c>
      <c r="B7" s="97">
        <v>34.9561500549</v>
      </c>
      <c r="C7" s="117"/>
      <c r="D7" s="111"/>
    </row>
    <row r="8" spans="1:4" x14ac:dyDescent="0.2">
      <c r="A8" s="98">
        <v>2786.6135176728817</v>
      </c>
      <c r="B8" s="97">
        <v>35.840450286900001</v>
      </c>
      <c r="C8" s="117"/>
      <c r="D8" s="111"/>
    </row>
    <row r="9" spans="1:4" x14ac:dyDescent="0.2">
      <c r="A9" s="96">
        <v>3984.9949135300103</v>
      </c>
      <c r="B9" s="97">
        <v>36.663924217199998</v>
      </c>
      <c r="C9" s="117"/>
      <c r="D9" s="111"/>
    </row>
    <row r="10" spans="1:4" x14ac:dyDescent="0.2">
      <c r="A10" s="96">
        <v>4849.5777040310786</v>
      </c>
      <c r="B10" s="97">
        <v>37.263450622599997</v>
      </c>
      <c r="C10" s="117"/>
      <c r="D10" s="111"/>
    </row>
    <row r="11" spans="1:4" x14ac:dyDescent="0.2">
      <c r="A11" s="96">
        <v>5905.4295863045154</v>
      </c>
      <c r="B11" s="97">
        <v>37.843200683600003</v>
      </c>
      <c r="C11" s="117"/>
      <c r="D11" s="111"/>
    </row>
    <row r="12" spans="1:4" x14ac:dyDescent="0.2">
      <c r="A12" s="96">
        <v>6886.3120225724315</v>
      </c>
      <c r="B12" s="97">
        <v>38.366700172400002</v>
      </c>
    </row>
    <row r="13" spans="1:4" x14ac:dyDescent="0.2">
      <c r="A13" s="96">
        <v>7827.6475028750601</v>
      </c>
      <c r="B13" s="97">
        <v>38.933574676500001</v>
      </c>
    </row>
    <row r="14" spans="1:4" x14ac:dyDescent="0.2">
      <c r="A14" s="99">
        <v>9625.477538555293</v>
      </c>
      <c r="B14" s="95">
        <v>40</v>
      </c>
    </row>
    <row r="15" spans="1:4" x14ac:dyDescent="0.2">
      <c r="A15" s="99">
        <v>11911.438316443378</v>
      </c>
      <c r="B15" s="95">
        <v>40</v>
      </c>
    </row>
    <row r="16" spans="1:4" x14ac:dyDescent="0.2">
      <c r="A16" s="99">
        <v>14660.231774084157</v>
      </c>
      <c r="B16" s="95">
        <v>40</v>
      </c>
    </row>
    <row r="17" spans="1:2" x14ac:dyDescent="0.2">
      <c r="A17" s="99">
        <v>17409.025231724936</v>
      </c>
      <c r="B17" s="95">
        <v>40</v>
      </c>
    </row>
    <row r="18" spans="1:2" x14ac:dyDescent="0.2">
      <c r="A18" s="99">
        <v>20157.818689365718</v>
      </c>
      <c r="B18" s="95">
        <v>40</v>
      </c>
    </row>
    <row r="19" spans="1:2" x14ac:dyDescent="0.2">
      <c r="A19" s="99">
        <v>22906.612147006497</v>
      </c>
      <c r="B19" s="95">
        <v>40</v>
      </c>
    </row>
    <row r="20" spans="1:2" x14ac:dyDescent="0.2">
      <c r="A20" s="99">
        <v>25655.405604647276</v>
      </c>
      <c r="B20" s="95">
        <v>40</v>
      </c>
    </row>
    <row r="21" spans="1:2" x14ac:dyDescent="0.2">
      <c r="A21" s="99">
        <v>28404.199062288055</v>
      </c>
      <c r="B21" s="95">
        <v>40</v>
      </c>
    </row>
    <row r="22" spans="1:2" x14ac:dyDescent="0.2">
      <c r="A22" s="99">
        <v>31152.992519928837</v>
      </c>
      <c r="B22" s="95">
        <v>40</v>
      </c>
    </row>
    <row r="23" spans="1:2" x14ac:dyDescent="0.2">
      <c r="A23" s="99">
        <v>45813.224294012995</v>
      </c>
      <c r="B23" s="95">
        <v>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Max Reservoir WSE</vt:lpstr>
      <vt:lpstr>Junction Flow Distribution</vt:lpstr>
      <vt:lpstr>Reservoir Natural Bypass</vt:lpstr>
      <vt:lpstr>Egg Passage Targets</vt:lpstr>
      <vt:lpstr>WSE-Inflow Policy</vt:lpstr>
      <vt:lpstr>Export Preferences</vt:lpstr>
      <vt:lpstr>Tailwater Rating Curve</vt:lpstr>
      <vt:lpstr>Flushing</vt:lpstr>
      <vt:lpstr>Sluicing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2019-03-15T18:47:04Z</dcterms:modified>
</cp:coreProperties>
</file>