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ate1904="1" codeName="ThisWorkbook" defaultThemeVersion="124226"/>
  <bookViews>
    <workbookView xWindow="4860" yWindow="1980" windowWidth="7140" windowHeight="3585" tabRatio="848" firstSheet="11" activeTab="12"/>
  </bookViews>
  <sheets>
    <sheet name="Simulation Specifications" sheetId="54" r:id="rId1"/>
    <sheet name="Network connectivity" sheetId="89" r:id="rId2"/>
    <sheet name="Sediment Loads" sheetId="30" r:id="rId3"/>
    <sheet name="Reach Specifications" sheetId="41" r:id="rId4"/>
    <sheet name="E-V-A-S" sheetId="28" r:id="rId5"/>
    <sheet name="Evaporation Data" sheetId="39" r:id="rId6"/>
    <sheet name="Outlet Capacity Data" sheetId="48" r:id="rId7"/>
    <sheet name="Reservoir Specifications" sheetId="78" r:id="rId8"/>
    <sheet name="Flushing" sheetId="79" r:id="rId9"/>
    <sheet name="Sluicing" sheetId="74" r:id="rId10"/>
    <sheet name="Tailwater Rating Curve" sheetId="80" r:id="rId11"/>
    <sheet name="DPS" sheetId="103" r:id="rId12"/>
    <sheet name="Optimization" sheetId="104" r:id="rId13"/>
    <sheet name="Max Reservoir WSE" sheetId="105" r:id="rId14"/>
    <sheet name="Junction Flow Distribution" sheetId="90" r:id="rId15"/>
    <sheet name="Reservoir Natural Bypass" sheetId="106" r:id="rId16"/>
    <sheet name="Egg Passage Targets" sheetId="85" r:id="rId17"/>
    <sheet name="Tradeoff Plotting" sheetId="117" r:id="rId18"/>
    <sheet name="Parallel Axis Plotting" sheetId="115" r:id="rId19"/>
    <sheet name="Export Preferences" sheetId="122" r:id="rId20"/>
    <sheet name="Reevaluation" sheetId="123" r:id="rId21"/>
  </sheets>
  <externalReferences>
    <externalReference r:id="rId22"/>
  </externalReferences>
  <definedNames>
    <definedName name="IncSedLoadCalibrationOptions" localSheetId="20">[1]!Table1[Incremental Sediment Load Calibration Options]</definedName>
    <definedName name="IncSedLoadCalibrationOptions">[1]!Table1[Incremental Sediment Load Calibration Options]</definedName>
    <definedName name="Sediment_discharge_from_reaches__channels___calibration_preferences_for_determining_coefficient_a__in_aQb" localSheetId="20">[1]!Table2[[#All],[Sediment discharge from reaches (channels): calibration preferences for determining coefficient a (in aQb)]]</definedName>
    <definedName name="Sediment_discharge_from_reaches__channels___calibration_preferences_for_determining_coefficient_a__in_aQb">[1]!Table2[[#All],[Sediment discharge from reaches (channels): calibration preferences for determining coefficient a (in aQb)]]</definedName>
    <definedName name="solver_adj" localSheetId="4" hidden="1">'E-V-A-S'!#REF!</definedName>
    <definedName name="solver_cvg" localSheetId="4" hidden="1">0.0001</definedName>
    <definedName name="solver_drv" localSheetId="4" hidden="1">2</definedName>
    <definedName name="solver_eng" localSheetId="4" hidden="1">1</definedName>
    <definedName name="solver_est" localSheetId="4" hidden="1">1</definedName>
    <definedName name="solver_itr" localSheetId="4" hidden="1">2147483647</definedName>
    <definedName name="solver_mip" localSheetId="4" hidden="1">2147483647</definedName>
    <definedName name="solver_mni" localSheetId="4" hidden="1">30</definedName>
    <definedName name="solver_mrt" localSheetId="4" hidden="1">0.075</definedName>
    <definedName name="solver_msl" localSheetId="4" hidden="1">2</definedName>
    <definedName name="solver_neg" localSheetId="4" hidden="1">2</definedName>
    <definedName name="solver_nod" localSheetId="4" hidden="1">2147483647</definedName>
    <definedName name="solver_num" localSheetId="4" hidden="1">1</definedName>
    <definedName name="solver_nwt" localSheetId="4" hidden="1">1</definedName>
    <definedName name="solver_opt" localSheetId="4" hidden="1">'E-V-A-S'!$E$29</definedName>
    <definedName name="solver_pre" localSheetId="4" hidden="1">0.000001</definedName>
    <definedName name="solver_rbv" localSheetId="4" hidden="1">2</definedName>
    <definedName name="solver_rlx" localSheetId="4" hidden="1">2</definedName>
    <definedName name="solver_rsd" localSheetId="4" hidden="1">0</definedName>
    <definedName name="solver_scl" localSheetId="4" hidden="1">2</definedName>
    <definedName name="solver_sho" localSheetId="4" hidden="1">2</definedName>
    <definedName name="solver_ssz" localSheetId="4" hidden="1">100</definedName>
    <definedName name="solver_tim" localSheetId="4" hidden="1">2147483647</definedName>
    <definedName name="solver_tol" localSheetId="4" hidden="1">0.01</definedName>
    <definedName name="solver_typ" localSheetId="4" hidden="1">3</definedName>
    <definedName name="solver_val" localSheetId="4" hidden="1">0</definedName>
    <definedName name="solver_ver" localSheetId="4" hidden="1">3</definedName>
  </definedNames>
  <calcPr calcId="145621"/>
</workbook>
</file>

<file path=xl/calcChain.xml><?xml version="1.0" encoding="utf-8"?>
<calcChain xmlns="http://schemas.openxmlformats.org/spreadsheetml/2006/main">
  <c r="H17" i="123" l="1"/>
  <c r="B2" i="30" l="1"/>
  <c r="J21" i="104" l="1"/>
  <c r="B47" i="115" l="1"/>
  <c r="C47" i="115"/>
  <c r="D47" i="115"/>
  <c r="E47" i="115"/>
  <c r="F47" i="115" l="1"/>
  <c r="E14" i="117"/>
  <c r="H47" i="115" l="1"/>
  <c r="C19" i="90" l="1"/>
  <c r="C18" i="90"/>
  <c r="C17" i="90"/>
  <c r="C16" i="90"/>
  <c r="C15" i="90"/>
  <c r="C14" i="90"/>
  <c r="C13" i="90"/>
  <c r="C12" i="90"/>
  <c r="C11" i="90"/>
  <c r="C10" i="90"/>
  <c r="C9" i="90"/>
  <c r="C8" i="90"/>
  <c r="C7" i="90"/>
  <c r="C6" i="90"/>
  <c r="C5" i="90"/>
  <c r="C4" i="90"/>
  <c r="L47" i="115" l="1"/>
  <c r="N47" i="115" l="1"/>
  <c r="M47" i="115"/>
  <c r="J47" i="115" l="1"/>
  <c r="R47" i="115" l="1"/>
  <c r="Q47" i="115"/>
  <c r="O47" i="115"/>
  <c r="K47" i="115"/>
  <c r="S47" i="115"/>
  <c r="F5" i="90" l="1"/>
  <c r="F6" i="90"/>
  <c r="F7" i="90"/>
  <c r="F8" i="90"/>
  <c r="F9" i="90"/>
  <c r="F10" i="90"/>
  <c r="F11" i="90"/>
  <c r="F12" i="90"/>
  <c r="F13" i="90"/>
  <c r="F14" i="90"/>
  <c r="F15" i="90"/>
  <c r="F16" i="90"/>
  <c r="F17" i="90"/>
  <c r="F18" i="90"/>
  <c r="F19" i="90"/>
  <c r="F20" i="90"/>
  <c r="F21" i="90"/>
  <c r="F22" i="90"/>
  <c r="F23" i="90"/>
  <c r="F24" i="90"/>
  <c r="F25" i="90"/>
  <c r="F26" i="90"/>
  <c r="F27" i="90"/>
  <c r="F28" i="90"/>
  <c r="F29" i="90"/>
  <c r="F4" i="90"/>
  <c r="D3" i="74" l="1"/>
  <c r="A4" i="79"/>
  <c r="A5" i="79" s="1"/>
  <c r="A6" i="79" s="1"/>
  <c r="A7" i="79" s="1"/>
  <c r="A8" i="79" s="1"/>
  <c r="A9" i="79" s="1"/>
  <c r="A10" i="79" s="1"/>
  <c r="H5" i="41" l="1"/>
  <c r="E5" i="41"/>
  <c r="H4" i="41" l="1"/>
  <c r="E4" i="41"/>
  <c r="H3" i="41"/>
  <c r="H2" i="41"/>
  <c r="E2" i="41"/>
  <c r="E3" i="41"/>
</calcChain>
</file>

<file path=xl/sharedStrings.xml><?xml version="1.0" encoding="utf-8"?>
<sst xmlns="http://schemas.openxmlformats.org/spreadsheetml/2006/main" count="1120" uniqueCount="338">
  <si>
    <t/>
  </si>
  <si>
    <t>ha</t>
  </si>
  <si>
    <t>Reservoir Name</t>
  </si>
  <si>
    <t>Element Name</t>
  </si>
  <si>
    <t>Hydropower Plant Capacity (MW)</t>
  </si>
  <si>
    <t>Hydropower Plant Efficiency (fraction)</t>
  </si>
  <si>
    <t>Spillway Outlet</t>
  </si>
  <si>
    <t>January Evap. (mm)</t>
  </si>
  <si>
    <t>February Evap. (mm)</t>
  </si>
  <si>
    <t>March Evap. (mm)</t>
  </si>
  <si>
    <t>April Evap. (mm)</t>
  </si>
  <si>
    <t>May Evap. (mm)</t>
  </si>
  <si>
    <t>June Evap. (mm)</t>
  </si>
  <si>
    <t>July Evap. (mm)</t>
  </si>
  <si>
    <t>August Evap. (mm)</t>
  </si>
  <si>
    <t>September Evap. (mm)</t>
  </si>
  <si>
    <t>October Evap. (mm)</t>
  </si>
  <si>
    <t>November Evap. (mm)</t>
  </si>
  <si>
    <t>December Evap. (mm)</t>
  </si>
  <si>
    <t>Reach Name</t>
  </si>
  <si>
    <t>No</t>
  </si>
  <si>
    <t>Flushing Duration (days)</t>
  </si>
  <si>
    <t>Reservoir Operations Goal</t>
  </si>
  <si>
    <t>Date: Beginning of Drawdown</t>
  </si>
  <si>
    <t>Min. Flushing Discharge (m3/s)</t>
  </si>
  <si>
    <r>
      <t xml:space="preserve">Sediment routing coefficient </t>
    </r>
    <r>
      <rPr>
        <sz val="10"/>
        <rFont val="Calibri"/>
        <family val="2"/>
      </rPr>
      <t>α</t>
    </r>
  </si>
  <si>
    <r>
      <t xml:space="preserve">Sediment routing coefficient </t>
    </r>
    <r>
      <rPr>
        <sz val="10"/>
        <rFont val="Calibri"/>
        <family val="2"/>
      </rPr>
      <t>β</t>
    </r>
  </si>
  <si>
    <r>
      <t xml:space="preserve">Flow routing coefficient </t>
    </r>
    <r>
      <rPr>
        <sz val="10"/>
        <rFont val="Calibri"/>
        <family val="2"/>
      </rPr>
      <t>δ</t>
    </r>
  </si>
  <si>
    <r>
      <t xml:space="preserve">Flow routing exponent </t>
    </r>
    <r>
      <rPr>
        <sz val="10"/>
        <rFont val="Symbol"/>
        <family val="1"/>
        <charset val="2"/>
      </rPr>
      <t>g</t>
    </r>
    <r>
      <rPr>
        <sz val="10"/>
        <rFont val="Verdana"/>
        <family val="2"/>
      </rPr>
      <t xml:space="preserve"> </t>
    </r>
  </si>
  <si>
    <t>Initial reach storage (m3) at beginning of day on simulation start date (time t=0)</t>
  </si>
  <si>
    <t>Initial sediment mass (kg) available in reach at beginning of day on simulation start date (t=0)</t>
  </si>
  <si>
    <t>Low Supply Level Elevation (mamsl)</t>
  </si>
  <si>
    <t>Full Supply Level Elevation (mamsl)</t>
  </si>
  <si>
    <t>Initial sediment in reservoir (kg) at beginning of simulation start date (time t=0)</t>
  </si>
  <si>
    <t>Initial Reservoir Storage (m3) at Beginning of simulation start date (time t=0)</t>
  </si>
  <si>
    <t>Describe Reservoir's Hydropower and Diversion Capabilities</t>
  </si>
  <si>
    <t>Power generation only</t>
  </si>
  <si>
    <t>Perform sediment Flushing?</t>
  </si>
  <si>
    <t>Max. Flushing water surface elevation (mamsl)</t>
  </si>
  <si>
    <t>Hydropower Outlet</t>
  </si>
  <si>
    <t>Mean total annual cumulative sediment load (kg/year)</t>
  </si>
  <si>
    <r>
      <rPr>
        <i/>
        <sz val="11"/>
        <color theme="1"/>
        <rFont val="Calibri"/>
        <family val="2"/>
        <scheme val="minor"/>
      </rPr>
      <t>c</t>
    </r>
    <r>
      <rPr>
        <sz val="11"/>
        <color theme="1"/>
        <rFont val="Calibri"/>
        <family val="2"/>
        <scheme val="minor"/>
      </rPr>
      <t xml:space="preserve"> value for incremental sediment loads (cQ</t>
    </r>
    <r>
      <rPr>
        <vertAlign val="superscript"/>
        <sz val="11"/>
        <color theme="1"/>
        <rFont val="Calibri"/>
        <family val="2"/>
        <scheme val="minor"/>
      </rPr>
      <t>d</t>
    </r>
    <r>
      <rPr>
        <sz val="11"/>
        <color theme="1"/>
        <rFont val="Calibri"/>
        <family val="2"/>
        <scheme val="minor"/>
      </rPr>
      <t>)(Q</t>
    </r>
    <r>
      <rPr>
        <sz val="11"/>
        <color theme="1"/>
        <rFont val="Calibri"/>
        <family val="2"/>
      </rPr>
      <t>Δt)</t>
    </r>
  </si>
  <si>
    <r>
      <rPr>
        <i/>
        <sz val="11"/>
        <color theme="1"/>
        <rFont val="Calibri"/>
        <family val="2"/>
        <scheme val="minor"/>
      </rPr>
      <t>d</t>
    </r>
    <r>
      <rPr>
        <sz val="11"/>
        <color theme="1"/>
        <rFont val="Calibri"/>
        <family val="2"/>
        <scheme val="minor"/>
      </rPr>
      <t xml:space="preserve"> value for incremental sediment loads (cQ</t>
    </r>
    <r>
      <rPr>
        <vertAlign val="superscript"/>
        <sz val="11"/>
        <color theme="1"/>
        <rFont val="Calibri"/>
        <family val="2"/>
        <scheme val="minor"/>
      </rPr>
      <t>d</t>
    </r>
    <r>
      <rPr>
        <sz val="11"/>
        <color theme="1"/>
        <rFont val="Calibri"/>
        <family val="2"/>
        <scheme val="minor"/>
      </rPr>
      <t>)(Q</t>
    </r>
    <r>
      <rPr>
        <sz val="11"/>
        <color theme="1"/>
        <rFont val="Calibri"/>
        <family val="2"/>
      </rPr>
      <t>Δt)</t>
    </r>
  </si>
  <si>
    <r>
      <t>Ponding storage volume (m</t>
    </r>
    <r>
      <rPr>
        <vertAlign val="superscript"/>
        <sz val="10"/>
        <rFont val="Verdana"/>
        <family val="2"/>
      </rPr>
      <t>3</t>
    </r>
    <r>
      <rPr>
        <sz val="10"/>
        <rFont val="Verdana"/>
        <family val="2"/>
      </rPr>
      <t>)</t>
    </r>
  </si>
  <si>
    <r>
      <t xml:space="preserve">Coefficient value, </t>
    </r>
    <r>
      <rPr>
        <i/>
        <sz val="10"/>
        <rFont val="Verdana"/>
        <family val="2"/>
      </rPr>
      <t>k</t>
    </r>
    <r>
      <rPr>
        <sz val="10"/>
        <rFont val="Verdana"/>
        <family val="2"/>
      </rPr>
      <t>, for sediment load generation during Flushing (</t>
    </r>
    <r>
      <rPr>
        <i/>
        <sz val="10"/>
        <rFont val="Verdana"/>
        <family val="2"/>
      </rPr>
      <t>kQ</t>
    </r>
    <r>
      <rPr>
        <i/>
        <vertAlign val="superscript"/>
        <sz val="10"/>
        <rFont val="Verdana"/>
        <family val="2"/>
      </rPr>
      <t>m</t>
    </r>
    <r>
      <rPr>
        <sz val="10"/>
        <rFont val="Verdana"/>
        <family val="2"/>
      </rPr>
      <t>)</t>
    </r>
  </si>
  <si>
    <r>
      <t xml:space="preserve">Exponent value, </t>
    </r>
    <r>
      <rPr>
        <i/>
        <sz val="10"/>
        <rFont val="Verdana"/>
        <family val="2"/>
      </rPr>
      <t>m</t>
    </r>
    <r>
      <rPr>
        <sz val="10"/>
        <rFont val="Verdana"/>
        <family val="2"/>
      </rPr>
      <t>, for sediment load generation during Flushing (</t>
    </r>
    <r>
      <rPr>
        <i/>
        <sz val="10"/>
        <rFont val="Verdana"/>
        <family val="2"/>
      </rPr>
      <t>kQ</t>
    </r>
    <r>
      <rPr>
        <i/>
        <vertAlign val="superscript"/>
        <sz val="10"/>
        <rFont val="Verdana"/>
        <family val="2"/>
      </rPr>
      <t>m</t>
    </r>
    <r>
      <rPr>
        <sz val="10"/>
        <rFont val="Verdana"/>
        <family val="2"/>
      </rPr>
      <t>)</t>
    </r>
  </si>
  <si>
    <t>Perform sediment Bypass?</t>
  </si>
  <si>
    <t>Max(Tailwater Elevation, Turbine Elevation)</t>
  </si>
  <si>
    <t>Minimum reservoir inflow for drawdown (above which drawdown still occurs) (m^3/s)</t>
  </si>
  <si>
    <t>JunctionElement</t>
  </si>
  <si>
    <t>Outflow Node</t>
  </si>
  <si>
    <t>Inflow Node</t>
  </si>
  <si>
    <t>ReservoirElement</t>
  </si>
  <si>
    <t>Junction 2</t>
  </si>
  <si>
    <t>mamsl</t>
  </si>
  <si>
    <t>Elevation</t>
  </si>
  <si>
    <t>Storage</t>
  </si>
  <si>
    <t>m^3</t>
  </si>
  <si>
    <t>Surface Area</t>
  </si>
  <si>
    <t>System Properties</t>
  </si>
  <si>
    <t>Simulate Regulated or Unregulated System</t>
  </si>
  <si>
    <t>Simulation Start Date (MM/DD/YYYY)</t>
  </si>
  <si>
    <t>Simulation End Date (MM/DD/YYYY)</t>
  </si>
  <si>
    <r>
      <t xml:space="preserve">Incremental sediment loads: calibration preferences for determining coefficient </t>
    </r>
    <r>
      <rPr>
        <i/>
        <sz val="11"/>
        <color theme="1"/>
        <rFont val="Calibri"/>
        <family val="2"/>
      </rPr>
      <t>c</t>
    </r>
    <r>
      <rPr>
        <sz val="11"/>
        <color theme="1"/>
        <rFont val="Calibri"/>
        <family val="2"/>
      </rPr>
      <t xml:space="preserve"> (in</t>
    </r>
    <r>
      <rPr>
        <i/>
        <sz val="11"/>
        <color theme="1"/>
        <rFont val="Calibri"/>
        <family val="2"/>
      </rPr>
      <t xml:space="preserve"> cQ</t>
    </r>
    <r>
      <rPr>
        <i/>
        <vertAlign val="superscript"/>
        <sz val="11"/>
        <color theme="1"/>
        <rFont val="Calibri"/>
        <family val="2"/>
      </rPr>
      <t>d</t>
    </r>
    <r>
      <rPr>
        <sz val="11"/>
        <color theme="1"/>
        <rFont val="Calibri"/>
        <family val="2"/>
      </rPr>
      <t>)</t>
    </r>
  </si>
  <si>
    <r>
      <t xml:space="preserve">Sediment discharge from reaches (channels): calibration preferences for determining coefficient </t>
    </r>
    <r>
      <rPr>
        <i/>
        <sz val="11"/>
        <color theme="1"/>
        <rFont val="Calibri"/>
        <family val="2"/>
      </rPr>
      <t>a</t>
    </r>
    <r>
      <rPr>
        <sz val="11"/>
        <color theme="1"/>
        <rFont val="Calibri"/>
        <family val="2"/>
      </rPr>
      <t xml:space="preserve"> (in </t>
    </r>
    <r>
      <rPr>
        <i/>
        <sz val="11"/>
        <color theme="1"/>
        <rFont val="Calibri"/>
        <family val="2"/>
      </rPr>
      <t>a</t>
    </r>
    <r>
      <rPr>
        <sz val="11"/>
        <color theme="1"/>
        <rFont val="Calibri"/>
        <family val="2"/>
      </rPr>
      <t>Q</t>
    </r>
    <r>
      <rPr>
        <vertAlign val="superscript"/>
        <sz val="11"/>
        <color theme="1"/>
        <rFont val="Calibri"/>
        <family val="2"/>
      </rPr>
      <t>b</t>
    </r>
    <r>
      <rPr>
        <sz val="11"/>
        <color theme="1"/>
        <rFont val="Calibri"/>
        <family val="2"/>
      </rPr>
      <t>)</t>
    </r>
  </si>
  <si>
    <t>Cum. % sed.</t>
  </si>
  <si>
    <t>Flushing Channel Bottom Width (m)</t>
  </si>
  <si>
    <t>Flushing Channel Side Slope (m/m)</t>
  </si>
  <si>
    <t>Flushing Max. Drawdown Rate (m/d)</t>
  </si>
  <si>
    <t>Reservoir Bottom Width (m) at dam</t>
  </si>
  <si>
    <t>Reservoir Side Slope (m/m)</t>
  </si>
  <si>
    <t>Brune Curve Type (L=Low trapping; M=Median trapping; H=High trapping; number=constant TE)</t>
  </si>
  <si>
    <t>Time scale over which Brune Curve Trap Efficiency (TE) is computed (A=Annual, M=Monthly)</t>
  </si>
  <si>
    <t>Perform Density Current Venting?</t>
  </si>
  <si>
    <t>Perform Sluicing?</t>
  </si>
  <si>
    <t>ReachElement</t>
  </si>
  <si>
    <t>Reach 1</t>
  </si>
  <si>
    <t>Reach 2</t>
  </si>
  <si>
    <t>Junction 3</t>
  </si>
  <si>
    <t>Junction 4</t>
  </si>
  <si>
    <t>Yes</t>
  </si>
  <si>
    <t>Elev</t>
  </si>
  <si>
    <t>capacity</t>
  </si>
  <si>
    <t>m3/s</t>
  </si>
  <si>
    <t>Date: Beginning of Sluicing</t>
  </si>
  <si>
    <t>Minimum reservoir inflow (m^3/s) for sluicing to start after beginning date</t>
  </si>
  <si>
    <t>Minimum reservoir inflow (m^3/s) below which sluicing will end</t>
  </si>
  <si>
    <t>Target sluicing water surface elevation (mamsl)</t>
  </si>
  <si>
    <t>Maximum sluicing drawdown rate (m/day)</t>
  </si>
  <si>
    <t>Maximum sluicing refill rate (m/day)</t>
  </si>
  <si>
    <t>Power Production during sluicing?</t>
  </si>
  <si>
    <t>Null Routing (Flow in = Flow out)</t>
  </si>
  <si>
    <t>m</t>
  </si>
  <si>
    <t>cms</t>
  </si>
  <si>
    <t>Flow</t>
  </si>
  <si>
    <t>Reservoir Length (m)</t>
  </si>
  <si>
    <t>Perform General Sediment Removal?</t>
  </si>
  <si>
    <t>Sluicing Duration</t>
  </si>
  <si>
    <t>Low Level Outlet</t>
  </si>
  <si>
    <t>Regulated</t>
  </si>
  <si>
    <r>
      <t>m</t>
    </r>
    <r>
      <rPr>
        <vertAlign val="superscript"/>
        <sz val="10"/>
        <rFont val="Verdana"/>
        <family val="2"/>
      </rPr>
      <t>3</t>
    </r>
    <r>
      <rPr>
        <sz val="10"/>
        <rFont val="Verdana"/>
        <family val="2"/>
      </rPr>
      <t>/s</t>
    </r>
  </si>
  <si>
    <t>Calibrate coefficient</t>
  </si>
  <si>
    <t>Group ID</t>
  </si>
  <si>
    <t>Flushing Group ID</t>
  </si>
  <si>
    <t>Sediment Group ID</t>
  </si>
  <si>
    <t>Non Flushing Group ID</t>
  </si>
  <si>
    <t>Sediment Density (kg/m3)</t>
  </si>
  <si>
    <t>Sediment density (kg/m3)</t>
  </si>
  <si>
    <t>Channel Flow Routing Preference</t>
  </si>
  <si>
    <t>Bypass Channel 1</t>
  </si>
  <si>
    <t>Channel</t>
  </si>
  <si>
    <t>Sediment mass out (kg) = Sediment mass in (kg)</t>
  </si>
  <si>
    <t>Number of Realizations (if monte-carlo)</t>
  </si>
  <si>
    <t>Deterministic or Stochastic Simulation?</t>
  </si>
  <si>
    <t>Inflow</t>
  </si>
  <si>
    <t>Elevation Target</t>
  </si>
  <si>
    <t>DPS Parameters</t>
  </si>
  <si>
    <t>Lower</t>
  </si>
  <si>
    <t>Upper</t>
  </si>
  <si>
    <t>Inputs to DPS Policy (=M)</t>
  </si>
  <si>
    <t>Outputs (decision variable values) produced by DPS Policy (=K)</t>
  </si>
  <si>
    <t>M (Number of inputs)</t>
  </si>
  <si>
    <t>N (Number of RBFs)</t>
  </si>
  <si>
    <t>K (Number of reservoirs in policy)</t>
  </si>
  <si>
    <t>Number of Borg Seeds</t>
  </si>
  <si>
    <t>Export Output:</t>
  </si>
  <si>
    <t>For elements:</t>
  </si>
  <si>
    <t>For state variables:</t>
  </si>
  <si>
    <t>Link Directly to Borg (don't dump params to .txt file)</t>
  </si>
  <si>
    <t>Borg type to use [Serial or Master-Slave]</t>
  </si>
  <si>
    <t>Outflow Element</t>
  </si>
  <si>
    <t>Fraction</t>
  </si>
  <si>
    <t>Number of PySedSim runs/evaluations by Borg</t>
  </si>
  <si>
    <t>M</t>
  </si>
  <si>
    <t>Bypass Channel 2</t>
  </si>
  <si>
    <t>Bypass Channel 3</t>
  </si>
  <si>
    <t>Junction 5</t>
  </si>
  <si>
    <t>Junction 9999</t>
  </si>
  <si>
    <t>Optimization Preferences (Borg)</t>
  </si>
  <si>
    <t>Approach</t>
  </si>
  <si>
    <t>DPS</t>
  </si>
  <si>
    <t>Number of Objectives</t>
  </si>
  <si>
    <t>Number of Constraints (in objective space)</t>
  </si>
  <si>
    <t>Max or Min</t>
  </si>
  <si>
    <t>Time slice (days)</t>
  </si>
  <si>
    <t>Epsilon</t>
  </si>
  <si>
    <t>System Location(s)</t>
  </si>
  <si>
    <t>Mean</t>
  </si>
  <si>
    <t>Hydropower_avg_MWH</t>
  </si>
  <si>
    <t>Max</t>
  </si>
  <si>
    <t>Max Water Level (m)</t>
  </si>
  <si>
    <t>RESERVOIR Flow (m3/s)</t>
  </si>
  <si>
    <t>masl</t>
  </si>
  <si>
    <t>fraction inflow</t>
  </si>
  <si>
    <t>Stochastic</t>
  </si>
  <si>
    <t>Maximum Wallclock Time to Run Optimization (hours)</t>
  </si>
  <si>
    <t>Objective Name</t>
  </si>
  <si>
    <t>state variable name from PySedSim code</t>
  </si>
  <si>
    <t>DPS Policy Name</t>
  </si>
  <si>
    <t>water_surface_elevation</t>
  </si>
  <si>
    <t>current_date</t>
  </si>
  <si>
    <t>Minimum Net Head (m)</t>
  </si>
  <si>
    <t>Flow Threshold(s)</t>
  </si>
  <si>
    <t>Process Reference Set? ('Yes' or 'No')</t>
  </si>
  <si>
    <t>Re-evaluation in parallel (after each optimization scenario concludes) in Linux using MPI4Py?</t>
  </si>
  <si>
    <t>Re-evaluation (simulation) of Reference Set? ('Yes' or 'No')</t>
  </si>
  <si>
    <t>Resampling Frequency</t>
  </si>
  <si>
    <t>PM Distribution Statistic</t>
  </si>
  <si>
    <t>Resample Statistic</t>
  </si>
  <si>
    <t>Plot/save 2D tradeoffs among objectives in Reference Set?</t>
  </si>
  <si>
    <t>Unit Conversion</t>
  </si>
  <si>
    <t>Percent Conversion</t>
  </si>
  <si>
    <t>Invert</t>
  </si>
  <si>
    <t>Include Flushing in Optimization? (Yes or No)</t>
  </si>
  <si>
    <t>Flushing Frequency (lower/upper)</t>
  </si>
  <si>
    <t>Day of year</t>
  </si>
  <si>
    <t>Inflow rate trigger (m^3/s)</t>
  </si>
  <si>
    <t>Borg runtime dynamics interval</t>
  </si>
  <si>
    <t>D</t>
  </si>
  <si>
    <t>Critical Residence Time</t>
  </si>
  <si>
    <t>days</t>
  </si>
  <si>
    <t>Col 19</t>
  </si>
  <si>
    <t>Flow Threshold</t>
  </si>
  <si>
    <t>A</t>
  </si>
  <si>
    <t>Sum</t>
  </si>
  <si>
    <t>Flushed Load (10^6 kg)</t>
  </si>
  <si>
    <t>res_flushed_load</t>
  </si>
  <si>
    <t>Min</t>
  </si>
  <si>
    <t>Q_out_under_thold</t>
  </si>
  <si>
    <t>Velocity Threshold Wet</t>
  </si>
  <si>
    <t>Velocity Threshold Dry</t>
  </si>
  <si>
    <t>Anabranch Dry Flow (m^3 s^-1)</t>
  </si>
  <si>
    <t>Ann Energy Production (GWh yr^-1)</t>
  </si>
  <si>
    <t>Dry Energy Production (GWh yr^-1)</t>
  </si>
  <si>
    <t>Hydropower_avg_MWH_under_thold</t>
  </si>
  <si>
    <t>Number of variables to reevaluate</t>
  </si>
  <si>
    <t>Variable Name</t>
  </si>
  <si>
    <t>Plot Type</t>
  </si>
  <si>
    <t>sum</t>
  </si>
  <si>
    <t>Hydropower_avg_MWH_over_thold</t>
  </si>
  <si>
    <t>mean</t>
  </si>
  <si>
    <t>Q_out_over_thold</t>
  </si>
  <si>
    <t>Q_out</t>
  </si>
  <si>
    <t>Stochastic or Deterministic</t>
  </si>
  <si>
    <t>Number of reevaluations</t>
  </si>
  <si>
    <t>Numbers of policies to reevaluate</t>
  </si>
  <si>
    <t>Folder name for output</t>
  </si>
  <si>
    <t>Axis Range</t>
  </si>
  <si>
    <t>Plot Title</t>
  </si>
  <si>
    <t>CDF</t>
  </si>
  <si>
    <t>0, 1, 0, 1</t>
  </si>
  <si>
    <t>Energy Production - Dry (GWh yr^-1)</t>
  </si>
  <si>
    <t>Energy Production - Dry</t>
  </si>
  <si>
    <t>Energy Production - Wet (GWh yr^-1)</t>
  </si>
  <si>
    <t>Energy Production - Wet</t>
  </si>
  <si>
    <t>Number of Processors</t>
  </si>
  <si>
    <t>Plot Name</t>
  </si>
  <si>
    <t>Plot 1</t>
  </si>
  <si>
    <t>Subplot number</t>
  </si>
  <si>
    <t>Subplot title</t>
  </si>
  <si>
    <t>Deterministic Formulation</t>
  </si>
  <si>
    <t>x-axis objective</t>
  </si>
  <si>
    <t>Axis Title</t>
  </si>
  <si>
    <t>y-axis objective</t>
  </si>
  <si>
    <t>0, 5500</t>
  </si>
  <si>
    <t>Annual Energy \n (GWh/yr)</t>
  </si>
  <si>
    <t>Dry Energy \n (GWh/yr)</t>
  </si>
  <si>
    <t>color axis objective</t>
  </si>
  <si>
    <t>Anabranch Dry Flow (m^3/s)</t>
  </si>
  <si>
    <t>z-axis objective</t>
  </si>
  <si>
    <t>size objective</t>
  </si>
  <si>
    <t>Par Axis Plot 1</t>
  </si>
  <si>
    <t>Number of plots in sheet</t>
  </si>
  <si>
    <t>Number of axes</t>
  </si>
  <si>
    <t>Axis 1</t>
  </si>
  <si>
    <t>Axis 2</t>
  </si>
  <si>
    <t>Axis 3</t>
  </si>
  <si>
    <t>Axis 4</t>
  </si>
  <si>
    <t>Axis 5</t>
  </si>
  <si>
    <t>Axis 0</t>
  </si>
  <si>
    <t>Flushed Load \n (10^6 kg)</t>
  </si>
  <si>
    <t>Velocity Threshold \n Wet (%)</t>
  </si>
  <si>
    <t>Velocity Threshold \n Dry (%)</t>
  </si>
  <si>
    <t>Brushed range</t>
  </si>
  <si>
    <t>Axis Number of Color Bar</t>
  </si>
  <si>
    <t>Par Axis Plot 2</t>
  </si>
  <si>
    <t>4900, 5200, 0, 5200</t>
  </si>
  <si>
    <t>0, 100, 94, 96</t>
  </si>
  <si>
    <t>0, 100, 93, 97</t>
  </si>
  <si>
    <t>Par Axis Plot 3</t>
  </si>
  <si>
    <t>Number of plots</t>
  </si>
  <si>
    <t>Policies to Highlight</t>
  </si>
  <si>
    <t>0, 100, 91.921, 91.922, 96.71623, 96.71624</t>
  </si>
  <si>
    <t>0, 100, 61.681, 61.682, 96.20382, 96.20383</t>
  </si>
  <si>
    <t>4900, 5200, 0, 5200, 0, 5200</t>
  </si>
  <si>
    <t>Velocity \n Threshold \n Dry (%)</t>
  </si>
  <si>
    <t>Velocity \n Threshold \n Wet (%)</t>
  </si>
  <si>
    <t>Anabranch \n Dry Flow (m^3/s)</t>
  </si>
  <si>
    <t>No policies plotted</t>
  </si>
  <si>
    <t>105, 106</t>
  </si>
  <si>
    <t>Energy policy brushed</t>
  </si>
  <si>
    <t>Energy and larvae policies brushed</t>
  </si>
  <si>
    <t>All 3 selected policies brushed</t>
  </si>
  <si>
    <t>4900, 5200</t>
  </si>
  <si>
    <t>0, 100, 96.71623, 96.71624</t>
  </si>
  <si>
    <t>0, 100, 96.20382, 96.20383</t>
  </si>
  <si>
    <t>All policies in GRAY</t>
  </si>
  <si>
    <t>All policies in COLOR</t>
  </si>
  <si>
    <t>Colormap name (e.g., jet_r)</t>
  </si>
  <si>
    <t>Min/Max Range</t>
  </si>
  <si>
    <t>477.79, 2394.92</t>
  </si>
  <si>
    <t>Policy Labels</t>
  </si>
  <si>
    <t>Main Figure size (inches, W x H)</t>
  </si>
  <si>
    <t>E, C, L</t>
  </si>
  <si>
    <t>6.5, 2</t>
  </si>
  <si>
    <t>Include color bar (main figure)?</t>
  </si>
  <si>
    <t>Plot ideal point?</t>
  </si>
  <si>
    <t>0, 105</t>
  </si>
  <si>
    <t>Subplots layout: rows x cols</t>
  </si>
  <si>
    <t>3, 6.5</t>
  </si>
  <si>
    <t>Preference Arrows?</t>
  </si>
  <si>
    <t>1, 3</t>
  </si>
  <si>
    <t>jet_r</t>
  </si>
  <si>
    <t>Q_jct(t-1)</t>
  </si>
  <si>
    <t>Storage_Target_Release_Goal</t>
  </si>
  <si>
    <t>All policies in COLOR, LIGHT</t>
  </si>
  <si>
    <t>Main fig</t>
  </si>
  <si>
    <t>Max, max</t>
  </si>
  <si>
    <t>Max, Max, min, max</t>
  </si>
  <si>
    <t>max, max, min, max, min, max</t>
  </si>
  <si>
    <t>min, max, 60, 65, 95, 96</t>
  </si>
  <si>
    <t>min, max, 94, 96</t>
  </si>
  <si>
    <t>min, max, 88, 90, 95, 96</t>
  </si>
  <si>
    <t>min, max, 93, 96</t>
  </si>
  <si>
    <t>Annual Energy (GWh)</t>
  </si>
  <si>
    <t>Dry Season \n Energy \n (GWh)</t>
  </si>
  <si>
    <t>Annual \n Energy \n (GWh)</t>
  </si>
  <si>
    <t>Wet Season \n Daily Larvae \n Flow Fraction \n (%)</t>
  </si>
  <si>
    <t>Dry Season \n Daily Anabranch \n Attraction Flow \n (m^3/s)</t>
  </si>
  <si>
    <t>Dry Season \n Daily Larvae \n Flow Fraction \n (%)</t>
  </si>
  <si>
    <t>Colorbar title</t>
  </si>
  <si>
    <t>Dry Season Daily Anabranch \n Attraction Flow (m^3/s)</t>
  </si>
  <si>
    <t>Dry Season Daily \n Anabranch Attraction Flow (m^3/s)</t>
  </si>
  <si>
    <t>Dry Season Daily \n Larvae Flow Fraction (%)</t>
  </si>
  <si>
    <t>Wet Season Daily \n Larvae Flow Fraction (%)</t>
  </si>
  <si>
    <t>6, 2.5</t>
  </si>
  <si>
    <t>2, 2</t>
  </si>
  <si>
    <t>6, 6</t>
  </si>
  <si>
    <t>Invert axis</t>
  </si>
  <si>
    <t>Dry Season Energy (GWh)</t>
  </si>
  <si>
    <t>5, 5</t>
  </si>
  <si>
    <t>Daily Sediment Load \n Released During Flushing (10^9 kg)</t>
  </si>
  <si>
    <t>Daily Sediment \n Load Released \n During Flushing \n (10^9 kg)</t>
  </si>
  <si>
    <t>0, 800</t>
  </si>
  <si>
    <t>Original values</t>
  </si>
  <si>
    <t>-5, 50</t>
  </si>
  <si>
    <t>Policies to Highlight (brushing alternative)</t>
  </si>
  <si>
    <t>307, 247, 249</t>
  </si>
  <si>
    <t>Stung_Treng</t>
  </si>
  <si>
    <t>Hydropower_avg_MWH, water_surface_elevation, Q_in, Q_out, egg_pass, Q_out_under_thold, Q_out_over_thold, Hydropower_avg_MWH_over_thold, Hydropower_avg_MWH_under_thold, larv_surv_over_thold, larv_surv_under_thold, BS_W, capacity_active_reservoir, capacity_dead_reservoir, capacity_total_reservoir, res_flushed_load, SS_W_out, larv_mass_out_surv_total, Settled_mass</t>
  </si>
  <si>
    <t>larv_pass_over_thold</t>
  </si>
  <si>
    <t>larv_pass_under_thold</t>
  </si>
  <si>
    <t>Specify DPS policy</t>
  </si>
  <si>
    <t>Bypass Flow (m^3 s^-1)</t>
  </si>
  <si>
    <t>Bypass Flow - Dry (m^3 s^-1)</t>
  </si>
  <si>
    <t>Bypass Flow - Dry</t>
  </si>
  <si>
    <t>Bypass Flow - Wet (m^3 s^-1)</t>
  </si>
  <si>
    <t>Bypass Flow - Wet</t>
  </si>
  <si>
    <t>Larvae Flow Fraction</t>
  </si>
  <si>
    <t>larv_pass</t>
  </si>
  <si>
    <t>Larvae Flow Fraction-Wet</t>
  </si>
  <si>
    <t>Larvae Flow Fraction Wet</t>
  </si>
  <si>
    <t>Larvae Flow Fraction-Dry</t>
  </si>
  <si>
    <t>Larvae Flow Fraction Dry</t>
  </si>
  <si>
    <t>64, 96, 170, 232, 136, 110</t>
  </si>
  <si>
    <t>Serial</t>
  </si>
  <si>
    <t>Sambor EA</t>
  </si>
  <si>
    <t>Sambor EA, Bypass Channel 1, Stung_Treng, Junction 4</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</si>
</sst>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0.0"/>
    <numFmt numFmtId="165" formatCode="#,##0.000"/>
    <numFmt numFmtId="166" formatCode="#,##0.0"/>
    <numFmt numFmtId="167" formatCode="0.0000E+00"/>
  </numFmts>
  <fonts count="74" x14ac:knownFonts="1">
    <font>
      <sz val="10"/>
      <name val="Verdana"/>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Verdana"/>
      <family val="2"/>
    </font>
    <font>
      <sz val="10"/>
      <name val="Arial"/>
      <family val="2"/>
    </font>
    <font>
      <sz val="10"/>
      <name val="Arial"/>
      <family val="2"/>
    </font>
    <font>
      <sz val="11"/>
      <color theme="1"/>
      <name val="Calibri"/>
      <family val="2"/>
      <scheme val="minor"/>
    </font>
    <font>
      <sz val="11"/>
      <color rgb="FF9C0006"/>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Arial"/>
      <family val="2"/>
    </font>
    <font>
      <sz val="8"/>
      <color theme="1"/>
      <name val="Cambria"/>
      <family val="1"/>
      <scheme val="major"/>
    </font>
    <font>
      <sz val="12"/>
      <color theme="1"/>
      <name val="Calibri"/>
      <family val="2"/>
      <scheme val="minor"/>
    </font>
    <font>
      <b/>
      <sz val="10"/>
      <name val="Verdana"/>
      <family val="2"/>
    </font>
    <font>
      <sz val="10"/>
      <name val="Calibri"/>
      <family val="2"/>
    </font>
    <font>
      <vertAlign val="superscript"/>
      <sz val="10"/>
      <name val="Verdana"/>
      <family val="2"/>
    </font>
    <font>
      <vertAlign val="superscript"/>
      <sz val="11"/>
      <color theme="1"/>
      <name val="Calibri"/>
      <family val="2"/>
      <scheme val="minor"/>
    </font>
    <font>
      <sz val="11"/>
      <color theme="1"/>
      <name val="Calibri"/>
      <family val="2"/>
    </font>
    <font>
      <sz val="10"/>
      <name val="Symbol"/>
      <family val="1"/>
      <charset val="2"/>
    </font>
    <font>
      <i/>
      <sz val="11"/>
      <color theme="1"/>
      <name val="Calibri"/>
      <family val="2"/>
      <scheme val="minor"/>
    </font>
    <font>
      <i/>
      <sz val="10"/>
      <name val="Verdana"/>
      <family val="2"/>
    </font>
    <font>
      <i/>
      <vertAlign val="superscript"/>
      <sz val="10"/>
      <name val="Verdana"/>
      <family val="2"/>
    </font>
    <font>
      <i/>
      <sz val="11"/>
      <color theme="1"/>
      <name val="Calibri"/>
      <family val="2"/>
    </font>
    <font>
      <i/>
      <vertAlign val="superscript"/>
      <sz val="11"/>
      <color theme="1"/>
      <name val="Calibri"/>
      <family val="2"/>
    </font>
    <font>
      <vertAlign val="superscript"/>
      <sz val="11"/>
      <color theme="1"/>
      <name val="Calibri"/>
      <family val="2"/>
    </font>
    <font>
      <sz val="11"/>
      <color theme="1"/>
      <name val="Tahoma"/>
      <family val="2"/>
    </font>
    <font>
      <b/>
      <sz val="8.3000000000000007"/>
      <color rgb="FF85CD00"/>
      <name val="Courier New"/>
      <family val="3"/>
    </font>
    <font>
      <sz val="10"/>
      <name val="Verdana"/>
      <family val="2"/>
    </font>
    <font>
      <sz val="10"/>
      <color rgb="FFFF0000"/>
      <name val="Verdana"/>
      <family val="2"/>
    </font>
    <font>
      <sz val="10"/>
      <color rgb="FF00B0F0"/>
      <name val="Verdana"/>
      <family val="2"/>
    </font>
    <font>
      <sz val="10"/>
      <color rgb="FF00B050"/>
      <name val="Verdana"/>
      <family val="2"/>
    </font>
    <font>
      <sz val="11"/>
      <name val="Calibri"/>
      <family val="2"/>
    </font>
    <font>
      <sz val="11"/>
      <name val="Calibri"/>
      <family val="2"/>
      <scheme val="minor"/>
    </font>
  </fonts>
  <fills count="35">
    <fill>
      <patternFill patternType="none"/>
    </fill>
    <fill>
      <patternFill patternType="gray125"/>
    </fill>
    <fill>
      <patternFill patternType="solid">
        <fgColor rgb="FFFFC7CE"/>
      </patternFill>
    </fill>
    <fill>
      <patternFill patternType="solid">
        <fgColor rgb="FFC6EF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0000"/>
        <bgColor indexed="64"/>
      </patternFill>
    </fill>
    <fill>
      <patternFill patternType="solid">
        <fgColor rgb="FF92D050"/>
        <bgColor indexed="64"/>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044">
    <xf numFmtId="0" fontId="0" fillId="0" borderId="0"/>
    <xf numFmtId="0" fontId="35" fillId="2" borderId="0" applyNumberFormat="0" applyBorder="0" applyAlignment="0" applyProtection="0"/>
    <xf numFmtId="0" fontId="32" fillId="0" borderId="0"/>
    <xf numFmtId="0" fontId="34" fillId="0" borderId="0"/>
    <xf numFmtId="0" fontId="33" fillId="0" borderId="0"/>
    <xf numFmtId="0" fontId="30" fillId="0" borderId="0"/>
    <xf numFmtId="0" fontId="36" fillId="0" borderId="0" applyNumberFormat="0" applyFill="0" applyBorder="0" applyAlignment="0" applyProtection="0"/>
    <xf numFmtId="0" fontId="37" fillId="0" borderId="1" applyNumberFormat="0" applyFill="0" applyAlignment="0" applyProtection="0"/>
    <xf numFmtId="0" fontId="38" fillId="0" borderId="2" applyNumberFormat="0" applyFill="0" applyAlignment="0" applyProtection="0"/>
    <xf numFmtId="0" fontId="39" fillId="0" borderId="3" applyNumberFormat="0" applyFill="0" applyAlignment="0" applyProtection="0"/>
    <xf numFmtId="0" fontId="39" fillId="0" borderId="0" applyNumberFormat="0" applyFill="0" applyBorder="0" applyAlignment="0" applyProtection="0"/>
    <xf numFmtId="0" fontId="40" fillId="3" borderId="0" applyNumberFormat="0" applyBorder="0" applyAlignment="0" applyProtection="0"/>
    <xf numFmtId="0" fontId="41" fillId="4" borderId="0" applyNumberFormat="0" applyBorder="0" applyAlignment="0" applyProtection="0"/>
    <xf numFmtId="0" fontId="42" fillId="5" borderId="4" applyNumberFormat="0" applyAlignment="0" applyProtection="0"/>
    <xf numFmtId="0" fontId="43" fillId="6" borderId="5" applyNumberFormat="0" applyAlignment="0" applyProtection="0"/>
    <xf numFmtId="0" fontId="44" fillId="6" borderId="4" applyNumberFormat="0" applyAlignment="0" applyProtection="0"/>
    <xf numFmtId="0" fontId="45" fillId="0" borderId="6" applyNumberFormat="0" applyFill="0" applyAlignment="0" applyProtection="0"/>
    <xf numFmtId="0" fontId="46" fillId="7" borderId="7" applyNumberFormat="0" applyAlignment="0" applyProtection="0"/>
    <xf numFmtId="0" fontId="47" fillId="0" borderId="0" applyNumberFormat="0" applyFill="0" applyBorder="0" applyAlignment="0" applyProtection="0"/>
    <xf numFmtId="0" fontId="48" fillId="0" borderId="0" applyNumberFormat="0" applyFill="0" applyBorder="0" applyAlignment="0" applyProtection="0"/>
    <xf numFmtId="0" fontId="49" fillId="0" borderId="9" applyNumberFormat="0" applyFill="0" applyAlignment="0" applyProtection="0"/>
    <xf numFmtId="0" fontId="50" fillId="9" borderId="0" applyNumberFormat="0" applyBorder="0" applyAlignment="0" applyProtection="0"/>
    <xf numFmtId="0" fontId="29" fillId="10" borderId="0" applyNumberFormat="0" applyBorder="0" applyAlignment="0" applyProtection="0"/>
    <xf numFmtId="0" fontId="29" fillId="11" borderId="0" applyNumberFormat="0" applyBorder="0" applyAlignment="0" applyProtection="0"/>
    <xf numFmtId="0" fontId="50" fillId="12" borderId="0" applyNumberFormat="0" applyBorder="0" applyAlignment="0" applyProtection="0"/>
    <xf numFmtId="0" fontId="50" fillId="13" borderId="0" applyNumberFormat="0" applyBorder="0" applyAlignment="0" applyProtection="0"/>
    <xf numFmtId="0" fontId="29" fillId="14" borderId="0" applyNumberFormat="0" applyBorder="0" applyAlignment="0" applyProtection="0"/>
    <xf numFmtId="0" fontId="29" fillId="15" borderId="0" applyNumberFormat="0" applyBorder="0" applyAlignment="0" applyProtection="0"/>
    <xf numFmtId="0" fontId="50" fillId="16" borderId="0" applyNumberFormat="0" applyBorder="0" applyAlignment="0" applyProtection="0"/>
    <xf numFmtId="0" fontId="50" fillId="17" borderId="0" applyNumberFormat="0" applyBorder="0" applyAlignment="0" applyProtection="0"/>
    <xf numFmtId="0" fontId="29" fillId="18" borderId="0" applyNumberFormat="0" applyBorder="0" applyAlignment="0" applyProtection="0"/>
    <xf numFmtId="0" fontId="29" fillId="19" borderId="0" applyNumberFormat="0" applyBorder="0" applyAlignment="0" applyProtection="0"/>
    <xf numFmtId="0" fontId="50" fillId="20" borderId="0" applyNumberFormat="0" applyBorder="0" applyAlignment="0" applyProtection="0"/>
    <xf numFmtId="0" fontId="50" fillId="21" borderId="0" applyNumberFormat="0" applyBorder="0" applyAlignment="0" applyProtection="0"/>
    <xf numFmtId="0" fontId="29" fillId="22" borderId="0" applyNumberFormat="0" applyBorder="0" applyAlignment="0" applyProtection="0"/>
    <xf numFmtId="0" fontId="29" fillId="23" borderId="0" applyNumberFormat="0" applyBorder="0" applyAlignment="0" applyProtection="0"/>
    <xf numFmtId="0" fontId="50" fillId="24" borderId="0" applyNumberFormat="0" applyBorder="0" applyAlignment="0" applyProtection="0"/>
    <xf numFmtId="0" fontId="50" fillId="25" borderId="0" applyNumberFormat="0" applyBorder="0" applyAlignment="0" applyProtection="0"/>
    <xf numFmtId="0" fontId="29" fillId="26" borderId="0" applyNumberFormat="0" applyBorder="0" applyAlignment="0" applyProtection="0"/>
    <xf numFmtId="0" fontId="29" fillId="27" borderId="0" applyNumberFormat="0" applyBorder="0" applyAlignment="0" applyProtection="0"/>
    <xf numFmtId="0" fontId="50" fillId="28" borderId="0" applyNumberFormat="0" applyBorder="0" applyAlignment="0" applyProtection="0"/>
    <xf numFmtId="0" fontId="50" fillId="29" borderId="0" applyNumberFormat="0" applyBorder="0" applyAlignment="0" applyProtection="0"/>
    <xf numFmtId="0" fontId="29" fillId="30" borderId="0" applyNumberFormat="0" applyBorder="0" applyAlignment="0" applyProtection="0"/>
    <xf numFmtId="0" fontId="29" fillId="31" borderId="0" applyNumberFormat="0" applyBorder="0" applyAlignment="0" applyProtection="0"/>
    <xf numFmtId="0" fontId="50" fillId="32" borderId="0" applyNumberFormat="0" applyBorder="0" applyAlignment="0" applyProtection="0"/>
    <xf numFmtId="0" fontId="29" fillId="0" borderId="0"/>
    <xf numFmtId="0" fontId="29" fillId="8" borderId="8" applyNumberFormat="0" applyFont="0" applyAlignment="0" applyProtection="0"/>
    <xf numFmtId="0" fontId="28" fillId="0" borderId="0"/>
    <xf numFmtId="0" fontId="28" fillId="8" borderId="8" applyNumberFormat="0" applyFont="0" applyAlignment="0" applyProtection="0"/>
    <xf numFmtId="0" fontId="27" fillId="0" borderId="0"/>
    <xf numFmtId="0" fontId="32" fillId="0" borderId="0"/>
    <xf numFmtId="0" fontId="53" fillId="0" borderId="0"/>
    <xf numFmtId="9" fontId="32" fillId="0" borderId="0" applyFont="0" applyFill="0" applyBorder="0" applyAlignment="0" applyProtection="0"/>
    <xf numFmtId="0" fontId="32" fillId="0" borderId="0"/>
    <xf numFmtId="0" fontId="26" fillId="0" borderId="0"/>
    <xf numFmtId="0" fontId="26" fillId="0" borderId="0"/>
    <xf numFmtId="0" fontId="25" fillId="0" borderId="0"/>
    <xf numFmtId="0" fontId="31" fillId="0" borderId="0"/>
    <xf numFmtId="0" fontId="22" fillId="0" borderId="0"/>
    <xf numFmtId="0" fontId="21" fillId="0" borderId="0"/>
    <xf numFmtId="0" fontId="21" fillId="0" borderId="0"/>
    <xf numFmtId="0" fontId="21" fillId="0" borderId="0"/>
    <xf numFmtId="0" fontId="21" fillId="0" borderId="0"/>
    <xf numFmtId="0" fontId="3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8" borderId="8" applyNumberFormat="0" applyFont="0" applyAlignment="0" applyProtection="0"/>
    <xf numFmtId="0" fontId="20" fillId="0" borderId="0"/>
    <xf numFmtId="0" fontId="20" fillId="0" borderId="0"/>
    <xf numFmtId="0" fontId="19" fillId="0" borderId="0"/>
    <xf numFmtId="0" fontId="19" fillId="0" borderId="0"/>
    <xf numFmtId="0" fontId="19" fillId="0" borderId="0"/>
    <xf numFmtId="0" fontId="19" fillId="0" borderId="0"/>
    <xf numFmtId="0" fontId="18" fillId="0" borderId="0"/>
    <xf numFmtId="0" fontId="18" fillId="0" borderId="0"/>
    <xf numFmtId="0" fontId="18" fillId="0" borderId="0"/>
    <xf numFmtId="0" fontId="66" fillId="0" borderId="0"/>
    <xf numFmtId="0" fontId="18" fillId="0" borderId="0"/>
    <xf numFmtId="0" fontId="18" fillId="0" borderId="0"/>
    <xf numFmtId="0" fontId="18" fillId="0" borderId="0"/>
    <xf numFmtId="0" fontId="18" fillId="0" borderId="0"/>
    <xf numFmtId="0" fontId="18" fillId="8" borderId="8" applyNumberFormat="0" applyFont="0" applyAlignment="0" applyProtection="0"/>
    <xf numFmtId="0" fontId="18" fillId="0" borderId="0"/>
    <xf numFmtId="0" fontId="18" fillId="0" borderId="0"/>
    <xf numFmtId="0" fontId="14" fillId="0" borderId="0"/>
    <xf numFmtId="0" fontId="14" fillId="0" borderId="0"/>
    <xf numFmtId="0" fontId="14" fillId="10" borderId="0" applyNumberFormat="0" applyBorder="0" applyAlignment="0" applyProtection="0"/>
    <xf numFmtId="0" fontId="14" fillId="11" borderId="0" applyNumberFormat="0" applyBorder="0" applyAlignment="0" applyProtection="0"/>
    <xf numFmtId="0" fontId="14" fillId="14" borderId="0" applyNumberFormat="0" applyBorder="0" applyAlignment="0" applyProtection="0"/>
    <xf numFmtId="0" fontId="14" fillId="15" borderId="0" applyNumberFormat="0" applyBorder="0" applyAlignment="0" applyProtection="0"/>
    <xf numFmtId="0" fontId="14" fillId="18" borderId="0" applyNumberFormat="0" applyBorder="0" applyAlignment="0" applyProtection="0"/>
    <xf numFmtId="0" fontId="14" fillId="19" borderId="0" applyNumberFormat="0" applyBorder="0" applyAlignment="0" applyProtection="0"/>
    <xf numFmtId="0" fontId="14" fillId="22" borderId="0" applyNumberFormat="0" applyBorder="0" applyAlignment="0" applyProtection="0"/>
    <xf numFmtId="0" fontId="14" fillId="23" borderId="0" applyNumberFormat="0" applyBorder="0" applyAlignment="0" applyProtection="0"/>
    <xf numFmtId="0" fontId="14" fillId="26" borderId="0" applyNumberFormat="0" applyBorder="0" applyAlignment="0" applyProtection="0"/>
    <xf numFmtId="0" fontId="14" fillId="27" borderId="0" applyNumberFormat="0" applyBorder="0" applyAlignment="0" applyProtection="0"/>
    <xf numFmtId="0" fontId="14" fillId="30" borderId="0" applyNumberFormat="0" applyBorder="0" applyAlignment="0" applyProtection="0"/>
    <xf numFmtId="0" fontId="14" fillId="31" borderId="0" applyNumberFormat="0" applyBorder="0" applyAlignment="0" applyProtection="0"/>
    <xf numFmtId="0" fontId="14" fillId="0" borderId="0"/>
    <xf numFmtId="0" fontId="14" fillId="8" borderId="8" applyNumberFormat="0" applyFont="0" applyAlignment="0" applyProtection="0"/>
    <xf numFmtId="0" fontId="14" fillId="0" borderId="0"/>
    <xf numFmtId="0" fontId="14" fillId="8" borderId="8" applyNumberFormat="0" applyFont="0" applyAlignment="0" applyProtection="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8" borderId="8" applyNumberFormat="0" applyFont="0" applyAlignment="0" applyProtection="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8" borderId="8" applyNumberFormat="0" applyFont="0" applyAlignment="0" applyProtection="0"/>
    <xf numFmtId="0" fontId="14" fillId="0" borderId="0"/>
    <xf numFmtId="0" fontId="14" fillId="0" borderId="0"/>
    <xf numFmtId="0" fontId="11" fillId="0" borderId="0"/>
    <xf numFmtId="0" fontId="11" fillId="0" borderId="0"/>
    <xf numFmtId="0" fontId="11" fillId="10" borderId="0" applyNumberFormat="0" applyBorder="0" applyAlignment="0" applyProtection="0"/>
    <xf numFmtId="0" fontId="11" fillId="11" borderId="0" applyNumberFormat="0" applyBorder="0" applyAlignment="0" applyProtection="0"/>
    <xf numFmtId="0" fontId="11" fillId="14" borderId="0" applyNumberFormat="0" applyBorder="0" applyAlignment="0" applyProtection="0"/>
    <xf numFmtId="0" fontId="11" fillId="15" borderId="0" applyNumberFormat="0" applyBorder="0" applyAlignment="0" applyProtection="0"/>
    <xf numFmtId="0" fontId="11" fillId="18" borderId="0" applyNumberFormat="0" applyBorder="0" applyAlignment="0" applyProtection="0"/>
    <xf numFmtId="0" fontId="11" fillId="19" borderId="0" applyNumberFormat="0" applyBorder="0" applyAlignment="0" applyProtection="0"/>
    <xf numFmtId="0" fontId="11" fillId="22" borderId="0" applyNumberFormat="0" applyBorder="0" applyAlignment="0" applyProtection="0"/>
    <xf numFmtId="0" fontId="11" fillId="23" borderId="0" applyNumberFormat="0" applyBorder="0" applyAlignment="0" applyProtection="0"/>
    <xf numFmtId="0" fontId="11" fillId="26" borderId="0" applyNumberFormat="0" applyBorder="0" applyAlignment="0" applyProtection="0"/>
    <xf numFmtId="0" fontId="11" fillId="27" borderId="0" applyNumberFormat="0" applyBorder="0" applyAlignment="0" applyProtection="0"/>
    <xf numFmtId="0" fontId="11" fillId="30" borderId="0" applyNumberFormat="0" applyBorder="0" applyAlignment="0" applyProtection="0"/>
    <xf numFmtId="0" fontId="11" fillId="31" borderId="0" applyNumberFormat="0" applyBorder="0" applyAlignment="0" applyProtection="0"/>
    <xf numFmtId="0" fontId="11" fillId="0" borderId="0"/>
    <xf numFmtId="0" fontId="11" fillId="8" borderId="8" applyNumberFormat="0" applyFont="0" applyAlignment="0" applyProtection="0"/>
    <xf numFmtId="0" fontId="11" fillId="0" borderId="0"/>
    <xf numFmtId="0" fontId="11" fillId="8" borderId="8" applyNumberFormat="0" applyFont="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8" borderId="8" applyNumberFormat="0" applyFont="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8" borderId="8" applyNumberFormat="0" applyFont="0" applyAlignment="0" applyProtection="0"/>
    <xf numFmtId="0" fontId="11" fillId="0" borderId="0"/>
    <xf numFmtId="0" fontId="11" fillId="0" borderId="0"/>
    <xf numFmtId="0" fontId="11" fillId="0" borderId="0"/>
    <xf numFmtId="0" fontId="11" fillId="0" borderId="0"/>
    <xf numFmtId="0" fontId="11" fillId="10" borderId="0" applyNumberFormat="0" applyBorder="0" applyAlignment="0" applyProtection="0"/>
    <xf numFmtId="0" fontId="11" fillId="11" borderId="0" applyNumberFormat="0" applyBorder="0" applyAlignment="0" applyProtection="0"/>
    <xf numFmtId="0" fontId="11" fillId="14" borderId="0" applyNumberFormat="0" applyBorder="0" applyAlignment="0" applyProtection="0"/>
    <xf numFmtId="0" fontId="11" fillId="15" borderId="0" applyNumberFormat="0" applyBorder="0" applyAlignment="0" applyProtection="0"/>
    <xf numFmtId="0" fontId="11" fillId="18" borderId="0" applyNumberFormat="0" applyBorder="0" applyAlignment="0" applyProtection="0"/>
    <xf numFmtId="0" fontId="11" fillId="19" borderId="0" applyNumberFormat="0" applyBorder="0" applyAlignment="0" applyProtection="0"/>
    <xf numFmtId="0" fontId="11" fillId="22" borderId="0" applyNumberFormat="0" applyBorder="0" applyAlignment="0" applyProtection="0"/>
    <xf numFmtId="0" fontId="11" fillId="23" borderId="0" applyNumberFormat="0" applyBorder="0" applyAlignment="0" applyProtection="0"/>
    <xf numFmtId="0" fontId="11" fillId="26" borderId="0" applyNumberFormat="0" applyBorder="0" applyAlignment="0" applyProtection="0"/>
    <xf numFmtId="0" fontId="11" fillId="27" borderId="0" applyNumberFormat="0" applyBorder="0" applyAlignment="0" applyProtection="0"/>
    <xf numFmtId="0" fontId="11" fillId="30" borderId="0" applyNumberFormat="0" applyBorder="0" applyAlignment="0" applyProtection="0"/>
    <xf numFmtId="0" fontId="11" fillId="31" borderId="0" applyNumberFormat="0" applyBorder="0" applyAlignment="0" applyProtection="0"/>
    <xf numFmtId="0" fontId="11" fillId="0" borderId="0"/>
    <xf numFmtId="0" fontId="11" fillId="8" borderId="8" applyNumberFormat="0" applyFont="0" applyAlignment="0" applyProtection="0"/>
    <xf numFmtId="0" fontId="11" fillId="0" borderId="0"/>
    <xf numFmtId="0" fontId="11" fillId="8" borderId="8" applyNumberFormat="0" applyFont="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8" borderId="8" applyNumberFormat="0" applyFont="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8" borderId="8" applyNumberFormat="0" applyFont="0" applyAlignment="0" applyProtection="0"/>
    <xf numFmtId="0" fontId="11" fillId="0" borderId="0"/>
    <xf numFmtId="0" fontId="11" fillId="0" borderId="0"/>
    <xf numFmtId="0" fontId="11" fillId="0" borderId="0"/>
    <xf numFmtId="0" fontId="11" fillId="0" borderId="0"/>
    <xf numFmtId="0" fontId="11" fillId="10" borderId="0" applyNumberFormat="0" applyBorder="0" applyAlignment="0" applyProtection="0"/>
    <xf numFmtId="0" fontId="11" fillId="11" borderId="0" applyNumberFormat="0" applyBorder="0" applyAlignment="0" applyProtection="0"/>
    <xf numFmtId="0" fontId="11" fillId="14" borderId="0" applyNumberFormat="0" applyBorder="0" applyAlignment="0" applyProtection="0"/>
    <xf numFmtId="0" fontId="11" fillId="15" borderId="0" applyNumberFormat="0" applyBorder="0" applyAlignment="0" applyProtection="0"/>
    <xf numFmtId="0" fontId="11" fillId="18" borderId="0" applyNumberFormat="0" applyBorder="0" applyAlignment="0" applyProtection="0"/>
    <xf numFmtId="0" fontId="11" fillId="19" borderId="0" applyNumberFormat="0" applyBorder="0" applyAlignment="0" applyProtection="0"/>
    <xf numFmtId="0" fontId="11" fillId="22" borderId="0" applyNumberFormat="0" applyBorder="0" applyAlignment="0" applyProtection="0"/>
    <xf numFmtId="0" fontId="11" fillId="23" borderId="0" applyNumberFormat="0" applyBorder="0" applyAlignment="0" applyProtection="0"/>
    <xf numFmtId="0" fontId="11" fillId="26" borderId="0" applyNumberFormat="0" applyBorder="0" applyAlignment="0" applyProtection="0"/>
    <xf numFmtId="0" fontId="11" fillId="27" borderId="0" applyNumberFormat="0" applyBorder="0" applyAlignment="0" applyProtection="0"/>
    <xf numFmtId="0" fontId="11" fillId="30" borderId="0" applyNumberFormat="0" applyBorder="0" applyAlignment="0" applyProtection="0"/>
    <xf numFmtId="0" fontId="11" fillId="31" borderId="0" applyNumberFormat="0" applyBorder="0" applyAlignment="0" applyProtection="0"/>
    <xf numFmtId="0" fontId="11" fillId="0" borderId="0"/>
    <xf numFmtId="0" fontId="11" fillId="8" borderId="8" applyNumberFormat="0" applyFont="0" applyAlignment="0" applyProtection="0"/>
    <xf numFmtId="0" fontId="11" fillId="0" borderId="0"/>
    <xf numFmtId="0" fontId="11" fillId="8" borderId="8" applyNumberFormat="0" applyFont="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8" borderId="8" applyNumberFormat="0" applyFont="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8" borderId="8" applyNumberFormat="0" applyFont="0" applyAlignment="0" applyProtection="0"/>
    <xf numFmtId="0" fontId="11" fillId="0" borderId="0"/>
    <xf numFmtId="0" fontId="11" fillId="0" borderId="0"/>
    <xf numFmtId="0" fontId="11" fillId="0" borderId="0"/>
    <xf numFmtId="0" fontId="11" fillId="0" borderId="0"/>
    <xf numFmtId="0" fontId="11" fillId="10" borderId="0" applyNumberFormat="0" applyBorder="0" applyAlignment="0" applyProtection="0"/>
    <xf numFmtId="0" fontId="11" fillId="11" borderId="0" applyNumberFormat="0" applyBorder="0" applyAlignment="0" applyProtection="0"/>
    <xf numFmtId="0" fontId="11" fillId="14" borderId="0" applyNumberFormat="0" applyBorder="0" applyAlignment="0" applyProtection="0"/>
    <xf numFmtId="0" fontId="11" fillId="15" borderId="0" applyNumberFormat="0" applyBorder="0" applyAlignment="0" applyProtection="0"/>
    <xf numFmtId="0" fontId="11" fillId="18" borderId="0" applyNumberFormat="0" applyBorder="0" applyAlignment="0" applyProtection="0"/>
    <xf numFmtId="0" fontId="11" fillId="19" borderId="0" applyNumberFormat="0" applyBorder="0" applyAlignment="0" applyProtection="0"/>
    <xf numFmtId="0" fontId="11" fillId="22" borderId="0" applyNumberFormat="0" applyBorder="0" applyAlignment="0" applyProtection="0"/>
    <xf numFmtId="0" fontId="11" fillId="23" borderId="0" applyNumberFormat="0" applyBorder="0" applyAlignment="0" applyProtection="0"/>
    <xf numFmtId="0" fontId="11" fillId="26" borderId="0" applyNumberFormat="0" applyBorder="0" applyAlignment="0" applyProtection="0"/>
    <xf numFmtId="0" fontId="11" fillId="27" borderId="0" applyNumberFormat="0" applyBorder="0" applyAlignment="0" applyProtection="0"/>
    <xf numFmtId="0" fontId="11" fillId="30" borderId="0" applyNumberFormat="0" applyBorder="0" applyAlignment="0" applyProtection="0"/>
    <xf numFmtId="0" fontId="11" fillId="31" borderId="0" applyNumberFormat="0" applyBorder="0" applyAlignment="0" applyProtection="0"/>
    <xf numFmtId="0" fontId="11" fillId="0" borderId="0"/>
    <xf numFmtId="0" fontId="11" fillId="8" borderId="8" applyNumberFormat="0" applyFont="0" applyAlignment="0" applyProtection="0"/>
    <xf numFmtId="0" fontId="11" fillId="0" borderId="0"/>
    <xf numFmtId="0" fontId="11" fillId="8" borderId="8" applyNumberFormat="0" applyFont="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8" borderId="8" applyNumberFormat="0" applyFont="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8" borderId="8" applyNumberFormat="0" applyFont="0" applyAlignment="0" applyProtection="0"/>
    <xf numFmtId="0" fontId="11" fillId="0" borderId="0"/>
    <xf numFmtId="0" fontId="11" fillId="0" borderId="0"/>
    <xf numFmtId="0" fontId="10" fillId="0" borderId="0"/>
    <xf numFmtId="0" fontId="10" fillId="0" borderId="0"/>
    <xf numFmtId="0" fontId="10" fillId="10" borderId="0" applyNumberFormat="0" applyBorder="0" applyAlignment="0" applyProtection="0"/>
    <xf numFmtId="0" fontId="10" fillId="11" borderId="0" applyNumberFormat="0" applyBorder="0" applyAlignment="0" applyProtection="0"/>
    <xf numFmtId="0" fontId="10" fillId="14" borderId="0" applyNumberFormat="0" applyBorder="0" applyAlignment="0" applyProtection="0"/>
    <xf numFmtId="0" fontId="10" fillId="15"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3" borderId="0" applyNumberFormat="0" applyBorder="0" applyAlignment="0" applyProtection="0"/>
    <xf numFmtId="0" fontId="10" fillId="26" borderId="0" applyNumberFormat="0" applyBorder="0" applyAlignment="0" applyProtection="0"/>
    <xf numFmtId="0" fontId="10" fillId="27" borderId="0" applyNumberFormat="0" applyBorder="0" applyAlignment="0" applyProtection="0"/>
    <xf numFmtId="0" fontId="10" fillId="30" borderId="0" applyNumberFormat="0" applyBorder="0" applyAlignment="0" applyProtection="0"/>
    <xf numFmtId="0" fontId="10" fillId="31" borderId="0" applyNumberFormat="0" applyBorder="0" applyAlignment="0" applyProtection="0"/>
    <xf numFmtId="0" fontId="10" fillId="0" borderId="0"/>
    <xf numFmtId="0" fontId="10" fillId="8" borderId="8" applyNumberFormat="0" applyFont="0" applyAlignment="0" applyProtection="0"/>
    <xf numFmtId="0" fontId="10" fillId="0" borderId="0"/>
    <xf numFmtId="0" fontId="10" fillId="8" borderId="8"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8" borderId="8"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8" borderId="8" applyNumberFormat="0" applyFont="0" applyAlignment="0" applyProtection="0"/>
    <xf numFmtId="0" fontId="10" fillId="0" borderId="0"/>
    <xf numFmtId="0" fontId="10" fillId="0" borderId="0"/>
    <xf numFmtId="0" fontId="10" fillId="0" borderId="0"/>
    <xf numFmtId="0" fontId="10" fillId="0" borderId="0"/>
    <xf numFmtId="0" fontId="10" fillId="10" borderId="0" applyNumberFormat="0" applyBorder="0" applyAlignment="0" applyProtection="0"/>
    <xf numFmtId="0" fontId="10" fillId="11" borderId="0" applyNumberFormat="0" applyBorder="0" applyAlignment="0" applyProtection="0"/>
    <xf numFmtId="0" fontId="10" fillId="14" borderId="0" applyNumberFormat="0" applyBorder="0" applyAlignment="0" applyProtection="0"/>
    <xf numFmtId="0" fontId="10" fillId="15"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3" borderId="0" applyNumberFormat="0" applyBorder="0" applyAlignment="0" applyProtection="0"/>
    <xf numFmtId="0" fontId="10" fillId="26" borderId="0" applyNumberFormat="0" applyBorder="0" applyAlignment="0" applyProtection="0"/>
    <xf numFmtId="0" fontId="10" fillId="27" borderId="0" applyNumberFormat="0" applyBorder="0" applyAlignment="0" applyProtection="0"/>
    <xf numFmtId="0" fontId="10" fillId="30" borderId="0" applyNumberFormat="0" applyBorder="0" applyAlignment="0" applyProtection="0"/>
    <xf numFmtId="0" fontId="10" fillId="31" borderId="0" applyNumberFormat="0" applyBorder="0" applyAlignment="0" applyProtection="0"/>
    <xf numFmtId="0" fontId="10" fillId="0" borderId="0"/>
    <xf numFmtId="0" fontId="10" fillId="8" borderId="8" applyNumberFormat="0" applyFont="0" applyAlignment="0" applyProtection="0"/>
    <xf numFmtId="0" fontId="10" fillId="0" borderId="0"/>
    <xf numFmtId="0" fontId="10" fillId="8" borderId="8"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8" borderId="8"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8" borderId="8" applyNumberFormat="0" applyFont="0" applyAlignment="0" applyProtection="0"/>
    <xf numFmtId="0" fontId="10" fillId="0" borderId="0"/>
    <xf numFmtId="0" fontId="10" fillId="0" borderId="0"/>
    <xf numFmtId="0" fontId="10" fillId="0" borderId="0"/>
    <xf numFmtId="0" fontId="10" fillId="0" borderId="0"/>
    <xf numFmtId="0" fontId="10" fillId="10" borderId="0" applyNumberFormat="0" applyBorder="0" applyAlignment="0" applyProtection="0"/>
    <xf numFmtId="0" fontId="10" fillId="11" borderId="0" applyNumberFormat="0" applyBorder="0" applyAlignment="0" applyProtection="0"/>
    <xf numFmtId="0" fontId="10" fillId="14" borderId="0" applyNumberFormat="0" applyBorder="0" applyAlignment="0" applyProtection="0"/>
    <xf numFmtId="0" fontId="10" fillId="15"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3" borderId="0" applyNumberFormat="0" applyBorder="0" applyAlignment="0" applyProtection="0"/>
    <xf numFmtId="0" fontId="10" fillId="26" borderId="0" applyNumberFormat="0" applyBorder="0" applyAlignment="0" applyProtection="0"/>
    <xf numFmtId="0" fontId="10" fillId="27" borderId="0" applyNumberFormat="0" applyBorder="0" applyAlignment="0" applyProtection="0"/>
    <xf numFmtId="0" fontId="10" fillId="30" borderId="0" applyNumberFormat="0" applyBorder="0" applyAlignment="0" applyProtection="0"/>
    <xf numFmtId="0" fontId="10" fillId="31" borderId="0" applyNumberFormat="0" applyBorder="0" applyAlignment="0" applyProtection="0"/>
    <xf numFmtId="0" fontId="10" fillId="0" borderId="0"/>
    <xf numFmtId="0" fontId="10" fillId="8" borderId="8" applyNumberFormat="0" applyFont="0" applyAlignment="0" applyProtection="0"/>
    <xf numFmtId="0" fontId="10" fillId="0" borderId="0"/>
    <xf numFmtId="0" fontId="10" fillId="8" borderId="8"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8" borderId="8"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8" borderId="8" applyNumberFormat="0" applyFont="0" applyAlignment="0" applyProtection="0"/>
    <xf numFmtId="0" fontId="10" fillId="0" borderId="0"/>
    <xf numFmtId="0" fontId="10" fillId="0" borderId="0"/>
    <xf numFmtId="0" fontId="10" fillId="0" borderId="0"/>
    <xf numFmtId="0" fontId="10" fillId="0" borderId="0"/>
    <xf numFmtId="0" fontId="10" fillId="10" borderId="0" applyNumberFormat="0" applyBorder="0" applyAlignment="0" applyProtection="0"/>
    <xf numFmtId="0" fontId="10" fillId="11" borderId="0" applyNumberFormat="0" applyBorder="0" applyAlignment="0" applyProtection="0"/>
    <xf numFmtId="0" fontId="10" fillId="14" borderId="0" applyNumberFormat="0" applyBorder="0" applyAlignment="0" applyProtection="0"/>
    <xf numFmtId="0" fontId="10" fillId="15"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3" borderId="0" applyNumberFormat="0" applyBorder="0" applyAlignment="0" applyProtection="0"/>
    <xf numFmtId="0" fontId="10" fillId="26" borderId="0" applyNumberFormat="0" applyBorder="0" applyAlignment="0" applyProtection="0"/>
    <xf numFmtId="0" fontId="10" fillId="27" borderId="0" applyNumberFormat="0" applyBorder="0" applyAlignment="0" applyProtection="0"/>
    <xf numFmtId="0" fontId="10" fillId="30" borderId="0" applyNumberFormat="0" applyBorder="0" applyAlignment="0" applyProtection="0"/>
    <xf numFmtId="0" fontId="10" fillId="31" borderId="0" applyNumberFormat="0" applyBorder="0" applyAlignment="0" applyProtection="0"/>
    <xf numFmtId="0" fontId="10" fillId="0" borderId="0"/>
    <xf numFmtId="0" fontId="10" fillId="8" borderId="8" applyNumberFormat="0" applyFont="0" applyAlignment="0" applyProtection="0"/>
    <xf numFmtId="0" fontId="10" fillId="0" borderId="0"/>
    <xf numFmtId="0" fontId="10" fillId="8" borderId="8"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8" borderId="8"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8" borderId="8" applyNumberFormat="0" applyFont="0" applyAlignment="0" applyProtection="0"/>
    <xf numFmtId="0" fontId="10" fillId="0" borderId="0"/>
    <xf numFmtId="0" fontId="10" fillId="0" borderId="0"/>
    <xf numFmtId="0" fontId="9" fillId="0" borderId="0"/>
    <xf numFmtId="0" fontId="7" fillId="0" borderId="0"/>
    <xf numFmtId="0" fontId="7" fillId="0" borderId="0"/>
    <xf numFmtId="0" fontId="7" fillId="10" borderId="0" applyNumberFormat="0" applyBorder="0" applyAlignment="0" applyProtection="0"/>
    <xf numFmtId="0" fontId="7" fillId="11"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7" fillId="0" borderId="0"/>
    <xf numFmtId="0" fontId="7" fillId="8" borderId="8" applyNumberFormat="0" applyFont="0" applyAlignment="0" applyProtection="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10" borderId="0" applyNumberFormat="0" applyBorder="0" applyAlignment="0" applyProtection="0"/>
    <xf numFmtId="0" fontId="7" fillId="11"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7" fillId="0" borderId="0"/>
    <xf numFmtId="0" fontId="7" fillId="8" borderId="8" applyNumberFormat="0" applyFont="0" applyAlignment="0" applyProtection="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10" borderId="0" applyNumberFormat="0" applyBorder="0" applyAlignment="0" applyProtection="0"/>
    <xf numFmtId="0" fontId="7" fillId="11"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7" fillId="0" borderId="0"/>
    <xf numFmtId="0" fontId="7" fillId="8" borderId="8" applyNumberFormat="0" applyFont="0" applyAlignment="0" applyProtection="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10" borderId="0" applyNumberFormat="0" applyBorder="0" applyAlignment="0" applyProtection="0"/>
    <xf numFmtId="0" fontId="7" fillId="11"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7" fillId="0" borderId="0"/>
    <xf numFmtId="0" fontId="7" fillId="8" borderId="8" applyNumberFormat="0" applyFont="0" applyAlignment="0" applyProtection="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10" borderId="0" applyNumberFormat="0" applyBorder="0" applyAlignment="0" applyProtection="0"/>
    <xf numFmtId="0" fontId="7" fillId="11"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7" fillId="0" borderId="0"/>
    <xf numFmtId="0" fontId="7" fillId="8" borderId="8" applyNumberFormat="0" applyFont="0" applyAlignment="0" applyProtection="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10" borderId="0" applyNumberFormat="0" applyBorder="0" applyAlignment="0" applyProtection="0"/>
    <xf numFmtId="0" fontId="7" fillId="11"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7" fillId="0" borderId="0"/>
    <xf numFmtId="0" fontId="7" fillId="8" borderId="8" applyNumberFormat="0" applyFont="0" applyAlignment="0" applyProtection="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10" borderId="0" applyNumberFormat="0" applyBorder="0" applyAlignment="0" applyProtection="0"/>
    <xf numFmtId="0" fontId="7" fillId="11"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7" fillId="0" borderId="0"/>
    <xf numFmtId="0" fontId="7" fillId="8" borderId="8" applyNumberFormat="0" applyFont="0" applyAlignment="0" applyProtection="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10" borderId="0" applyNumberFormat="0" applyBorder="0" applyAlignment="0" applyProtection="0"/>
    <xf numFmtId="0" fontId="7" fillId="11"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7" fillId="0" borderId="0"/>
    <xf numFmtId="0" fontId="7" fillId="8" borderId="8" applyNumberFormat="0" applyFont="0" applyAlignment="0" applyProtection="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10" borderId="0" applyNumberFormat="0" applyBorder="0" applyAlignment="0" applyProtection="0"/>
    <xf numFmtId="0" fontId="7" fillId="11"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7" fillId="0" borderId="0"/>
    <xf numFmtId="0" fontId="7" fillId="8" borderId="8" applyNumberFormat="0" applyFont="0" applyAlignment="0" applyProtection="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10" borderId="0" applyNumberFormat="0" applyBorder="0" applyAlignment="0" applyProtection="0"/>
    <xf numFmtId="0" fontId="7" fillId="11"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7" fillId="0" borderId="0"/>
    <xf numFmtId="0" fontId="7" fillId="8" borderId="8" applyNumberFormat="0" applyFont="0" applyAlignment="0" applyProtection="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9" fontId="68" fillId="0" borderId="0" applyFont="0" applyFill="0" applyBorder="0" applyAlignment="0" applyProtection="0"/>
    <xf numFmtId="0" fontId="6" fillId="0" borderId="0"/>
    <xf numFmtId="0" fontId="6" fillId="0" borderId="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0" borderId="0"/>
    <xf numFmtId="0" fontId="6" fillId="8" borderId="8" applyNumberFormat="0" applyFont="0" applyAlignment="0" applyProtection="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0" borderId="0"/>
    <xf numFmtId="0" fontId="6" fillId="8" borderId="8" applyNumberFormat="0" applyFont="0" applyAlignment="0" applyProtection="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0" borderId="0"/>
    <xf numFmtId="0" fontId="6" fillId="8" borderId="8" applyNumberFormat="0" applyFont="0" applyAlignment="0" applyProtection="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0" borderId="0"/>
    <xf numFmtId="0" fontId="6" fillId="8" borderId="8" applyNumberFormat="0" applyFont="0" applyAlignment="0" applyProtection="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0" borderId="0"/>
    <xf numFmtId="0" fontId="6" fillId="8" borderId="8" applyNumberFormat="0" applyFont="0" applyAlignment="0" applyProtection="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0" borderId="0"/>
    <xf numFmtId="0" fontId="6" fillId="8" borderId="8" applyNumberFormat="0" applyFont="0" applyAlignment="0" applyProtection="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0" borderId="0"/>
    <xf numFmtId="0" fontId="6" fillId="8" borderId="8" applyNumberFormat="0" applyFont="0" applyAlignment="0" applyProtection="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0" borderId="0"/>
    <xf numFmtId="0" fontId="6" fillId="8" borderId="8" applyNumberFormat="0" applyFont="0" applyAlignment="0" applyProtection="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0" borderId="0"/>
    <xf numFmtId="0" fontId="6" fillId="8" borderId="8" applyNumberFormat="0" applyFont="0" applyAlignment="0" applyProtection="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0" borderId="0"/>
    <xf numFmtId="0" fontId="6" fillId="8" borderId="8" applyNumberFormat="0" applyFont="0" applyAlignment="0" applyProtection="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0" borderId="0"/>
    <xf numFmtId="0" fontId="6" fillId="8" borderId="8" applyNumberFormat="0" applyFont="0" applyAlignment="0" applyProtection="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0" borderId="0"/>
    <xf numFmtId="0" fontId="6" fillId="8" borderId="8" applyNumberFormat="0" applyFont="0" applyAlignment="0" applyProtection="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0" borderId="0"/>
    <xf numFmtId="0" fontId="6" fillId="8" borderId="8" applyNumberFormat="0" applyFont="0" applyAlignment="0" applyProtection="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0" borderId="0"/>
    <xf numFmtId="0" fontId="6" fillId="8" borderId="8" applyNumberFormat="0" applyFont="0" applyAlignment="0" applyProtection="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0" borderId="0"/>
    <xf numFmtId="0" fontId="6" fillId="8" borderId="8" applyNumberFormat="0" applyFont="0" applyAlignment="0" applyProtection="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0" borderId="0"/>
    <xf numFmtId="0" fontId="6" fillId="8" borderId="8" applyNumberFormat="0" applyFont="0" applyAlignment="0" applyProtection="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0" borderId="0"/>
    <xf numFmtId="0" fontId="6" fillId="8" borderId="8" applyNumberFormat="0" applyFont="0" applyAlignment="0" applyProtection="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0" borderId="0"/>
    <xf numFmtId="0" fontId="6" fillId="8" borderId="8" applyNumberFormat="0" applyFont="0" applyAlignment="0" applyProtection="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0" borderId="0"/>
    <xf numFmtId="0" fontId="6" fillId="8" borderId="8" applyNumberFormat="0" applyFont="0" applyAlignment="0" applyProtection="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0" borderId="0"/>
    <xf numFmtId="0" fontId="6" fillId="8" borderId="8" applyNumberFormat="0" applyFont="0" applyAlignment="0" applyProtection="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9" fontId="31" fillId="0" borderId="0" applyFont="0" applyFill="0" applyBorder="0" applyAlignment="0" applyProtection="0"/>
  </cellStyleXfs>
  <cellXfs count="197">
    <xf numFmtId="0" fontId="0" fillId="0" borderId="0" xfId="0"/>
    <xf numFmtId="0" fontId="31" fillId="0" borderId="0" xfId="0" applyFont="1"/>
    <xf numFmtId="0" fontId="28" fillId="0" borderId="0" xfId="47"/>
    <xf numFmtId="0" fontId="28" fillId="0" borderId="0" xfId="47" applyAlignment="1">
      <alignment horizontal="right"/>
    </xf>
    <xf numFmtId="0" fontId="28" fillId="0" borderId="0" xfId="47" applyAlignment="1">
      <alignment horizontal="center"/>
    </xf>
    <xf numFmtId="0" fontId="52" fillId="0" borderId="0" xfId="47" applyFont="1"/>
    <xf numFmtId="0" fontId="27" fillId="0" borderId="0" xfId="49"/>
    <xf numFmtId="0" fontId="27" fillId="0" borderId="0" xfId="49" applyAlignment="1">
      <alignment horizontal="left"/>
    </xf>
    <xf numFmtId="0" fontId="0" fillId="0" borderId="0" xfId="0" applyAlignment="1">
      <alignment horizontal="left"/>
    </xf>
    <xf numFmtId="0" fontId="0" fillId="0" borderId="0" xfId="0" applyAlignment="1">
      <alignment horizontal="center" vertical="center" wrapText="1"/>
    </xf>
    <xf numFmtId="0" fontId="0" fillId="0" borderId="0" xfId="0" applyAlignment="1">
      <alignment horizontal="center"/>
    </xf>
    <xf numFmtId="14" fontId="0" fillId="0" borderId="0" xfId="0" applyNumberFormat="1" applyAlignment="1">
      <alignment horizontal="center"/>
    </xf>
    <xf numFmtId="0" fontId="31" fillId="0" borderId="10" xfId="0" applyFont="1" applyBorder="1" applyAlignment="1">
      <alignment horizontal="center" vertical="center" wrapText="1"/>
    </xf>
    <xf numFmtId="0" fontId="0" fillId="0" borderId="10" xfId="0" applyBorder="1" applyAlignment="1">
      <alignment horizontal="center"/>
    </xf>
    <xf numFmtId="0" fontId="0" fillId="0" borderId="10" xfId="0" applyFill="1" applyBorder="1" applyAlignment="1">
      <alignment horizontal="center"/>
    </xf>
    <xf numFmtId="0" fontId="27" fillId="0" borderId="0" xfId="49" applyAlignment="1">
      <alignment horizontal="center"/>
    </xf>
    <xf numFmtId="0" fontId="31" fillId="0" borderId="10" xfId="0" applyFont="1" applyFill="1" applyBorder="1" applyAlignment="1">
      <alignment horizontal="center" vertical="center" wrapText="1"/>
    </xf>
    <xf numFmtId="0" fontId="0" fillId="0" borderId="0" xfId="0" applyFill="1" applyAlignment="1">
      <alignment horizontal="center"/>
    </xf>
    <xf numFmtId="0" fontId="31" fillId="0" borderId="10" xfId="0" applyFont="1" applyBorder="1" applyAlignment="1">
      <alignment horizontal="left"/>
    </xf>
    <xf numFmtId="0" fontId="31" fillId="0" borderId="10" xfId="0" applyFont="1" applyFill="1" applyBorder="1"/>
    <xf numFmtId="0" fontId="0" fillId="0" borderId="10" xfId="0" applyBorder="1"/>
    <xf numFmtId="0" fontId="31" fillId="0" borderId="0" xfId="0" applyFont="1" applyAlignment="1">
      <alignment horizontal="center"/>
    </xf>
    <xf numFmtId="0" fontId="31" fillId="0" borderId="0" xfId="0" applyFont="1" applyAlignment="1">
      <alignment horizontal="left"/>
    </xf>
    <xf numFmtId="0" fontId="23" fillId="0" borderId="0" xfId="47" applyFont="1" applyAlignment="1">
      <alignment horizontal="center"/>
    </xf>
    <xf numFmtId="0" fontId="49" fillId="0" borderId="10" xfId="0" applyFont="1" applyBorder="1"/>
    <xf numFmtId="0" fontId="0" fillId="0" borderId="10" xfId="0" applyBorder="1" applyAlignment="1">
      <alignment horizontal="left" vertical="center" wrapText="1"/>
    </xf>
    <xf numFmtId="0" fontId="0" fillId="34" borderId="10" xfId="0" applyFill="1" applyBorder="1" applyAlignment="1">
      <alignment horizontal="left" vertical="center"/>
    </xf>
    <xf numFmtId="14" fontId="0" fillId="34" borderId="10" xfId="0" applyNumberFormat="1" applyFill="1" applyBorder="1" applyAlignment="1">
      <alignment horizontal="left" vertical="center"/>
    </xf>
    <xf numFmtId="0" fontId="58" fillId="0" borderId="10" xfId="0" applyFont="1" applyBorder="1" applyAlignment="1">
      <alignment horizontal="left" vertical="center" wrapText="1"/>
    </xf>
    <xf numFmtId="0" fontId="0" fillId="0" borderId="0" xfId="0" applyAlignment="1"/>
    <xf numFmtId="0" fontId="31" fillId="0" borderId="0" xfId="0" applyFont="1" applyAlignment="1"/>
    <xf numFmtId="0" fontId="21" fillId="0" borderId="0" xfId="47" applyFont="1"/>
    <xf numFmtId="0" fontId="31" fillId="0" borderId="0" xfId="57"/>
    <xf numFmtId="0" fontId="31" fillId="0" borderId="0" xfId="57" applyFont="1" applyAlignment="1">
      <alignment horizontal="center" vertical="center" wrapText="1"/>
    </xf>
    <xf numFmtId="0" fontId="31" fillId="0" borderId="0" xfId="57" applyFont="1" applyFill="1" applyAlignment="1">
      <alignment horizontal="center" vertical="center" wrapText="1"/>
    </xf>
    <xf numFmtId="0" fontId="31" fillId="0" borderId="0" xfId="57" applyAlignment="1">
      <alignment horizontal="center"/>
    </xf>
    <xf numFmtId="3" fontId="31" fillId="0" borderId="0" xfId="57" applyNumberFormat="1" applyAlignment="1">
      <alignment horizontal="center"/>
    </xf>
    <xf numFmtId="4" fontId="31" fillId="0" borderId="0" xfId="57" applyNumberFormat="1" applyAlignment="1">
      <alignment horizontal="center"/>
    </xf>
    <xf numFmtId="165" fontId="31" fillId="0" borderId="0" xfId="57" applyNumberFormat="1" applyFill="1" applyAlignment="1">
      <alignment horizontal="center"/>
    </xf>
    <xf numFmtId="0" fontId="31" fillId="0" borderId="10" xfId="0" applyFont="1" applyBorder="1" applyAlignment="1">
      <alignment horizontal="left" vertical="center" wrapText="1"/>
    </xf>
    <xf numFmtId="0" fontId="27" fillId="0" borderId="10" xfId="49" applyBorder="1" applyAlignment="1">
      <alignment horizontal="left" vertical="center" wrapText="1"/>
    </xf>
    <xf numFmtId="0" fontId="24" fillId="0" borderId="10" xfId="49" applyFont="1" applyBorder="1" applyAlignment="1">
      <alignment horizontal="center" vertical="center" wrapText="1"/>
    </xf>
    <xf numFmtId="0" fontId="27" fillId="0" borderId="10" xfId="49" applyBorder="1" applyAlignment="1">
      <alignment horizontal="center"/>
    </xf>
    <xf numFmtId="0" fontId="54" fillId="0" borderId="10" xfId="0" applyFont="1" applyBorder="1" applyAlignment="1">
      <alignment horizontal="center" vertical="center" wrapText="1"/>
    </xf>
    <xf numFmtId="0" fontId="31" fillId="0" borderId="0" xfId="0" applyFont="1" applyBorder="1" applyAlignment="1">
      <alignment horizontal="left"/>
    </xf>
    <xf numFmtId="14" fontId="31" fillId="0" borderId="0" xfId="57" applyNumberFormat="1" applyAlignment="1">
      <alignment horizontal="center"/>
    </xf>
    <xf numFmtId="3" fontId="31" fillId="0" borderId="0" xfId="57" applyNumberFormat="1" applyFill="1" applyAlignment="1">
      <alignment horizontal="center"/>
    </xf>
    <xf numFmtId="0" fontId="28" fillId="0" borderId="10" xfId="47" applyBorder="1" applyAlignment="1">
      <alignment horizontal="center"/>
    </xf>
    <xf numFmtId="0" fontId="31" fillId="0" borderId="10" xfId="57" applyBorder="1" applyAlignment="1">
      <alignment horizontal="center"/>
    </xf>
    <xf numFmtId="0" fontId="51" fillId="0" borderId="0" xfId="75" applyFont="1" applyFill="1" applyBorder="1" applyAlignment="1">
      <alignment horizontal="left"/>
    </xf>
    <xf numFmtId="0" fontId="31" fillId="0" borderId="0" xfId="57" applyFont="1" applyAlignment="1">
      <alignment horizontal="center"/>
    </xf>
    <xf numFmtId="0" fontId="31" fillId="0" borderId="0" xfId="0" quotePrefix="1" applyFont="1"/>
    <xf numFmtId="0" fontId="54" fillId="0" borderId="0" xfId="0" applyFont="1" applyAlignment="1"/>
    <xf numFmtId="14" fontId="31" fillId="34" borderId="10" xfId="0" applyNumberFormat="1" applyFont="1" applyFill="1" applyBorder="1" applyAlignment="1">
      <alignment horizontal="left" vertical="center"/>
    </xf>
    <xf numFmtId="0" fontId="49" fillId="0" borderId="0" xfId="81" applyFont="1" applyFill="1" applyBorder="1"/>
    <xf numFmtId="0" fontId="49" fillId="0" borderId="0" xfId="81" applyFont="1" applyFill="1" applyBorder="1" applyAlignment="1">
      <alignment horizontal="center" vertical="center" wrapText="1"/>
    </xf>
    <xf numFmtId="0" fontId="49" fillId="0" borderId="0" xfId="81" applyFont="1" applyAlignment="1">
      <alignment horizontal="center" vertical="center" wrapText="1"/>
    </xf>
    <xf numFmtId="0" fontId="18" fillId="0" borderId="0" xfId="81"/>
    <xf numFmtId="0" fontId="51" fillId="0" borderId="0" xfId="81" applyFont="1" applyFill="1" applyBorder="1" applyAlignment="1">
      <alignment horizontal="left"/>
    </xf>
    <xf numFmtId="0" fontId="18" fillId="0" borderId="0" xfId="81" applyAlignment="1">
      <alignment horizontal="center"/>
    </xf>
    <xf numFmtId="0" fontId="18" fillId="0" borderId="0" xfId="81" applyFont="1" applyAlignment="1">
      <alignment horizontal="center"/>
    </xf>
    <xf numFmtId="0" fontId="18" fillId="0" borderId="0" xfId="81" applyFont="1"/>
    <xf numFmtId="0" fontId="18" fillId="0" borderId="0" xfId="81" applyFill="1" applyAlignment="1">
      <alignment horizontal="center"/>
    </xf>
    <xf numFmtId="166" fontId="18" fillId="0" borderId="0" xfId="81" applyNumberFormat="1" applyFill="1" applyBorder="1" applyAlignment="1">
      <alignment horizontal="center"/>
    </xf>
    <xf numFmtId="166" fontId="18" fillId="0" borderId="0" xfId="81" applyNumberFormat="1" applyFill="1" applyBorder="1" applyAlignment="1">
      <alignment horizontal="center" vertical="center"/>
    </xf>
    <xf numFmtId="166" fontId="18" fillId="0" borderId="0" xfId="85" applyNumberFormat="1" applyFont="1" applyFill="1" applyBorder="1" applyAlignment="1">
      <alignment horizontal="center"/>
    </xf>
    <xf numFmtId="0" fontId="18" fillId="33" borderId="0" xfId="81" applyFill="1"/>
    <xf numFmtId="0" fontId="18" fillId="0" borderId="0" xfId="81" applyFont="1" applyFill="1" applyAlignment="1">
      <alignment horizontal="center"/>
    </xf>
    <xf numFmtId="0" fontId="18" fillId="0" borderId="0" xfId="81" applyFont="1" applyFill="1"/>
    <xf numFmtId="1" fontId="0" fillId="0" borderId="0" xfId="0" applyNumberFormat="1" applyAlignment="1">
      <alignment horizontal="center"/>
    </xf>
    <xf numFmtId="0" fontId="17" fillId="0" borderId="0" xfId="81" applyFont="1" applyAlignment="1">
      <alignment horizontal="center"/>
    </xf>
    <xf numFmtId="165" fontId="31" fillId="0" borderId="0" xfId="57" applyNumberFormat="1" applyAlignment="1">
      <alignment horizontal="center"/>
    </xf>
    <xf numFmtId="0" fontId="24" fillId="0" borderId="0" xfId="49" applyFont="1" applyBorder="1" applyAlignment="1">
      <alignment horizontal="center" vertical="center" wrapText="1"/>
    </xf>
    <xf numFmtId="164" fontId="27" fillId="0" borderId="0" xfId="49" applyNumberFormat="1" applyBorder="1" applyAlignment="1">
      <alignment horizontal="center"/>
    </xf>
    <xf numFmtId="0" fontId="16" fillId="0" borderId="0" xfId="81" applyFont="1" applyAlignment="1">
      <alignment horizontal="center"/>
    </xf>
    <xf numFmtId="2" fontId="31" fillId="0" borderId="0" xfId="0" applyNumberFormat="1" applyFont="1" applyAlignment="1">
      <alignment horizontal="center"/>
    </xf>
    <xf numFmtId="164" fontId="15" fillId="0" borderId="10" xfId="49" applyNumberFormat="1" applyFont="1" applyBorder="1" applyAlignment="1">
      <alignment horizontal="center"/>
    </xf>
    <xf numFmtId="0" fontId="0" fillId="0" borderId="0" xfId="0" applyFont="1" applyAlignment="1"/>
    <xf numFmtId="0" fontId="67" fillId="0" borderId="0" xfId="0" applyFont="1" applyAlignment="1">
      <alignment vertical="center"/>
    </xf>
    <xf numFmtId="2" fontId="0" fillId="0" borderId="0" xfId="0" applyNumberFormat="1"/>
    <xf numFmtId="0" fontId="13" fillId="0" borderId="0" xfId="47" applyFont="1"/>
    <xf numFmtId="0" fontId="12" fillId="0" borderId="0" xfId="47" applyFont="1" applyAlignment="1">
      <alignment horizontal="center"/>
    </xf>
    <xf numFmtId="0" fontId="0" fillId="0" borderId="11" xfId="0" applyBorder="1" applyAlignment="1">
      <alignment horizontal="left"/>
    </xf>
    <xf numFmtId="0" fontId="0" fillId="34" borderId="10" xfId="0" applyFill="1" applyBorder="1" applyAlignment="1">
      <alignment horizontal="left"/>
    </xf>
    <xf numFmtId="0" fontId="54" fillId="0" borderId="0" xfId="57" applyFont="1"/>
    <xf numFmtId="0" fontId="31" fillId="0" borderId="0" xfId="57" applyFont="1"/>
    <xf numFmtId="0" fontId="54" fillId="0" borderId="0" xfId="57" applyFont="1" applyAlignment="1">
      <alignment wrapText="1"/>
    </xf>
    <xf numFmtId="0" fontId="31" fillId="0" borderId="0" xfId="57"/>
    <xf numFmtId="0" fontId="0" fillId="0" borderId="12" xfId="0" applyBorder="1"/>
    <xf numFmtId="0" fontId="31" fillId="0" borderId="12" xfId="0" applyFont="1" applyBorder="1"/>
    <xf numFmtId="0" fontId="8" fillId="0" borderId="0" xfId="81" applyFont="1" applyAlignment="1">
      <alignment horizontal="center"/>
    </xf>
    <xf numFmtId="1" fontId="0" fillId="0" borderId="0" xfId="0" applyNumberFormat="1" applyAlignment="1">
      <alignment horizontal="center" vertical="center"/>
    </xf>
    <xf numFmtId="1" fontId="0" fillId="0" borderId="0" xfId="0" applyNumberFormat="1" applyFill="1" applyAlignment="1">
      <alignment horizontal="center" vertical="center"/>
    </xf>
    <xf numFmtId="0" fontId="0" fillId="0" borderId="0" xfId="0"/>
    <xf numFmtId="0" fontId="0" fillId="0" borderId="0" xfId="0" applyAlignment="1">
      <alignment horizontal="center"/>
    </xf>
    <xf numFmtId="0" fontId="31" fillId="0" borderId="0" xfId="0" applyFont="1" applyAlignment="1">
      <alignment horizontal="center"/>
    </xf>
    <xf numFmtId="2" fontId="0" fillId="0" borderId="0" xfId="0" applyNumberFormat="1" applyAlignment="1">
      <alignment horizontal="center"/>
    </xf>
    <xf numFmtId="0" fontId="31" fillId="0" borderId="0" xfId="0" applyFont="1" applyAlignment="1"/>
    <xf numFmtId="0" fontId="0" fillId="0" borderId="0" xfId="0" applyAlignment="1"/>
    <xf numFmtId="0" fontId="0" fillId="0" borderId="0" xfId="1040" applyNumberFormat="1" applyFont="1"/>
    <xf numFmtId="0" fontId="31" fillId="0" borderId="0" xfId="0" applyFont="1" applyAlignment="1">
      <alignment horizontal="center"/>
    </xf>
    <xf numFmtId="164" fontId="0" fillId="0" borderId="0" xfId="0" applyNumberFormat="1" applyAlignment="1">
      <alignment horizontal="center"/>
    </xf>
    <xf numFmtId="0" fontId="31" fillId="0" borderId="0" xfId="0" applyFont="1" applyAlignment="1">
      <alignment horizontal="center"/>
    </xf>
    <xf numFmtId="1" fontId="31" fillId="0" borderId="0" xfId="0" applyNumberFormat="1" applyFont="1" applyAlignment="1">
      <alignment horizontal="center"/>
    </xf>
    <xf numFmtId="1" fontId="9" fillId="0" borderId="0" xfId="538" applyNumberFormat="1" applyFont="1" applyAlignment="1">
      <alignment horizontal="center"/>
    </xf>
    <xf numFmtId="0" fontId="54" fillId="0" borderId="10" xfId="0" applyFont="1" applyBorder="1"/>
    <xf numFmtId="0" fontId="31" fillId="0" borderId="10" xfId="0" applyFont="1" applyBorder="1"/>
    <xf numFmtId="0" fontId="31" fillId="0" borderId="10" xfId="0" applyFont="1" applyBorder="1" applyAlignment="1">
      <alignment horizontal="center"/>
    </xf>
    <xf numFmtId="0" fontId="31" fillId="0" borderId="10" xfId="57" applyBorder="1"/>
    <xf numFmtId="0" fontId="31" fillId="0" borderId="10" xfId="57" applyFill="1" applyBorder="1"/>
    <xf numFmtId="0" fontId="54" fillId="0" borderId="10" xfId="0" applyFont="1" applyBorder="1" applyAlignment="1">
      <alignment horizontal="center" vertical="center"/>
    </xf>
    <xf numFmtId="0" fontId="0" fillId="0" borderId="10" xfId="0" applyFill="1" applyBorder="1" applyAlignment="1">
      <alignment horizontal="left"/>
    </xf>
    <xf numFmtId="2" fontId="69" fillId="0" borderId="0" xfId="0" applyNumberFormat="1" applyFont="1" applyAlignment="1">
      <alignment horizontal="center"/>
    </xf>
    <xf numFmtId="0" fontId="0" fillId="0" borderId="0" xfId="0"/>
    <xf numFmtId="0" fontId="31" fillId="0" borderId="0" xfId="0" applyFont="1"/>
    <xf numFmtId="0" fontId="31" fillId="0" borderId="0" xfId="0" applyFont="1" applyAlignment="1">
      <alignment horizontal="center"/>
    </xf>
    <xf numFmtId="2" fontId="70" fillId="0" borderId="0" xfId="0" applyNumberFormat="1" applyFont="1" applyAlignment="1">
      <alignment horizontal="center"/>
    </xf>
    <xf numFmtId="0" fontId="69" fillId="0" borderId="0" xfId="0" applyFont="1"/>
    <xf numFmtId="0" fontId="0" fillId="0" borderId="0" xfId="0" applyAlignment="1">
      <alignment horizontal="center"/>
    </xf>
    <xf numFmtId="1" fontId="0" fillId="0" borderId="0" xfId="0" applyNumberFormat="1" applyAlignment="1">
      <alignment horizontal="center"/>
    </xf>
    <xf numFmtId="2" fontId="0" fillId="0" borderId="0" xfId="0" applyNumberFormat="1" applyAlignment="1">
      <alignment horizontal="center"/>
    </xf>
    <xf numFmtId="1" fontId="31" fillId="0" borderId="0" xfId="0" applyNumberFormat="1" applyFont="1" applyAlignment="1">
      <alignment horizontal="center"/>
    </xf>
    <xf numFmtId="1" fontId="69" fillId="0" borderId="0" xfId="0" applyNumberFormat="1" applyFont="1" applyAlignment="1">
      <alignment horizontal="center"/>
    </xf>
    <xf numFmtId="0" fontId="0" fillId="0" borderId="0" xfId="0"/>
    <xf numFmtId="0" fontId="31" fillId="0" borderId="0" xfId="0" applyFont="1" applyAlignment="1">
      <alignment horizontal="center"/>
    </xf>
    <xf numFmtId="0" fontId="54" fillId="0" borderId="0" xfId="0" applyFont="1"/>
    <xf numFmtId="0" fontId="54" fillId="0" borderId="0" xfId="0" applyFont="1" applyAlignment="1">
      <alignment horizontal="center"/>
    </xf>
    <xf numFmtId="0" fontId="0" fillId="0" borderId="0" xfId="0"/>
    <xf numFmtId="0" fontId="31" fillId="0" borderId="0" xfId="0" applyFont="1"/>
    <xf numFmtId="0" fontId="0" fillId="0" borderId="0" xfId="0" applyAlignment="1">
      <alignment horizontal="left"/>
    </xf>
    <xf numFmtId="0" fontId="0" fillId="0" borderId="0" xfId="0" applyAlignment="1">
      <alignment horizontal="center"/>
    </xf>
    <xf numFmtId="0" fontId="31" fillId="0" borderId="0" xfId="0" applyFont="1" applyAlignment="1">
      <alignment horizontal="left"/>
    </xf>
    <xf numFmtId="0" fontId="54" fillId="0" borderId="0" xfId="0" applyFont="1"/>
    <xf numFmtId="2" fontId="0" fillId="0" borderId="0" xfId="0" applyNumberFormat="1" applyAlignment="1">
      <alignment horizontal="center"/>
    </xf>
    <xf numFmtId="164" fontId="0" fillId="0" borderId="0" xfId="0" applyNumberFormat="1" applyAlignment="1">
      <alignment horizontal="center"/>
    </xf>
    <xf numFmtId="2" fontId="31" fillId="0" borderId="0" xfId="57" applyNumberFormat="1" applyAlignment="1">
      <alignment horizontal="center"/>
    </xf>
    <xf numFmtId="2" fontId="31" fillId="0" borderId="0" xfId="57" applyNumberFormat="1" applyAlignment="1">
      <alignment horizontal="center"/>
    </xf>
    <xf numFmtId="1" fontId="31" fillId="0" borderId="0" xfId="57" applyNumberFormat="1" applyAlignment="1">
      <alignment horizontal="center"/>
    </xf>
    <xf numFmtId="2" fontId="31" fillId="0" borderId="0" xfId="57" applyNumberFormat="1" applyAlignment="1">
      <alignment horizontal="center"/>
    </xf>
    <xf numFmtId="1" fontId="31" fillId="0" borderId="0" xfId="57" applyNumberFormat="1" applyFont="1" applyAlignment="1">
      <alignment horizontal="center"/>
    </xf>
    <xf numFmtId="0" fontId="0" fillId="0" borderId="0" xfId="0" applyAlignment="1">
      <alignment horizontal="center"/>
    </xf>
    <xf numFmtId="0" fontId="31" fillId="0" borderId="0" xfId="57" applyBorder="1"/>
    <xf numFmtId="0" fontId="31" fillId="0" borderId="0" xfId="57" applyBorder="1" applyAlignment="1">
      <alignment horizontal="center"/>
    </xf>
    <xf numFmtId="0" fontId="0" fillId="0" borderId="0" xfId="0" applyAlignment="1">
      <alignment horizontal="center"/>
    </xf>
    <xf numFmtId="0" fontId="5" fillId="0" borderId="0" xfId="47" applyFont="1" applyFill="1" applyAlignment="1">
      <alignment horizontal="center"/>
    </xf>
    <xf numFmtId="0" fontId="31" fillId="0" borderId="10" xfId="57" applyFill="1" applyBorder="1" applyAlignment="1">
      <alignment horizontal="left"/>
    </xf>
    <xf numFmtId="0" fontId="31" fillId="0" borderId="10" xfId="57" applyFill="1" applyBorder="1" applyAlignment="1">
      <alignment horizontal="left" vertical="center" wrapText="1"/>
    </xf>
    <xf numFmtId="0" fontId="54" fillId="0" borderId="10" xfId="0" applyFont="1" applyFill="1" applyBorder="1" applyAlignment="1">
      <alignment horizontal="center" vertical="center" wrapText="1"/>
    </xf>
    <xf numFmtId="0" fontId="31" fillId="0" borderId="10" xfId="0" applyFont="1" applyFill="1" applyBorder="1" applyAlignment="1">
      <alignment horizontal="center"/>
    </xf>
    <xf numFmtId="0" fontId="4" fillId="0" borderId="0" xfId="47" applyFont="1" applyFill="1" applyAlignment="1">
      <alignment horizontal="center"/>
    </xf>
    <xf numFmtId="0" fontId="0" fillId="0" borderId="10" xfId="0" applyBorder="1" applyAlignment="1">
      <alignment horizontal="left"/>
    </xf>
    <xf numFmtId="0" fontId="54" fillId="0" borderId="10" xfId="57" applyFont="1" applyBorder="1"/>
    <xf numFmtId="0" fontId="54" fillId="0" borderId="10" xfId="57" applyFont="1" applyBorder="1" applyAlignment="1">
      <alignment horizontal="center" vertical="center" wrapText="1"/>
    </xf>
    <xf numFmtId="0" fontId="54" fillId="0" borderId="10" xfId="57" applyFont="1" applyFill="1" applyBorder="1" applyAlignment="1">
      <alignment horizontal="center" vertical="center" wrapText="1"/>
    </xf>
    <xf numFmtId="0" fontId="31" fillId="0" borderId="10" xfId="57" applyFont="1" applyBorder="1"/>
    <xf numFmtId="0" fontId="31" fillId="0" borderId="10" xfId="57" applyFont="1" applyBorder="1" applyAlignment="1">
      <alignment horizontal="center"/>
    </xf>
    <xf numFmtId="0" fontId="31" fillId="0" borderId="10" xfId="57" applyFill="1" applyBorder="1" applyAlignment="1">
      <alignment horizontal="center"/>
    </xf>
    <xf numFmtId="0" fontId="31" fillId="0" borderId="10" xfId="57" applyFont="1" applyFill="1" applyBorder="1" applyAlignment="1">
      <alignment horizontal="center"/>
    </xf>
    <xf numFmtId="0" fontId="31" fillId="0" borderId="10" xfId="57" applyBorder="1" applyAlignment="1">
      <alignment horizontal="left"/>
    </xf>
    <xf numFmtId="0" fontId="31" fillId="0" borderId="10" xfId="57" applyFont="1" applyFill="1" applyBorder="1"/>
    <xf numFmtId="0" fontId="31" fillId="0" borderId="10" xfId="57" applyFont="1" applyBorder="1" applyAlignment="1">
      <alignment horizontal="left"/>
    </xf>
    <xf numFmtId="0" fontId="31" fillId="0" borderId="13" xfId="57" applyFont="1" applyBorder="1" applyAlignment="1">
      <alignment horizontal="center"/>
    </xf>
    <xf numFmtId="0" fontId="31" fillId="0" borderId="14" xfId="57" applyFont="1" applyBorder="1" applyAlignment="1">
      <alignment horizontal="center"/>
    </xf>
    <xf numFmtId="0" fontId="54" fillId="0" borderId="13" xfId="57" applyFont="1" applyBorder="1" applyAlignment="1">
      <alignment horizontal="left"/>
    </xf>
    <xf numFmtId="0" fontId="31" fillId="0" borderId="14" xfId="57" applyBorder="1" applyAlignment="1">
      <alignment horizontal="center"/>
    </xf>
    <xf numFmtId="0" fontId="31" fillId="0" borderId="10" xfId="57" applyFont="1" applyBorder="1" applyAlignment="1">
      <alignment horizontal="left" indent="1"/>
    </xf>
    <xf numFmtId="0" fontId="31" fillId="0" borderId="10" xfId="57" applyFont="1" applyFill="1" applyBorder="1" applyAlignment="1">
      <alignment horizontal="left" indent="1"/>
    </xf>
    <xf numFmtId="0" fontId="31" fillId="0" borderId="15" xfId="57" applyFont="1" applyBorder="1" applyAlignment="1">
      <alignment horizontal="center"/>
    </xf>
    <xf numFmtId="0" fontId="31" fillId="0" borderId="0" xfId="57" applyFont="1" applyBorder="1" applyAlignment="1">
      <alignment horizontal="center"/>
    </xf>
    <xf numFmtId="0" fontId="31" fillId="0" borderId="12" xfId="57" applyFont="1" applyBorder="1" applyAlignment="1">
      <alignment horizontal="center"/>
    </xf>
    <xf numFmtId="0" fontId="71" fillId="0" borderId="10" xfId="57" applyFont="1" applyBorder="1" applyAlignment="1">
      <alignment horizontal="center"/>
    </xf>
    <xf numFmtId="0" fontId="54" fillId="0" borderId="14" xfId="57" applyFont="1" applyBorder="1" applyAlignment="1">
      <alignment horizontal="left"/>
    </xf>
    <xf numFmtId="0" fontId="69" fillId="0" borderId="0" xfId="57" applyFont="1" applyAlignment="1">
      <alignment horizontal="center"/>
    </xf>
    <xf numFmtId="0" fontId="0" fillId="0" borderId="0" xfId="0" applyAlignment="1">
      <alignment horizontal="center"/>
    </xf>
    <xf numFmtId="0" fontId="3" fillId="0" borderId="0" xfId="81" applyFont="1" applyAlignment="1">
      <alignment horizontal="center"/>
    </xf>
    <xf numFmtId="0" fontId="0" fillId="0" borderId="0" xfId="0" applyAlignment="1">
      <alignment horizontal="center"/>
    </xf>
    <xf numFmtId="0" fontId="54" fillId="0" borderId="0" xfId="57" applyFont="1" applyBorder="1" applyAlignment="1">
      <alignment horizontal="left"/>
    </xf>
    <xf numFmtId="0" fontId="72" fillId="0" borderId="10" xfId="0" applyFont="1" applyBorder="1" applyAlignment="1">
      <alignment horizontal="center" vertical="center" wrapText="1"/>
    </xf>
    <xf numFmtId="0" fontId="69" fillId="0" borderId="10" xfId="57" applyFont="1" applyFill="1" applyBorder="1" applyAlignment="1">
      <alignment horizontal="left" indent="1"/>
    </xf>
    <xf numFmtId="0" fontId="69" fillId="0" borderId="13" xfId="57" applyFont="1" applyFill="1" applyBorder="1" applyAlignment="1">
      <alignment horizontal="left" indent="1"/>
    </xf>
    <xf numFmtId="0" fontId="72" fillId="0" borderId="14" xfId="0" applyFont="1" applyBorder="1" applyAlignment="1">
      <alignment horizontal="center" vertical="center" wrapText="1"/>
    </xf>
    <xf numFmtId="0" fontId="54" fillId="0" borderId="0" xfId="0" applyFont="1" applyFill="1" applyBorder="1" applyAlignment="1">
      <alignment horizontal="center" vertical="center" wrapText="1"/>
    </xf>
    <xf numFmtId="0" fontId="31" fillId="0" borderId="15" xfId="57" quotePrefix="1" applyFont="1" applyBorder="1" applyAlignment="1">
      <alignment horizontal="center"/>
    </xf>
    <xf numFmtId="0" fontId="31" fillId="0" borderId="13" xfId="57" applyFont="1" applyBorder="1" applyAlignment="1"/>
    <xf numFmtId="0" fontId="31" fillId="0" borderId="10" xfId="57" applyFont="1" applyBorder="1" applyAlignment="1"/>
    <xf numFmtId="164" fontId="69" fillId="0" borderId="0" xfId="0" applyNumberFormat="1" applyFont="1" applyAlignment="1">
      <alignment horizontal="center"/>
    </xf>
    <xf numFmtId="0" fontId="31" fillId="0" borderId="0" xfId="0" applyFont="1" applyAlignment="1">
      <alignment vertical="center"/>
    </xf>
    <xf numFmtId="0" fontId="0" fillId="0" borderId="0" xfId="0" applyAlignment="1">
      <alignment horizontal="center"/>
    </xf>
    <xf numFmtId="0" fontId="0" fillId="0" borderId="0" xfId="0" applyAlignment="1">
      <alignment horizontal="center"/>
    </xf>
    <xf numFmtId="164" fontId="0" fillId="0" borderId="0" xfId="0" applyNumberFormat="1"/>
    <xf numFmtId="0" fontId="31" fillId="0" borderId="10" xfId="0" applyFont="1" applyBorder="1" applyAlignment="1"/>
    <xf numFmtId="167" fontId="73" fillId="0" borderId="10" xfId="0" applyNumberFormat="1" applyFont="1" applyBorder="1" applyAlignment="1">
      <alignment horizontal="center"/>
    </xf>
    <xf numFmtId="0" fontId="2" fillId="0" borderId="0" xfId="81" applyFont="1"/>
    <xf numFmtId="0" fontId="31" fillId="0" borderId="10" xfId="57" applyFont="1" applyFill="1" applyBorder="1" applyAlignment="1">
      <alignment horizontal="center" vertical="center" wrapText="1"/>
    </xf>
    <xf numFmtId="0" fontId="31" fillId="0" borderId="11" xfId="57" applyBorder="1"/>
    <xf numFmtId="0" fontId="31" fillId="0" borderId="0" xfId="0" applyFont="1" applyAlignment="1">
      <alignment horizontal="center"/>
    </xf>
    <xf numFmtId="0" fontId="0" fillId="0" borderId="0" xfId="0" applyAlignment="1">
      <alignment horizontal="center"/>
    </xf>
  </cellXfs>
  <cellStyles count="2044">
    <cellStyle name="20% - Accent1" xfId="22" builtinId="30" customBuiltin="1"/>
    <cellStyle name="20% - Accent1 2" xfId="90"/>
    <cellStyle name="20% - Accent1 2 2" xfId="290"/>
    <cellStyle name="20% - Accent1 2 2 2" xfId="490"/>
    <cellStyle name="20% - Accent1 2 2 2 2" xfId="991"/>
    <cellStyle name="20% - Accent1 2 2 2 2 2" xfId="1994"/>
    <cellStyle name="20% - Accent1 2 2 2 3" xfId="1493"/>
    <cellStyle name="20% - Accent1 2 2 3" xfId="791"/>
    <cellStyle name="20% - Accent1 2 2 3 2" xfId="1794"/>
    <cellStyle name="20% - Accent1 2 2 4" xfId="1293"/>
    <cellStyle name="20% - Accent1 2 3" xfId="190"/>
    <cellStyle name="20% - Accent1 2 3 2" xfId="691"/>
    <cellStyle name="20% - Accent1 2 3 2 2" xfId="1694"/>
    <cellStyle name="20% - Accent1 2 3 3" xfId="1193"/>
    <cellStyle name="20% - Accent1 2 4" xfId="390"/>
    <cellStyle name="20% - Accent1 2 4 2" xfId="891"/>
    <cellStyle name="20% - Accent1 2 4 2 2" xfId="1894"/>
    <cellStyle name="20% - Accent1 2 4 3" xfId="1393"/>
    <cellStyle name="20% - Accent1 2 5" xfId="591"/>
    <cellStyle name="20% - Accent1 2 5 2" xfId="1594"/>
    <cellStyle name="20% - Accent1 2 6" xfId="1093"/>
    <cellStyle name="20% - Accent1 3" xfId="240"/>
    <cellStyle name="20% - Accent1 3 2" xfId="440"/>
    <cellStyle name="20% - Accent1 3 2 2" xfId="941"/>
    <cellStyle name="20% - Accent1 3 2 2 2" xfId="1944"/>
    <cellStyle name="20% - Accent1 3 2 3" xfId="1443"/>
    <cellStyle name="20% - Accent1 3 3" xfId="741"/>
    <cellStyle name="20% - Accent1 3 3 2" xfId="1744"/>
    <cellStyle name="20% - Accent1 3 4" xfId="1243"/>
    <cellStyle name="20% - Accent1 4" xfId="140"/>
    <cellStyle name="20% - Accent1 4 2" xfId="641"/>
    <cellStyle name="20% - Accent1 4 2 2" xfId="1644"/>
    <cellStyle name="20% - Accent1 4 3" xfId="1143"/>
    <cellStyle name="20% - Accent1 5" xfId="340"/>
    <cellStyle name="20% - Accent1 5 2" xfId="841"/>
    <cellStyle name="20% - Accent1 5 2 2" xfId="1844"/>
    <cellStyle name="20% - Accent1 5 3" xfId="1343"/>
    <cellStyle name="20% - Accent1 6" xfId="541"/>
    <cellStyle name="20% - Accent1 6 2" xfId="1544"/>
    <cellStyle name="20% - Accent1 7" xfId="1043"/>
    <cellStyle name="20% - Accent2" xfId="26" builtinId="34" customBuiltin="1"/>
    <cellStyle name="20% - Accent2 2" xfId="92"/>
    <cellStyle name="20% - Accent2 2 2" xfId="292"/>
    <cellStyle name="20% - Accent2 2 2 2" xfId="492"/>
    <cellStyle name="20% - Accent2 2 2 2 2" xfId="993"/>
    <cellStyle name="20% - Accent2 2 2 2 2 2" xfId="1996"/>
    <cellStyle name="20% - Accent2 2 2 2 3" xfId="1495"/>
    <cellStyle name="20% - Accent2 2 2 3" xfId="793"/>
    <cellStyle name="20% - Accent2 2 2 3 2" xfId="1796"/>
    <cellStyle name="20% - Accent2 2 2 4" xfId="1295"/>
    <cellStyle name="20% - Accent2 2 3" xfId="192"/>
    <cellStyle name="20% - Accent2 2 3 2" xfId="693"/>
    <cellStyle name="20% - Accent2 2 3 2 2" xfId="1696"/>
    <cellStyle name="20% - Accent2 2 3 3" xfId="1195"/>
    <cellStyle name="20% - Accent2 2 4" xfId="392"/>
    <cellStyle name="20% - Accent2 2 4 2" xfId="893"/>
    <cellStyle name="20% - Accent2 2 4 2 2" xfId="1896"/>
    <cellStyle name="20% - Accent2 2 4 3" xfId="1395"/>
    <cellStyle name="20% - Accent2 2 5" xfId="593"/>
    <cellStyle name="20% - Accent2 2 5 2" xfId="1596"/>
    <cellStyle name="20% - Accent2 2 6" xfId="1095"/>
    <cellStyle name="20% - Accent2 3" xfId="242"/>
    <cellStyle name="20% - Accent2 3 2" xfId="442"/>
    <cellStyle name="20% - Accent2 3 2 2" xfId="943"/>
    <cellStyle name="20% - Accent2 3 2 2 2" xfId="1946"/>
    <cellStyle name="20% - Accent2 3 2 3" xfId="1445"/>
    <cellStyle name="20% - Accent2 3 3" xfId="743"/>
    <cellStyle name="20% - Accent2 3 3 2" xfId="1746"/>
    <cellStyle name="20% - Accent2 3 4" xfId="1245"/>
    <cellStyle name="20% - Accent2 4" xfId="142"/>
    <cellStyle name="20% - Accent2 4 2" xfId="643"/>
    <cellStyle name="20% - Accent2 4 2 2" xfId="1646"/>
    <cellStyle name="20% - Accent2 4 3" xfId="1145"/>
    <cellStyle name="20% - Accent2 5" xfId="342"/>
    <cellStyle name="20% - Accent2 5 2" xfId="843"/>
    <cellStyle name="20% - Accent2 5 2 2" xfId="1846"/>
    <cellStyle name="20% - Accent2 5 3" xfId="1345"/>
    <cellStyle name="20% - Accent2 6" xfId="543"/>
    <cellStyle name="20% - Accent2 6 2" xfId="1546"/>
    <cellStyle name="20% - Accent2 7" xfId="1045"/>
    <cellStyle name="20% - Accent3" xfId="30" builtinId="38" customBuiltin="1"/>
    <cellStyle name="20% - Accent3 2" xfId="94"/>
    <cellStyle name="20% - Accent3 2 2" xfId="294"/>
    <cellStyle name="20% - Accent3 2 2 2" xfId="494"/>
    <cellStyle name="20% - Accent3 2 2 2 2" xfId="995"/>
    <cellStyle name="20% - Accent3 2 2 2 2 2" xfId="1998"/>
    <cellStyle name="20% - Accent3 2 2 2 3" xfId="1497"/>
    <cellStyle name="20% - Accent3 2 2 3" xfId="795"/>
    <cellStyle name="20% - Accent3 2 2 3 2" xfId="1798"/>
    <cellStyle name="20% - Accent3 2 2 4" xfId="1297"/>
    <cellStyle name="20% - Accent3 2 3" xfId="194"/>
    <cellStyle name="20% - Accent3 2 3 2" xfId="695"/>
    <cellStyle name="20% - Accent3 2 3 2 2" xfId="1698"/>
    <cellStyle name="20% - Accent3 2 3 3" xfId="1197"/>
    <cellStyle name="20% - Accent3 2 4" xfId="394"/>
    <cellStyle name="20% - Accent3 2 4 2" xfId="895"/>
    <cellStyle name="20% - Accent3 2 4 2 2" xfId="1898"/>
    <cellStyle name="20% - Accent3 2 4 3" xfId="1397"/>
    <cellStyle name="20% - Accent3 2 5" xfId="595"/>
    <cellStyle name="20% - Accent3 2 5 2" xfId="1598"/>
    <cellStyle name="20% - Accent3 2 6" xfId="1097"/>
    <cellStyle name="20% - Accent3 3" xfId="244"/>
    <cellStyle name="20% - Accent3 3 2" xfId="444"/>
    <cellStyle name="20% - Accent3 3 2 2" xfId="945"/>
    <cellStyle name="20% - Accent3 3 2 2 2" xfId="1948"/>
    <cellStyle name="20% - Accent3 3 2 3" xfId="1447"/>
    <cellStyle name="20% - Accent3 3 3" xfId="745"/>
    <cellStyle name="20% - Accent3 3 3 2" xfId="1748"/>
    <cellStyle name="20% - Accent3 3 4" xfId="1247"/>
    <cellStyle name="20% - Accent3 4" xfId="144"/>
    <cellStyle name="20% - Accent3 4 2" xfId="645"/>
    <cellStyle name="20% - Accent3 4 2 2" xfId="1648"/>
    <cellStyle name="20% - Accent3 4 3" xfId="1147"/>
    <cellStyle name="20% - Accent3 5" xfId="344"/>
    <cellStyle name="20% - Accent3 5 2" xfId="845"/>
    <cellStyle name="20% - Accent3 5 2 2" xfId="1848"/>
    <cellStyle name="20% - Accent3 5 3" xfId="1347"/>
    <cellStyle name="20% - Accent3 6" xfId="545"/>
    <cellStyle name="20% - Accent3 6 2" xfId="1548"/>
    <cellStyle name="20% - Accent3 7" xfId="1047"/>
    <cellStyle name="20% - Accent4" xfId="34" builtinId="42" customBuiltin="1"/>
    <cellStyle name="20% - Accent4 2" xfId="96"/>
    <cellStyle name="20% - Accent4 2 2" xfId="296"/>
    <cellStyle name="20% - Accent4 2 2 2" xfId="496"/>
    <cellStyle name="20% - Accent4 2 2 2 2" xfId="997"/>
    <cellStyle name="20% - Accent4 2 2 2 2 2" xfId="2000"/>
    <cellStyle name="20% - Accent4 2 2 2 3" xfId="1499"/>
    <cellStyle name="20% - Accent4 2 2 3" xfId="797"/>
    <cellStyle name="20% - Accent4 2 2 3 2" xfId="1800"/>
    <cellStyle name="20% - Accent4 2 2 4" xfId="1299"/>
    <cellStyle name="20% - Accent4 2 3" xfId="196"/>
    <cellStyle name="20% - Accent4 2 3 2" xfId="697"/>
    <cellStyle name="20% - Accent4 2 3 2 2" xfId="1700"/>
    <cellStyle name="20% - Accent4 2 3 3" xfId="1199"/>
    <cellStyle name="20% - Accent4 2 4" xfId="396"/>
    <cellStyle name="20% - Accent4 2 4 2" xfId="897"/>
    <cellStyle name="20% - Accent4 2 4 2 2" xfId="1900"/>
    <cellStyle name="20% - Accent4 2 4 3" xfId="1399"/>
    <cellStyle name="20% - Accent4 2 5" xfId="597"/>
    <cellStyle name="20% - Accent4 2 5 2" xfId="1600"/>
    <cellStyle name="20% - Accent4 2 6" xfId="1099"/>
    <cellStyle name="20% - Accent4 3" xfId="246"/>
    <cellStyle name="20% - Accent4 3 2" xfId="446"/>
    <cellStyle name="20% - Accent4 3 2 2" xfId="947"/>
    <cellStyle name="20% - Accent4 3 2 2 2" xfId="1950"/>
    <cellStyle name="20% - Accent4 3 2 3" xfId="1449"/>
    <cellStyle name="20% - Accent4 3 3" xfId="747"/>
    <cellStyle name="20% - Accent4 3 3 2" xfId="1750"/>
    <cellStyle name="20% - Accent4 3 4" xfId="1249"/>
    <cellStyle name="20% - Accent4 4" xfId="146"/>
    <cellStyle name="20% - Accent4 4 2" xfId="647"/>
    <cellStyle name="20% - Accent4 4 2 2" xfId="1650"/>
    <cellStyle name="20% - Accent4 4 3" xfId="1149"/>
    <cellStyle name="20% - Accent4 5" xfId="346"/>
    <cellStyle name="20% - Accent4 5 2" xfId="847"/>
    <cellStyle name="20% - Accent4 5 2 2" xfId="1850"/>
    <cellStyle name="20% - Accent4 5 3" xfId="1349"/>
    <cellStyle name="20% - Accent4 6" xfId="547"/>
    <cellStyle name="20% - Accent4 6 2" xfId="1550"/>
    <cellStyle name="20% - Accent4 7" xfId="1049"/>
    <cellStyle name="20% - Accent5" xfId="38" builtinId="46" customBuiltin="1"/>
    <cellStyle name="20% - Accent5 2" xfId="98"/>
    <cellStyle name="20% - Accent5 2 2" xfId="298"/>
    <cellStyle name="20% - Accent5 2 2 2" xfId="498"/>
    <cellStyle name="20% - Accent5 2 2 2 2" xfId="999"/>
    <cellStyle name="20% - Accent5 2 2 2 2 2" xfId="2002"/>
    <cellStyle name="20% - Accent5 2 2 2 3" xfId="1501"/>
    <cellStyle name="20% - Accent5 2 2 3" xfId="799"/>
    <cellStyle name="20% - Accent5 2 2 3 2" xfId="1802"/>
    <cellStyle name="20% - Accent5 2 2 4" xfId="1301"/>
    <cellStyle name="20% - Accent5 2 3" xfId="198"/>
    <cellStyle name="20% - Accent5 2 3 2" xfId="699"/>
    <cellStyle name="20% - Accent5 2 3 2 2" xfId="1702"/>
    <cellStyle name="20% - Accent5 2 3 3" xfId="1201"/>
    <cellStyle name="20% - Accent5 2 4" xfId="398"/>
    <cellStyle name="20% - Accent5 2 4 2" xfId="899"/>
    <cellStyle name="20% - Accent5 2 4 2 2" xfId="1902"/>
    <cellStyle name="20% - Accent5 2 4 3" xfId="1401"/>
    <cellStyle name="20% - Accent5 2 5" xfId="599"/>
    <cellStyle name="20% - Accent5 2 5 2" xfId="1602"/>
    <cellStyle name="20% - Accent5 2 6" xfId="1101"/>
    <cellStyle name="20% - Accent5 3" xfId="248"/>
    <cellStyle name="20% - Accent5 3 2" xfId="448"/>
    <cellStyle name="20% - Accent5 3 2 2" xfId="949"/>
    <cellStyle name="20% - Accent5 3 2 2 2" xfId="1952"/>
    <cellStyle name="20% - Accent5 3 2 3" xfId="1451"/>
    <cellStyle name="20% - Accent5 3 3" xfId="749"/>
    <cellStyle name="20% - Accent5 3 3 2" xfId="1752"/>
    <cellStyle name="20% - Accent5 3 4" xfId="1251"/>
    <cellStyle name="20% - Accent5 4" xfId="148"/>
    <cellStyle name="20% - Accent5 4 2" xfId="649"/>
    <cellStyle name="20% - Accent5 4 2 2" xfId="1652"/>
    <cellStyle name="20% - Accent5 4 3" xfId="1151"/>
    <cellStyle name="20% - Accent5 5" xfId="348"/>
    <cellStyle name="20% - Accent5 5 2" xfId="849"/>
    <cellStyle name="20% - Accent5 5 2 2" xfId="1852"/>
    <cellStyle name="20% - Accent5 5 3" xfId="1351"/>
    <cellStyle name="20% - Accent5 6" xfId="549"/>
    <cellStyle name="20% - Accent5 6 2" xfId="1552"/>
    <cellStyle name="20% - Accent5 7" xfId="1051"/>
    <cellStyle name="20% - Accent6" xfId="42" builtinId="50" customBuiltin="1"/>
    <cellStyle name="20% - Accent6 2" xfId="100"/>
    <cellStyle name="20% - Accent6 2 2" xfId="300"/>
    <cellStyle name="20% - Accent6 2 2 2" xfId="500"/>
    <cellStyle name="20% - Accent6 2 2 2 2" xfId="1001"/>
    <cellStyle name="20% - Accent6 2 2 2 2 2" xfId="2004"/>
    <cellStyle name="20% - Accent6 2 2 2 3" xfId="1503"/>
    <cellStyle name="20% - Accent6 2 2 3" xfId="801"/>
    <cellStyle name="20% - Accent6 2 2 3 2" xfId="1804"/>
    <cellStyle name="20% - Accent6 2 2 4" xfId="1303"/>
    <cellStyle name="20% - Accent6 2 3" xfId="200"/>
    <cellStyle name="20% - Accent6 2 3 2" xfId="701"/>
    <cellStyle name="20% - Accent6 2 3 2 2" xfId="1704"/>
    <cellStyle name="20% - Accent6 2 3 3" xfId="1203"/>
    <cellStyle name="20% - Accent6 2 4" xfId="400"/>
    <cellStyle name="20% - Accent6 2 4 2" xfId="901"/>
    <cellStyle name="20% - Accent6 2 4 2 2" xfId="1904"/>
    <cellStyle name="20% - Accent6 2 4 3" xfId="1403"/>
    <cellStyle name="20% - Accent6 2 5" xfId="601"/>
    <cellStyle name="20% - Accent6 2 5 2" xfId="1604"/>
    <cellStyle name="20% - Accent6 2 6" xfId="1103"/>
    <cellStyle name="20% - Accent6 3" xfId="250"/>
    <cellStyle name="20% - Accent6 3 2" xfId="450"/>
    <cellStyle name="20% - Accent6 3 2 2" xfId="951"/>
    <cellStyle name="20% - Accent6 3 2 2 2" xfId="1954"/>
    <cellStyle name="20% - Accent6 3 2 3" xfId="1453"/>
    <cellStyle name="20% - Accent6 3 3" xfId="751"/>
    <cellStyle name="20% - Accent6 3 3 2" xfId="1754"/>
    <cellStyle name="20% - Accent6 3 4" xfId="1253"/>
    <cellStyle name="20% - Accent6 4" xfId="150"/>
    <cellStyle name="20% - Accent6 4 2" xfId="651"/>
    <cellStyle name="20% - Accent6 4 2 2" xfId="1654"/>
    <cellStyle name="20% - Accent6 4 3" xfId="1153"/>
    <cellStyle name="20% - Accent6 5" xfId="350"/>
    <cellStyle name="20% - Accent6 5 2" xfId="851"/>
    <cellStyle name="20% - Accent6 5 2 2" xfId="1854"/>
    <cellStyle name="20% - Accent6 5 3" xfId="1353"/>
    <cellStyle name="20% - Accent6 6" xfId="551"/>
    <cellStyle name="20% - Accent6 6 2" xfId="1554"/>
    <cellStyle name="20% - Accent6 7" xfId="1053"/>
    <cellStyle name="40% - Accent1" xfId="23" builtinId="31" customBuiltin="1"/>
    <cellStyle name="40% - Accent1 2" xfId="91"/>
    <cellStyle name="40% - Accent1 2 2" xfId="291"/>
    <cellStyle name="40% - Accent1 2 2 2" xfId="491"/>
    <cellStyle name="40% - Accent1 2 2 2 2" xfId="992"/>
    <cellStyle name="40% - Accent1 2 2 2 2 2" xfId="1995"/>
    <cellStyle name="40% - Accent1 2 2 2 3" xfId="1494"/>
    <cellStyle name="40% - Accent1 2 2 3" xfId="792"/>
    <cellStyle name="40% - Accent1 2 2 3 2" xfId="1795"/>
    <cellStyle name="40% - Accent1 2 2 4" xfId="1294"/>
    <cellStyle name="40% - Accent1 2 3" xfId="191"/>
    <cellStyle name="40% - Accent1 2 3 2" xfId="692"/>
    <cellStyle name="40% - Accent1 2 3 2 2" xfId="1695"/>
    <cellStyle name="40% - Accent1 2 3 3" xfId="1194"/>
    <cellStyle name="40% - Accent1 2 4" xfId="391"/>
    <cellStyle name="40% - Accent1 2 4 2" xfId="892"/>
    <cellStyle name="40% - Accent1 2 4 2 2" xfId="1895"/>
    <cellStyle name="40% - Accent1 2 4 3" xfId="1394"/>
    <cellStyle name="40% - Accent1 2 5" xfId="592"/>
    <cellStyle name="40% - Accent1 2 5 2" xfId="1595"/>
    <cellStyle name="40% - Accent1 2 6" xfId="1094"/>
    <cellStyle name="40% - Accent1 3" xfId="241"/>
    <cellStyle name="40% - Accent1 3 2" xfId="441"/>
    <cellStyle name="40% - Accent1 3 2 2" xfId="942"/>
    <cellStyle name="40% - Accent1 3 2 2 2" xfId="1945"/>
    <cellStyle name="40% - Accent1 3 2 3" xfId="1444"/>
    <cellStyle name="40% - Accent1 3 3" xfId="742"/>
    <cellStyle name="40% - Accent1 3 3 2" xfId="1745"/>
    <cellStyle name="40% - Accent1 3 4" xfId="1244"/>
    <cellStyle name="40% - Accent1 4" xfId="141"/>
    <cellStyle name="40% - Accent1 4 2" xfId="642"/>
    <cellStyle name="40% - Accent1 4 2 2" xfId="1645"/>
    <cellStyle name="40% - Accent1 4 3" xfId="1144"/>
    <cellStyle name="40% - Accent1 5" xfId="341"/>
    <cellStyle name="40% - Accent1 5 2" xfId="842"/>
    <cellStyle name="40% - Accent1 5 2 2" xfId="1845"/>
    <cellStyle name="40% - Accent1 5 3" xfId="1344"/>
    <cellStyle name="40% - Accent1 6" xfId="542"/>
    <cellStyle name="40% - Accent1 6 2" xfId="1545"/>
    <cellStyle name="40% - Accent1 7" xfId="1044"/>
    <cellStyle name="40% - Accent2" xfId="27" builtinId="35" customBuiltin="1"/>
    <cellStyle name="40% - Accent2 2" xfId="93"/>
    <cellStyle name="40% - Accent2 2 2" xfId="293"/>
    <cellStyle name="40% - Accent2 2 2 2" xfId="493"/>
    <cellStyle name="40% - Accent2 2 2 2 2" xfId="994"/>
    <cellStyle name="40% - Accent2 2 2 2 2 2" xfId="1997"/>
    <cellStyle name="40% - Accent2 2 2 2 3" xfId="1496"/>
    <cellStyle name="40% - Accent2 2 2 3" xfId="794"/>
    <cellStyle name="40% - Accent2 2 2 3 2" xfId="1797"/>
    <cellStyle name="40% - Accent2 2 2 4" xfId="1296"/>
    <cellStyle name="40% - Accent2 2 3" xfId="193"/>
    <cellStyle name="40% - Accent2 2 3 2" xfId="694"/>
    <cellStyle name="40% - Accent2 2 3 2 2" xfId="1697"/>
    <cellStyle name="40% - Accent2 2 3 3" xfId="1196"/>
    <cellStyle name="40% - Accent2 2 4" xfId="393"/>
    <cellStyle name="40% - Accent2 2 4 2" xfId="894"/>
    <cellStyle name="40% - Accent2 2 4 2 2" xfId="1897"/>
    <cellStyle name="40% - Accent2 2 4 3" xfId="1396"/>
    <cellStyle name="40% - Accent2 2 5" xfId="594"/>
    <cellStyle name="40% - Accent2 2 5 2" xfId="1597"/>
    <cellStyle name="40% - Accent2 2 6" xfId="1096"/>
    <cellStyle name="40% - Accent2 3" xfId="243"/>
    <cellStyle name="40% - Accent2 3 2" xfId="443"/>
    <cellStyle name="40% - Accent2 3 2 2" xfId="944"/>
    <cellStyle name="40% - Accent2 3 2 2 2" xfId="1947"/>
    <cellStyle name="40% - Accent2 3 2 3" xfId="1446"/>
    <cellStyle name="40% - Accent2 3 3" xfId="744"/>
    <cellStyle name="40% - Accent2 3 3 2" xfId="1747"/>
    <cellStyle name="40% - Accent2 3 4" xfId="1246"/>
    <cellStyle name="40% - Accent2 4" xfId="143"/>
    <cellStyle name="40% - Accent2 4 2" xfId="644"/>
    <cellStyle name="40% - Accent2 4 2 2" xfId="1647"/>
    <cellStyle name="40% - Accent2 4 3" xfId="1146"/>
    <cellStyle name="40% - Accent2 5" xfId="343"/>
    <cellStyle name="40% - Accent2 5 2" xfId="844"/>
    <cellStyle name="40% - Accent2 5 2 2" xfId="1847"/>
    <cellStyle name="40% - Accent2 5 3" xfId="1346"/>
    <cellStyle name="40% - Accent2 6" xfId="544"/>
    <cellStyle name="40% - Accent2 6 2" xfId="1547"/>
    <cellStyle name="40% - Accent2 7" xfId="1046"/>
    <cellStyle name="40% - Accent3" xfId="31" builtinId="39" customBuiltin="1"/>
    <cellStyle name="40% - Accent3 2" xfId="95"/>
    <cellStyle name="40% - Accent3 2 2" xfId="295"/>
    <cellStyle name="40% - Accent3 2 2 2" xfId="495"/>
    <cellStyle name="40% - Accent3 2 2 2 2" xfId="996"/>
    <cellStyle name="40% - Accent3 2 2 2 2 2" xfId="1999"/>
    <cellStyle name="40% - Accent3 2 2 2 3" xfId="1498"/>
    <cellStyle name="40% - Accent3 2 2 3" xfId="796"/>
    <cellStyle name="40% - Accent3 2 2 3 2" xfId="1799"/>
    <cellStyle name="40% - Accent3 2 2 4" xfId="1298"/>
    <cellStyle name="40% - Accent3 2 3" xfId="195"/>
    <cellStyle name="40% - Accent3 2 3 2" xfId="696"/>
    <cellStyle name="40% - Accent3 2 3 2 2" xfId="1699"/>
    <cellStyle name="40% - Accent3 2 3 3" xfId="1198"/>
    <cellStyle name="40% - Accent3 2 4" xfId="395"/>
    <cellStyle name="40% - Accent3 2 4 2" xfId="896"/>
    <cellStyle name="40% - Accent3 2 4 2 2" xfId="1899"/>
    <cellStyle name="40% - Accent3 2 4 3" xfId="1398"/>
    <cellStyle name="40% - Accent3 2 5" xfId="596"/>
    <cellStyle name="40% - Accent3 2 5 2" xfId="1599"/>
    <cellStyle name="40% - Accent3 2 6" xfId="1098"/>
    <cellStyle name="40% - Accent3 3" xfId="245"/>
    <cellStyle name="40% - Accent3 3 2" xfId="445"/>
    <cellStyle name="40% - Accent3 3 2 2" xfId="946"/>
    <cellStyle name="40% - Accent3 3 2 2 2" xfId="1949"/>
    <cellStyle name="40% - Accent3 3 2 3" xfId="1448"/>
    <cellStyle name="40% - Accent3 3 3" xfId="746"/>
    <cellStyle name="40% - Accent3 3 3 2" xfId="1749"/>
    <cellStyle name="40% - Accent3 3 4" xfId="1248"/>
    <cellStyle name="40% - Accent3 4" xfId="145"/>
    <cellStyle name="40% - Accent3 4 2" xfId="646"/>
    <cellStyle name="40% - Accent3 4 2 2" xfId="1649"/>
    <cellStyle name="40% - Accent3 4 3" xfId="1148"/>
    <cellStyle name="40% - Accent3 5" xfId="345"/>
    <cellStyle name="40% - Accent3 5 2" xfId="846"/>
    <cellStyle name="40% - Accent3 5 2 2" xfId="1849"/>
    <cellStyle name="40% - Accent3 5 3" xfId="1348"/>
    <cellStyle name="40% - Accent3 6" xfId="546"/>
    <cellStyle name="40% - Accent3 6 2" xfId="1549"/>
    <cellStyle name="40% - Accent3 7" xfId="1048"/>
    <cellStyle name="40% - Accent4" xfId="35" builtinId="43" customBuiltin="1"/>
    <cellStyle name="40% - Accent4 2" xfId="97"/>
    <cellStyle name="40% - Accent4 2 2" xfId="297"/>
    <cellStyle name="40% - Accent4 2 2 2" xfId="497"/>
    <cellStyle name="40% - Accent4 2 2 2 2" xfId="998"/>
    <cellStyle name="40% - Accent4 2 2 2 2 2" xfId="2001"/>
    <cellStyle name="40% - Accent4 2 2 2 3" xfId="1500"/>
    <cellStyle name="40% - Accent4 2 2 3" xfId="798"/>
    <cellStyle name="40% - Accent4 2 2 3 2" xfId="1801"/>
    <cellStyle name="40% - Accent4 2 2 4" xfId="1300"/>
    <cellStyle name="40% - Accent4 2 3" xfId="197"/>
    <cellStyle name="40% - Accent4 2 3 2" xfId="698"/>
    <cellStyle name="40% - Accent4 2 3 2 2" xfId="1701"/>
    <cellStyle name="40% - Accent4 2 3 3" xfId="1200"/>
    <cellStyle name="40% - Accent4 2 4" xfId="397"/>
    <cellStyle name="40% - Accent4 2 4 2" xfId="898"/>
    <cellStyle name="40% - Accent4 2 4 2 2" xfId="1901"/>
    <cellStyle name="40% - Accent4 2 4 3" xfId="1400"/>
    <cellStyle name="40% - Accent4 2 5" xfId="598"/>
    <cellStyle name="40% - Accent4 2 5 2" xfId="1601"/>
    <cellStyle name="40% - Accent4 2 6" xfId="1100"/>
    <cellStyle name="40% - Accent4 3" xfId="247"/>
    <cellStyle name="40% - Accent4 3 2" xfId="447"/>
    <cellStyle name="40% - Accent4 3 2 2" xfId="948"/>
    <cellStyle name="40% - Accent4 3 2 2 2" xfId="1951"/>
    <cellStyle name="40% - Accent4 3 2 3" xfId="1450"/>
    <cellStyle name="40% - Accent4 3 3" xfId="748"/>
    <cellStyle name="40% - Accent4 3 3 2" xfId="1751"/>
    <cellStyle name="40% - Accent4 3 4" xfId="1250"/>
    <cellStyle name="40% - Accent4 4" xfId="147"/>
    <cellStyle name="40% - Accent4 4 2" xfId="648"/>
    <cellStyle name="40% - Accent4 4 2 2" xfId="1651"/>
    <cellStyle name="40% - Accent4 4 3" xfId="1150"/>
    <cellStyle name="40% - Accent4 5" xfId="347"/>
    <cellStyle name="40% - Accent4 5 2" xfId="848"/>
    <cellStyle name="40% - Accent4 5 2 2" xfId="1851"/>
    <cellStyle name="40% - Accent4 5 3" xfId="1350"/>
    <cellStyle name="40% - Accent4 6" xfId="548"/>
    <cellStyle name="40% - Accent4 6 2" xfId="1551"/>
    <cellStyle name="40% - Accent4 7" xfId="1050"/>
    <cellStyle name="40% - Accent5" xfId="39" builtinId="47" customBuiltin="1"/>
    <cellStyle name="40% - Accent5 2" xfId="99"/>
    <cellStyle name="40% - Accent5 2 2" xfId="299"/>
    <cellStyle name="40% - Accent5 2 2 2" xfId="499"/>
    <cellStyle name="40% - Accent5 2 2 2 2" xfId="1000"/>
    <cellStyle name="40% - Accent5 2 2 2 2 2" xfId="2003"/>
    <cellStyle name="40% - Accent5 2 2 2 3" xfId="1502"/>
    <cellStyle name="40% - Accent5 2 2 3" xfId="800"/>
    <cellStyle name="40% - Accent5 2 2 3 2" xfId="1803"/>
    <cellStyle name="40% - Accent5 2 2 4" xfId="1302"/>
    <cellStyle name="40% - Accent5 2 3" xfId="199"/>
    <cellStyle name="40% - Accent5 2 3 2" xfId="700"/>
    <cellStyle name="40% - Accent5 2 3 2 2" xfId="1703"/>
    <cellStyle name="40% - Accent5 2 3 3" xfId="1202"/>
    <cellStyle name="40% - Accent5 2 4" xfId="399"/>
    <cellStyle name="40% - Accent5 2 4 2" xfId="900"/>
    <cellStyle name="40% - Accent5 2 4 2 2" xfId="1903"/>
    <cellStyle name="40% - Accent5 2 4 3" xfId="1402"/>
    <cellStyle name="40% - Accent5 2 5" xfId="600"/>
    <cellStyle name="40% - Accent5 2 5 2" xfId="1603"/>
    <cellStyle name="40% - Accent5 2 6" xfId="1102"/>
    <cellStyle name="40% - Accent5 3" xfId="249"/>
    <cellStyle name="40% - Accent5 3 2" xfId="449"/>
    <cellStyle name="40% - Accent5 3 2 2" xfId="950"/>
    <cellStyle name="40% - Accent5 3 2 2 2" xfId="1953"/>
    <cellStyle name="40% - Accent5 3 2 3" xfId="1452"/>
    <cellStyle name="40% - Accent5 3 3" xfId="750"/>
    <cellStyle name="40% - Accent5 3 3 2" xfId="1753"/>
    <cellStyle name="40% - Accent5 3 4" xfId="1252"/>
    <cellStyle name="40% - Accent5 4" xfId="149"/>
    <cellStyle name="40% - Accent5 4 2" xfId="650"/>
    <cellStyle name="40% - Accent5 4 2 2" xfId="1653"/>
    <cellStyle name="40% - Accent5 4 3" xfId="1152"/>
    <cellStyle name="40% - Accent5 5" xfId="349"/>
    <cellStyle name="40% - Accent5 5 2" xfId="850"/>
    <cellStyle name="40% - Accent5 5 2 2" xfId="1853"/>
    <cellStyle name="40% - Accent5 5 3" xfId="1352"/>
    <cellStyle name="40% - Accent5 6" xfId="550"/>
    <cellStyle name="40% - Accent5 6 2" xfId="1553"/>
    <cellStyle name="40% - Accent5 7" xfId="1052"/>
    <cellStyle name="40% - Accent6" xfId="43" builtinId="51" customBuiltin="1"/>
    <cellStyle name="40% - Accent6 2" xfId="101"/>
    <cellStyle name="40% - Accent6 2 2" xfId="301"/>
    <cellStyle name="40% - Accent6 2 2 2" xfId="501"/>
    <cellStyle name="40% - Accent6 2 2 2 2" xfId="1002"/>
    <cellStyle name="40% - Accent6 2 2 2 2 2" xfId="2005"/>
    <cellStyle name="40% - Accent6 2 2 2 3" xfId="1504"/>
    <cellStyle name="40% - Accent6 2 2 3" xfId="802"/>
    <cellStyle name="40% - Accent6 2 2 3 2" xfId="1805"/>
    <cellStyle name="40% - Accent6 2 2 4" xfId="1304"/>
    <cellStyle name="40% - Accent6 2 3" xfId="201"/>
    <cellStyle name="40% - Accent6 2 3 2" xfId="702"/>
    <cellStyle name="40% - Accent6 2 3 2 2" xfId="1705"/>
    <cellStyle name="40% - Accent6 2 3 3" xfId="1204"/>
    <cellStyle name="40% - Accent6 2 4" xfId="401"/>
    <cellStyle name="40% - Accent6 2 4 2" xfId="902"/>
    <cellStyle name="40% - Accent6 2 4 2 2" xfId="1905"/>
    <cellStyle name="40% - Accent6 2 4 3" xfId="1404"/>
    <cellStyle name="40% - Accent6 2 5" xfId="602"/>
    <cellStyle name="40% - Accent6 2 5 2" xfId="1605"/>
    <cellStyle name="40% - Accent6 2 6" xfId="1104"/>
    <cellStyle name="40% - Accent6 3" xfId="251"/>
    <cellStyle name="40% - Accent6 3 2" xfId="451"/>
    <cellStyle name="40% - Accent6 3 2 2" xfId="952"/>
    <cellStyle name="40% - Accent6 3 2 2 2" xfId="1955"/>
    <cellStyle name="40% - Accent6 3 2 3" xfId="1454"/>
    <cellStyle name="40% - Accent6 3 3" xfId="752"/>
    <cellStyle name="40% - Accent6 3 3 2" xfId="1755"/>
    <cellStyle name="40% - Accent6 3 4" xfId="1254"/>
    <cellStyle name="40% - Accent6 4" xfId="151"/>
    <cellStyle name="40% - Accent6 4 2" xfId="652"/>
    <cellStyle name="40% - Accent6 4 2 2" xfId="1655"/>
    <cellStyle name="40% - Accent6 4 3" xfId="1154"/>
    <cellStyle name="40% - Accent6 5" xfId="351"/>
    <cellStyle name="40% - Accent6 5 2" xfId="852"/>
    <cellStyle name="40% - Accent6 5 2 2" xfId="1855"/>
    <cellStyle name="40% - Accent6 5 3" xfId="1354"/>
    <cellStyle name="40% - Accent6 6" xfId="552"/>
    <cellStyle name="40% - Accent6 6 2" xfId="1555"/>
    <cellStyle name="40% - Accent6 7" xfId="1054"/>
    <cellStyle name="60% - Accent1" xfId="24" builtinId="32" customBuiltin="1"/>
    <cellStyle name="60% - Accent2" xfId="28" builtinId="36" customBuiltin="1"/>
    <cellStyle name="60% - Accent3" xfId="32" builtinId="40" customBuiltin="1"/>
    <cellStyle name="60% - Accent4" xfId="36" builtinId="44" customBuiltin="1"/>
    <cellStyle name="60% - Accent5" xfId="40" builtinId="48" customBuiltin="1"/>
    <cellStyle name="60% - Accent6" xfId="44" builtinId="52" customBuiltin="1"/>
    <cellStyle name="Accent1" xfId="21" builtinId="29" customBuiltin="1"/>
    <cellStyle name="Accent2" xfId="25" builtinId="33" customBuiltin="1"/>
    <cellStyle name="Accent3" xfId="29" builtinId="37" customBuiltin="1"/>
    <cellStyle name="Accent4" xfId="33" builtinId="41" customBuiltin="1"/>
    <cellStyle name="Accent5" xfId="37" builtinId="45" customBuiltin="1"/>
    <cellStyle name="Accent6" xfId="41" builtinId="49" customBuiltin="1"/>
    <cellStyle name="Bad" xfId="1" builtinId="27" customBuiltin="1"/>
    <cellStyle name="Calculation" xfId="15" builtinId="22" customBuiltin="1"/>
    <cellStyle name="Check Cell" xfId="17" builtinId="23" customBuiltin="1"/>
    <cellStyle name="Explanatory Text" xfId="19" builtinId="53" customBuiltin="1"/>
    <cellStyle name="Good" xfId="11" builtinId="26" customBuiltin="1"/>
    <cellStyle name="Heading 1" xfId="7" builtinId="16" customBuiltin="1"/>
    <cellStyle name="Heading 2" xfId="8" builtinId="17" customBuiltin="1"/>
    <cellStyle name="Heading 3" xfId="9" builtinId="18" customBuiltin="1"/>
    <cellStyle name="Heading 4" xfId="10" builtinId="19" customBuiltin="1"/>
    <cellStyle name="Input" xfId="13" builtinId="20" customBuiltin="1"/>
    <cellStyle name="Linked Cell" xfId="16" builtinId="24" customBuiltin="1"/>
    <cellStyle name="Neutral" xfId="12" builtinId="28" customBuiltin="1"/>
    <cellStyle name="Normal" xfId="0" builtinId="0"/>
    <cellStyle name="Normal 10" xfId="57"/>
    <cellStyle name="Normal 11" xfId="58"/>
    <cellStyle name="Normal 11 2" xfId="60"/>
    <cellStyle name="Normal 11 2 2" xfId="112"/>
    <cellStyle name="Normal 11 2 2 2" xfId="312"/>
    <cellStyle name="Normal 11 2 2 2 2" xfId="512"/>
    <cellStyle name="Normal 11 2 2 2 2 2" xfId="1013"/>
    <cellStyle name="Normal 11 2 2 2 2 2 2" xfId="2016"/>
    <cellStyle name="Normal 11 2 2 2 2 3" xfId="1515"/>
    <cellStyle name="Normal 11 2 2 2 3" xfId="813"/>
    <cellStyle name="Normal 11 2 2 2 3 2" xfId="1816"/>
    <cellStyle name="Normal 11 2 2 2 4" xfId="1315"/>
    <cellStyle name="Normal 11 2 2 3" xfId="212"/>
    <cellStyle name="Normal 11 2 2 3 2" xfId="713"/>
    <cellStyle name="Normal 11 2 2 3 2 2" xfId="1716"/>
    <cellStyle name="Normal 11 2 2 3 3" xfId="1215"/>
    <cellStyle name="Normal 11 2 2 4" xfId="412"/>
    <cellStyle name="Normal 11 2 2 4 2" xfId="913"/>
    <cellStyle name="Normal 11 2 2 4 2 2" xfId="1916"/>
    <cellStyle name="Normal 11 2 2 4 3" xfId="1415"/>
    <cellStyle name="Normal 11 2 2 5" xfId="613"/>
    <cellStyle name="Normal 11 2 2 5 2" xfId="1616"/>
    <cellStyle name="Normal 11 2 2 6" xfId="1115"/>
    <cellStyle name="Normal 11 2 3" xfId="262"/>
    <cellStyle name="Normal 11 2 3 2" xfId="462"/>
    <cellStyle name="Normal 11 2 3 2 2" xfId="963"/>
    <cellStyle name="Normal 11 2 3 2 2 2" xfId="1966"/>
    <cellStyle name="Normal 11 2 3 2 3" xfId="1465"/>
    <cellStyle name="Normal 11 2 3 3" xfId="763"/>
    <cellStyle name="Normal 11 2 3 3 2" xfId="1766"/>
    <cellStyle name="Normal 11 2 3 4" xfId="1265"/>
    <cellStyle name="Normal 11 2 4" xfId="162"/>
    <cellStyle name="Normal 11 2 4 2" xfId="663"/>
    <cellStyle name="Normal 11 2 4 2 2" xfId="1666"/>
    <cellStyle name="Normal 11 2 4 3" xfId="1165"/>
    <cellStyle name="Normal 11 2 5" xfId="362"/>
    <cellStyle name="Normal 11 2 5 2" xfId="863"/>
    <cellStyle name="Normal 11 2 5 2 2" xfId="1866"/>
    <cellStyle name="Normal 11 2 5 3" xfId="1365"/>
    <cellStyle name="Normal 11 2 6" xfId="563"/>
    <cellStyle name="Normal 11 2 6 2" xfId="1566"/>
    <cellStyle name="Normal 11 2 7" xfId="1065"/>
    <cellStyle name="Normal 11 3" xfId="71"/>
    <cellStyle name="Normal 11 3 2" xfId="77"/>
    <cellStyle name="Normal 11 3 2 2" xfId="128"/>
    <cellStyle name="Normal 11 3 2 2 2" xfId="328"/>
    <cellStyle name="Normal 11 3 2 2 2 2" xfId="528"/>
    <cellStyle name="Normal 11 3 2 2 2 2 2" xfId="1029"/>
    <cellStyle name="Normal 11 3 2 2 2 2 2 2" xfId="2032"/>
    <cellStyle name="Normal 11 3 2 2 2 2 3" xfId="1531"/>
    <cellStyle name="Normal 11 3 2 2 2 3" xfId="829"/>
    <cellStyle name="Normal 11 3 2 2 2 3 2" xfId="1832"/>
    <cellStyle name="Normal 11 3 2 2 2 4" xfId="1331"/>
    <cellStyle name="Normal 11 3 2 2 3" xfId="228"/>
    <cellStyle name="Normal 11 3 2 2 3 2" xfId="729"/>
    <cellStyle name="Normal 11 3 2 2 3 2 2" xfId="1732"/>
    <cellStyle name="Normal 11 3 2 2 3 3" xfId="1231"/>
    <cellStyle name="Normal 11 3 2 2 4" xfId="428"/>
    <cellStyle name="Normal 11 3 2 2 4 2" xfId="929"/>
    <cellStyle name="Normal 11 3 2 2 4 2 2" xfId="1932"/>
    <cellStyle name="Normal 11 3 2 2 4 3" xfId="1431"/>
    <cellStyle name="Normal 11 3 2 2 5" xfId="629"/>
    <cellStyle name="Normal 11 3 2 2 5 2" xfId="1632"/>
    <cellStyle name="Normal 11 3 2 2 6" xfId="1131"/>
    <cellStyle name="Normal 11 3 2 3" xfId="278"/>
    <cellStyle name="Normal 11 3 2 3 2" xfId="478"/>
    <cellStyle name="Normal 11 3 2 3 2 2" xfId="979"/>
    <cellStyle name="Normal 11 3 2 3 2 2 2" xfId="1982"/>
    <cellStyle name="Normal 11 3 2 3 2 3" xfId="1481"/>
    <cellStyle name="Normal 11 3 2 3 3" xfId="779"/>
    <cellStyle name="Normal 11 3 2 3 3 2" xfId="1782"/>
    <cellStyle name="Normal 11 3 2 3 4" xfId="1281"/>
    <cellStyle name="Normal 11 3 2 4" xfId="178"/>
    <cellStyle name="Normal 11 3 2 4 2" xfId="679"/>
    <cellStyle name="Normal 11 3 2 4 2 2" xfId="1682"/>
    <cellStyle name="Normal 11 3 2 4 3" xfId="1181"/>
    <cellStyle name="Normal 11 3 2 5" xfId="378"/>
    <cellStyle name="Normal 11 3 2 5 2" xfId="879"/>
    <cellStyle name="Normal 11 3 2 5 2 2" xfId="1882"/>
    <cellStyle name="Normal 11 3 2 5 3" xfId="1381"/>
    <cellStyle name="Normal 11 3 2 6" xfId="579"/>
    <cellStyle name="Normal 11 3 2 6 2" xfId="1582"/>
    <cellStyle name="Normal 11 3 2 7" xfId="1081"/>
    <cellStyle name="Normal 11 3 3" xfId="122"/>
    <cellStyle name="Normal 11 3 3 2" xfId="322"/>
    <cellStyle name="Normal 11 3 3 2 2" xfId="522"/>
    <cellStyle name="Normal 11 3 3 2 2 2" xfId="1023"/>
    <cellStyle name="Normal 11 3 3 2 2 2 2" xfId="2026"/>
    <cellStyle name="Normal 11 3 3 2 2 3" xfId="1525"/>
    <cellStyle name="Normal 11 3 3 2 3" xfId="823"/>
    <cellStyle name="Normal 11 3 3 2 3 2" xfId="1826"/>
    <cellStyle name="Normal 11 3 3 2 4" xfId="1325"/>
    <cellStyle name="Normal 11 3 3 3" xfId="222"/>
    <cellStyle name="Normal 11 3 3 3 2" xfId="723"/>
    <cellStyle name="Normal 11 3 3 3 2 2" xfId="1726"/>
    <cellStyle name="Normal 11 3 3 3 3" xfId="1225"/>
    <cellStyle name="Normal 11 3 3 4" xfId="422"/>
    <cellStyle name="Normal 11 3 3 4 2" xfId="923"/>
    <cellStyle name="Normal 11 3 3 4 2 2" xfId="1926"/>
    <cellStyle name="Normal 11 3 3 4 3" xfId="1425"/>
    <cellStyle name="Normal 11 3 3 5" xfId="623"/>
    <cellStyle name="Normal 11 3 3 5 2" xfId="1626"/>
    <cellStyle name="Normal 11 3 3 6" xfId="1125"/>
    <cellStyle name="Normal 11 3 4" xfId="272"/>
    <cellStyle name="Normal 11 3 4 2" xfId="472"/>
    <cellStyle name="Normal 11 3 4 2 2" xfId="973"/>
    <cellStyle name="Normal 11 3 4 2 2 2" xfId="1976"/>
    <cellStyle name="Normal 11 3 4 2 3" xfId="1475"/>
    <cellStyle name="Normal 11 3 4 3" xfId="773"/>
    <cellStyle name="Normal 11 3 4 3 2" xfId="1776"/>
    <cellStyle name="Normal 11 3 4 4" xfId="1275"/>
    <cellStyle name="Normal 11 3 5" xfId="172"/>
    <cellStyle name="Normal 11 3 5 2" xfId="673"/>
    <cellStyle name="Normal 11 3 5 2 2" xfId="1676"/>
    <cellStyle name="Normal 11 3 5 3" xfId="1175"/>
    <cellStyle name="Normal 11 3 6" xfId="372"/>
    <cellStyle name="Normal 11 3 6 2" xfId="873"/>
    <cellStyle name="Normal 11 3 6 2 2" xfId="1876"/>
    <cellStyle name="Normal 11 3 6 3" xfId="1375"/>
    <cellStyle name="Normal 11 3 7" xfId="573"/>
    <cellStyle name="Normal 11 3 7 2" xfId="1576"/>
    <cellStyle name="Normal 11 3 8" xfId="1075"/>
    <cellStyle name="Normal 11 4" xfId="110"/>
    <cellStyle name="Normal 11 4 2" xfId="310"/>
    <cellStyle name="Normal 11 4 2 2" xfId="510"/>
    <cellStyle name="Normal 11 4 2 2 2" xfId="1011"/>
    <cellStyle name="Normal 11 4 2 2 2 2" xfId="2014"/>
    <cellStyle name="Normal 11 4 2 2 3" xfId="1513"/>
    <cellStyle name="Normal 11 4 2 3" xfId="811"/>
    <cellStyle name="Normal 11 4 2 3 2" xfId="1814"/>
    <cellStyle name="Normal 11 4 2 4" xfId="1313"/>
    <cellStyle name="Normal 11 4 3" xfId="210"/>
    <cellStyle name="Normal 11 4 3 2" xfId="711"/>
    <cellStyle name="Normal 11 4 3 2 2" xfId="1714"/>
    <cellStyle name="Normal 11 4 3 3" xfId="1213"/>
    <cellStyle name="Normal 11 4 4" xfId="410"/>
    <cellStyle name="Normal 11 4 4 2" xfId="911"/>
    <cellStyle name="Normal 11 4 4 2 2" xfId="1914"/>
    <cellStyle name="Normal 11 4 4 3" xfId="1413"/>
    <cellStyle name="Normal 11 4 5" xfId="611"/>
    <cellStyle name="Normal 11 4 5 2" xfId="1614"/>
    <cellStyle name="Normal 11 4 6" xfId="1113"/>
    <cellStyle name="Normal 11 5" xfId="260"/>
    <cellStyle name="Normal 11 5 2" xfId="460"/>
    <cellStyle name="Normal 11 5 2 2" xfId="961"/>
    <cellStyle name="Normal 11 5 2 2 2" xfId="1964"/>
    <cellStyle name="Normal 11 5 2 3" xfId="1463"/>
    <cellStyle name="Normal 11 5 3" xfId="761"/>
    <cellStyle name="Normal 11 5 3 2" xfId="1764"/>
    <cellStyle name="Normal 11 5 4" xfId="1263"/>
    <cellStyle name="Normal 11 6" xfId="160"/>
    <cellStyle name="Normal 11 6 2" xfId="661"/>
    <cellStyle name="Normal 11 6 2 2" xfId="1664"/>
    <cellStyle name="Normal 11 6 3" xfId="1163"/>
    <cellStyle name="Normal 11 7" xfId="360"/>
    <cellStyle name="Normal 11 7 2" xfId="861"/>
    <cellStyle name="Normal 11 7 2 2" xfId="1864"/>
    <cellStyle name="Normal 11 7 3" xfId="1363"/>
    <cellStyle name="Normal 11 8" xfId="561"/>
    <cellStyle name="Normal 11 8 2" xfId="1564"/>
    <cellStyle name="Normal 11 9" xfId="1063"/>
    <cellStyle name="Normal 12" xfId="61"/>
    <cellStyle name="Normal 12 2" xfId="113"/>
    <cellStyle name="Normal 12 2 2" xfId="313"/>
    <cellStyle name="Normal 12 2 2 2" xfId="513"/>
    <cellStyle name="Normal 12 2 2 2 2" xfId="1014"/>
    <cellStyle name="Normal 12 2 2 2 2 2" xfId="2017"/>
    <cellStyle name="Normal 12 2 2 2 3" xfId="1516"/>
    <cellStyle name="Normal 12 2 2 3" xfId="814"/>
    <cellStyle name="Normal 12 2 2 3 2" xfId="1817"/>
    <cellStyle name="Normal 12 2 2 4" xfId="1316"/>
    <cellStyle name="Normal 12 2 3" xfId="213"/>
    <cellStyle name="Normal 12 2 3 2" xfId="714"/>
    <cellStyle name="Normal 12 2 3 2 2" xfId="1717"/>
    <cellStyle name="Normal 12 2 3 3" xfId="1216"/>
    <cellStyle name="Normal 12 2 4" xfId="413"/>
    <cellStyle name="Normal 12 2 4 2" xfId="914"/>
    <cellStyle name="Normal 12 2 4 2 2" xfId="1917"/>
    <cellStyle name="Normal 12 2 4 3" xfId="1416"/>
    <cellStyle name="Normal 12 2 5" xfId="614"/>
    <cellStyle name="Normal 12 2 5 2" xfId="1617"/>
    <cellStyle name="Normal 12 2 6" xfId="1116"/>
    <cellStyle name="Normal 12 3" xfId="263"/>
    <cellStyle name="Normal 12 3 2" xfId="463"/>
    <cellStyle name="Normal 12 3 2 2" xfId="964"/>
    <cellStyle name="Normal 12 3 2 2 2" xfId="1967"/>
    <cellStyle name="Normal 12 3 2 3" xfId="1466"/>
    <cellStyle name="Normal 12 3 3" xfId="764"/>
    <cellStyle name="Normal 12 3 3 2" xfId="1767"/>
    <cellStyle name="Normal 12 3 4" xfId="1266"/>
    <cellStyle name="Normal 12 4" xfId="163"/>
    <cellStyle name="Normal 12 4 2" xfId="664"/>
    <cellStyle name="Normal 12 4 2 2" xfId="1667"/>
    <cellStyle name="Normal 12 4 3" xfId="1166"/>
    <cellStyle name="Normal 12 5" xfId="363"/>
    <cellStyle name="Normal 12 5 2" xfId="864"/>
    <cellStyle name="Normal 12 5 2 2" xfId="1867"/>
    <cellStyle name="Normal 12 5 3" xfId="1366"/>
    <cellStyle name="Normal 12 6" xfId="564"/>
    <cellStyle name="Normal 12 6 2" xfId="1567"/>
    <cellStyle name="Normal 12 7" xfId="1066"/>
    <cellStyle name="Normal 2" xfId="2"/>
    <cellStyle name="Normal 2 2" xfId="49"/>
    <cellStyle name="Normal 2 2 2" xfId="50"/>
    <cellStyle name="Normal 2 2 3" xfId="62"/>
    <cellStyle name="Normal 2 2 3 2" xfId="76"/>
    <cellStyle name="Normal 2 2 3 2 2" xfId="78"/>
    <cellStyle name="Normal 2 2 3 2 2 2" xfId="129"/>
    <cellStyle name="Normal 2 2 3 2 2 2 2" xfId="329"/>
    <cellStyle name="Normal 2 2 3 2 2 2 2 2" xfId="529"/>
    <cellStyle name="Normal 2 2 3 2 2 2 2 2 2" xfId="1030"/>
    <cellStyle name="Normal 2 2 3 2 2 2 2 2 2 2" xfId="2033"/>
    <cellStyle name="Normal 2 2 3 2 2 2 2 2 3" xfId="1532"/>
    <cellStyle name="Normal 2 2 3 2 2 2 2 3" xfId="830"/>
    <cellStyle name="Normal 2 2 3 2 2 2 2 3 2" xfId="1833"/>
    <cellStyle name="Normal 2 2 3 2 2 2 2 4" xfId="1332"/>
    <cellStyle name="Normal 2 2 3 2 2 2 3" xfId="229"/>
    <cellStyle name="Normal 2 2 3 2 2 2 3 2" xfId="730"/>
    <cellStyle name="Normal 2 2 3 2 2 2 3 2 2" xfId="1733"/>
    <cellStyle name="Normal 2 2 3 2 2 2 3 3" xfId="1232"/>
    <cellStyle name="Normal 2 2 3 2 2 2 4" xfId="429"/>
    <cellStyle name="Normal 2 2 3 2 2 2 4 2" xfId="930"/>
    <cellStyle name="Normal 2 2 3 2 2 2 4 2 2" xfId="1933"/>
    <cellStyle name="Normal 2 2 3 2 2 2 4 3" xfId="1432"/>
    <cellStyle name="Normal 2 2 3 2 2 2 5" xfId="630"/>
    <cellStyle name="Normal 2 2 3 2 2 2 5 2" xfId="1633"/>
    <cellStyle name="Normal 2 2 3 2 2 2 6" xfId="1132"/>
    <cellStyle name="Normal 2 2 3 2 2 3" xfId="279"/>
    <cellStyle name="Normal 2 2 3 2 2 3 2" xfId="479"/>
    <cellStyle name="Normal 2 2 3 2 2 3 2 2" xfId="980"/>
    <cellStyle name="Normal 2 2 3 2 2 3 2 2 2" xfId="1983"/>
    <cellStyle name="Normal 2 2 3 2 2 3 2 3" xfId="1482"/>
    <cellStyle name="Normal 2 2 3 2 2 3 3" xfId="780"/>
    <cellStyle name="Normal 2 2 3 2 2 3 3 2" xfId="1783"/>
    <cellStyle name="Normal 2 2 3 2 2 3 4" xfId="1282"/>
    <cellStyle name="Normal 2 2 3 2 2 4" xfId="179"/>
    <cellStyle name="Normal 2 2 3 2 2 4 2" xfId="680"/>
    <cellStyle name="Normal 2 2 3 2 2 4 2 2" xfId="1683"/>
    <cellStyle name="Normal 2 2 3 2 2 4 3" xfId="1182"/>
    <cellStyle name="Normal 2 2 3 2 2 5" xfId="379"/>
    <cellStyle name="Normal 2 2 3 2 2 5 2" xfId="880"/>
    <cellStyle name="Normal 2 2 3 2 2 5 2 2" xfId="1883"/>
    <cellStyle name="Normal 2 2 3 2 2 5 3" xfId="1382"/>
    <cellStyle name="Normal 2 2 3 2 2 6" xfId="580"/>
    <cellStyle name="Normal 2 2 3 2 2 6 2" xfId="1583"/>
    <cellStyle name="Normal 2 2 3 2 2 7" xfId="1082"/>
    <cellStyle name="Normal 2 2 3 2 3" xfId="79"/>
    <cellStyle name="Normal 2 2 3 2 3 2" xfId="130"/>
    <cellStyle name="Normal 2 2 3 2 3 2 2" xfId="330"/>
    <cellStyle name="Normal 2 2 3 2 3 2 2 2" xfId="530"/>
    <cellStyle name="Normal 2 2 3 2 3 2 2 2 2" xfId="1031"/>
    <cellStyle name="Normal 2 2 3 2 3 2 2 2 2 2" xfId="2034"/>
    <cellStyle name="Normal 2 2 3 2 3 2 2 2 3" xfId="1533"/>
    <cellStyle name="Normal 2 2 3 2 3 2 2 3" xfId="831"/>
    <cellStyle name="Normal 2 2 3 2 3 2 2 3 2" xfId="1834"/>
    <cellStyle name="Normal 2 2 3 2 3 2 2 4" xfId="1333"/>
    <cellStyle name="Normal 2 2 3 2 3 2 3" xfId="230"/>
    <cellStyle name="Normal 2 2 3 2 3 2 3 2" xfId="731"/>
    <cellStyle name="Normal 2 2 3 2 3 2 3 2 2" xfId="1734"/>
    <cellStyle name="Normal 2 2 3 2 3 2 3 3" xfId="1233"/>
    <cellStyle name="Normal 2 2 3 2 3 2 4" xfId="430"/>
    <cellStyle name="Normal 2 2 3 2 3 2 4 2" xfId="931"/>
    <cellStyle name="Normal 2 2 3 2 3 2 4 2 2" xfId="1934"/>
    <cellStyle name="Normal 2 2 3 2 3 2 4 3" xfId="1433"/>
    <cellStyle name="Normal 2 2 3 2 3 2 5" xfId="631"/>
    <cellStyle name="Normal 2 2 3 2 3 2 5 2" xfId="1634"/>
    <cellStyle name="Normal 2 2 3 2 3 2 6" xfId="1133"/>
    <cellStyle name="Normal 2 2 3 2 3 3" xfId="280"/>
    <cellStyle name="Normal 2 2 3 2 3 3 2" xfId="480"/>
    <cellStyle name="Normal 2 2 3 2 3 3 2 2" xfId="981"/>
    <cellStyle name="Normal 2 2 3 2 3 3 2 2 2" xfId="1984"/>
    <cellStyle name="Normal 2 2 3 2 3 3 2 3" xfId="1483"/>
    <cellStyle name="Normal 2 2 3 2 3 3 3" xfId="781"/>
    <cellStyle name="Normal 2 2 3 2 3 3 3 2" xfId="1784"/>
    <cellStyle name="Normal 2 2 3 2 3 3 4" xfId="1283"/>
    <cellStyle name="Normal 2 2 3 2 3 4" xfId="180"/>
    <cellStyle name="Normal 2 2 3 2 3 4 2" xfId="681"/>
    <cellStyle name="Normal 2 2 3 2 3 4 2 2" xfId="1684"/>
    <cellStyle name="Normal 2 2 3 2 3 4 3" xfId="1183"/>
    <cellStyle name="Normal 2 2 3 2 3 5" xfId="380"/>
    <cellStyle name="Normal 2 2 3 2 3 5 2" xfId="881"/>
    <cellStyle name="Normal 2 2 3 2 3 5 2 2" xfId="1884"/>
    <cellStyle name="Normal 2 2 3 2 3 5 3" xfId="1383"/>
    <cellStyle name="Normal 2 2 3 2 3 6" xfId="581"/>
    <cellStyle name="Normal 2 2 3 2 3 6 2" xfId="1584"/>
    <cellStyle name="Normal 2 2 3 2 3 7" xfId="1083"/>
    <cellStyle name="Normal 2 2 3 2 4" xfId="127"/>
    <cellStyle name="Normal 2 2 3 2 4 2" xfId="327"/>
    <cellStyle name="Normal 2 2 3 2 4 2 2" xfId="527"/>
    <cellStyle name="Normal 2 2 3 2 4 2 2 2" xfId="1028"/>
    <cellStyle name="Normal 2 2 3 2 4 2 2 2 2" xfId="2031"/>
    <cellStyle name="Normal 2 2 3 2 4 2 2 3" xfId="1530"/>
    <cellStyle name="Normal 2 2 3 2 4 2 3" xfId="828"/>
    <cellStyle name="Normal 2 2 3 2 4 2 3 2" xfId="1831"/>
    <cellStyle name="Normal 2 2 3 2 4 2 4" xfId="1330"/>
    <cellStyle name="Normal 2 2 3 2 4 3" xfId="227"/>
    <cellStyle name="Normal 2 2 3 2 4 3 2" xfId="728"/>
    <cellStyle name="Normal 2 2 3 2 4 3 2 2" xfId="1731"/>
    <cellStyle name="Normal 2 2 3 2 4 3 3" xfId="1230"/>
    <cellStyle name="Normal 2 2 3 2 4 4" xfId="427"/>
    <cellStyle name="Normal 2 2 3 2 4 4 2" xfId="928"/>
    <cellStyle name="Normal 2 2 3 2 4 4 2 2" xfId="1931"/>
    <cellStyle name="Normal 2 2 3 2 4 4 3" xfId="1430"/>
    <cellStyle name="Normal 2 2 3 2 4 5" xfId="628"/>
    <cellStyle name="Normal 2 2 3 2 4 5 2" xfId="1631"/>
    <cellStyle name="Normal 2 2 3 2 4 6" xfId="1130"/>
    <cellStyle name="Normal 2 2 3 2 5" xfId="277"/>
    <cellStyle name="Normal 2 2 3 2 5 2" xfId="477"/>
    <cellStyle name="Normal 2 2 3 2 5 2 2" xfId="978"/>
    <cellStyle name="Normal 2 2 3 2 5 2 2 2" xfId="1981"/>
    <cellStyle name="Normal 2 2 3 2 5 2 3" xfId="1480"/>
    <cellStyle name="Normal 2 2 3 2 5 3" xfId="778"/>
    <cellStyle name="Normal 2 2 3 2 5 3 2" xfId="1781"/>
    <cellStyle name="Normal 2 2 3 2 5 4" xfId="1280"/>
    <cellStyle name="Normal 2 2 3 2 6" xfId="177"/>
    <cellStyle name="Normal 2 2 3 2 6 2" xfId="678"/>
    <cellStyle name="Normal 2 2 3 2 6 2 2" xfId="1681"/>
    <cellStyle name="Normal 2 2 3 2 6 3" xfId="1180"/>
    <cellStyle name="Normal 2 2 3 2 7" xfId="377"/>
    <cellStyle name="Normal 2 2 3 2 7 2" xfId="878"/>
    <cellStyle name="Normal 2 2 3 2 7 2 2" xfId="1881"/>
    <cellStyle name="Normal 2 2 3 2 7 3" xfId="1380"/>
    <cellStyle name="Normal 2 2 3 2 8" xfId="578"/>
    <cellStyle name="Normal 2 2 3 2 8 2" xfId="1581"/>
    <cellStyle name="Normal 2 2 3 2 9" xfId="1080"/>
    <cellStyle name="Normal 2 2 3 3" xfId="114"/>
    <cellStyle name="Normal 2 2 3 3 2" xfId="314"/>
    <cellStyle name="Normal 2 2 3 3 2 2" xfId="514"/>
    <cellStyle name="Normal 2 2 3 3 2 2 2" xfId="1015"/>
    <cellStyle name="Normal 2 2 3 3 2 2 2 2" xfId="2018"/>
    <cellStyle name="Normal 2 2 3 3 2 2 3" xfId="1517"/>
    <cellStyle name="Normal 2 2 3 3 2 3" xfId="815"/>
    <cellStyle name="Normal 2 2 3 3 2 3 2" xfId="1818"/>
    <cellStyle name="Normal 2 2 3 3 2 4" xfId="1317"/>
    <cellStyle name="Normal 2 2 3 3 3" xfId="214"/>
    <cellStyle name="Normal 2 2 3 3 3 2" xfId="715"/>
    <cellStyle name="Normal 2 2 3 3 3 2 2" xfId="1718"/>
    <cellStyle name="Normal 2 2 3 3 3 3" xfId="1217"/>
    <cellStyle name="Normal 2 2 3 3 4" xfId="414"/>
    <cellStyle name="Normal 2 2 3 3 4 2" xfId="915"/>
    <cellStyle name="Normal 2 2 3 3 4 2 2" xfId="1918"/>
    <cellStyle name="Normal 2 2 3 3 4 3" xfId="1417"/>
    <cellStyle name="Normal 2 2 3 3 5" xfId="615"/>
    <cellStyle name="Normal 2 2 3 3 5 2" xfId="1618"/>
    <cellStyle name="Normal 2 2 3 3 6" xfId="1117"/>
    <cellStyle name="Normal 2 2 3 4" xfId="264"/>
    <cellStyle name="Normal 2 2 3 4 2" xfId="464"/>
    <cellStyle name="Normal 2 2 3 4 2 2" xfId="965"/>
    <cellStyle name="Normal 2 2 3 4 2 2 2" xfId="1968"/>
    <cellStyle name="Normal 2 2 3 4 2 3" xfId="1467"/>
    <cellStyle name="Normal 2 2 3 4 3" xfId="765"/>
    <cellStyle name="Normal 2 2 3 4 3 2" xfId="1768"/>
    <cellStyle name="Normal 2 2 3 4 4" xfId="1267"/>
    <cellStyle name="Normal 2 2 3 5" xfId="164"/>
    <cellStyle name="Normal 2 2 3 5 2" xfId="665"/>
    <cellStyle name="Normal 2 2 3 5 2 2" xfId="1668"/>
    <cellStyle name="Normal 2 2 3 5 3" xfId="1167"/>
    <cellStyle name="Normal 2 2 3 6" xfId="364"/>
    <cellStyle name="Normal 2 2 3 6 2" xfId="865"/>
    <cellStyle name="Normal 2 2 3 6 2 2" xfId="1868"/>
    <cellStyle name="Normal 2 2 3 6 3" xfId="1367"/>
    <cellStyle name="Normal 2 2 3 7" xfId="565"/>
    <cellStyle name="Normal 2 2 3 7 2" xfId="1568"/>
    <cellStyle name="Normal 2 2 3 8" xfId="1067"/>
    <cellStyle name="Normal 2 2 4" xfId="106"/>
    <cellStyle name="Normal 2 2 4 2" xfId="306"/>
    <cellStyle name="Normal 2 2 4 2 2" xfId="506"/>
    <cellStyle name="Normal 2 2 4 2 2 2" xfId="1007"/>
    <cellStyle name="Normal 2 2 4 2 2 2 2" xfId="2010"/>
    <cellStyle name="Normal 2 2 4 2 2 3" xfId="1509"/>
    <cellStyle name="Normal 2 2 4 2 3" xfId="807"/>
    <cellStyle name="Normal 2 2 4 2 3 2" xfId="1810"/>
    <cellStyle name="Normal 2 2 4 2 4" xfId="1309"/>
    <cellStyle name="Normal 2 2 4 3" xfId="206"/>
    <cellStyle name="Normal 2 2 4 3 2" xfId="707"/>
    <cellStyle name="Normal 2 2 4 3 2 2" xfId="1710"/>
    <cellStyle name="Normal 2 2 4 3 3" xfId="1209"/>
    <cellStyle name="Normal 2 2 4 4" xfId="406"/>
    <cellStyle name="Normal 2 2 4 4 2" xfId="907"/>
    <cellStyle name="Normal 2 2 4 4 2 2" xfId="1910"/>
    <cellStyle name="Normal 2 2 4 4 3" xfId="1409"/>
    <cellStyle name="Normal 2 2 4 5" xfId="607"/>
    <cellStyle name="Normal 2 2 4 5 2" xfId="1610"/>
    <cellStyle name="Normal 2 2 4 6" xfId="1109"/>
    <cellStyle name="Normal 2 2 5" xfId="256"/>
    <cellStyle name="Normal 2 2 5 2" xfId="456"/>
    <cellStyle name="Normal 2 2 5 2 2" xfId="957"/>
    <cellStyle name="Normal 2 2 5 2 2 2" xfId="1960"/>
    <cellStyle name="Normal 2 2 5 2 3" xfId="1459"/>
    <cellStyle name="Normal 2 2 5 3" xfId="757"/>
    <cellStyle name="Normal 2 2 5 3 2" xfId="1760"/>
    <cellStyle name="Normal 2 2 5 4" xfId="1259"/>
    <cellStyle name="Normal 2 2 6" xfId="156"/>
    <cellStyle name="Normal 2 2 6 2" xfId="657"/>
    <cellStyle name="Normal 2 2 6 2 2" xfId="1660"/>
    <cellStyle name="Normal 2 2 6 3" xfId="1159"/>
    <cellStyle name="Normal 2 2 7" xfId="356"/>
    <cellStyle name="Normal 2 2 7 2" xfId="857"/>
    <cellStyle name="Normal 2 2 7 2 2" xfId="1860"/>
    <cellStyle name="Normal 2 2 7 3" xfId="1359"/>
    <cellStyle name="Normal 2 2 8" xfId="557"/>
    <cellStyle name="Normal 2 2 8 2" xfId="1560"/>
    <cellStyle name="Normal 2 2 9" xfId="1059"/>
    <cellStyle name="Normal 2 3" xfId="63"/>
    <cellStyle name="Normal 2 4" xfId="80"/>
    <cellStyle name="Normal 3" xfId="3"/>
    <cellStyle name="Normal 3 2" xfId="51"/>
    <cellStyle name="Normal 3 3" xfId="88"/>
    <cellStyle name="Normal 3 3 2" xfId="288"/>
    <cellStyle name="Normal 3 3 2 2" xfId="488"/>
    <cellStyle name="Normal 3 3 2 2 2" xfId="989"/>
    <cellStyle name="Normal 3 3 2 2 2 2" xfId="1992"/>
    <cellStyle name="Normal 3 3 2 2 3" xfId="1491"/>
    <cellStyle name="Normal 3 3 2 3" xfId="789"/>
    <cellStyle name="Normal 3 3 2 3 2" xfId="1792"/>
    <cellStyle name="Normal 3 3 2 4" xfId="1291"/>
    <cellStyle name="Normal 3 3 3" xfId="188"/>
    <cellStyle name="Normal 3 3 3 2" xfId="689"/>
    <cellStyle name="Normal 3 3 3 2 2" xfId="1692"/>
    <cellStyle name="Normal 3 3 3 3" xfId="1191"/>
    <cellStyle name="Normal 3 3 4" xfId="388"/>
    <cellStyle name="Normal 3 3 4 2" xfId="889"/>
    <cellStyle name="Normal 3 3 4 2 2" xfId="1892"/>
    <cellStyle name="Normal 3 3 4 3" xfId="1391"/>
    <cellStyle name="Normal 3 3 5" xfId="589"/>
    <cellStyle name="Normal 3 3 5 2" xfId="1592"/>
    <cellStyle name="Normal 3 3 6" xfId="1091"/>
    <cellStyle name="Normal 3 4" xfId="238"/>
    <cellStyle name="Normal 3 4 2" xfId="438"/>
    <cellStyle name="Normal 3 4 2 2" xfId="939"/>
    <cellStyle name="Normal 3 4 2 2 2" xfId="1942"/>
    <cellStyle name="Normal 3 4 2 3" xfId="1441"/>
    <cellStyle name="Normal 3 4 3" xfId="739"/>
    <cellStyle name="Normal 3 4 3 2" xfId="1742"/>
    <cellStyle name="Normal 3 4 4" xfId="1241"/>
    <cellStyle name="Normal 3 5" xfId="138"/>
    <cellStyle name="Normal 3 5 2" xfId="639"/>
    <cellStyle name="Normal 3 5 2 2" xfId="1642"/>
    <cellStyle name="Normal 3 5 3" xfId="1141"/>
    <cellStyle name="Normal 3 6" xfId="338"/>
    <cellStyle name="Normal 3 6 2" xfId="839"/>
    <cellStyle name="Normal 3 6 2 2" xfId="1842"/>
    <cellStyle name="Normal 3 6 3" xfId="1341"/>
    <cellStyle name="Normal 3 7" xfId="539"/>
    <cellStyle name="Normal 3 7 2" xfId="1542"/>
    <cellStyle name="Normal 3 8" xfId="1041"/>
    <cellStyle name="Normal 4" xfId="4"/>
    <cellStyle name="Normal 4 2" xfId="53"/>
    <cellStyle name="Normal 5" xfId="5"/>
    <cellStyle name="Normal 5 2" xfId="89"/>
    <cellStyle name="Normal 5 2 2" xfId="289"/>
    <cellStyle name="Normal 5 2 2 2" xfId="489"/>
    <cellStyle name="Normal 5 2 2 2 2" xfId="990"/>
    <cellStyle name="Normal 5 2 2 2 2 2" xfId="1993"/>
    <cellStyle name="Normal 5 2 2 2 3" xfId="1492"/>
    <cellStyle name="Normal 5 2 2 3" xfId="790"/>
    <cellStyle name="Normal 5 2 2 3 2" xfId="1793"/>
    <cellStyle name="Normal 5 2 2 4" xfId="1292"/>
    <cellStyle name="Normal 5 2 3" xfId="189"/>
    <cellStyle name="Normal 5 2 3 2" xfId="690"/>
    <cellStyle name="Normal 5 2 3 2 2" xfId="1693"/>
    <cellStyle name="Normal 5 2 3 3" xfId="1192"/>
    <cellStyle name="Normal 5 2 4" xfId="389"/>
    <cellStyle name="Normal 5 2 4 2" xfId="890"/>
    <cellStyle name="Normal 5 2 4 2 2" xfId="1893"/>
    <cellStyle name="Normal 5 2 4 3" xfId="1392"/>
    <cellStyle name="Normal 5 2 5" xfId="590"/>
    <cellStyle name="Normal 5 2 5 2" xfId="1593"/>
    <cellStyle name="Normal 5 2 6" xfId="1092"/>
    <cellStyle name="Normal 5 3" xfId="239"/>
    <cellStyle name="Normal 5 3 2" xfId="439"/>
    <cellStyle name="Normal 5 3 2 2" xfId="940"/>
    <cellStyle name="Normal 5 3 2 2 2" xfId="1943"/>
    <cellStyle name="Normal 5 3 2 3" xfId="1442"/>
    <cellStyle name="Normal 5 3 3" xfId="740"/>
    <cellStyle name="Normal 5 3 3 2" xfId="1743"/>
    <cellStyle name="Normal 5 3 4" xfId="1242"/>
    <cellStyle name="Normal 5 4" xfId="139"/>
    <cellStyle name="Normal 5 4 2" xfId="640"/>
    <cellStyle name="Normal 5 4 2 2" xfId="1643"/>
    <cellStyle name="Normal 5 4 3" xfId="1142"/>
    <cellStyle name="Normal 5 5" xfId="339"/>
    <cellStyle name="Normal 5 5 2" xfId="840"/>
    <cellStyle name="Normal 5 5 2 2" xfId="1843"/>
    <cellStyle name="Normal 5 5 3" xfId="1342"/>
    <cellStyle name="Normal 5 6" xfId="540"/>
    <cellStyle name="Normal 5 6 2" xfId="1543"/>
    <cellStyle name="Normal 5 7" xfId="1042"/>
    <cellStyle name="Normal 6" xfId="45"/>
    <cellStyle name="Normal 6 2" xfId="102"/>
    <cellStyle name="Normal 6 2 2" xfId="302"/>
    <cellStyle name="Normal 6 2 2 2" xfId="502"/>
    <cellStyle name="Normal 6 2 2 2 2" xfId="1003"/>
    <cellStyle name="Normal 6 2 2 2 2 2" xfId="2006"/>
    <cellStyle name="Normal 6 2 2 2 3" xfId="1505"/>
    <cellStyle name="Normal 6 2 2 3" xfId="803"/>
    <cellStyle name="Normal 6 2 2 3 2" xfId="1806"/>
    <cellStyle name="Normal 6 2 2 4" xfId="1305"/>
    <cellStyle name="Normal 6 2 3" xfId="202"/>
    <cellStyle name="Normal 6 2 3 2" xfId="703"/>
    <cellStyle name="Normal 6 2 3 2 2" xfId="1706"/>
    <cellStyle name="Normal 6 2 3 3" xfId="1205"/>
    <cellStyle name="Normal 6 2 4" xfId="402"/>
    <cellStyle name="Normal 6 2 4 2" xfId="903"/>
    <cellStyle name="Normal 6 2 4 2 2" xfId="1906"/>
    <cellStyle name="Normal 6 2 4 3" xfId="1405"/>
    <cellStyle name="Normal 6 2 5" xfId="603"/>
    <cellStyle name="Normal 6 2 5 2" xfId="1606"/>
    <cellStyle name="Normal 6 2 6" xfId="1105"/>
    <cellStyle name="Normal 6 3" xfId="252"/>
    <cellStyle name="Normal 6 3 2" xfId="452"/>
    <cellStyle name="Normal 6 3 2 2" xfId="953"/>
    <cellStyle name="Normal 6 3 2 2 2" xfId="1956"/>
    <cellStyle name="Normal 6 3 2 3" xfId="1455"/>
    <cellStyle name="Normal 6 3 3" xfId="753"/>
    <cellStyle name="Normal 6 3 3 2" xfId="1756"/>
    <cellStyle name="Normal 6 3 4" xfId="1255"/>
    <cellStyle name="Normal 6 4" xfId="152"/>
    <cellStyle name="Normal 6 4 2" xfId="653"/>
    <cellStyle name="Normal 6 4 2 2" xfId="1656"/>
    <cellStyle name="Normal 6 4 3" xfId="1155"/>
    <cellStyle name="Normal 6 5" xfId="352"/>
    <cellStyle name="Normal 6 5 2" xfId="853"/>
    <cellStyle name="Normal 6 5 2 2" xfId="1856"/>
    <cellStyle name="Normal 6 5 3" xfId="1355"/>
    <cellStyle name="Normal 6 6" xfId="553"/>
    <cellStyle name="Normal 6 6 2" xfId="1556"/>
    <cellStyle name="Normal 6 7" xfId="1055"/>
    <cellStyle name="Normal 7" xfId="47"/>
    <cellStyle name="Normal 7 10" xfId="154"/>
    <cellStyle name="Normal 7 10 2" xfId="655"/>
    <cellStyle name="Normal 7 10 2 2" xfId="1658"/>
    <cellStyle name="Normal 7 10 3" xfId="1157"/>
    <cellStyle name="Normal 7 11" xfId="354"/>
    <cellStyle name="Normal 7 11 2" xfId="855"/>
    <cellStyle name="Normal 7 11 2 2" xfId="1858"/>
    <cellStyle name="Normal 7 11 3" xfId="1357"/>
    <cellStyle name="Normal 7 12" xfId="538"/>
    <cellStyle name="Normal 7 12 2" xfId="1039"/>
    <cellStyle name="Normal 7 12 2 2" xfId="2042"/>
    <cellStyle name="Normal 7 12 3" xfId="1541"/>
    <cellStyle name="Normal 7 13" xfId="555"/>
    <cellStyle name="Normal 7 13 2" xfId="1558"/>
    <cellStyle name="Normal 7 14" xfId="1057"/>
    <cellStyle name="Normal 7 2" xfId="55"/>
    <cellStyle name="Normal 7 2 2" xfId="108"/>
    <cellStyle name="Normal 7 2 2 2" xfId="308"/>
    <cellStyle name="Normal 7 2 2 2 2" xfId="508"/>
    <cellStyle name="Normal 7 2 2 2 2 2" xfId="1009"/>
    <cellStyle name="Normal 7 2 2 2 2 2 2" xfId="2012"/>
    <cellStyle name="Normal 7 2 2 2 2 3" xfId="1511"/>
    <cellStyle name="Normal 7 2 2 2 3" xfId="809"/>
    <cellStyle name="Normal 7 2 2 2 3 2" xfId="1812"/>
    <cellStyle name="Normal 7 2 2 2 4" xfId="1311"/>
    <cellStyle name="Normal 7 2 2 3" xfId="208"/>
    <cellStyle name="Normal 7 2 2 3 2" xfId="709"/>
    <cellStyle name="Normal 7 2 2 3 2 2" xfId="1712"/>
    <cellStyle name="Normal 7 2 2 3 3" xfId="1211"/>
    <cellStyle name="Normal 7 2 2 4" xfId="408"/>
    <cellStyle name="Normal 7 2 2 4 2" xfId="909"/>
    <cellStyle name="Normal 7 2 2 4 2 2" xfId="1912"/>
    <cellStyle name="Normal 7 2 2 4 3" xfId="1411"/>
    <cellStyle name="Normal 7 2 2 5" xfId="609"/>
    <cellStyle name="Normal 7 2 2 5 2" xfId="1612"/>
    <cellStyle name="Normal 7 2 2 6" xfId="1111"/>
    <cellStyle name="Normal 7 2 3" xfId="258"/>
    <cellStyle name="Normal 7 2 3 2" xfId="458"/>
    <cellStyle name="Normal 7 2 3 2 2" xfId="959"/>
    <cellStyle name="Normal 7 2 3 2 2 2" xfId="1962"/>
    <cellStyle name="Normal 7 2 3 2 3" xfId="1461"/>
    <cellStyle name="Normal 7 2 3 3" xfId="759"/>
    <cellStyle name="Normal 7 2 3 3 2" xfId="1762"/>
    <cellStyle name="Normal 7 2 3 4" xfId="1261"/>
    <cellStyle name="Normal 7 2 4" xfId="158"/>
    <cellStyle name="Normal 7 2 4 2" xfId="659"/>
    <cellStyle name="Normal 7 2 4 2 2" xfId="1662"/>
    <cellStyle name="Normal 7 2 4 3" xfId="1161"/>
    <cellStyle name="Normal 7 2 5" xfId="358"/>
    <cellStyle name="Normal 7 2 5 2" xfId="859"/>
    <cellStyle name="Normal 7 2 5 2 2" xfId="1862"/>
    <cellStyle name="Normal 7 2 5 3" xfId="1361"/>
    <cellStyle name="Normal 7 2 6" xfId="559"/>
    <cellStyle name="Normal 7 2 6 2" xfId="1562"/>
    <cellStyle name="Normal 7 2 7" xfId="1061"/>
    <cellStyle name="Normal 7 3" xfId="59"/>
    <cellStyle name="Normal 7 3 2" xfId="64"/>
    <cellStyle name="Normal 7 3 2 10" xfId="1068"/>
    <cellStyle name="Normal 7 3 2 2" xfId="81"/>
    <cellStyle name="Normal 7 3 2 2 2" xfId="131"/>
    <cellStyle name="Normal 7 3 2 2 2 2" xfId="331"/>
    <cellStyle name="Normal 7 3 2 2 2 2 2" xfId="531"/>
    <cellStyle name="Normal 7 3 2 2 2 2 2 2" xfId="1032"/>
    <cellStyle name="Normal 7 3 2 2 2 2 2 2 2" xfId="2035"/>
    <cellStyle name="Normal 7 3 2 2 2 2 2 3" xfId="1534"/>
    <cellStyle name="Normal 7 3 2 2 2 2 3" xfId="832"/>
    <cellStyle name="Normal 7 3 2 2 2 2 3 2" xfId="1835"/>
    <cellStyle name="Normal 7 3 2 2 2 2 4" xfId="1334"/>
    <cellStyle name="Normal 7 3 2 2 2 3" xfId="231"/>
    <cellStyle name="Normal 7 3 2 2 2 3 2" xfId="732"/>
    <cellStyle name="Normal 7 3 2 2 2 3 2 2" xfId="1735"/>
    <cellStyle name="Normal 7 3 2 2 2 3 3" xfId="1234"/>
    <cellStyle name="Normal 7 3 2 2 2 4" xfId="431"/>
    <cellStyle name="Normal 7 3 2 2 2 4 2" xfId="932"/>
    <cellStyle name="Normal 7 3 2 2 2 4 2 2" xfId="1935"/>
    <cellStyle name="Normal 7 3 2 2 2 4 3" xfId="1434"/>
    <cellStyle name="Normal 7 3 2 2 2 5" xfId="632"/>
    <cellStyle name="Normal 7 3 2 2 2 5 2" xfId="1635"/>
    <cellStyle name="Normal 7 3 2 2 2 6" xfId="1134"/>
    <cellStyle name="Normal 7 3 2 2 3" xfId="281"/>
    <cellStyle name="Normal 7 3 2 2 3 2" xfId="481"/>
    <cellStyle name="Normal 7 3 2 2 3 2 2" xfId="982"/>
    <cellStyle name="Normal 7 3 2 2 3 2 2 2" xfId="1985"/>
    <cellStyle name="Normal 7 3 2 2 3 2 3" xfId="1484"/>
    <cellStyle name="Normal 7 3 2 2 3 3" xfId="782"/>
    <cellStyle name="Normal 7 3 2 2 3 3 2" xfId="1785"/>
    <cellStyle name="Normal 7 3 2 2 3 4" xfId="1284"/>
    <cellStyle name="Normal 7 3 2 2 4" xfId="181"/>
    <cellStyle name="Normal 7 3 2 2 4 2" xfId="682"/>
    <cellStyle name="Normal 7 3 2 2 4 2 2" xfId="1685"/>
    <cellStyle name="Normal 7 3 2 2 4 3" xfId="1184"/>
    <cellStyle name="Normal 7 3 2 2 5" xfId="381"/>
    <cellStyle name="Normal 7 3 2 2 5 2" xfId="882"/>
    <cellStyle name="Normal 7 3 2 2 5 2 2" xfId="1885"/>
    <cellStyle name="Normal 7 3 2 2 5 3" xfId="1384"/>
    <cellStyle name="Normal 7 3 2 2 6" xfId="582"/>
    <cellStyle name="Normal 7 3 2 2 6 2" xfId="1585"/>
    <cellStyle name="Normal 7 3 2 2 7" xfId="1084"/>
    <cellStyle name="Normal 7 3 2 3" xfId="82"/>
    <cellStyle name="Normal 7 3 2 3 2" xfId="83"/>
    <cellStyle name="Normal 7 3 2 3 2 2" xfId="133"/>
    <cellStyle name="Normal 7 3 2 3 2 2 2" xfId="333"/>
    <cellStyle name="Normal 7 3 2 3 2 2 2 2" xfId="533"/>
    <cellStyle name="Normal 7 3 2 3 2 2 2 2 2" xfId="1034"/>
    <cellStyle name="Normal 7 3 2 3 2 2 2 2 2 2" xfId="2037"/>
    <cellStyle name="Normal 7 3 2 3 2 2 2 2 3" xfId="1536"/>
    <cellStyle name="Normal 7 3 2 3 2 2 2 3" xfId="834"/>
    <cellStyle name="Normal 7 3 2 3 2 2 2 3 2" xfId="1837"/>
    <cellStyle name="Normal 7 3 2 3 2 2 2 4" xfId="1336"/>
    <cellStyle name="Normal 7 3 2 3 2 2 3" xfId="233"/>
    <cellStyle name="Normal 7 3 2 3 2 2 3 2" xfId="734"/>
    <cellStyle name="Normal 7 3 2 3 2 2 3 2 2" xfId="1737"/>
    <cellStyle name="Normal 7 3 2 3 2 2 3 3" xfId="1236"/>
    <cellStyle name="Normal 7 3 2 3 2 2 4" xfId="433"/>
    <cellStyle name="Normal 7 3 2 3 2 2 4 2" xfId="934"/>
    <cellStyle name="Normal 7 3 2 3 2 2 4 2 2" xfId="1937"/>
    <cellStyle name="Normal 7 3 2 3 2 2 4 3" xfId="1436"/>
    <cellStyle name="Normal 7 3 2 3 2 2 5" xfId="634"/>
    <cellStyle name="Normal 7 3 2 3 2 2 5 2" xfId="1637"/>
    <cellStyle name="Normal 7 3 2 3 2 2 6" xfId="1136"/>
    <cellStyle name="Normal 7 3 2 3 2 3" xfId="283"/>
    <cellStyle name="Normal 7 3 2 3 2 3 2" xfId="483"/>
    <cellStyle name="Normal 7 3 2 3 2 3 2 2" xfId="984"/>
    <cellStyle name="Normal 7 3 2 3 2 3 2 2 2" xfId="1987"/>
    <cellStyle name="Normal 7 3 2 3 2 3 2 3" xfId="1486"/>
    <cellStyle name="Normal 7 3 2 3 2 3 3" xfId="784"/>
    <cellStyle name="Normal 7 3 2 3 2 3 3 2" xfId="1787"/>
    <cellStyle name="Normal 7 3 2 3 2 3 4" xfId="1286"/>
    <cellStyle name="Normal 7 3 2 3 2 4" xfId="183"/>
    <cellStyle name="Normal 7 3 2 3 2 4 2" xfId="684"/>
    <cellStyle name="Normal 7 3 2 3 2 4 2 2" xfId="1687"/>
    <cellStyle name="Normal 7 3 2 3 2 4 3" xfId="1186"/>
    <cellStyle name="Normal 7 3 2 3 2 5" xfId="383"/>
    <cellStyle name="Normal 7 3 2 3 2 5 2" xfId="884"/>
    <cellStyle name="Normal 7 3 2 3 2 5 2 2" xfId="1887"/>
    <cellStyle name="Normal 7 3 2 3 2 5 3" xfId="1386"/>
    <cellStyle name="Normal 7 3 2 3 2 6" xfId="584"/>
    <cellStyle name="Normal 7 3 2 3 2 6 2" xfId="1587"/>
    <cellStyle name="Normal 7 3 2 3 2 7" xfId="1086"/>
    <cellStyle name="Normal 7 3 2 3 3" xfId="132"/>
    <cellStyle name="Normal 7 3 2 3 3 2" xfId="332"/>
    <cellStyle name="Normal 7 3 2 3 3 2 2" xfId="532"/>
    <cellStyle name="Normal 7 3 2 3 3 2 2 2" xfId="1033"/>
    <cellStyle name="Normal 7 3 2 3 3 2 2 2 2" xfId="2036"/>
    <cellStyle name="Normal 7 3 2 3 3 2 2 3" xfId="1535"/>
    <cellStyle name="Normal 7 3 2 3 3 2 3" xfId="833"/>
    <cellStyle name="Normal 7 3 2 3 3 2 3 2" xfId="1836"/>
    <cellStyle name="Normal 7 3 2 3 3 2 4" xfId="1335"/>
    <cellStyle name="Normal 7 3 2 3 3 3" xfId="232"/>
    <cellStyle name="Normal 7 3 2 3 3 3 2" xfId="733"/>
    <cellStyle name="Normal 7 3 2 3 3 3 2 2" xfId="1736"/>
    <cellStyle name="Normal 7 3 2 3 3 3 3" xfId="1235"/>
    <cellStyle name="Normal 7 3 2 3 3 4" xfId="432"/>
    <cellStyle name="Normal 7 3 2 3 3 4 2" xfId="933"/>
    <cellStyle name="Normal 7 3 2 3 3 4 2 2" xfId="1936"/>
    <cellStyle name="Normal 7 3 2 3 3 4 3" xfId="1435"/>
    <cellStyle name="Normal 7 3 2 3 3 5" xfId="633"/>
    <cellStyle name="Normal 7 3 2 3 3 5 2" xfId="1636"/>
    <cellStyle name="Normal 7 3 2 3 3 6" xfId="1135"/>
    <cellStyle name="Normal 7 3 2 3 4" xfId="282"/>
    <cellStyle name="Normal 7 3 2 3 4 2" xfId="482"/>
    <cellStyle name="Normal 7 3 2 3 4 2 2" xfId="983"/>
    <cellStyle name="Normal 7 3 2 3 4 2 2 2" xfId="1986"/>
    <cellStyle name="Normal 7 3 2 3 4 2 3" xfId="1485"/>
    <cellStyle name="Normal 7 3 2 3 4 3" xfId="783"/>
    <cellStyle name="Normal 7 3 2 3 4 3 2" xfId="1786"/>
    <cellStyle name="Normal 7 3 2 3 4 4" xfId="1285"/>
    <cellStyle name="Normal 7 3 2 3 5" xfId="182"/>
    <cellStyle name="Normal 7 3 2 3 5 2" xfId="683"/>
    <cellStyle name="Normal 7 3 2 3 5 2 2" xfId="1686"/>
    <cellStyle name="Normal 7 3 2 3 5 3" xfId="1185"/>
    <cellStyle name="Normal 7 3 2 3 6" xfId="382"/>
    <cellStyle name="Normal 7 3 2 3 6 2" xfId="883"/>
    <cellStyle name="Normal 7 3 2 3 6 2 2" xfId="1886"/>
    <cellStyle name="Normal 7 3 2 3 6 3" xfId="1385"/>
    <cellStyle name="Normal 7 3 2 3 7" xfId="583"/>
    <cellStyle name="Normal 7 3 2 3 7 2" xfId="1586"/>
    <cellStyle name="Normal 7 3 2 3 8" xfId="1085"/>
    <cellStyle name="Normal 7 3 2 4" xfId="84"/>
    <cellStyle name="Normal 7 3 2 4 2" xfId="86"/>
    <cellStyle name="Normal 7 3 2 4 2 2" xfId="136"/>
    <cellStyle name="Normal 7 3 2 4 2 2 2" xfId="336"/>
    <cellStyle name="Normal 7 3 2 4 2 2 2 2" xfId="536"/>
    <cellStyle name="Normal 7 3 2 4 2 2 2 2 2" xfId="1037"/>
    <cellStyle name="Normal 7 3 2 4 2 2 2 2 2 2" xfId="2040"/>
    <cellStyle name="Normal 7 3 2 4 2 2 2 2 3" xfId="1539"/>
    <cellStyle name="Normal 7 3 2 4 2 2 2 3" xfId="837"/>
    <cellStyle name="Normal 7 3 2 4 2 2 2 3 2" xfId="1840"/>
    <cellStyle name="Normal 7 3 2 4 2 2 2 4" xfId="1339"/>
    <cellStyle name="Normal 7 3 2 4 2 2 3" xfId="236"/>
    <cellStyle name="Normal 7 3 2 4 2 2 3 2" xfId="737"/>
    <cellStyle name="Normal 7 3 2 4 2 2 3 2 2" xfId="1740"/>
    <cellStyle name="Normal 7 3 2 4 2 2 3 3" xfId="1239"/>
    <cellStyle name="Normal 7 3 2 4 2 2 4" xfId="436"/>
    <cellStyle name="Normal 7 3 2 4 2 2 4 2" xfId="937"/>
    <cellStyle name="Normal 7 3 2 4 2 2 4 2 2" xfId="1940"/>
    <cellStyle name="Normal 7 3 2 4 2 2 4 3" xfId="1439"/>
    <cellStyle name="Normal 7 3 2 4 2 2 5" xfId="637"/>
    <cellStyle name="Normal 7 3 2 4 2 2 5 2" xfId="1640"/>
    <cellStyle name="Normal 7 3 2 4 2 2 6" xfId="1139"/>
    <cellStyle name="Normal 7 3 2 4 2 3" xfId="286"/>
    <cellStyle name="Normal 7 3 2 4 2 3 2" xfId="486"/>
    <cellStyle name="Normal 7 3 2 4 2 3 2 2" xfId="987"/>
    <cellStyle name="Normal 7 3 2 4 2 3 2 2 2" xfId="1990"/>
    <cellStyle name="Normal 7 3 2 4 2 3 2 3" xfId="1489"/>
    <cellStyle name="Normal 7 3 2 4 2 3 3" xfId="787"/>
    <cellStyle name="Normal 7 3 2 4 2 3 3 2" xfId="1790"/>
    <cellStyle name="Normal 7 3 2 4 2 3 4" xfId="1289"/>
    <cellStyle name="Normal 7 3 2 4 2 4" xfId="186"/>
    <cellStyle name="Normal 7 3 2 4 2 4 2" xfId="687"/>
    <cellStyle name="Normal 7 3 2 4 2 4 2 2" xfId="1690"/>
    <cellStyle name="Normal 7 3 2 4 2 4 3" xfId="1189"/>
    <cellStyle name="Normal 7 3 2 4 2 5" xfId="386"/>
    <cellStyle name="Normal 7 3 2 4 2 5 2" xfId="887"/>
    <cellStyle name="Normal 7 3 2 4 2 5 2 2" xfId="1890"/>
    <cellStyle name="Normal 7 3 2 4 2 5 3" xfId="1389"/>
    <cellStyle name="Normal 7 3 2 4 2 6" xfId="587"/>
    <cellStyle name="Normal 7 3 2 4 2 6 2" xfId="1590"/>
    <cellStyle name="Normal 7 3 2 4 2 7" xfId="1089"/>
    <cellStyle name="Normal 7 3 2 4 3" xfId="134"/>
    <cellStyle name="Normal 7 3 2 4 3 2" xfId="334"/>
    <cellStyle name="Normal 7 3 2 4 3 2 2" xfId="534"/>
    <cellStyle name="Normal 7 3 2 4 3 2 2 2" xfId="1035"/>
    <cellStyle name="Normal 7 3 2 4 3 2 2 2 2" xfId="2038"/>
    <cellStyle name="Normal 7 3 2 4 3 2 2 3" xfId="1537"/>
    <cellStyle name="Normal 7 3 2 4 3 2 3" xfId="835"/>
    <cellStyle name="Normal 7 3 2 4 3 2 3 2" xfId="1838"/>
    <cellStyle name="Normal 7 3 2 4 3 2 4" xfId="1337"/>
    <cellStyle name="Normal 7 3 2 4 3 3" xfId="234"/>
    <cellStyle name="Normal 7 3 2 4 3 3 2" xfId="735"/>
    <cellStyle name="Normal 7 3 2 4 3 3 2 2" xfId="1738"/>
    <cellStyle name="Normal 7 3 2 4 3 3 3" xfId="1237"/>
    <cellStyle name="Normal 7 3 2 4 3 4" xfId="434"/>
    <cellStyle name="Normal 7 3 2 4 3 4 2" xfId="935"/>
    <cellStyle name="Normal 7 3 2 4 3 4 2 2" xfId="1938"/>
    <cellStyle name="Normal 7 3 2 4 3 4 3" xfId="1437"/>
    <cellStyle name="Normal 7 3 2 4 3 5" xfId="635"/>
    <cellStyle name="Normal 7 3 2 4 3 5 2" xfId="1638"/>
    <cellStyle name="Normal 7 3 2 4 3 6" xfId="1137"/>
    <cellStyle name="Normal 7 3 2 4 4" xfId="284"/>
    <cellStyle name="Normal 7 3 2 4 4 2" xfId="484"/>
    <cellStyle name="Normal 7 3 2 4 4 2 2" xfId="985"/>
    <cellStyle name="Normal 7 3 2 4 4 2 2 2" xfId="1988"/>
    <cellStyle name="Normal 7 3 2 4 4 2 3" xfId="1487"/>
    <cellStyle name="Normal 7 3 2 4 4 3" xfId="785"/>
    <cellStyle name="Normal 7 3 2 4 4 3 2" xfId="1788"/>
    <cellStyle name="Normal 7 3 2 4 4 4" xfId="1287"/>
    <cellStyle name="Normal 7 3 2 4 5" xfId="184"/>
    <cellStyle name="Normal 7 3 2 4 5 2" xfId="685"/>
    <cellStyle name="Normal 7 3 2 4 5 2 2" xfId="1688"/>
    <cellStyle name="Normal 7 3 2 4 5 3" xfId="1187"/>
    <cellStyle name="Normal 7 3 2 4 6" xfId="384"/>
    <cellStyle name="Normal 7 3 2 4 6 2" xfId="885"/>
    <cellStyle name="Normal 7 3 2 4 6 2 2" xfId="1888"/>
    <cellStyle name="Normal 7 3 2 4 6 3" xfId="1387"/>
    <cellStyle name="Normal 7 3 2 4 7" xfId="585"/>
    <cellStyle name="Normal 7 3 2 4 7 2" xfId="1588"/>
    <cellStyle name="Normal 7 3 2 4 8" xfId="1087"/>
    <cellStyle name="Normal 7 3 2 5" xfId="115"/>
    <cellStyle name="Normal 7 3 2 5 2" xfId="315"/>
    <cellStyle name="Normal 7 3 2 5 2 2" xfId="515"/>
    <cellStyle name="Normal 7 3 2 5 2 2 2" xfId="1016"/>
    <cellStyle name="Normal 7 3 2 5 2 2 2 2" xfId="2019"/>
    <cellStyle name="Normal 7 3 2 5 2 2 3" xfId="1518"/>
    <cellStyle name="Normal 7 3 2 5 2 3" xfId="816"/>
    <cellStyle name="Normal 7 3 2 5 2 3 2" xfId="1819"/>
    <cellStyle name="Normal 7 3 2 5 2 4" xfId="1318"/>
    <cellStyle name="Normal 7 3 2 5 3" xfId="215"/>
    <cellStyle name="Normal 7 3 2 5 3 2" xfId="716"/>
    <cellStyle name="Normal 7 3 2 5 3 2 2" xfId="1719"/>
    <cellStyle name="Normal 7 3 2 5 3 3" xfId="1218"/>
    <cellStyle name="Normal 7 3 2 5 4" xfId="415"/>
    <cellStyle name="Normal 7 3 2 5 4 2" xfId="916"/>
    <cellStyle name="Normal 7 3 2 5 4 2 2" xfId="1919"/>
    <cellStyle name="Normal 7 3 2 5 4 3" xfId="1418"/>
    <cellStyle name="Normal 7 3 2 5 5" xfId="616"/>
    <cellStyle name="Normal 7 3 2 5 5 2" xfId="1619"/>
    <cellStyle name="Normal 7 3 2 5 6" xfId="1118"/>
    <cellStyle name="Normal 7 3 2 6" xfId="265"/>
    <cellStyle name="Normal 7 3 2 6 2" xfId="465"/>
    <cellStyle name="Normal 7 3 2 6 2 2" xfId="966"/>
    <cellStyle name="Normal 7 3 2 6 2 2 2" xfId="1969"/>
    <cellStyle name="Normal 7 3 2 6 2 3" xfId="1468"/>
    <cellStyle name="Normal 7 3 2 6 3" xfId="766"/>
    <cellStyle name="Normal 7 3 2 6 3 2" xfId="1769"/>
    <cellStyle name="Normal 7 3 2 6 4" xfId="1268"/>
    <cellStyle name="Normal 7 3 2 7" xfId="165"/>
    <cellStyle name="Normal 7 3 2 7 2" xfId="666"/>
    <cellStyle name="Normal 7 3 2 7 2 2" xfId="1669"/>
    <cellStyle name="Normal 7 3 2 7 3" xfId="1168"/>
    <cellStyle name="Normal 7 3 2 8" xfId="365"/>
    <cellStyle name="Normal 7 3 2 8 2" xfId="866"/>
    <cellStyle name="Normal 7 3 2 8 2 2" xfId="1869"/>
    <cellStyle name="Normal 7 3 2 8 3" xfId="1368"/>
    <cellStyle name="Normal 7 3 2 9" xfId="566"/>
    <cellStyle name="Normal 7 3 2 9 2" xfId="1569"/>
    <cellStyle name="Normal 7 3 3" xfId="72"/>
    <cellStyle name="Normal 7 3 3 2" xfId="123"/>
    <cellStyle name="Normal 7 3 3 2 2" xfId="323"/>
    <cellStyle name="Normal 7 3 3 2 2 2" xfId="523"/>
    <cellStyle name="Normal 7 3 3 2 2 2 2" xfId="1024"/>
    <cellStyle name="Normal 7 3 3 2 2 2 2 2" xfId="2027"/>
    <cellStyle name="Normal 7 3 3 2 2 2 3" xfId="1526"/>
    <cellStyle name="Normal 7 3 3 2 2 3" xfId="824"/>
    <cellStyle name="Normal 7 3 3 2 2 3 2" xfId="1827"/>
    <cellStyle name="Normal 7 3 3 2 2 4" xfId="1326"/>
    <cellStyle name="Normal 7 3 3 2 3" xfId="223"/>
    <cellStyle name="Normal 7 3 3 2 3 2" xfId="724"/>
    <cellStyle name="Normal 7 3 3 2 3 2 2" xfId="1727"/>
    <cellStyle name="Normal 7 3 3 2 3 3" xfId="1226"/>
    <cellStyle name="Normal 7 3 3 2 4" xfId="423"/>
    <cellStyle name="Normal 7 3 3 2 4 2" xfId="924"/>
    <cellStyle name="Normal 7 3 3 2 4 2 2" xfId="1927"/>
    <cellStyle name="Normal 7 3 3 2 4 3" xfId="1426"/>
    <cellStyle name="Normal 7 3 3 2 5" xfId="624"/>
    <cellStyle name="Normal 7 3 3 2 5 2" xfId="1627"/>
    <cellStyle name="Normal 7 3 3 2 6" xfId="1126"/>
    <cellStyle name="Normal 7 3 3 3" xfId="273"/>
    <cellStyle name="Normal 7 3 3 3 2" xfId="473"/>
    <cellStyle name="Normal 7 3 3 3 2 2" xfId="974"/>
    <cellStyle name="Normal 7 3 3 3 2 2 2" xfId="1977"/>
    <cellStyle name="Normal 7 3 3 3 2 3" xfId="1476"/>
    <cellStyle name="Normal 7 3 3 3 3" xfId="774"/>
    <cellStyle name="Normal 7 3 3 3 3 2" xfId="1777"/>
    <cellStyle name="Normal 7 3 3 3 4" xfId="1276"/>
    <cellStyle name="Normal 7 3 3 4" xfId="173"/>
    <cellStyle name="Normal 7 3 3 4 2" xfId="674"/>
    <cellStyle name="Normal 7 3 3 4 2 2" xfId="1677"/>
    <cellStyle name="Normal 7 3 3 4 3" xfId="1176"/>
    <cellStyle name="Normal 7 3 3 5" xfId="373"/>
    <cellStyle name="Normal 7 3 3 5 2" xfId="874"/>
    <cellStyle name="Normal 7 3 3 5 2 2" xfId="1877"/>
    <cellStyle name="Normal 7 3 3 5 3" xfId="1376"/>
    <cellStyle name="Normal 7 3 3 6" xfId="574"/>
    <cellStyle name="Normal 7 3 3 6 2" xfId="1577"/>
    <cellStyle name="Normal 7 3 3 7" xfId="1076"/>
    <cellStyle name="Normal 7 3 4" xfId="111"/>
    <cellStyle name="Normal 7 3 4 2" xfId="311"/>
    <cellStyle name="Normal 7 3 4 2 2" xfId="511"/>
    <cellStyle name="Normal 7 3 4 2 2 2" xfId="1012"/>
    <cellStyle name="Normal 7 3 4 2 2 2 2" xfId="2015"/>
    <cellStyle name="Normal 7 3 4 2 2 3" xfId="1514"/>
    <cellStyle name="Normal 7 3 4 2 3" xfId="812"/>
    <cellStyle name="Normal 7 3 4 2 3 2" xfId="1815"/>
    <cellStyle name="Normal 7 3 4 2 4" xfId="1314"/>
    <cellStyle name="Normal 7 3 4 3" xfId="211"/>
    <cellStyle name="Normal 7 3 4 3 2" xfId="712"/>
    <cellStyle name="Normal 7 3 4 3 2 2" xfId="1715"/>
    <cellStyle name="Normal 7 3 4 3 3" xfId="1214"/>
    <cellStyle name="Normal 7 3 4 4" xfId="411"/>
    <cellStyle name="Normal 7 3 4 4 2" xfId="912"/>
    <cellStyle name="Normal 7 3 4 4 2 2" xfId="1915"/>
    <cellStyle name="Normal 7 3 4 4 3" xfId="1414"/>
    <cellStyle name="Normal 7 3 4 5" xfId="612"/>
    <cellStyle name="Normal 7 3 4 5 2" xfId="1615"/>
    <cellStyle name="Normal 7 3 4 6" xfId="1114"/>
    <cellStyle name="Normal 7 3 5" xfId="261"/>
    <cellStyle name="Normal 7 3 5 2" xfId="461"/>
    <cellStyle name="Normal 7 3 5 2 2" xfId="962"/>
    <cellStyle name="Normal 7 3 5 2 2 2" xfId="1965"/>
    <cellStyle name="Normal 7 3 5 2 3" xfId="1464"/>
    <cellStyle name="Normal 7 3 5 3" xfId="762"/>
    <cellStyle name="Normal 7 3 5 3 2" xfId="1765"/>
    <cellStyle name="Normal 7 3 5 4" xfId="1264"/>
    <cellStyle name="Normal 7 3 6" xfId="161"/>
    <cellStyle name="Normal 7 3 6 2" xfId="662"/>
    <cellStyle name="Normal 7 3 6 2 2" xfId="1665"/>
    <cellStyle name="Normal 7 3 6 3" xfId="1164"/>
    <cellStyle name="Normal 7 3 7" xfId="361"/>
    <cellStyle name="Normal 7 3 7 2" xfId="862"/>
    <cellStyle name="Normal 7 3 7 2 2" xfId="1865"/>
    <cellStyle name="Normal 7 3 7 3" xfId="1364"/>
    <cellStyle name="Normal 7 3 8" xfId="562"/>
    <cellStyle name="Normal 7 3 8 2" xfId="1565"/>
    <cellStyle name="Normal 7 3 9" xfId="1064"/>
    <cellStyle name="Normal 7 4" xfId="65"/>
    <cellStyle name="Normal 7 4 2" xfId="116"/>
    <cellStyle name="Normal 7 4 2 2" xfId="316"/>
    <cellStyle name="Normal 7 4 2 2 2" xfId="516"/>
    <cellStyle name="Normal 7 4 2 2 2 2" xfId="1017"/>
    <cellStyle name="Normal 7 4 2 2 2 2 2" xfId="2020"/>
    <cellStyle name="Normal 7 4 2 2 2 3" xfId="1519"/>
    <cellStyle name="Normal 7 4 2 2 3" xfId="817"/>
    <cellStyle name="Normal 7 4 2 2 3 2" xfId="1820"/>
    <cellStyle name="Normal 7 4 2 2 4" xfId="1319"/>
    <cellStyle name="Normal 7 4 2 3" xfId="216"/>
    <cellStyle name="Normal 7 4 2 3 2" xfId="717"/>
    <cellStyle name="Normal 7 4 2 3 2 2" xfId="1720"/>
    <cellStyle name="Normal 7 4 2 3 3" xfId="1219"/>
    <cellStyle name="Normal 7 4 2 4" xfId="416"/>
    <cellStyle name="Normal 7 4 2 4 2" xfId="917"/>
    <cellStyle name="Normal 7 4 2 4 2 2" xfId="1920"/>
    <cellStyle name="Normal 7 4 2 4 3" xfId="1419"/>
    <cellStyle name="Normal 7 4 2 5" xfId="617"/>
    <cellStyle name="Normal 7 4 2 5 2" xfId="1620"/>
    <cellStyle name="Normal 7 4 2 6" xfId="1119"/>
    <cellStyle name="Normal 7 4 3" xfId="266"/>
    <cellStyle name="Normal 7 4 3 2" xfId="466"/>
    <cellStyle name="Normal 7 4 3 2 2" xfId="967"/>
    <cellStyle name="Normal 7 4 3 2 2 2" xfId="1970"/>
    <cellStyle name="Normal 7 4 3 2 3" xfId="1469"/>
    <cellStyle name="Normal 7 4 3 3" xfId="767"/>
    <cellStyle name="Normal 7 4 3 3 2" xfId="1770"/>
    <cellStyle name="Normal 7 4 3 4" xfId="1269"/>
    <cellStyle name="Normal 7 4 4" xfId="166"/>
    <cellStyle name="Normal 7 4 4 2" xfId="667"/>
    <cellStyle name="Normal 7 4 4 2 2" xfId="1670"/>
    <cellStyle name="Normal 7 4 4 3" xfId="1169"/>
    <cellStyle name="Normal 7 4 5" xfId="366"/>
    <cellStyle name="Normal 7 4 5 2" xfId="867"/>
    <cellStyle name="Normal 7 4 5 2 2" xfId="1870"/>
    <cellStyle name="Normal 7 4 5 3" xfId="1369"/>
    <cellStyle name="Normal 7 4 6" xfId="567"/>
    <cellStyle name="Normal 7 4 6 2" xfId="1570"/>
    <cellStyle name="Normal 7 4 7" xfId="1069"/>
    <cellStyle name="Normal 7 5" xfId="66"/>
    <cellStyle name="Normal 7 5 2" xfId="75"/>
    <cellStyle name="Normal 7 5 2 2" xfId="126"/>
    <cellStyle name="Normal 7 5 2 2 2" xfId="326"/>
    <cellStyle name="Normal 7 5 2 2 2 2" xfId="526"/>
    <cellStyle name="Normal 7 5 2 2 2 2 2" xfId="1027"/>
    <cellStyle name="Normal 7 5 2 2 2 2 2 2" xfId="2030"/>
    <cellStyle name="Normal 7 5 2 2 2 2 3" xfId="1529"/>
    <cellStyle name="Normal 7 5 2 2 2 3" xfId="827"/>
    <cellStyle name="Normal 7 5 2 2 2 3 2" xfId="1830"/>
    <cellStyle name="Normal 7 5 2 2 2 4" xfId="1329"/>
    <cellStyle name="Normal 7 5 2 2 3" xfId="226"/>
    <cellStyle name="Normal 7 5 2 2 3 2" xfId="727"/>
    <cellStyle name="Normal 7 5 2 2 3 2 2" xfId="1730"/>
    <cellStyle name="Normal 7 5 2 2 3 3" xfId="1229"/>
    <cellStyle name="Normal 7 5 2 2 4" xfId="426"/>
    <cellStyle name="Normal 7 5 2 2 4 2" xfId="927"/>
    <cellStyle name="Normal 7 5 2 2 4 2 2" xfId="1930"/>
    <cellStyle name="Normal 7 5 2 2 4 3" xfId="1429"/>
    <cellStyle name="Normal 7 5 2 2 5" xfId="627"/>
    <cellStyle name="Normal 7 5 2 2 5 2" xfId="1630"/>
    <cellStyle name="Normal 7 5 2 2 6" xfId="1129"/>
    <cellStyle name="Normal 7 5 2 3" xfId="276"/>
    <cellStyle name="Normal 7 5 2 3 2" xfId="476"/>
    <cellStyle name="Normal 7 5 2 3 2 2" xfId="977"/>
    <cellStyle name="Normal 7 5 2 3 2 2 2" xfId="1980"/>
    <cellStyle name="Normal 7 5 2 3 2 3" xfId="1479"/>
    <cellStyle name="Normal 7 5 2 3 3" xfId="777"/>
    <cellStyle name="Normal 7 5 2 3 3 2" xfId="1780"/>
    <cellStyle name="Normal 7 5 2 3 4" xfId="1279"/>
    <cellStyle name="Normal 7 5 2 4" xfId="176"/>
    <cellStyle name="Normal 7 5 2 4 2" xfId="677"/>
    <cellStyle name="Normal 7 5 2 4 2 2" xfId="1680"/>
    <cellStyle name="Normal 7 5 2 4 3" xfId="1179"/>
    <cellStyle name="Normal 7 5 2 5" xfId="376"/>
    <cellStyle name="Normal 7 5 2 5 2" xfId="877"/>
    <cellStyle name="Normal 7 5 2 5 2 2" xfId="1880"/>
    <cellStyle name="Normal 7 5 2 5 3" xfId="1379"/>
    <cellStyle name="Normal 7 5 2 6" xfId="577"/>
    <cellStyle name="Normal 7 5 2 6 2" xfId="1580"/>
    <cellStyle name="Normal 7 5 2 7" xfId="1079"/>
    <cellStyle name="Normal 7 5 3" xfId="117"/>
    <cellStyle name="Normal 7 5 3 2" xfId="317"/>
    <cellStyle name="Normal 7 5 3 2 2" xfId="517"/>
    <cellStyle name="Normal 7 5 3 2 2 2" xfId="1018"/>
    <cellStyle name="Normal 7 5 3 2 2 2 2" xfId="2021"/>
    <cellStyle name="Normal 7 5 3 2 2 3" xfId="1520"/>
    <cellStyle name="Normal 7 5 3 2 3" xfId="818"/>
    <cellStyle name="Normal 7 5 3 2 3 2" xfId="1821"/>
    <cellStyle name="Normal 7 5 3 2 4" xfId="1320"/>
    <cellStyle name="Normal 7 5 3 3" xfId="217"/>
    <cellStyle name="Normal 7 5 3 3 2" xfId="718"/>
    <cellStyle name="Normal 7 5 3 3 2 2" xfId="1721"/>
    <cellStyle name="Normal 7 5 3 3 3" xfId="1220"/>
    <cellStyle name="Normal 7 5 3 4" xfId="417"/>
    <cellStyle name="Normal 7 5 3 4 2" xfId="918"/>
    <cellStyle name="Normal 7 5 3 4 2 2" xfId="1921"/>
    <cellStyle name="Normal 7 5 3 4 3" xfId="1420"/>
    <cellStyle name="Normal 7 5 3 5" xfId="618"/>
    <cellStyle name="Normal 7 5 3 5 2" xfId="1621"/>
    <cellStyle name="Normal 7 5 3 6" xfId="1120"/>
    <cellStyle name="Normal 7 5 4" xfId="267"/>
    <cellStyle name="Normal 7 5 4 2" xfId="467"/>
    <cellStyle name="Normal 7 5 4 2 2" xfId="968"/>
    <cellStyle name="Normal 7 5 4 2 2 2" xfId="1971"/>
    <cellStyle name="Normal 7 5 4 2 3" xfId="1470"/>
    <cellStyle name="Normal 7 5 4 3" xfId="768"/>
    <cellStyle name="Normal 7 5 4 3 2" xfId="1771"/>
    <cellStyle name="Normal 7 5 4 4" xfId="1270"/>
    <cellStyle name="Normal 7 5 5" xfId="167"/>
    <cellStyle name="Normal 7 5 5 2" xfId="668"/>
    <cellStyle name="Normal 7 5 5 2 2" xfId="1671"/>
    <cellStyle name="Normal 7 5 5 3" xfId="1170"/>
    <cellStyle name="Normal 7 5 6" xfId="367"/>
    <cellStyle name="Normal 7 5 6 2" xfId="868"/>
    <cellStyle name="Normal 7 5 6 2 2" xfId="1871"/>
    <cellStyle name="Normal 7 5 6 3" xfId="1370"/>
    <cellStyle name="Normal 7 5 7" xfId="568"/>
    <cellStyle name="Normal 7 5 7 2" xfId="1571"/>
    <cellStyle name="Normal 7 5 8" xfId="1070"/>
    <cellStyle name="Normal 7 6" xfId="73"/>
    <cellStyle name="Normal 7 6 2" xfId="87"/>
    <cellStyle name="Normal 7 6 2 2" xfId="137"/>
    <cellStyle name="Normal 7 6 2 2 2" xfId="337"/>
    <cellStyle name="Normal 7 6 2 2 2 2" xfId="537"/>
    <cellStyle name="Normal 7 6 2 2 2 2 2" xfId="1038"/>
    <cellStyle name="Normal 7 6 2 2 2 2 2 2" xfId="2041"/>
    <cellStyle name="Normal 7 6 2 2 2 2 3" xfId="1540"/>
    <cellStyle name="Normal 7 6 2 2 2 3" xfId="838"/>
    <cellStyle name="Normal 7 6 2 2 2 3 2" xfId="1841"/>
    <cellStyle name="Normal 7 6 2 2 2 4" xfId="1340"/>
    <cellStyle name="Normal 7 6 2 2 3" xfId="237"/>
    <cellStyle name="Normal 7 6 2 2 3 2" xfId="738"/>
    <cellStyle name="Normal 7 6 2 2 3 2 2" xfId="1741"/>
    <cellStyle name="Normal 7 6 2 2 3 3" xfId="1240"/>
    <cellStyle name="Normal 7 6 2 2 4" xfId="437"/>
    <cellStyle name="Normal 7 6 2 2 4 2" xfId="938"/>
    <cellStyle name="Normal 7 6 2 2 4 2 2" xfId="1941"/>
    <cellStyle name="Normal 7 6 2 2 4 3" xfId="1440"/>
    <cellStyle name="Normal 7 6 2 2 5" xfId="638"/>
    <cellStyle name="Normal 7 6 2 2 5 2" xfId="1641"/>
    <cellStyle name="Normal 7 6 2 2 6" xfId="1140"/>
    <cellStyle name="Normal 7 6 2 3" xfId="287"/>
    <cellStyle name="Normal 7 6 2 3 2" xfId="487"/>
    <cellStyle name="Normal 7 6 2 3 2 2" xfId="988"/>
    <cellStyle name="Normal 7 6 2 3 2 2 2" xfId="1991"/>
    <cellStyle name="Normal 7 6 2 3 2 3" xfId="1490"/>
    <cellStyle name="Normal 7 6 2 3 3" xfId="788"/>
    <cellStyle name="Normal 7 6 2 3 3 2" xfId="1791"/>
    <cellStyle name="Normal 7 6 2 3 4" xfId="1290"/>
    <cellStyle name="Normal 7 6 2 4" xfId="187"/>
    <cellStyle name="Normal 7 6 2 4 2" xfId="688"/>
    <cellStyle name="Normal 7 6 2 4 2 2" xfId="1691"/>
    <cellStyle name="Normal 7 6 2 4 3" xfId="1190"/>
    <cellStyle name="Normal 7 6 2 5" xfId="387"/>
    <cellStyle name="Normal 7 6 2 5 2" xfId="888"/>
    <cellStyle name="Normal 7 6 2 5 2 2" xfId="1891"/>
    <cellStyle name="Normal 7 6 2 5 3" xfId="1390"/>
    <cellStyle name="Normal 7 6 2 6" xfId="588"/>
    <cellStyle name="Normal 7 6 2 6 2" xfId="1591"/>
    <cellStyle name="Normal 7 6 2 7" xfId="1090"/>
    <cellStyle name="Normal 7 6 3" xfId="124"/>
    <cellStyle name="Normal 7 6 3 2" xfId="324"/>
    <cellStyle name="Normal 7 6 3 2 2" xfId="524"/>
    <cellStyle name="Normal 7 6 3 2 2 2" xfId="1025"/>
    <cellStyle name="Normal 7 6 3 2 2 2 2" xfId="2028"/>
    <cellStyle name="Normal 7 6 3 2 2 3" xfId="1527"/>
    <cellStyle name="Normal 7 6 3 2 3" xfId="825"/>
    <cellStyle name="Normal 7 6 3 2 3 2" xfId="1828"/>
    <cellStyle name="Normal 7 6 3 2 4" xfId="1327"/>
    <cellStyle name="Normal 7 6 3 3" xfId="224"/>
    <cellStyle name="Normal 7 6 3 3 2" xfId="725"/>
    <cellStyle name="Normal 7 6 3 3 2 2" xfId="1728"/>
    <cellStyle name="Normal 7 6 3 3 3" xfId="1227"/>
    <cellStyle name="Normal 7 6 3 4" xfId="424"/>
    <cellStyle name="Normal 7 6 3 4 2" xfId="925"/>
    <cellStyle name="Normal 7 6 3 4 2 2" xfId="1928"/>
    <cellStyle name="Normal 7 6 3 4 3" xfId="1427"/>
    <cellStyle name="Normal 7 6 3 5" xfId="625"/>
    <cellStyle name="Normal 7 6 3 5 2" xfId="1628"/>
    <cellStyle name="Normal 7 6 3 6" xfId="1127"/>
    <cellStyle name="Normal 7 6 4" xfId="274"/>
    <cellStyle name="Normal 7 6 4 2" xfId="474"/>
    <cellStyle name="Normal 7 6 4 2 2" xfId="975"/>
    <cellStyle name="Normal 7 6 4 2 2 2" xfId="1978"/>
    <cellStyle name="Normal 7 6 4 2 3" xfId="1477"/>
    <cellStyle name="Normal 7 6 4 3" xfId="775"/>
    <cellStyle name="Normal 7 6 4 3 2" xfId="1778"/>
    <cellStyle name="Normal 7 6 4 4" xfId="1277"/>
    <cellStyle name="Normal 7 6 5" xfId="174"/>
    <cellStyle name="Normal 7 6 5 2" xfId="675"/>
    <cellStyle name="Normal 7 6 5 2 2" xfId="1678"/>
    <cellStyle name="Normal 7 6 5 3" xfId="1177"/>
    <cellStyle name="Normal 7 6 6" xfId="374"/>
    <cellStyle name="Normal 7 6 6 2" xfId="875"/>
    <cellStyle name="Normal 7 6 6 2 2" xfId="1878"/>
    <cellStyle name="Normal 7 6 6 3" xfId="1377"/>
    <cellStyle name="Normal 7 6 7" xfId="575"/>
    <cellStyle name="Normal 7 6 7 2" xfId="1578"/>
    <cellStyle name="Normal 7 6 8" xfId="1077"/>
    <cellStyle name="Normal 7 7" xfId="74"/>
    <cellStyle name="Normal 7 7 2" xfId="125"/>
    <cellStyle name="Normal 7 7 2 2" xfId="325"/>
    <cellStyle name="Normal 7 7 2 2 2" xfId="525"/>
    <cellStyle name="Normal 7 7 2 2 2 2" xfId="1026"/>
    <cellStyle name="Normal 7 7 2 2 2 2 2" xfId="2029"/>
    <cellStyle name="Normal 7 7 2 2 2 3" xfId="1528"/>
    <cellStyle name="Normal 7 7 2 2 3" xfId="826"/>
    <cellStyle name="Normal 7 7 2 2 3 2" xfId="1829"/>
    <cellStyle name="Normal 7 7 2 2 4" xfId="1328"/>
    <cellStyle name="Normal 7 7 2 3" xfId="225"/>
    <cellStyle name="Normal 7 7 2 3 2" xfId="726"/>
    <cellStyle name="Normal 7 7 2 3 2 2" xfId="1729"/>
    <cellStyle name="Normal 7 7 2 3 3" xfId="1228"/>
    <cellStyle name="Normal 7 7 2 4" xfId="425"/>
    <cellStyle name="Normal 7 7 2 4 2" xfId="926"/>
    <cellStyle name="Normal 7 7 2 4 2 2" xfId="1929"/>
    <cellStyle name="Normal 7 7 2 4 3" xfId="1428"/>
    <cellStyle name="Normal 7 7 2 5" xfId="626"/>
    <cellStyle name="Normal 7 7 2 5 2" xfId="1629"/>
    <cellStyle name="Normal 7 7 2 6" xfId="1128"/>
    <cellStyle name="Normal 7 7 3" xfId="275"/>
    <cellStyle name="Normal 7 7 3 2" xfId="475"/>
    <cellStyle name="Normal 7 7 3 2 2" xfId="976"/>
    <cellStyle name="Normal 7 7 3 2 2 2" xfId="1979"/>
    <cellStyle name="Normal 7 7 3 2 3" xfId="1478"/>
    <cellStyle name="Normal 7 7 3 3" xfId="776"/>
    <cellStyle name="Normal 7 7 3 3 2" xfId="1779"/>
    <cellStyle name="Normal 7 7 3 4" xfId="1278"/>
    <cellStyle name="Normal 7 7 4" xfId="175"/>
    <cellStyle name="Normal 7 7 4 2" xfId="676"/>
    <cellStyle name="Normal 7 7 4 2 2" xfId="1679"/>
    <cellStyle name="Normal 7 7 4 3" xfId="1178"/>
    <cellStyle name="Normal 7 7 5" xfId="375"/>
    <cellStyle name="Normal 7 7 5 2" xfId="876"/>
    <cellStyle name="Normal 7 7 5 2 2" xfId="1879"/>
    <cellStyle name="Normal 7 7 5 3" xfId="1378"/>
    <cellStyle name="Normal 7 7 6" xfId="576"/>
    <cellStyle name="Normal 7 7 6 2" xfId="1579"/>
    <cellStyle name="Normal 7 7 7" xfId="1078"/>
    <cellStyle name="Normal 7 8" xfId="104"/>
    <cellStyle name="Normal 7 8 2" xfId="304"/>
    <cellStyle name="Normal 7 8 2 2" xfId="504"/>
    <cellStyle name="Normal 7 8 2 2 2" xfId="1005"/>
    <cellStyle name="Normal 7 8 2 2 2 2" xfId="2008"/>
    <cellStyle name="Normal 7 8 2 2 3" xfId="1507"/>
    <cellStyle name="Normal 7 8 2 3" xfId="805"/>
    <cellStyle name="Normal 7 8 2 3 2" xfId="1808"/>
    <cellStyle name="Normal 7 8 2 4" xfId="1307"/>
    <cellStyle name="Normal 7 8 3" xfId="204"/>
    <cellStyle name="Normal 7 8 3 2" xfId="705"/>
    <cellStyle name="Normal 7 8 3 2 2" xfId="1708"/>
    <cellStyle name="Normal 7 8 3 3" xfId="1207"/>
    <cellStyle name="Normal 7 8 4" xfId="404"/>
    <cellStyle name="Normal 7 8 4 2" xfId="905"/>
    <cellStyle name="Normal 7 8 4 2 2" xfId="1908"/>
    <cellStyle name="Normal 7 8 4 3" xfId="1407"/>
    <cellStyle name="Normal 7 8 5" xfId="605"/>
    <cellStyle name="Normal 7 8 5 2" xfId="1608"/>
    <cellStyle name="Normal 7 8 6" xfId="1107"/>
    <cellStyle name="Normal 7 9" xfId="254"/>
    <cellStyle name="Normal 7 9 2" xfId="454"/>
    <cellStyle name="Normal 7 9 2 2" xfId="955"/>
    <cellStyle name="Normal 7 9 2 2 2" xfId="1958"/>
    <cellStyle name="Normal 7 9 2 3" xfId="1457"/>
    <cellStyle name="Normal 7 9 3" xfId="755"/>
    <cellStyle name="Normal 7 9 3 2" xfId="1758"/>
    <cellStyle name="Normal 7 9 4" xfId="1257"/>
    <cellStyle name="Normal 8" xfId="54"/>
    <cellStyle name="Normal 8 2" xfId="67"/>
    <cellStyle name="Normal 8 2 2" xfId="68"/>
    <cellStyle name="Normal 8 2 2 2" xfId="119"/>
    <cellStyle name="Normal 8 2 2 2 2" xfId="319"/>
    <cellStyle name="Normal 8 2 2 2 2 2" xfId="519"/>
    <cellStyle name="Normal 8 2 2 2 2 2 2" xfId="1020"/>
    <cellStyle name="Normal 8 2 2 2 2 2 2 2" xfId="2023"/>
    <cellStyle name="Normal 8 2 2 2 2 2 3" xfId="1522"/>
    <cellStyle name="Normal 8 2 2 2 2 3" xfId="820"/>
    <cellStyle name="Normal 8 2 2 2 2 3 2" xfId="1823"/>
    <cellStyle name="Normal 8 2 2 2 2 4" xfId="1322"/>
    <cellStyle name="Normal 8 2 2 2 3" xfId="219"/>
    <cellStyle name="Normal 8 2 2 2 3 2" xfId="720"/>
    <cellStyle name="Normal 8 2 2 2 3 2 2" xfId="1723"/>
    <cellStyle name="Normal 8 2 2 2 3 3" xfId="1222"/>
    <cellStyle name="Normal 8 2 2 2 4" xfId="419"/>
    <cellStyle name="Normal 8 2 2 2 4 2" xfId="920"/>
    <cellStyle name="Normal 8 2 2 2 4 2 2" xfId="1923"/>
    <cellStyle name="Normal 8 2 2 2 4 3" xfId="1422"/>
    <cellStyle name="Normal 8 2 2 2 5" xfId="620"/>
    <cellStyle name="Normal 8 2 2 2 5 2" xfId="1623"/>
    <cellStyle name="Normal 8 2 2 2 6" xfId="1122"/>
    <cellStyle name="Normal 8 2 2 3" xfId="269"/>
    <cellStyle name="Normal 8 2 2 3 2" xfId="469"/>
    <cellStyle name="Normal 8 2 2 3 2 2" xfId="970"/>
    <cellStyle name="Normal 8 2 2 3 2 2 2" xfId="1973"/>
    <cellStyle name="Normal 8 2 2 3 2 3" xfId="1472"/>
    <cellStyle name="Normal 8 2 2 3 3" xfId="770"/>
    <cellStyle name="Normal 8 2 2 3 3 2" xfId="1773"/>
    <cellStyle name="Normal 8 2 2 3 4" xfId="1272"/>
    <cellStyle name="Normal 8 2 2 4" xfId="169"/>
    <cellStyle name="Normal 8 2 2 4 2" xfId="670"/>
    <cellStyle name="Normal 8 2 2 4 2 2" xfId="1673"/>
    <cellStyle name="Normal 8 2 2 4 3" xfId="1172"/>
    <cellStyle name="Normal 8 2 2 5" xfId="369"/>
    <cellStyle name="Normal 8 2 2 5 2" xfId="870"/>
    <cellStyle name="Normal 8 2 2 5 2 2" xfId="1873"/>
    <cellStyle name="Normal 8 2 2 5 3" xfId="1372"/>
    <cellStyle name="Normal 8 2 2 6" xfId="570"/>
    <cellStyle name="Normal 8 2 2 6 2" xfId="1573"/>
    <cellStyle name="Normal 8 2 2 7" xfId="1072"/>
    <cellStyle name="Normal 8 2 3" xfId="118"/>
    <cellStyle name="Normal 8 2 3 2" xfId="318"/>
    <cellStyle name="Normal 8 2 3 2 2" xfId="518"/>
    <cellStyle name="Normal 8 2 3 2 2 2" xfId="1019"/>
    <cellStyle name="Normal 8 2 3 2 2 2 2" xfId="2022"/>
    <cellStyle name="Normal 8 2 3 2 2 3" xfId="1521"/>
    <cellStyle name="Normal 8 2 3 2 3" xfId="819"/>
    <cellStyle name="Normal 8 2 3 2 3 2" xfId="1822"/>
    <cellStyle name="Normal 8 2 3 2 4" xfId="1321"/>
    <cellStyle name="Normal 8 2 3 3" xfId="218"/>
    <cellStyle name="Normal 8 2 3 3 2" xfId="719"/>
    <cellStyle name="Normal 8 2 3 3 2 2" xfId="1722"/>
    <cellStyle name="Normal 8 2 3 3 3" xfId="1221"/>
    <cellStyle name="Normal 8 2 3 4" xfId="418"/>
    <cellStyle name="Normal 8 2 3 4 2" xfId="919"/>
    <cellStyle name="Normal 8 2 3 4 2 2" xfId="1922"/>
    <cellStyle name="Normal 8 2 3 4 3" xfId="1421"/>
    <cellStyle name="Normal 8 2 3 5" xfId="619"/>
    <cellStyle name="Normal 8 2 3 5 2" xfId="1622"/>
    <cellStyle name="Normal 8 2 3 6" xfId="1121"/>
    <cellStyle name="Normal 8 2 4" xfId="268"/>
    <cellStyle name="Normal 8 2 4 2" xfId="468"/>
    <cellStyle name="Normal 8 2 4 2 2" xfId="969"/>
    <cellStyle name="Normal 8 2 4 2 2 2" xfId="1972"/>
    <cellStyle name="Normal 8 2 4 2 3" xfId="1471"/>
    <cellStyle name="Normal 8 2 4 3" xfId="769"/>
    <cellStyle name="Normal 8 2 4 3 2" xfId="1772"/>
    <cellStyle name="Normal 8 2 4 4" xfId="1271"/>
    <cellStyle name="Normal 8 2 5" xfId="168"/>
    <cellStyle name="Normal 8 2 5 2" xfId="669"/>
    <cellStyle name="Normal 8 2 5 2 2" xfId="1672"/>
    <cellStyle name="Normal 8 2 5 3" xfId="1171"/>
    <cellStyle name="Normal 8 2 6" xfId="368"/>
    <cellStyle name="Normal 8 2 6 2" xfId="869"/>
    <cellStyle name="Normal 8 2 6 2 2" xfId="1872"/>
    <cellStyle name="Normal 8 2 6 3" xfId="1371"/>
    <cellStyle name="Normal 8 2 7" xfId="569"/>
    <cellStyle name="Normal 8 2 7 2" xfId="1572"/>
    <cellStyle name="Normal 8 2 8" xfId="1071"/>
    <cellStyle name="Normal 8 3" xfId="69"/>
    <cellStyle name="Normal 8 3 2" xfId="120"/>
    <cellStyle name="Normal 8 3 2 2" xfId="320"/>
    <cellStyle name="Normal 8 3 2 2 2" xfId="520"/>
    <cellStyle name="Normal 8 3 2 2 2 2" xfId="1021"/>
    <cellStyle name="Normal 8 3 2 2 2 2 2" xfId="2024"/>
    <cellStyle name="Normal 8 3 2 2 2 3" xfId="1523"/>
    <cellStyle name="Normal 8 3 2 2 3" xfId="821"/>
    <cellStyle name="Normal 8 3 2 2 3 2" xfId="1824"/>
    <cellStyle name="Normal 8 3 2 2 4" xfId="1323"/>
    <cellStyle name="Normal 8 3 2 3" xfId="220"/>
    <cellStyle name="Normal 8 3 2 3 2" xfId="721"/>
    <cellStyle name="Normal 8 3 2 3 2 2" xfId="1724"/>
    <cellStyle name="Normal 8 3 2 3 3" xfId="1223"/>
    <cellStyle name="Normal 8 3 2 4" xfId="420"/>
    <cellStyle name="Normal 8 3 2 4 2" xfId="921"/>
    <cellStyle name="Normal 8 3 2 4 2 2" xfId="1924"/>
    <cellStyle name="Normal 8 3 2 4 3" xfId="1423"/>
    <cellStyle name="Normal 8 3 2 5" xfId="621"/>
    <cellStyle name="Normal 8 3 2 5 2" xfId="1624"/>
    <cellStyle name="Normal 8 3 2 6" xfId="1123"/>
    <cellStyle name="Normal 8 3 3" xfId="270"/>
    <cellStyle name="Normal 8 3 3 2" xfId="470"/>
    <cellStyle name="Normal 8 3 3 2 2" xfId="971"/>
    <cellStyle name="Normal 8 3 3 2 2 2" xfId="1974"/>
    <cellStyle name="Normal 8 3 3 2 3" xfId="1473"/>
    <cellStyle name="Normal 8 3 3 3" xfId="771"/>
    <cellStyle name="Normal 8 3 3 3 2" xfId="1774"/>
    <cellStyle name="Normal 8 3 3 4" xfId="1273"/>
    <cellStyle name="Normal 8 3 4" xfId="170"/>
    <cellStyle name="Normal 8 3 4 2" xfId="671"/>
    <cellStyle name="Normal 8 3 4 2 2" xfId="1674"/>
    <cellStyle name="Normal 8 3 4 3" xfId="1173"/>
    <cellStyle name="Normal 8 3 5" xfId="370"/>
    <cellStyle name="Normal 8 3 5 2" xfId="871"/>
    <cellStyle name="Normal 8 3 5 2 2" xfId="1874"/>
    <cellStyle name="Normal 8 3 5 3" xfId="1373"/>
    <cellStyle name="Normal 8 3 6" xfId="571"/>
    <cellStyle name="Normal 8 3 6 2" xfId="1574"/>
    <cellStyle name="Normal 8 3 7" xfId="1073"/>
    <cellStyle name="Normal 8 4" xfId="107"/>
    <cellStyle name="Normal 8 4 2" xfId="307"/>
    <cellStyle name="Normal 8 4 2 2" xfId="507"/>
    <cellStyle name="Normal 8 4 2 2 2" xfId="1008"/>
    <cellStyle name="Normal 8 4 2 2 2 2" xfId="2011"/>
    <cellStyle name="Normal 8 4 2 2 3" xfId="1510"/>
    <cellStyle name="Normal 8 4 2 3" xfId="808"/>
    <cellStyle name="Normal 8 4 2 3 2" xfId="1811"/>
    <cellStyle name="Normal 8 4 2 4" xfId="1310"/>
    <cellStyle name="Normal 8 4 3" xfId="207"/>
    <cellStyle name="Normal 8 4 3 2" xfId="708"/>
    <cellStyle name="Normal 8 4 3 2 2" xfId="1711"/>
    <cellStyle name="Normal 8 4 3 3" xfId="1210"/>
    <cellStyle name="Normal 8 4 4" xfId="407"/>
    <cellStyle name="Normal 8 4 4 2" xfId="908"/>
    <cellStyle name="Normal 8 4 4 2 2" xfId="1911"/>
    <cellStyle name="Normal 8 4 4 3" xfId="1410"/>
    <cellStyle name="Normal 8 4 5" xfId="608"/>
    <cellStyle name="Normal 8 4 5 2" xfId="1611"/>
    <cellStyle name="Normal 8 4 6" xfId="1110"/>
    <cellStyle name="Normal 8 5" xfId="257"/>
    <cellStyle name="Normal 8 5 2" xfId="457"/>
    <cellStyle name="Normal 8 5 2 2" xfId="958"/>
    <cellStyle name="Normal 8 5 2 2 2" xfId="1961"/>
    <cellStyle name="Normal 8 5 2 3" xfId="1460"/>
    <cellStyle name="Normal 8 5 3" xfId="758"/>
    <cellStyle name="Normal 8 5 3 2" xfId="1761"/>
    <cellStyle name="Normal 8 5 4" xfId="1260"/>
    <cellStyle name="Normal 8 6" xfId="157"/>
    <cellStyle name="Normal 8 6 2" xfId="658"/>
    <cellStyle name="Normal 8 6 2 2" xfId="1661"/>
    <cellStyle name="Normal 8 6 3" xfId="1160"/>
    <cellStyle name="Normal 8 7" xfId="357"/>
    <cellStyle name="Normal 8 7 2" xfId="858"/>
    <cellStyle name="Normal 8 7 2 2" xfId="1861"/>
    <cellStyle name="Normal 8 7 3" xfId="1360"/>
    <cellStyle name="Normal 8 8" xfId="558"/>
    <cellStyle name="Normal 8 8 2" xfId="1561"/>
    <cellStyle name="Normal 8 9" xfId="1060"/>
    <cellStyle name="Normal 9" xfId="56"/>
    <cellStyle name="Normal 9 2" xfId="109"/>
    <cellStyle name="Normal 9 2 2" xfId="309"/>
    <cellStyle name="Normal 9 2 2 2" xfId="509"/>
    <cellStyle name="Normal 9 2 2 2 2" xfId="1010"/>
    <cellStyle name="Normal 9 2 2 2 2 2" xfId="2013"/>
    <cellStyle name="Normal 9 2 2 2 3" xfId="1512"/>
    <cellStyle name="Normal 9 2 2 3" xfId="810"/>
    <cellStyle name="Normal 9 2 2 3 2" xfId="1813"/>
    <cellStyle name="Normal 9 2 2 4" xfId="1312"/>
    <cellStyle name="Normal 9 2 3" xfId="209"/>
    <cellStyle name="Normal 9 2 3 2" xfId="710"/>
    <cellStyle name="Normal 9 2 3 2 2" xfId="1713"/>
    <cellStyle name="Normal 9 2 3 3" xfId="1212"/>
    <cellStyle name="Normal 9 2 4" xfId="409"/>
    <cellStyle name="Normal 9 2 4 2" xfId="910"/>
    <cellStyle name="Normal 9 2 4 2 2" xfId="1913"/>
    <cellStyle name="Normal 9 2 4 3" xfId="1412"/>
    <cellStyle name="Normal 9 2 5" xfId="610"/>
    <cellStyle name="Normal 9 2 5 2" xfId="1613"/>
    <cellStyle name="Normal 9 2 6" xfId="1112"/>
    <cellStyle name="Normal 9 3" xfId="259"/>
    <cellStyle name="Normal 9 3 2" xfId="459"/>
    <cellStyle name="Normal 9 3 2 2" xfId="960"/>
    <cellStyle name="Normal 9 3 2 2 2" xfId="1963"/>
    <cellStyle name="Normal 9 3 2 3" xfId="1462"/>
    <cellStyle name="Normal 9 3 3" xfId="760"/>
    <cellStyle name="Normal 9 3 3 2" xfId="1763"/>
    <cellStyle name="Normal 9 3 4" xfId="1262"/>
    <cellStyle name="Normal 9 4" xfId="159"/>
    <cellStyle name="Normal 9 4 2" xfId="660"/>
    <cellStyle name="Normal 9 4 2 2" xfId="1663"/>
    <cellStyle name="Normal 9 4 3" xfId="1162"/>
    <cellStyle name="Normal 9 5" xfId="359"/>
    <cellStyle name="Normal 9 5 2" xfId="860"/>
    <cellStyle name="Normal 9 5 2 2" xfId="1863"/>
    <cellStyle name="Normal 9 5 3" xfId="1362"/>
    <cellStyle name="Normal 9 6" xfId="560"/>
    <cellStyle name="Normal 9 6 2" xfId="1563"/>
    <cellStyle name="Normal 9 7" xfId="1062"/>
    <cellStyle name="Note 2" xfId="46"/>
    <cellStyle name="Note 2 2" xfId="103"/>
    <cellStyle name="Note 2 2 2" xfId="303"/>
    <cellStyle name="Note 2 2 2 2" xfId="503"/>
    <cellStyle name="Note 2 2 2 2 2" xfId="1004"/>
    <cellStyle name="Note 2 2 2 2 2 2" xfId="2007"/>
    <cellStyle name="Note 2 2 2 2 3" xfId="1506"/>
    <cellStyle name="Note 2 2 2 3" xfId="804"/>
    <cellStyle name="Note 2 2 2 3 2" xfId="1807"/>
    <cellStyle name="Note 2 2 2 4" xfId="1306"/>
    <cellStyle name="Note 2 2 3" xfId="203"/>
    <cellStyle name="Note 2 2 3 2" xfId="704"/>
    <cellStyle name="Note 2 2 3 2 2" xfId="1707"/>
    <cellStyle name="Note 2 2 3 3" xfId="1206"/>
    <cellStyle name="Note 2 2 4" xfId="403"/>
    <cellStyle name="Note 2 2 4 2" xfId="904"/>
    <cellStyle name="Note 2 2 4 2 2" xfId="1907"/>
    <cellStyle name="Note 2 2 4 3" xfId="1406"/>
    <cellStyle name="Note 2 2 5" xfId="604"/>
    <cellStyle name="Note 2 2 5 2" xfId="1607"/>
    <cellStyle name="Note 2 2 6" xfId="1106"/>
    <cellStyle name="Note 2 3" xfId="253"/>
    <cellStyle name="Note 2 3 2" xfId="453"/>
    <cellStyle name="Note 2 3 2 2" xfId="954"/>
    <cellStyle name="Note 2 3 2 2 2" xfId="1957"/>
    <cellStyle name="Note 2 3 2 3" xfId="1456"/>
    <cellStyle name="Note 2 3 3" xfId="754"/>
    <cellStyle name="Note 2 3 3 2" xfId="1757"/>
    <cellStyle name="Note 2 3 4" xfId="1256"/>
    <cellStyle name="Note 2 4" xfId="153"/>
    <cellStyle name="Note 2 4 2" xfId="654"/>
    <cellStyle name="Note 2 4 2 2" xfId="1657"/>
    <cellStyle name="Note 2 4 3" xfId="1156"/>
    <cellStyle name="Note 2 5" xfId="353"/>
    <cellStyle name="Note 2 5 2" xfId="854"/>
    <cellStyle name="Note 2 5 2 2" xfId="1857"/>
    <cellStyle name="Note 2 5 3" xfId="1356"/>
    <cellStyle name="Note 2 6" xfId="554"/>
    <cellStyle name="Note 2 6 2" xfId="1557"/>
    <cellStyle name="Note 2 7" xfId="1056"/>
    <cellStyle name="Note 3" xfId="48"/>
    <cellStyle name="Note 3 2" xfId="70"/>
    <cellStyle name="Note 3 2 2" xfId="121"/>
    <cellStyle name="Note 3 2 2 2" xfId="321"/>
    <cellStyle name="Note 3 2 2 2 2" xfId="521"/>
    <cellStyle name="Note 3 2 2 2 2 2" xfId="1022"/>
    <cellStyle name="Note 3 2 2 2 2 2 2" xfId="2025"/>
    <cellStyle name="Note 3 2 2 2 2 3" xfId="1524"/>
    <cellStyle name="Note 3 2 2 2 3" xfId="822"/>
    <cellStyle name="Note 3 2 2 2 3 2" xfId="1825"/>
    <cellStyle name="Note 3 2 2 2 4" xfId="1324"/>
    <cellStyle name="Note 3 2 2 3" xfId="221"/>
    <cellStyle name="Note 3 2 2 3 2" xfId="722"/>
    <cellStyle name="Note 3 2 2 3 2 2" xfId="1725"/>
    <cellStyle name="Note 3 2 2 3 3" xfId="1224"/>
    <cellStyle name="Note 3 2 2 4" xfId="421"/>
    <cellStyle name="Note 3 2 2 4 2" xfId="922"/>
    <cellStyle name="Note 3 2 2 4 2 2" xfId="1925"/>
    <cellStyle name="Note 3 2 2 4 3" xfId="1424"/>
    <cellStyle name="Note 3 2 2 5" xfId="622"/>
    <cellStyle name="Note 3 2 2 5 2" xfId="1625"/>
    <cellStyle name="Note 3 2 2 6" xfId="1124"/>
    <cellStyle name="Note 3 2 3" xfId="271"/>
    <cellStyle name="Note 3 2 3 2" xfId="471"/>
    <cellStyle name="Note 3 2 3 2 2" xfId="972"/>
    <cellStyle name="Note 3 2 3 2 2 2" xfId="1975"/>
    <cellStyle name="Note 3 2 3 2 3" xfId="1474"/>
    <cellStyle name="Note 3 2 3 3" xfId="772"/>
    <cellStyle name="Note 3 2 3 3 2" xfId="1775"/>
    <cellStyle name="Note 3 2 3 4" xfId="1274"/>
    <cellStyle name="Note 3 2 4" xfId="171"/>
    <cellStyle name="Note 3 2 4 2" xfId="672"/>
    <cellStyle name="Note 3 2 4 2 2" xfId="1675"/>
    <cellStyle name="Note 3 2 4 3" xfId="1174"/>
    <cellStyle name="Note 3 2 5" xfId="371"/>
    <cellStyle name="Note 3 2 5 2" xfId="872"/>
    <cellStyle name="Note 3 2 5 2 2" xfId="1875"/>
    <cellStyle name="Note 3 2 5 3" xfId="1374"/>
    <cellStyle name="Note 3 2 6" xfId="572"/>
    <cellStyle name="Note 3 2 6 2" xfId="1575"/>
    <cellStyle name="Note 3 2 7" xfId="1074"/>
    <cellStyle name="Note 3 3" xfId="85"/>
    <cellStyle name="Note 3 3 2" xfId="135"/>
    <cellStyle name="Note 3 3 2 2" xfId="335"/>
    <cellStyle name="Note 3 3 2 2 2" xfId="535"/>
    <cellStyle name="Note 3 3 2 2 2 2" xfId="1036"/>
    <cellStyle name="Note 3 3 2 2 2 2 2" xfId="2039"/>
    <cellStyle name="Note 3 3 2 2 2 3" xfId="1538"/>
    <cellStyle name="Note 3 3 2 2 3" xfId="836"/>
    <cellStyle name="Note 3 3 2 2 3 2" xfId="1839"/>
    <cellStyle name="Note 3 3 2 2 4" xfId="1338"/>
    <cellStyle name="Note 3 3 2 3" xfId="235"/>
    <cellStyle name="Note 3 3 2 3 2" xfId="736"/>
    <cellStyle name="Note 3 3 2 3 2 2" xfId="1739"/>
    <cellStyle name="Note 3 3 2 3 3" xfId="1238"/>
    <cellStyle name="Note 3 3 2 4" xfId="435"/>
    <cellStyle name="Note 3 3 2 4 2" xfId="936"/>
    <cellStyle name="Note 3 3 2 4 2 2" xfId="1939"/>
    <cellStyle name="Note 3 3 2 4 3" xfId="1438"/>
    <cellStyle name="Note 3 3 2 5" xfId="636"/>
    <cellStyle name="Note 3 3 2 5 2" xfId="1639"/>
    <cellStyle name="Note 3 3 2 6" xfId="1138"/>
    <cellStyle name="Note 3 3 3" xfId="285"/>
    <cellStyle name="Note 3 3 3 2" xfId="485"/>
    <cellStyle name="Note 3 3 3 2 2" xfId="986"/>
    <cellStyle name="Note 3 3 3 2 2 2" xfId="1989"/>
    <cellStyle name="Note 3 3 3 2 3" xfId="1488"/>
    <cellStyle name="Note 3 3 3 3" xfId="786"/>
    <cellStyle name="Note 3 3 3 3 2" xfId="1789"/>
    <cellStyle name="Note 3 3 3 4" xfId="1288"/>
    <cellStyle name="Note 3 3 4" xfId="185"/>
    <cellStyle name="Note 3 3 4 2" xfId="686"/>
    <cellStyle name="Note 3 3 4 2 2" xfId="1689"/>
    <cellStyle name="Note 3 3 4 3" xfId="1188"/>
    <cellStyle name="Note 3 3 5" xfId="385"/>
    <cellStyle name="Note 3 3 5 2" xfId="886"/>
    <cellStyle name="Note 3 3 5 2 2" xfId="1889"/>
    <cellStyle name="Note 3 3 5 3" xfId="1388"/>
    <cellStyle name="Note 3 3 6" xfId="586"/>
    <cellStyle name="Note 3 3 6 2" xfId="1589"/>
    <cellStyle name="Note 3 3 7" xfId="1088"/>
    <cellStyle name="Note 3 4" xfId="105"/>
    <cellStyle name="Note 3 4 2" xfId="305"/>
    <cellStyle name="Note 3 4 2 2" xfId="505"/>
    <cellStyle name="Note 3 4 2 2 2" xfId="1006"/>
    <cellStyle name="Note 3 4 2 2 2 2" xfId="2009"/>
    <cellStyle name="Note 3 4 2 2 3" xfId="1508"/>
    <cellStyle name="Note 3 4 2 3" xfId="806"/>
    <cellStyle name="Note 3 4 2 3 2" xfId="1809"/>
    <cellStyle name="Note 3 4 2 4" xfId="1308"/>
    <cellStyle name="Note 3 4 3" xfId="205"/>
    <cellStyle name="Note 3 4 3 2" xfId="706"/>
    <cellStyle name="Note 3 4 3 2 2" xfId="1709"/>
    <cellStyle name="Note 3 4 3 3" xfId="1208"/>
    <cellStyle name="Note 3 4 4" xfId="405"/>
    <cellStyle name="Note 3 4 4 2" xfId="906"/>
    <cellStyle name="Note 3 4 4 2 2" xfId="1909"/>
    <cellStyle name="Note 3 4 4 3" xfId="1408"/>
    <cellStyle name="Note 3 4 5" xfId="606"/>
    <cellStyle name="Note 3 4 5 2" xfId="1609"/>
    <cellStyle name="Note 3 4 6" xfId="1108"/>
    <cellStyle name="Note 3 5" xfId="255"/>
    <cellStyle name="Note 3 5 2" xfId="455"/>
    <cellStyle name="Note 3 5 2 2" xfId="956"/>
    <cellStyle name="Note 3 5 2 2 2" xfId="1959"/>
    <cellStyle name="Note 3 5 2 3" xfId="1458"/>
    <cellStyle name="Note 3 5 3" xfId="756"/>
    <cellStyle name="Note 3 5 3 2" xfId="1759"/>
    <cellStyle name="Note 3 5 4" xfId="1258"/>
    <cellStyle name="Note 3 6" xfId="155"/>
    <cellStyle name="Note 3 6 2" xfId="656"/>
    <cellStyle name="Note 3 6 2 2" xfId="1659"/>
    <cellStyle name="Note 3 6 3" xfId="1158"/>
    <cellStyle name="Note 3 7" xfId="355"/>
    <cellStyle name="Note 3 7 2" xfId="856"/>
    <cellStyle name="Note 3 7 2 2" xfId="1859"/>
    <cellStyle name="Note 3 7 3" xfId="1358"/>
    <cellStyle name="Note 3 8" xfId="556"/>
    <cellStyle name="Note 3 8 2" xfId="1559"/>
    <cellStyle name="Note 3 9" xfId="1058"/>
    <cellStyle name="Output" xfId="14" builtinId="21" customBuiltin="1"/>
    <cellStyle name="Percent" xfId="1040" builtinId="5"/>
    <cellStyle name="Percent 2" xfId="52"/>
    <cellStyle name="Percent 3" xfId="2043"/>
    <cellStyle name="Title" xfId="6" builtinId="15" customBuiltin="1"/>
    <cellStyle name="Total" xfId="20" builtinId="25" customBuiltin="1"/>
    <cellStyle name="Warning Text" xfId="18" builtinId="11" customBuiltin="1"/>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1.xml"/></Relationships>
</file>

<file path=xl/drawings/drawing1.xml><?xml version="1.0" encoding="utf-8"?>
<xdr:wsDr xmlns:xdr="http://schemas.openxmlformats.org/drawingml/2006/spreadsheetDrawing" xmlns:a="http://schemas.openxmlformats.org/drawingml/2006/main">
  <xdr:twoCellAnchor>
    <xdr:from>
      <xdr:col>4</xdr:col>
      <xdr:colOff>581024</xdr:colOff>
      <xdr:row>3</xdr:row>
      <xdr:rowOff>0</xdr:rowOff>
    </xdr:from>
    <xdr:to>
      <xdr:col>13</xdr:col>
      <xdr:colOff>514349</xdr:colOff>
      <xdr:row>18</xdr:row>
      <xdr:rowOff>85725</xdr:rowOff>
    </xdr:to>
    <xdr:sp macro="" textlink="">
      <xdr:nvSpPr>
        <xdr:cNvPr id="2" name="TextBox 1">
          <a:extLst>
            <a:ext uri="{FF2B5EF4-FFF2-40B4-BE49-F238E27FC236}">
              <a16:creationId xmlns:a16="http://schemas.microsoft.com/office/drawing/2014/main" xmlns="" id="{00000000-0008-0000-0F00-000002000000}"/>
            </a:ext>
          </a:extLst>
        </xdr:cNvPr>
        <xdr:cNvSpPr txBox="1"/>
      </xdr:nvSpPr>
      <xdr:spPr>
        <a:xfrm>
          <a:off x="4914899" y="514350"/>
          <a:ext cx="6105525" cy="2514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Here's how I got this:</a:t>
          </a:r>
        </a:p>
        <a:p>
          <a:endParaRPr lang="en-US" sz="1100"/>
        </a:p>
        <a:p>
          <a:r>
            <a:rPr lang="en-US" sz="1100"/>
            <a:t>Organized</a:t>
          </a:r>
          <a:r>
            <a:rPr lang="en-US" sz="1100" baseline="0"/>
            <a:t> Robert's outputs by flow, so we see the fraction into the reservoir versus total upstream flow versus elevation.</a:t>
          </a:r>
        </a:p>
        <a:p>
          <a:endParaRPr lang="en-US" sz="1100" baseline="0"/>
        </a:p>
        <a:p>
          <a:r>
            <a:rPr lang="en-US" sz="1100" baseline="0"/>
            <a:t>Then, I figured out the TERMINAL (max WSE) point for each flow. That is, the highest the reservoir water level  can get for a given flow. This plots that for every flow. Roberts methods differed for main stem flows above 17,086, so I simply used the trend for the highest flow values to predict the TERMINAL points for the higher flows, which quickly reach 40 masl.</a:t>
          </a:r>
        </a:p>
        <a:p>
          <a:endParaRPr lang="en-US" sz="1100" baseline="0"/>
        </a:p>
        <a:p>
          <a:r>
            <a:rPr lang="en-US" sz="1100" baseline="0"/>
            <a:t>Having done all of that, I then multiplied the total upstream flows by the terminal fraction, so they represent the RESERVOIR inflows, which are needed to be placed in the table here. The terminal fractions of reservoir inflow for high water levels become constant at about 46% at very high flows. (half of the water is getting into the anabranch). Is this a believable percentage? Need to check on this.</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Preparation%20for%20July,%20August%202014%20Workshops/Cambodia/Simulation%20Files/Alternative/3S_INPU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ystem Schematic"/>
      <sheetName val="Simulation Specifications"/>
      <sheetName val="Network connectivity DF"/>
      <sheetName val="Network connectivity DF 3 Alts"/>
      <sheetName val="Network connectivity DMST"/>
      <sheetName val="Calibration Options"/>
      <sheetName val="Network Connectivity"/>
      <sheetName val="Sediment Loads"/>
      <sheetName val="Incremental Flows"/>
      <sheetName val="Reach Specifications"/>
      <sheetName val="E-V-A-S"/>
      <sheetName val="Reservoir Specifications"/>
      <sheetName val="Outlet Capacity Data"/>
      <sheetName val="FSL Elevation Target Recurring"/>
      <sheetName val="LSL Elevation Target Recurring"/>
      <sheetName val="Evaporation Data"/>
      <sheetName val="Environmental Flow Data"/>
      <sheetName val="Daily Release Targets"/>
      <sheetName val="Elevation Target Recurring"/>
      <sheetName val="Flushing"/>
      <sheetName val="3S_INPUT"/>
    </sheetNames>
    <sheetDataSet>
      <sheetData sheetId="0" refreshError="1"/>
      <sheetData sheetId="1" refreshError="1"/>
      <sheetData sheetId="2" refreshError="1"/>
      <sheetData sheetId="3" refreshError="1"/>
      <sheetData sheetId="4" refreshError="1"/>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D7"/>
  <sheetViews>
    <sheetView zoomScale="90" zoomScaleNormal="90" workbookViewId="0">
      <selection activeCell="B5" sqref="B5"/>
    </sheetView>
  </sheetViews>
  <sheetFormatPr defaultRowHeight="12.75" x14ac:dyDescent="0.2"/>
  <cols>
    <col min="1" max="1" width="50.625" customWidth="1"/>
    <col min="2" max="2" width="47.5" customWidth="1"/>
    <col min="3" max="3" width="11.25" bestFit="1" customWidth="1"/>
    <col min="4" max="4" width="10.875" bestFit="1" customWidth="1"/>
  </cols>
  <sheetData>
    <row r="1" spans="1:4" ht="15" x14ac:dyDescent="0.25">
      <c r="A1" s="24" t="s">
        <v>59</v>
      </c>
    </row>
    <row r="2" spans="1:4" x14ac:dyDescent="0.2">
      <c r="A2" s="25" t="s">
        <v>60</v>
      </c>
      <c r="B2" s="26" t="s">
        <v>99</v>
      </c>
    </row>
    <row r="3" spans="1:4" x14ac:dyDescent="0.2">
      <c r="A3" s="25" t="s">
        <v>61</v>
      </c>
      <c r="B3" s="27">
        <v>2192</v>
      </c>
    </row>
    <row r="4" spans="1:4" x14ac:dyDescent="0.2">
      <c r="A4" s="25" t="s">
        <v>62</v>
      </c>
      <c r="B4" s="53">
        <v>38716</v>
      </c>
      <c r="C4" s="79"/>
      <c r="D4" s="79"/>
    </row>
    <row r="5" spans="1:4" x14ac:dyDescent="0.2">
      <c r="A5" s="39" t="s">
        <v>113</v>
      </c>
      <c r="B5" s="53" t="s">
        <v>154</v>
      </c>
    </row>
    <row r="6" spans="1:4" x14ac:dyDescent="0.2">
      <c r="A6" s="18" t="s">
        <v>112</v>
      </c>
      <c r="B6" s="83">
        <v>3</v>
      </c>
    </row>
    <row r="7" spans="1:4" x14ac:dyDescent="0.2">
      <c r="B7" s="82"/>
    </row>
  </sheetData>
  <dataValidations count="1">
    <dataValidation type="list" allowBlank="1" showInputMessage="1" showErrorMessage="1" sqref="B2">
      <formula1>"Regulated, Unregulated"</formula1>
    </dataValidation>
  </dataValidation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tabColor rgb="FFC00000"/>
  </sheetPr>
  <dimension ref="A1:H3"/>
  <sheetViews>
    <sheetView workbookViewId="0">
      <selection activeCell="A3" sqref="A3"/>
    </sheetView>
  </sheetViews>
  <sheetFormatPr defaultColWidth="9" defaultRowHeight="12.75" x14ac:dyDescent="0.2"/>
  <cols>
    <col min="1" max="1" width="10.875" style="32" bestFit="1" customWidth="1"/>
    <col min="2" max="2" width="22.625" style="32" bestFit="1" customWidth="1"/>
    <col min="3" max="3" width="11.5" style="32" bestFit="1" customWidth="1"/>
    <col min="4" max="4" width="21" style="32" customWidth="1"/>
    <col min="5" max="5" width="18.625" style="32" bestFit="1" customWidth="1"/>
    <col min="6" max="6" width="15" style="32" bestFit="1" customWidth="1"/>
    <col min="7" max="7" width="15" style="32" customWidth="1"/>
    <col min="8" max="8" width="21" style="32" customWidth="1"/>
    <col min="9" max="16384" width="9" style="32"/>
  </cols>
  <sheetData>
    <row r="1" spans="1:8" x14ac:dyDescent="0.2">
      <c r="A1" s="49" t="s">
        <v>336</v>
      </c>
      <c r="B1" s="49"/>
      <c r="C1" s="49"/>
      <c r="D1" s="49"/>
      <c r="E1" s="49"/>
      <c r="F1" s="49"/>
      <c r="G1" s="49"/>
      <c r="H1" s="49"/>
    </row>
    <row r="2" spans="1:8" ht="38.25" x14ac:dyDescent="0.2">
      <c r="A2" s="34" t="s">
        <v>84</v>
      </c>
      <c r="B2" s="34" t="s">
        <v>85</v>
      </c>
      <c r="C2" s="34" t="s">
        <v>97</v>
      </c>
      <c r="D2" s="34" t="s">
        <v>86</v>
      </c>
      <c r="E2" s="34" t="s">
        <v>87</v>
      </c>
      <c r="F2" s="34" t="s">
        <v>88</v>
      </c>
      <c r="G2" s="34" t="s">
        <v>89</v>
      </c>
      <c r="H2" s="34" t="s">
        <v>90</v>
      </c>
    </row>
    <row r="3" spans="1:8" x14ac:dyDescent="0.2">
      <c r="A3" s="11"/>
      <c r="B3" s="35">
        <v>12000</v>
      </c>
      <c r="C3" s="69"/>
      <c r="D3" s="35">
        <f>'Outlet Capacity Data'!D7</f>
        <v>0</v>
      </c>
      <c r="E3" s="35"/>
      <c r="F3" s="35">
        <v>2</v>
      </c>
      <c r="G3" s="50">
        <v>0.5</v>
      </c>
      <c r="H3" s="50" t="s">
        <v>80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tabColor rgb="FFFF0000"/>
  </sheetPr>
  <dimension ref="A1:G29"/>
  <sheetViews>
    <sheetView workbookViewId="0">
      <selection activeCell="C19" sqref="C19"/>
    </sheetView>
  </sheetViews>
  <sheetFormatPr defaultRowHeight="12.75" x14ac:dyDescent="0.2"/>
  <cols>
    <col min="1" max="1" width="23.625" bestFit="1" customWidth="1"/>
    <col min="2" max="2" width="8.375" bestFit="1" customWidth="1"/>
  </cols>
  <sheetData>
    <row r="1" spans="1:7" x14ac:dyDescent="0.2">
      <c r="A1" s="128" t="s">
        <v>336</v>
      </c>
      <c r="B1" s="127"/>
    </row>
    <row r="2" spans="1:7" x14ac:dyDescent="0.2">
      <c r="A2" s="128" t="s">
        <v>94</v>
      </c>
      <c r="B2" s="128" t="s">
        <v>55</v>
      </c>
    </row>
    <row r="3" spans="1:7" ht="15" x14ac:dyDescent="0.2">
      <c r="A3" s="128" t="s">
        <v>100</v>
      </c>
      <c r="B3" s="131" t="s">
        <v>54</v>
      </c>
    </row>
    <row r="4" spans="1:7" x14ac:dyDescent="0.2">
      <c r="A4" s="119">
        <v>793.00000000000011</v>
      </c>
      <c r="B4" s="79">
        <v>21.869275446291663</v>
      </c>
      <c r="C4" s="79"/>
      <c r="F4" s="119"/>
      <c r="G4" s="134"/>
    </row>
    <row r="5" spans="1:7" x14ac:dyDescent="0.2">
      <c r="A5" s="119">
        <v>2806.5994999999998</v>
      </c>
      <c r="B5" s="79">
        <v>22.97</v>
      </c>
      <c r="C5" s="79"/>
      <c r="F5" s="133"/>
      <c r="G5" s="134"/>
    </row>
    <row r="6" spans="1:7" x14ac:dyDescent="0.2">
      <c r="A6" s="119">
        <v>3205.799</v>
      </c>
      <c r="B6" s="79">
        <v>23.12</v>
      </c>
      <c r="C6" s="79"/>
      <c r="F6" s="133"/>
      <c r="G6" s="134"/>
    </row>
    <row r="7" spans="1:7" x14ac:dyDescent="0.2">
      <c r="A7" s="119">
        <v>4004.1979999999999</v>
      </c>
      <c r="B7" s="79">
        <v>23.41</v>
      </c>
      <c r="C7" s="79"/>
      <c r="F7" s="133"/>
      <c r="G7" s="134"/>
    </row>
    <row r="8" spans="1:7" x14ac:dyDescent="0.2">
      <c r="A8" s="119">
        <v>5600.9960000000001</v>
      </c>
      <c r="B8" s="79">
        <v>23.81</v>
      </c>
      <c r="C8" s="79"/>
      <c r="F8" s="133"/>
      <c r="G8" s="134"/>
    </row>
    <row r="9" spans="1:7" x14ac:dyDescent="0.2">
      <c r="A9" s="119">
        <v>7197.7939999999999</v>
      </c>
      <c r="B9" s="79">
        <v>24.16</v>
      </c>
      <c r="C9" s="79"/>
      <c r="F9" s="133"/>
      <c r="G9" s="134"/>
    </row>
    <row r="10" spans="1:7" x14ac:dyDescent="0.2">
      <c r="A10" s="119">
        <v>8794.5920000000006</v>
      </c>
      <c r="B10" s="79">
        <v>24.41</v>
      </c>
      <c r="C10" s="79"/>
      <c r="F10" s="133"/>
      <c r="G10" s="134"/>
    </row>
    <row r="11" spans="1:7" x14ac:dyDescent="0.2">
      <c r="A11" s="119">
        <v>11988.188</v>
      </c>
      <c r="B11" s="79">
        <v>24.94</v>
      </c>
      <c r="C11" s="79"/>
      <c r="F11" s="133"/>
      <c r="G11" s="134"/>
    </row>
    <row r="12" spans="1:7" x14ac:dyDescent="0.2">
      <c r="A12" s="119">
        <v>15980.183000000001</v>
      </c>
      <c r="B12" s="79">
        <v>25.77</v>
      </c>
      <c r="C12" s="79"/>
    </row>
    <row r="13" spans="1:7" x14ac:dyDescent="0.2">
      <c r="A13" s="119">
        <v>23964.173000000003</v>
      </c>
      <c r="B13" s="79">
        <v>27.94</v>
      </c>
      <c r="C13" s="79"/>
    </row>
    <row r="14" spans="1:7" x14ac:dyDescent="0.2">
      <c r="A14" s="119">
        <v>62726.444449999995</v>
      </c>
      <c r="B14" s="79">
        <v>35.51</v>
      </c>
      <c r="C14" s="79"/>
    </row>
    <row r="15" spans="1:7" x14ac:dyDescent="0.2">
      <c r="A15" s="119"/>
      <c r="B15" s="79"/>
      <c r="C15" s="79"/>
    </row>
    <row r="16" spans="1:7" x14ac:dyDescent="0.2">
      <c r="A16" s="119"/>
      <c r="B16" s="79"/>
      <c r="C16" s="79"/>
    </row>
    <row r="17" spans="1:3" x14ac:dyDescent="0.2">
      <c r="A17" s="119"/>
      <c r="B17" s="79"/>
      <c r="C17" s="79"/>
    </row>
    <row r="18" spans="1:3" x14ac:dyDescent="0.2">
      <c r="A18" s="119"/>
      <c r="B18" s="79"/>
      <c r="C18" s="79"/>
    </row>
    <row r="19" spans="1:3" x14ac:dyDescent="0.2">
      <c r="A19" s="119"/>
      <c r="B19" s="79"/>
      <c r="C19" s="79"/>
    </row>
    <row r="20" spans="1:3" x14ac:dyDescent="0.2">
      <c r="A20" s="119"/>
      <c r="B20" s="79"/>
      <c r="C20" s="79"/>
    </row>
    <row r="21" spans="1:3" x14ac:dyDescent="0.2">
      <c r="A21" s="119"/>
      <c r="B21" s="79"/>
      <c r="C21" s="79"/>
    </row>
    <row r="22" spans="1:3" x14ac:dyDescent="0.2">
      <c r="A22" s="119"/>
      <c r="B22" s="79"/>
      <c r="C22" s="79"/>
    </row>
    <row r="23" spans="1:3" x14ac:dyDescent="0.2">
      <c r="A23" s="119"/>
      <c r="B23" s="79"/>
      <c r="C23" s="79"/>
    </row>
    <row r="24" spans="1:3" x14ac:dyDescent="0.2">
      <c r="A24" s="119"/>
      <c r="B24" s="79"/>
      <c r="C24" s="79"/>
    </row>
    <row r="25" spans="1:3" x14ac:dyDescent="0.2">
      <c r="A25" s="119"/>
      <c r="B25" s="79"/>
      <c r="C25" s="79"/>
    </row>
    <row r="26" spans="1:3" x14ac:dyDescent="0.2">
      <c r="A26" s="119"/>
      <c r="B26" s="79"/>
    </row>
    <row r="27" spans="1:3" x14ac:dyDescent="0.2">
      <c r="A27" s="119"/>
      <c r="B27" s="79"/>
    </row>
    <row r="28" spans="1:3" x14ac:dyDescent="0.2">
      <c r="A28" s="119"/>
      <c r="B28" s="79"/>
    </row>
    <row r="29" spans="1:3" x14ac:dyDescent="0.2">
      <c r="A29" s="127"/>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J8"/>
  <sheetViews>
    <sheetView workbookViewId="0">
      <selection activeCell="J7" sqref="J7"/>
    </sheetView>
  </sheetViews>
  <sheetFormatPr defaultColWidth="9" defaultRowHeight="12.75" x14ac:dyDescent="0.2"/>
  <cols>
    <col min="1" max="1" width="45.25" style="87" bestFit="1" customWidth="1"/>
    <col min="2" max="2" width="5.875" style="87" bestFit="1" customWidth="1"/>
    <col min="3" max="3" width="24.75" style="87" bestFit="1" customWidth="1"/>
    <col min="4" max="4" width="5.75" style="87" bestFit="1" customWidth="1"/>
    <col min="5" max="5" width="5.875" style="87" bestFit="1" customWidth="1"/>
    <col min="6" max="6" width="26.125" style="87" bestFit="1" customWidth="1"/>
    <col min="7" max="7" width="5.75" style="87" bestFit="1" customWidth="1"/>
    <col min="8" max="8" width="5.625" style="87" bestFit="1" customWidth="1"/>
    <col min="9" max="16384" width="9" style="87"/>
  </cols>
  <sheetData>
    <row r="1" spans="1:10" ht="38.25" x14ac:dyDescent="0.2">
      <c r="A1" s="84" t="s">
        <v>116</v>
      </c>
      <c r="C1" s="84" t="s">
        <v>119</v>
      </c>
      <c r="D1" s="50" t="s">
        <v>117</v>
      </c>
      <c r="E1" s="50" t="s">
        <v>118</v>
      </c>
      <c r="F1" s="86" t="s">
        <v>120</v>
      </c>
      <c r="G1" s="50" t="s">
        <v>117</v>
      </c>
      <c r="H1" s="50" t="s">
        <v>118</v>
      </c>
    </row>
    <row r="2" spans="1:10" x14ac:dyDescent="0.2">
      <c r="A2" s="85" t="s">
        <v>121</v>
      </c>
      <c r="B2" s="35">
        <v>3</v>
      </c>
      <c r="C2" s="85" t="s">
        <v>159</v>
      </c>
      <c r="D2" s="35">
        <v>21</v>
      </c>
      <c r="E2" s="35">
        <v>39</v>
      </c>
      <c r="F2" s="85" t="s">
        <v>284</v>
      </c>
      <c r="G2" s="35">
        <v>0</v>
      </c>
      <c r="H2" s="35">
        <v>70000</v>
      </c>
    </row>
    <row r="3" spans="1:10" x14ac:dyDescent="0.2">
      <c r="A3" s="85" t="s">
        <v>122</v>
      </c>
      <c r="B3" s="35">
        <v>4</v>
      </c>
      <c r="C3" s="85" t="s">
        <v>160</v>
      </c>
      <c r="D3" s="35">
        <v>1</v>
      </c>
      <c r="E3" s="35">
        <v>366</v>
      </c>
    </row>
    <row r="4" spans="1:10" x14ac:dyDescent="0.2">
      <c r="A4" s="85" t="s">
        <v>123</v>
      </c>
      <c r="B4" s="35">
        <v>1</v>
      </c>
      <c r="C4" s="85" t="s">
        <v>283</v>
      </c>
      <c r="D4" s="35">
        <v>0</v>
      </c>
      <c r="E4" s="35">
        <v>70000</v>
      </c>
    </row>
    <row r="5" spans="1:10" x14ac:dyDescent="0.2">
      <c r="B5" s="35"/>
    </row>
    <row r="6" spans="1:10" x14ac:dyDescent="0.2">
      <c r="B6" s="35"/>
    </row>
    <row r="7" spans="1:10" x14ac:dyDescent="0.2">
      <c r="B7" s="35"/>
      <c r="J7" s="85"/>
    </row>
    <row r="8" spans="1:10" x14ac:dyDescent="0.2">
      <c r="B8" s="35"/>
    </row>
  </sheetData>
  <pageMargins left="0.7" right="0.7" top="0.75" bottom="0.75" header="0.3" footer="0.3"/>
  <pageSetup orientation="portrait" horizontalDpi="1200" verticalDpi="1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O27"/>
  <sheetViews>
    <sheetView tabSelected="1" workbookViewId="0">
      <selection activeCell="B6" sqref="B6"/>
    </sheetView>
  </sheetViews>
  <sheetFormatPr defaultColWidth="9" defaultRowHeight="12.75" x14ac:dyDescent="0.2"/>
  <cols>
    <col min="1" max="1" width="50.5" style="93" bestFit="1" customWidth="1"/>
    <col min="2" max="2" width="39.375" style="93" bestFit="1" customWidth="1"/>
    <col min="3" max="3" width="11.875" style="93" bestFit="1" customWidth="1"/>
    <col min="4" max="5" width="11.875" style="127" customWidth="1"/>
    <col min="6" max="6" width="10.125" style="93" bestFit="1" customWidth="1"/>
    <col min="7" max="7" width="11.625" style="93" bestFit="1" customWidth="1"/>
    <col min="8" max="8" width="12.25" style="93" customWidth="1"/>
    <col min="9" max="9" width="19.625" style="93" bestFit="1" customWidth="1"/>
    <col min="10" max="10" width="11.875" style="93" bestFit="1" customWidth="1"/>
    <col min="11" max="11" width="12.25" style="93" customWidth="1"/>
    <col min="12" max="16384" width="9" style="93"/>
  </cols>
  <sheetData>
    <row r="1" spans="1:15" x14ac:dyDescent="0.2">
      <c r="A1" s="105" t="s">
        <v>138</v>
      </c>
      <c r="B1" s="20"/>
    </row>
    <row r="2" spans="1:15" x14ac:dyDescent="0.2">
      <c r="A2" s="106" t="s">
        <v>139</v>
      </c>
      <c r="B2" s="107" t="s">
        <v>140</v>
      </c>
    </row>
    <row r="3" spans="1:15" x14ac:dyDescent="0.2">
      <c r="A3" s="108" t="s">
        <v>124</v>
      </c>
      <c r="B3" s="48">
        <v>25</v>
      </c>
    </row>
    <row r="4" spans="1:15" x14ac:dyDescent="0.2">
      <c r="A4" s="108" t="s">
        <v>128</v>
      </c>
      <c r="B4" s="48" t="s">
        <v>80</v>
      </c>
    </row>
    <row r="5" spans="1:15" x14ac:dyDescent="0.2">
      <c r="A5" s="108" t="s">
        <v>129</v>
      </c>
      <c r="B5" s="48" t="s">
        <v>335</v>
      </c>
    </row>
    <row r="6" spans="1:15" x14ac:dyDescent="0.2">
      <c r="A6" s="108" t="s">
        <v>132</v>
      </c>
      <c r="B6" s="48">
        <v>25000</v>
      </c>
    </row>
    <row r="7" spans="1:15" x14ac:dyDescent="0.2">
      <c r="A7" s="109" t="s">
        <v>141</v>
      </c>
      <c r="B7" s="13">
        <v>6</v>
      </c>
    </row>
    <row r="8" spans="1:15" x14ac:dyDescent="0.2">
      <c r="A8" s="109" t="s">
        <v>142</v>
      </c>
      <c r="B8" s="13"/>
    </row>
    <row r="9" spans="1:15" x14ac:dyDescent="0.2">
      <c r="A9" s="109" t="s">
        <v>155</v>
      </c>
      <c r="B9" s="13"/>
    </row>
    <row r="10" spans="1:15" x14ac:dyDescent="0.2">
      <c r="A10" s="109" t="s">
        <v>163</v>
      </c>
      <c r="B10" s="107" t="s">
        <v>20</v>
      </c>
    </row>
    <row r="11" spans="1:15" x14ac:dyDescent="0.2">
      <c r="A11" s="145" t="s">
        <v>165</v>
      </c>
      <c r="B11" s="107" t="s">
        <v>20</v>
      </c>
    </row>
    <row r="12" spans="1:15" ht="25.5" x14ac:dyDescent="0.2">
      <c r="A12" s="146" t="s">
        <v>164</v>
      </c>
      <c r="B12" s="107" t="s">
        <v>20</v>
      </c>
    </row>
    <row r="13" spans="1:15" s="127" customFormat="1" ht="25.5" x14ac:dyDescent="0.2">
      <c r="A13" s="146" t="s">
        <v>169</v>
      </c>
      <c r="B13" s="107" t="s">
        <v>20</v>
      </c>
    </row>
    <row r="14" spans="1:15" s="127" customFormat="1" x14ac:dyDescent="0.2">
      <c r="A14" s="146" t="s">
        <v>177</v>
      </c>
      <c r="B14" s="107">
        <v>5000</v>
      </c>
    </row>
    <row r="15" spans="1:15" ht="38.25" x14ac:dyDescent="0.2">
      <c r="A15" s="105" t="s">
        <v>156</v>
      </c>
      <c r="B15" s="105" t="s">
        <v>157</v>
      </c>
      <c r="C15" s="43" t="s">
        <v>143</v>
      </c>
      <c r="D15" s="43" t="s">
        <v>166</v>
      </c>
      <c r="E15" s="43" t="s">
        <v>168</v>
      </c>
      <c r="F15" s="43" t="s">
        <v>144</v>
      </c>
      <c r="G15" s="43" t="s">
        <v>167</v>
      </c>
      <c r="H15" s="110" t="s">
        <v>145</v>
      </c>
      <c r="I15" s="43" t="s">
        <v>146</v>
      </c>
      <c r="J15" s="147" t="s">
        <v>170</v>
      </c>
      <c r="K15" s="147" t="s">
        <v>171</v>
      </c>
      <c r="L15" s="147" t="s">
        <v>172</v>
      </c>
      <c r="O15" s="181" t="s">
        <v>314</v>
      </c>
    </row>
    <row r="16" spans="1:15" x14ac:dyDescent="0.2">
      <c r="A16" s="106" t="s">
        <v>192</v>
      </c>
      <c r="B16" s="106" t="s">
        <v>148</v>
      </c>
      <c r="C16" s="107" t="s">
        <v>149</v>
      </c>
      <c r="D16" s="107" t="s">
        <v>183</v>
      </c>
      <c r="E16" s="107" t="s">
        <v>184</v>
      </c>
      <c r="F16" s="13"/>
      <c r="G16" s="107">
        <v>0.01</v>
      </c>
      <c r="H16" s="13">
        <v>400000</v>
      </c>
      <c r="I16" s="111" t="s">
        <v>336</v>
      </c>
      <c r="J16" s="14">
        <v>1E-3</v>
      </c>
      <c r="K16" s="148" t="s">
        <v>20</v>
      </c>
      <c r="L16" s="148" t="s">
        <v>20</v>
      </c>
      <c r="O16" s="13">
        <v>50000</v>
      </c>
    </row>
    <row r="17" spans="1:15" s="127" customFormat="1" x14ac:dyDescent="0.2">
      <c r="A17" s="106" t="s">
        <v>193</v>
      </c>
      <c r="B17" s="106" t="s">
        <v>194</v>
      </c>
      <c r="C17" s="107" t="s">
        <v>149</v>
      </c>
      <c r="D17" s="107" t="s">
        <v>183</v>
      </c>
      <c r="E17" s="107" t="s">
        <v>184</v>
      </c>
      <c r="F17" s="13"/>
      <c r="G17" s="107">
        <v>0.01</v>
      </c>
      <c r="H17" s="13">
        <v>100000</v>
      </c>
      <c r="I17" s="111" t="s">
        <v>336</v>
      </c>
      <c r="J17" s="14">
        <v>1E-3</v>
      </c>
      <c r="K17" s="148" t="s">
        <v>20</v>
      </c>
      <c r="L17" s="148" t="s">
        <v>20</v>
      </c>
      <c r="O17" s="13">
        <v>10000</v>
      </c>
    </row>
    <row r="18" spans="1:15" x14ac:dyDescent="0.2">
      <c r="A18" s="106" t="s">
        <v>191</v>
      </c>
      <c r="B18" s="106" t="s">
        <v>188</v>
      </c>
      <c r="C18" s="107" t="s">
        <v>149</v>
      </c>
      <c r="D18" s="107" t="s">
        <v>183</v>
      </c>
      <c r="E18" s="107" t="s">
        <v>147</v>
      </c>
      <c r="F18" s="13"/>
      <c r="G18" s="107">
        <v>0.01</v>
      </c>
      <c r="H18" s="13">
        <v>200</v>
      </c>
      <c r="I18" s="150" t="s">
        <v>109</v>
      </c>
      <c r="J18" s="150"/>
      <c r="K18" s="148" t="s">
        <v>20</v>
      </c>
      <c r="L18" s="148" t="s">
        <v>20</v>
      </c>
      <c r="O18" s="13">
        <v>100</v>
      </c>
    </row>
    <row r="19" spans="1:15" x14ac:dyDescent="0.2">
      <c r="A19" s="106" t="s">
        <v>189</v>
      </c>
      <c r="B19" s="106" t="s">
        <v>320</v>
      </c>
      <c r="C19" s="107" t="s">
        <v>149</v>
      </c>
      <c r="D19" s="107" t="s">
        <v>183</v>
      </c>
      <c r="E19" s="107" t="s">
        <v>147</v>
      </c>
      <c r="F19" s="13"/>
      <c r="G19" s="107">
        <v>0.01</v>
      </c>
      <c r="H19" s="13">
        <v>0.03</v>
      </c>
      <c r="I19" s="111" t="s">
        <v>336</v>
      </c>
      <c r="J19" s="111"/>
      <c r="K19" s="148" t="s">
        <v>80</v>
      </c>
      <c r="L19" s="148" t="s">
        <v>20</v>
      </c>
      <c r="O19" s="13">
        <v>2.5000000000000001E-2</v>
      </c>
    </row>
    <row r="20" spans="1:15" x14ac:dyDescent="0.2">
      <c r="A20" s="106" t="s">
        <v>190</v>
      </c>
      <c r="B20" s="106" t="s">
        <v>321</v>
      </c>
      <c r="C20" s="107" t="s">
        <v>149</v>
      </c>
      <c r="D20" s="107" t="s">
        <v>183</v>
      </c>
      <c r="E20" s="107" t="s">
        <v>147</v>
      </c>
      <c r="F20" s="13"/>
      <c r="G20" s="107">
        <v>0.01</v>
      </c>
      <c r="H20" s="13">
        <v>0.03</v>
      </c>
      <c r="I20" s="111" t="s">
        <v>336</v>
      </c>
      <c r="J20" s="20"/>
      <c r="K20" s="148" t="s">
        <v>80</v>
      </c>
      <c r="L20" s="148" t="s">
        <v>20</v>
      </c>
      <c r="O20" s="13">
        <v>2.5000000000000001E-2</v>
      </c>
    </row>
    <row r="21" spans="1:15" x14ac:dyDescent="0.2">
      <c r="A21" s="19" t="s">
        <v>185</v>
      </c>
      <c r="B21" s="106" t="s">
        <v>186</v>
      </c>
      <c r="C21" s="107" t="s">
        <v>187</v>
      </c>
      <c r="D21" s="107" t="s">
        <v>178</v>
      </c>
      <c r="E21" s="107" t="s">
        <v>147</v>
      </c>
      <c r="F21" s="13"/>
      <c r="G21" s="107">
        <v>0.01</v>
      </c>
      <c r="H21" s="13">
        <v>2000000000</v>
      </c>
      <c r="I21" s="111" t="s">
        <v>336</v>
      </c>
      <c r="J21" s="13">
        <f>0.000000001</f>
        <v>1.0000000000000001E-9</v>
      </c>
      <c r="K21" s="148" t="s">
        <v>20</v>
      </c>
      <c r="L21" s="148" t="s">
        <v>20</v>
      </c>
      <c r="O21" s="13">
        <v>50000000</v>
      </c>
    </row>
    <row r="22" spans="1:15" x14ac:dyDescent="0.2">
      <c r="O22" s="13"/>
    </row>
    <row r="27" spans="1:15" x14ac:dyDescent="0.2">
      <c r="C27" s="128"/>
    </row>
  </sheetData>
  <pageMargins left="0.7" right="0.7" top="0.75" bottom="0.75" header="0.3" footer="0.3"/>
  <pageSetup orientation="portrait" horizontalDpi="1200" verticalDpi="12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dimension ref="A1:D23"/>
  <sheetViews>
    <sheetView workbookViewId="0">
      <selection activeCell="B16" sqref="B16"/>
    </sheetView>
  </sheetViews>
  <sheetFormatPr defaultRowHeight="12.75" x14ac:dyDescent="0.2"/>
  <cols>
    <col min="1" max="1" width="20.5" bestFit="1" customWidth="1"/>
    <col min="2" max="2" width="18.375" bestFit="1" customWidth="1"/>
  </cols>
  <sheetData>
    <row r="1" spans="1:4" x14ac:dyDescent="0.2">
      <c r="A1" s="114" t="s">
        <v>336</v>
      </c>
      <c r="B1" s="113"/>
    </row>
    <row r="2" spans="1:4" x14ac:dyDescent="0.2">
      <c r="A2" s="114" t="s">
        <v>151</v>
      </c>
      <c r="B2" s="114" t="s">
        <v>150</v>
      </c>
    </row>
    <row r="3" spans="1:4" ht="15" x14ac:dyDescent="0.2">
      <c r="A3" s="115" t="s">
        <v>100</v>
      </c>
      <c r="B3" s="115" t="s">
        <v>54</v>
      </c>
    </row>
    <row r="4" spans="1:4" x14ac:dyDescent="0.2">
      <c r="A4" s="121">
        <v>8.2857746776580008</v>
      </c>
      <c r="B4" s="120">
        <v>32.276550293</v>
      </c>
      <c r="C4" s="140"/>
      <c r="D4" s="134"/>
    </row>
    <row r="5" spans="1:4" x14ac:dyDescent="0.2">
      <c r="A5" s="121">
        <v>30.901287553648068</v>
      </c>
      <c r="B5" s="120">
        <v>32.452598571800003</v>
      </c>
      <c r="C5" s="140"/>
      <c r="D5" s="134"/>
    </row>
    <row r="6" spans="1:4" x14ac:dyDescent="0.2">
      <c r="A6" s="121">
        <v>697.67853978380288</v>
      </c>
      <c r="B6" s="120">
        <v>33.8746986389</v>
      </c>
      <c r="C6" s="140"/>
      <c r="D6" s="134"/>
    </row>
    <row r="7" spans="1:4" x14ac:dyDescent="0.2">
      <c r="A7" s="121">
        <v>1635.0693818706075</v>
      </c>
      <c r="B7" s="120">
        <v>34.9561500549</v>
      </c>
      <c r="C7" s="140"/>
      <c r="D7" s="134"/>
    </row>
    <row r="8" spans="1:4" x14ac:dyDescent="0.2">
      <c r="A8" s="121">
        <v>2786.6135176728817</v>
      </c>
      <c r="B8" s="120">
        <v>35.840450286900001</v>
      </c>
      <c r="C8" s="140"/>
      <c r="D8" s="134"/>
    </row>
    <row r="9" spans="1:4" x14ac:dyDescent="0.2">
      <c r="A9" s="119">
        <v>3984.9949135300103</v>
      </c>
      <c r="B9" s="120">
        <v>36.663924217199998</v>
      </c>
      <c r="C9" s="140"/>
      <c r="D9" s="134"/>
    </row>
    <row r="10" spans="1:4" x14ac:dyDescent="0.2">
      <c r="A10" s="119">
        <v>4849.5777040310786</v>
      </c>
      <c r="B10" s="120">
        <v>37.263450622599997</v>
      </c>
      <c r="C10" s="140"/>
      <c r="D10" s="134"/>
    </row>
    <row r="11" spans="1:4" x14ac:dyDescent="0.2">
      <c r="A11" s="119">
        <v>5905.4295863045154</v>
      </c>
      <c r="B11" s="120">
        <v>37.843200683600003</v>
      </c>
      <c r="C11" s="140"/>
      <c r="D11" s="134"/>
    </row>
    <row r="12" spans="1:4" x14ac:dyDescent="0.2">
      <c r="A12" s="119">
        <v>6886.3120225724315</v>
      </c>
      <c r="B12" s="120">
        <v>38.366700172400002</v>
      </c>
    </row>
    <row r="13" spans="1:4" x14ac:dyDescent="0.2">
      <c r="A13" s="119">
        <v>7827.6475028750601</v>
      </c>
      <c r="B13" s="120">
        <v>38.933574676500001</v>
      </c>
    </row>
    <row r="14" spans="1:4" x14ac:dyDescent="0.2">
      <c r="A14" s="122">
        <v>9625.477538555293</v>
      </c>
      <c r="B14" s="118">
        <v>39</v>
      </c>
    </row>
    <row r="15" spans="1:4" x14ac:dyDescent="0.2">
      <c r="A15" s="122">
        <v>11911.438316443378</v>
      </c>
      <c r="B15" s="188">
        <v>39</v>
      </c>
    </row>
    <row r="16" spans="1:4" x14ac:dyDescent="0.2">
      <c r="A16" s="122">
        <v>14660.231774084157</v>
      </c>
      <c r="B16" s="188">
        <v>39</v>
      </c>
    </row>
    <row r="17" spans="1:2" x14ac:dyDescent="0.2">
      <c r="A17" s="122">
        <v>17409.025231724936</v>
      </c>
      <c r="B17" s="188">
        <v>39</v>
      </c>
    </row>
    <row r="18" spans="1:2" x14ac:dyDescent="0.2">
      <c r="A18" s="122">
        <v>20157.818689365718</v>
      </c>
      <c r="B18" s="188">
        <v>39</v>
      </c>
    </row>
    <row r="19" spans="1:2" x14ac:dyDescent="0.2">
      <c r="A19" s="122">
        <v>22906.612147006497</v>
      </c>
      <c r="B19" s="188">
        <v>39</v>
      </c>
    </row>
    <row r="20" spans="1:2" x14ac:dyDescent="0.2">
      <c r="A20" s="122">
        <v>25655.405604647276</v>
      </c>
      <c r="B20" s="188">
        <v>39</v>
      </c>
    </row>
    <row r="21" spans="1:2" x14ac:dyDescent="0.2">
      <c r="A21" s="122">
        <v>28404.199062288055</v>
      </c>
      <c r="B21" s="188">
        <v>39</v>
      </c>
    </row>
    <row r="22" spans="1:2" x14ac:dyDescent="0.2">
      <c r="A22" s="122">
        <v>31152.992519928837</v>
      </c>
      <c r="B22" s="188">
        <v>39</v>
      </c>
    </row>
    <row r="23" spans="1:2" x14ac:dyDescent="0.2">
      <c r="A23" s="122">
        <v>45813.224294012995</v>
      </c>
      <c r="B23" s="188">
        <v>39</v>
      </c>
    </row>
  </sheetData>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tabColor rgb="FFFF0000"/>
  </sheetPr>
  <dimension ref="A1:L31"/>
  <sheetViews>
    <sheetView workbookViewId="0">
      <selection activeCell="E33" sqref="E33"/>
    </sheetView>
  </sheetViews>
  <sheetFormatPr defaultRowHeight="12.75" x14ac:dyDescent="0.2"/>
  <cols>
    <col min="1" max="1" width="9.375" bestFit="1" customWidth="1"/>
    <col min="2" max="2" width="16.75" bestFit="1" customWidth="1"/>
    <col min="3" max="3" width="15.5" bestFit="1" customWidth="1"/>
    <col min="4" max="4" width="14.25" bestFit="1" customWidth="1"/>
    <col min="5" max="6" width="15.5" bestFit="1" customWidth="1"/>
  </cols>
  <sheetData>
    <row r="1" spans="1:12" x14ac:dyDescent="0.2">
      <c r="A1" s="95" t="s">
        <v>136</v>
      </c>
      <c r="B1" s="195" t="s">
        <v>130</v>
      </c>
      <c r="C1" s="196"/>
      <c r="D1" s="102" t="s">
        <v>137</v>
      </c>
      <c r="E1" s="195" t="s">
        <v>130</v>
      </c>
      <c r="F1" s="196"/>
    </row>
    <row r="2" spans="1:12" x14ac:dyDescent="0.2">
      <c r="A2" s="95" t="s">
        <v>94</v>
      </c>
      <c r="B2" s="95" t="s">
        <v>134</v>
      </c>
      <c r="C2" s="95" t="s">
        <v>135</v>
      </c>
      <c r="D2" s="102" t="s">
        <v>94</v>
      </c>
      <c r="E2" s="102" t="s">
        <v>76</v>
      </c>
      <c r="F2" s="102" t="s">
        <v>109</v>
      </c>
    </row>
    <row r="3" spans="1:12" ht="15" x14ac:dyDescent="0.2">
      <c r="A3" s="95" t="s">
        <v>100</v>
      </c>
      <c r="B3" s="95" t="s">
        <v>131</v>
      </c>
      <c r="C3" s="95" t="s">
        <v>131</v>
      </c>
      <c r="D3" s="102" t="s">
        <v>100</v>
      </c>
      <c r="E3" s="102" t="s">
        <v>131</v>
      </c>
      <c r="F3" s="102" t="s">
        <v>131</v>
      </c>
      <c r="G3" s="93"/>
      <c r="H3" s="93"/>
      <c r="I3" s="93"/>
      <c r="J3" s="93"/>
      <c r="K3" s="93"/>
      <c r="L3" s="93"/>
    </row>
    <row r="4" spans="1:12" x14ac:dyDescent="0.2">
      <c r="A4" s="75">
        <v>681.64</v>
      </c>
      <c r="B4" s="75">
        <v>0.22178862742796784</v>
      </c>
      <c r="C4" s="75">
        <f>1-B4</f>
        <v>0.7782113725720321</v>
      </c>
      <c r="D4" s="103">
        <v>793</v>
      </c>
      <c r="E4" s="96">
        <v>0.45180033238602701</v>
      </c>
      <c r="F4" s="96">
        <f>1-E4</f>
        <v>0.54819966761397299</v>
      </c>
      <c r="G4" s="93"/>
      <c r="H4" s="93"/>
      <c r="I4" s="93"/>
      <c r="J4" s="93"/>
      <c r="K4" s="93"/>
      <c r="L4" s="93"/>
    </row>
    <row r="5" spans="1:12" x14ac:dyDescent="0.2">
      <c r="A5" s="175">
        <v>1862.13</v>
      </c>
      <c r="B5" s="75">
        <v>0.28830962392528986</v>
      </c>
      <c r="C5" s="75">
        <f t="shared" ref="C5:C19" si="0">1-B5</f>
        <v>0.7116903760747102</v>
      </c>
      <c r="D5" s="69">
        <v>2265</v>
      </c>
      <c r="E5" s="96">
        <v>0.60848253780285944</v>
      </c>
      <c r="F5" s="96">
        <f t="shared" ref="F5:F29" si="1">1-E5</f>
        <v>0.39151746219714056</v>
      </c>
      <c r="G5" s="93"/>
      <c r="H5" s="93"/>
      <c r="I5" s="93"/>
      <c r="J5" s="93"/>
      <c r="K5" s="93"/>
      <c r="L5" s="93"/>
    </row>
    <row r="6" spans="1:12" x14ac:dyDescent="0.2">
      <c r="A6" s="175">
        <v>2466.96</v>
      </c>
      <c r="B6" s="75">
        <v>0.31729334889904987</v>
      </c>
      <c r="C6" s="75">
        <f t="shared" si="0"/>
        <v>0.68270665110095008</v>
      </c>
      <c r="D6" s="69">
        <v>4023</v>
      </c>
      <c r="E6" s="96">
        <v>0.64494647214262213</v>
      </c>
      <c r="F6" s="96">
        <f t="shared" si="1"/>
        <v>0.35505352785737787</v>
      </c>
      <c r="G6" s="93"/>
      <c r="H6" s="93"/>
      <c r="I6" s="93"/>
      <c r="J6" s="93"/>
      <c r="K6" s="93"/>
      <c r="L6" s="93"/>
    </row>
    <row r="7" spans="1:12" x14ac:dyDescent="0.2">
      <c r="A7" s="175">
        <v>2674.1400000000003</v>
      </c>
      <c r="B7" s="75">
        <v>0.31481523031703645</v>
      </c>
      <c r="C7" s="75">
        <f t="shared" si="0"/>
        <v>0.6851847696829636</v>
      </c>
      <c r="D7" s="69">
        <v>6065</v>
      </c>
      <c r="E7" s="96">
        <v>0.60640535560504893</v>
      </c>
      <c r="F7" s="96">
        <f t="shared" si="1"/>
        <v>0.39359464439495107</v>
      </c>
      <c r="G7" s="93"/>
      <c r="H7" s="93"/>
      <c r="I7" s="93"/>
      <c r="J7" s="93"/>
      <c r="K7" s="93"/>
      <c r="L7" s="93"/>
    </row>
    <row r="8" spans="1:12" ht="15" x14ac:dyDescent="0.25">
      <c r="A8" s="175">
        <v>3250.9799999999996</v>
      </c>
      <c r="B8" s="75">
        <v>0.3241022706999121</v>
      </c>
      <c r="C8" s="75">
        <f t="shared" si="0"/>
        <v>0.67589772930008785</v>
      </c>
      <c r="D8" s="104">
        <v>8393</v>
      </c>
      <c r="E8" s="96">
        <v>0.60970083463320368</v>
      </c>
      <c r="F8" s="96">
        <f t="shared" si="1"/>
        <v>0.39029916536679632</v>
      </c>
      <c r="G8" s="93"/>
      <c r="H8" s="93"/>
      <c r="I8" s="93"/>
      <c r="J8" s="93"/>
      <c r="K8" s="93"/>
      <c r="L8" s="93"/>
    </row>
    <row r="9" spans="1:12" x14ac:dyDescent="0.2">
      <c r="A9" s="175">
        <v>2616.9599999999991</v>
      </c>
      <c r="B9" s="75">
        <v>0.34</v>
      </c>
      <c r="C9" s="75">
        <f t="shared" si="0"/>
        <v>0.65999999999999992</v>
      </c>
      <c r="D9" s="69">
        <v>11006</v>
      </c>
      <c r="E9" s="96">
        <v>0.61247416949070066</v>
      </c>
      <c r="F9" s="96">
        <f t="shared" si="1"/>
        <v>0.38752583050929934</v>
      </c>
      <c r="G9" s="93"/>
      <c r="H9" s="93"/>
      <c r="I9" s="93"/>
      <c r="J9" s="93"/>
      <c r="K9" s="93"/>
      <c r="L9" s="93"/>
    </row>
    <row r="10" spans="1:12" x14ac:dyDescent="0.2">
      <c r="A10" s="175">
        <v>4422.9699999999993</v>
      </c>
      <c r="B10" s="75">
        <v>0.35190155031573811</v>
      </c>
      <c r="C10" s="75">
        <f t="shared" si="0"/>
        <v>0.64809844968426189</v>
      </c>
      <c r="D10" s="69">
        <v>13904</v>
      </c>
      <c r="E10" s="96">
        <v>0.61881609224302114</v>
      </c>
      <c r="F10" s="96">
        <f t="shared" si="1"/>
        <v>0.38118390775697886</v>
      </c>
      <c r="G10" s="93"/>
      <c r="H10" s="93"/>
      <c r="I10" s="93"/>
      <c r="J10" s="93"/>
      <c r="K10" s="93"/>
      <c r="L10" s="93"/>
    </row>
    <row r="11" spans="1:12" x14ac:dyDescent="0.2">
      <c r="A11" s="175">
        <v>4570.82</v>
      </c>
      <c r="B11" s="75">
        <v>0.35562546764037967</v>
      </c>
      <c r="C11" s="75">
        <f t="shared" si="0"/>
        <v>0.64437453235962039</v>
      </c>
      <c r="D11" s="69">
        <v>17086</v>
      </c>
      <c r="E11" s="96">
        <v>0.71221844286741032</v>
      </c>
      <c r="F11" s="96">
        <f t="shared" si="1"/>
        <v>0.28778155713258968</v>
      </c>
      <c r="G11" s="93"/>
      <c r="H11" s="93"/>
      <c r="I11" s="93"/>
      <c r="J11" s="93"/>
      <c r="K11" s="93"/>
      <c r="L11" s="93"/>
    </row>
    <row r="12" spans="1:12" x14ac:dyDescent="0.2">
      <c r="A12" s="175">
        <v>7021.27</v>
      </c>
      <c r="B12" s="75">
        <v>0.38493178584501092</v>
      </c>
      <c r="C12" s="75">
        <f t="shared" si="0"/>
        <v>0.61506821415498902</v>
      </c>
      <c r="D12" s="69">
        <v>17086</v>
      </c>
      <c r="E12" s="96">
        <v>0.81308032885046988</v>
      </c>
      <c r="F12" s="96">
        <f t="shared" si="1"/>
        <v>0.18691967114953012</v>
      </c>
      <c r="G12" s="93"/>
      <c r="H12" s="93"/>
      <c r="I12" s="93"/>
      <c r="J12" s="93"/>
      <c r="K12" s="93"/>
      <c r="L12" s="93"/>
    </row>
    <row r="13" spans="1:12" x14ac:dyDescent="0.2">
      <c r="A13" s="175">
        <v>9863.68</v>
      </c>
      <c r="B13" s="75">
        <v>0.41770819815728005</v>
      </c>
      <c r="C13" s="75">
        <f t="shared" si="0"/>
        <v>0.58229180184271989</v>
      </c>
      <c r="D13" s="69">
        <v>20554</v>
      </c>
      <c r="E13" s="96">
        <v>0.71389268081688617</v>
      </c>
      <c r="F13" s="96">
        <f t="shared" si="1"/>
        <v>0.28610731918311383</v>
      </c>
      <c r="G13" s="93"/>
      <c r="H13" s="93"/>
      <c r="I13" s="93"/>
      <c r="J13" s="93"/>
      <c r="K13" s="93"/>
      <c r="L13" s="93"/>
    </row>
    <row r="14" spans="1:12" x14ac:dyDescent="0.2">
      <c r="A14" s="175">
        <v>13416.68</v>
      </c>
      <c r="B14" s="75">
        <v>0.43443609000140121</v>
      </c>
      <c r="C14" s="75">
        <f t="shared" si="0"/>
        <v>0.56556390999859874</v>
      </c>
      <c r="D14" s="69">
        <v>24307</v>
      </c>
      <c r="E14" s="96">
        <v>0.71648352182741726</v>
      </c>
      <c r="F14" s="96">
        <f t="shared" si="1"/>
        <v>0.28351647817258274</v>
      </c>
      <c r="G14" s="93"/>
      <c r="H14" s="93"/>
      <c r="I14" s="93"/>
      <c r="J14" s="93"/>
      <c r="K14" s="93"/>
      <c r="L14" s="93"/>
    </row>
    <row r="15" spans="1:12" x14ac:dyDescent="0.2">
      <c r="A15" s="175">
        <v>16761.400000000001</v>
      </c>
      <c r="B15" s="75">
        <v>0.44037908527927255</v>
      </c>
      <c r="C15" s="75">
        <f t="shared" si="0"/>
        <v>0.55962091472072739</v>
      </c>
      <c r="D15" s="69">
        <v>28345</v>
      </c>
      <c r="E15" s="96">
        <v>0.67808040137426373</v>
      </c>
      <c r="F15" s="96">
        <f t="shared" si="1"/>
        <v>0.32191959862573627</v>
      </c>
      <c r="G15" s="93"/>
      <c r="H15" s="93"/>
      <c r="I15" s="93"/>
      <c r="J15" s="93"/>
      <c r="K15" s="93"/>
      <c r="L15" s="93"/>
    </row>
    <row r="16" spans="1:12" x14ac:dyDescent="0.2">
      <c r="A16" s="175">
        <v>18113.490000000002</v>
      </c>
      <c r="B16" s="75">
        <v>0.42874067890837153</v>
      </c>
      <c r="C16" s="75">
        <f t="shared" si="0"/>
        <v>0.57125932109162847</v>
      </c>
      <c r="D16" s="69">
        <v>32668</v>
      </c>
      <c r="E16" s="96">
        <v>0.66585498183831815</v>
      </c>
      <c r="F16" s="96">
        <f t="shared" si="1"/>
        <v>0.33414501816168185</v>
      </c>
      <c r="G16" s="93"/>
      <c r="H16" s="93"/>
      <c r="I16" s="93"/>
      <c r="J16" s="93"/>
      <c r="K16" s="93"/>
      <c r="L16" s="93"/>
    </row>
    <row r="17" spans="1:12" x14ac:dyDescent="0.2">
      <c r="A17" s="175">
        <v>19748.93</v>
      </c>
      <c r="B17" s="75">
        <v>0.41424016389748713</v>
      </c>
      <c r="C17" s="75">
        <f t="shared" si="0"/>
        <v>0.58575983610251292</v>
      </c>
      <c r="D17" s="69">
        <v>37276</v>
      </c>
      <c r="E17" s="96">
        <v>0.66311421663037096</v>
      </c>
      <c r="F17" s="96">
        <f t="shared" si="1"/>
        <v>0.33688578336962904</v>
      </c>
      <c r="G17" s="93"/>
      <c r="H17" s="93"/>
      <c r="I17" s="93"/>
      <c r="J17" s="93"/>
      <c r="K17" s="93"/>
      <c r="L17" s="93"/>
    </row>
    <row r="18" spans="1:12" x14ac:dyDescent="0.2">
      <c r="A18" s="175">
        <v>21384.369999999995</v>
      </c>
      <c r="B18" s="75">
        <v>0.40195759800265279</v>
      </c>
      <c r="C18" s="75">
        <f t="shared" si="0"/>
        <v>0.59804240199734715</v>
      </c>
      <c r="D18" s="69">
        <v>42169</v>
      </c>
      <c r="E18" s="96">
        <v>0.65967589436553009</v>
      </c>
      <c r="F18" s="96">
        <f t="shared" si="1"/>
        <v>0.34032410563446991</v>
      </c>
      <c r="G18" s="99"/>
      <c r="H18" s="99"/>
      <c r="I18" s="99"/>
      <c r="J18" s="99"/>
      <c r="K18" s="99"/>
      <c r="L18" s="99"/>
    </row>
    <row r="19" spans="1:12" x14ac:dyDescent="0.2">
      <c r="A19" s="175">
        <v>23019.809999999998</v>
      </c>
      <c r="B19" s="75">
        <v>0.39142025933315627</v>
      </c>
      <c r="C19" s="75">
        <f t="shared" si="0"/>
        <v>0.60857974066684373</v>
      </c>
      <c r="D19" s="69">
        <v>47347</v>
      </c>
      <c r="E19" s="96">
        <v>0.65029287055829033</v>
      </c>
      <c r="F19" s="96">
        <f t="shared" si="1"/>
        <v>0.34970712944170967</v>
      </c>
      <c r="G19" s="99"/>
      <c r="H19" s="99"/>
      <c r="I19" s="99"/>
      <c r="J19" s="99"/>
    </row>
    <row r="20" spans="1:12" x14ac:dyDescent="0.2">
      <c r="A20" s="122">
        <v>50000</v>
      </c>
      <c r="B20" s="112">
        <v>0.39142025933315627</v>
      </c>
      <c r="C20" s="112">
        <v>0.60857974066684373</v>
      </c>
      <c r="D20" s="69">
        <v>52810</v>
      </c>
      <c r="E20" s="96">
        <v>0.65397272227296743</v>
      </c>
      <c r="F20" s="96">
        <f t="shared" si="1"/>
        <v>0.34602727772703257</v>
      </c>
      <c r="G20" s="93"/>
      <c r="H20" s="93"/>
      <c r="I20" s="93"/>
      <c r="J20" s="93"/>
    </row>
    <row r="21" spans="1:12" x14ac:dyDescent="0.2">
      <c r="A21" s="69"/>
      <c r="B21" s="75"/>
      <c r="C21" s="75"/>
      <c r="D21" s="69">
        <v>54022</v>
      </c>
      <c r="E21" s="96">
        <v>0.68466997899992099</v>
      </c>
      <c r="F21" s="96">
        <f t="shared" si="1"/>
        <v>0.31533002100007901</v>
      </c>
      <c r="G21" s="93"/>
      <c r="H21" s="93"/>
      <c r="I21" s="93"/>
      <c r="J21" s="93"/>
    </row>
    <row r="22" spans="1:12" x14ac:dyDescent="0.2">
      <c r="A22" s="69"/>
      <c r="B22" s="75"/>
      <c r="C22" s="1"/>
      <c r="D22" s="69">
        <v>58558</v>
      </c>
      <c r="E22" s="96">
        <v>0.69094618759551196</v>
      </c>
      <c r="F22" s="96">
        <f t="shared" si="1"/>
        <v>0.30905381240448804</v>
      </c>
      <c r="G22" s="93"/>
      <c r="H22" s="93"/>
      <c r="I22" s="93"/>
      <c r="J22" s="93"/>
    </row>
    <row r="23" spans="1:12" x14ac:dyDescent="0.2">
      <c r="A23" s="69"/>
      <c r="B23" s="75"/>
      <c r="C23" s="1"/>
      <c r="D23" s="69">
        <v>64592</v>
      </c>
      <c r="E23" s="96">
        <v>0.79404445643309984</v>
      </c>
      <c r="F23" s="96">
        <f t="shared" si="1"/>
        <v>0.20595554356690016</v>
      </c>
      <c r="G23" s="93"/>
      <c r="H23" s="93"/>
      <c r="I23" s="93"/>
      <c r="J23" s="93"/>
    </row>
    <row r="24" spans="1:12" x14ac:dyDescent="0.2">
      <c r="A24" s="69"/>
      <c r="B24" s="75"/>
      <c r="C24" s="1"/>
      <c r="D24" s="69">
        <v>70910</v>
      </c>
      <c r="E24" s="96">
        <v>0.78462378656962295</v>
      </c>
      <c r="F24" s="96">
        <f t="shared" si="1"/>
        <v>0.21537621343037705</v>
      </c>
      <c r="G24" s="93"/>
      <c r="H24" s="93"/>
      <c r="I24" s="93"/>
      <c r="J24" s="93"/>
    </row>
    <row r="25" spans="1:12" x14ac:dyDescent="0.2">
      <c r="A25" s="69"/>
      <c r="B25" s="75"/>
      <c r="C25" s="1"/>
      <c r="D25" s="69">
        <v>74000</v>
      </c>
      <c r="E25" s="96">
        <v>0.77971204998873145</v>
      </c>
      <c r="F25" s="96">
        <f t="shared" si="1"/>
        <v>0.22028795001126855</v>
      </c>
      <c r="G25" s="93"/>
      <c r="H25" s="93"/>
      <c r="I25" s="93"/>
      <c r="J25" s="93"/>
    </row>
    <row r="26" spans="1:12" x14ac:dyDescent="0.2">
      <c r="A26" s="69"/>
      <c r="B26" s="75"/>
      <c r="C26" s="1"/>
      <c r="D26" s="69">
        <v>77513</v>
      </c>
      <c r="E26" s="96">
        <v>0.78174306942569405</v>
      </c>
      <c r="F26" s="96">
        <f t="shared" si="1"/>
        <v>0.21825693057430595</v>
      </c>
      <c r="G26" s="93"/>
      <c r="H26" s="93"/>
      <c r="I26" s="93"/>
      <c r="J26" s="93"/>
    </row>
    <row r="27" spans="1:12" x14ac:dyDescent="0.2">
      <c r="D27" s="69">
        <v>84401</v>
      </c>
      <c r="E27" s="96">
        <v>0.77809899133196192</v>
      </c>
      <c r="F27" s="96">
        <f t="shared" si="1"/>
        <v>0.22190100866803808</v>
      </c>
      <c r="G27" s="93"/>
      <c r="H27" s="93"/>
      <c r="I27" s="93"/>
      <c r="J27" s="93"/>
    </row>
    <row r="28" spans="1:12" x14ac:dyDescent="0.2">
      <c r="D28" s="69">
        <v>91575</v>
      </c>
      <c r="E28" s="96">
        <v>0.77034935102941948</v>
      </c>
      <c r="F28" s="96">
        <f t="shared" si="1"/>
        <v>0.22965064897058052</v>
      </c>
      <c r="G28" s="93"/>
      <c r="H28" s="93"/>
      <c r="I28" s="93"/>
      <c r="J28" s="93"/>
    </row>
    <row r="29" spans="1:12" x14ac:dyDescent="0.2">
      <c r="D29" s="69">
        <v>99033</v>
      </c>
      <c r="E29" s="96">
        <v>0.73626793254987688</v>
      </c>
      <c r="F29" s="96">
        <f t="shared" si="1"/>
        <v>0.26373206745012312</v>
      </c>
      <c r="G29" s="93"/>
      <c r="H29" s="93"/>
      <c r="I29" s="93"/>
      <c r="J29" s="93"/>
    </row>
    <row r="30" spans="1:12" x14ac:dyDescent="0.2">
      <c r="F30" s="93"/>
      <c r="G30" s="93"/>
      <c r="H30" s="93"/>
      <c r="I30" s="93"/>
      <c r="J30" s="93"/>
    </row>
    <row r="31" spans="1:12" x14ac:dyDescent="0.2">
      <c r="E31" s="93"/>
      <c r="F31" s="93"/>
      <c r="G31" s="93"/>
      <c r="H31" s="93"/>
      <c r="I31" s="93"/>
      <c r="J31" s="93"/>
    </row>
  </sheetData>
  <mergeCells count="2">
    <mergeCell ref="B1:C1"/>
    <mergeCell ref="E1:F1"/>
  </mergeCells>
  <pageMargins left="0.7" right="0.7" top="0.75" bottom="0.75" header="0.3" footer="0.3"/>
  <pageSetup orientation="portrait" horizontalDpi="1200" verticalDpi="120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dimension ref="A1:N143"/>
  <sheetViews>
    <sheetView workbookViewId="0">
      <selection activeCell="C2" sqref="C2"/>
    </sheetView>
  </sheetViews>
  <sheetFormatPr defaultRowHeight="12.75" x14ac:dyDescent="0.2"/>
  <cols>
    <col min="1" max="1" width="10.375" style="123" bestFit="1" customWidth="1"/>
    <col min="2" max="2" width="11.875" bestFit="1" customWidth="1"/>
    <col min="3" max="3" width="22" bestFit="1" customWidth="1"/>
    <col min="4" max="4" width="17.5" bestFit="1" customWidth="1"/>
  </cols>
  <sheetData>
    <row r="1" spans="1:14" x14ac:dyDescent="0.2">
      <c r="A1" s="124" t="s">
        <v>53</v>
      </c>
      <c r="C1" s="123"/>
      <c r="D1" s="123"/>
    </row>
    <row r="2" spans="1:14" x14ac:dyDescent="0.2">
      <c r="A2" s="128" t="s">
        <v>94</v>
      </c>
      <c r="B2" s="125" t="s">
        <v>55</v>
      </c>
      <c r="C2" s="126" t="s">
        <v>336</v>
      </c>
      <c r="D2" s="132" t="s">
        <v>109</v>
      </c>
      <c r="M2" s="117"/>
    </row>
    <row r="3" spans="1:14" x14ac:dyDescent="0.2">
      <c r="A3" s="124" t="s">
        <v>83</v>
      </c>
      <c r="B3" s="131" t="s">
        <v>152</v>
      </c>
      <c r="C3" s="131" t="s">
        <v>153</v>
      </c>
      <c r="D3" s="131" t="s">
        <v>153</v>
      </c>
      <c r="E3" s="129"/>
      <c r="F3" s="129"/>
      <c r="G3" s="129"/>
      <c r="H3" s="129"/>
      <c r="I3" s="129"/>
      <c r="J3" s="129"/>
      <c r="K3" s="129"/>
      <c r="L3" s="129"/>
      <c r="M3" s="129"/>
    </row>
    <row r="4" spans="1:14" x14ac:dyDescent="0.2">
      <c r="A4" s="139">
        <v>800</v>
      </c>
      <c r="B4" s="138">
        <v>23.8409748077</v>
      </c>
      <c r="C4" s="138">
        <v>0.75088652482269513</v>
      </c>
      <c r="D4" s="133">
        <v>0.24911347517730487</v>
      </c>
      <c r="E4" s="135"/>
      <c r="F4" s="136"/>
      <c r="G4" s="133"/>
      <c r="H4" s="133"/>
      <c r="I4" s="133"/>
      <c r="J4" s="133"/>
      <c r="K4" s="133"/>
      <c r="L4" s="133"/>
      <c r="N4" s="112"/>
    </row>
    <row r="5" spans="1:14" x14ac:dyDescent="0.2">
      <c r="A5" s="139">
        <v>800</v>
      </c>
      <c r="B5" s="138">
        <v>26.101725101500001</v>
      </c>
      <c r="C5" s="138">
        <v>0.75099601593625498</v>
      </c>
      <c r="D5" s="133">
        <v>0.24900398406374502</v>
      </c>
      <c r="E5" s="135"/>
      <c r="F5" s="136"/>
      <c r="G5" s="133"/>
      <c r="H5" s="133"/>
      <c r="I5" s="133"/>
      <c r="J5" s="133"/>
      <c r="K5" s="133"/>
      <c r="L5" s="133"/>
      <c r="M5" s="127"/>
      <c r="N5" s="112"/>
    </row>
    <row r="6" spans="1:14" x14ac:dyDescent="0.2">
      <c r="A6" s="139">
        <v>800</v>
      </c>
      <c r="B6" s="138">
        <v>29.0925245285</v>
      </c>
      <c r="C6" s="138">
        <v>0.74832214765100669</v>
      </c>
      <c r="D6" s="133">
        <v>0.25167785234899331</v>
      </c>
      <c r="E6" s="135"/>
      <c r="F6" s="136"/>
      <c r="G6" s="133"/>
      <c r="H6" s="133"/>
      <c r="I6" s="133"/>
      <c r="J6" s="133"/>
      <c r="K6" s="133"/>
      <c r="L6" s="133"/>
      <c r="M6" s="127"/>
      <c r="N6" s="112"/>
    </row>
    <row r="7" spans="1:14" x14ac:dyDescent="0.2">
      <c r="A7" s="139">
        <v>800</v>
      </c>
      <c r="B7" s="138">
        <v>31.684650421099999</v>
      </c>
      <c r="C7" s="138">
        <v>0.47247497725204729</v>
      </c>
      <c r="D7" s="133">
        <v>0.52752502274795265</v>
      </c>
      <c r="E7" s="135"/>
      <c r="F7" s="136"/>
      <c r="G7" s="133"/>
      <c r="H7" s="133"/>
      <c r="I7" s="133"/>
      <c r="J7" s="133"/>
      <c r="K7" s="133"/>
      <c r="L7" s="133"/>
      <c r="M7" s="127"/>
      <c r="N7" s="112"/>
    </row>
    <row r="8" spans="1:14" x14ac:dyDescent="0.2">
      <c r="A8" s="139">
        <v>800</v>
      </c>
      <c r="B8" s="138">
        <v>32.276550293</v>
      </c>
      <c r="C8" s="138">
        <v>1.0357218347072501E-2</v>
      </c>
      <c r="D8" s="133">
        <v>0.98964278165292752</v>
      </c>
      <c r="E8" s="135"/>
      <c r="F8" s="136"/>
      <c r="G8" s="133"/>
      <c r="H8" s="133"/>
      <c r="I8" s="133"/>
      <c r="J8" s="133"/>
      <c r="K8" s="133"/>
      <c r="L8" s="133"/>
      <c r="M8" s="127"/>
      <c r="N8" s="112"/>
    </row>
    <row r="9" spans="1:14" x14ac:dyDescent="0.2">
      <c r="A9" s="139">
        <v>800</v>
      </c>
      <c r="B9" s="138">
        <v>32.276550293</v>
      </c>
      <c r="C9" s="138">
        <v>1.0357218347072501E-2</v>
      </c>
      <c r="D9" s="133">
        <v>0.98964278165292752</v>
      </c>
      <c r="E9" s="135"/>
      <c r="F9" s="136"/>
      <c r="G9" s="133"/>
      <c r="H9" s="133"/>
      <c r="I9" s="133"/>
      <c r="J9" s="133"/>
      <c r="K9" s="133"/>
      <c r="L9" s="133"/>
      <c r="M9" s="127"/>
      <c r="N9" s="112"/>
    </row>
    <row r="10" spans="1:14" x14ac:dyDescent="0.2">
      <c r="A10" s="139">
        <v>800</v>
      </c>
      <c r="B10" s="138">
        <v>32.276550293</v>
      </c>
      <c r="C10" s="138">
        <v>1.0357218347072501E-2</v>
      </c>
      <c r="D10" s="133">
        <v>0.98964278165292752</v>
      </c>
      <c r="E10" s="135"/>
      <c r="F10" s="136"/>
      <c r="G10" s="133"/>
      <c r="H10" s="133"/>
      <c r="I10" s="133"/>
      <c r="J10" s="133"/>
      <c r="K10" s="133"/>
      <c r="L10" s="133"/>
      <c r="M10" s="133"/>
      <c r="N10" s="133"/>
    </row>
    <row r="11" spans="1:14" x14ac:dyDescent="0.2">
      <c r="A11" s="139">
        <v>1000</v>
      </c>
      <c r="B11" s="138">
        <v>24.124525070200001</v>
      </c>
      <c r="C11" s="138">
        <v>0.780991006877094</v>
      </c>
      <c r="D11" s="133">
        <v>0.219008993122906</v>
      </c>
      <c r="F11" s="136"/>
    </row>
    <row r="12" spans="1:14" x14ac:dyDescent="0.2">
      <c r="A12" s="139">
        <v>1000</v>
      </c>
      <c r="B12" s="138">
        <v>26.4402999878</v>
      </c>
      <c r="C12" s="138">
        <v>0.78110680296087409</v>
      </c>
      <c r="D12" s="133">
        <v>0.21889319703912591</v>
      </c>
    </row>
    <row r="13" spans="1:14" x14ac:dyDescent="0.2">
      <c r="A13" s="139">
        <v>1000</v>
      </c>
      <c r="B13" s="138">
        <v>29.434775352500001</v>
      </c>
      <c r="C13" s="138">
        <v>0.7795918367346939</v>
      </c>
      <c r="D13" s="133">
        <v>0.2204081632653061</v>
      </c>
    </row>
    <row r="14" spans="1:14" x14ac:dyDescent="0.2">
      <c r="A14" s="139">
        <v>1000</v>
      </c>
      <c r="B14" s="138">
        <v>31.857200622600001</v>
      </c>
      <c r="C14" s="138">
        <v>0.44645739910313903</v>
      </c>
      <c r="D14" s="133">
        <v>0.55354260089686091</v>
      </c>
    </row>
    <row r="15" spans="1:14" x14ac:dyDescent="0.2">
      <c r="A15" s="139">
        <v>1000</v>
      </c>
      <c r="B15" s="138">
        <v>32.452598571800003</v>
      </c>
      <c r="C15" s="138">
        <v>3.0901287553648068E-2</v>
      </c>
      <c r="D15" s="133">
        <v>0.96909871244635193</v>
      </c>
    </row>
    <row r="16" spans="1:14" x14ac:dyDescent="0.2">
      <c r="A16" s="139">
        <v>1000</v>
      </c>
      <c r="B16" s="138">
        <v>32.452598571800003</v>
      </c>
      <c r="C16" s="138">
        <v>3.0901287553648068E-2</v>
      </c>
      <c r="D16" s="133">
        <v>0.96909871244635193</v>
      </c>
    </row>
    <row r="17" spans="1:4" x14ac:dyDescent="0.2">
      <c r="A17" s="139">
        <v>1000</v>
      </c>
      <c r="B17" s="138">
        <v>32.452598571800003</v>
      </c>
      <c r="C17" s="138">
        <v>3.0901287553648068E-2</v>
      </c>
      <c r="D17" s="133">
        <v>0.96909871244635193</v>
      </c>
    </row>
    <row r="18" spans="1:4" x14ac:dyDescent="0.2">
      <c r="A18" s="139">
        <v>3000</v>
      </c>
      <c r="B18" s="138">
        <v>25.9294252396</v>
      </c>
      <c r="C18" s="138">
        <v>0.83940265622131105</v>
      </c>
      <c r="D18" s="133">
        <v>0.16059734377868895</v>
      </c>
    </row>
    <row r="19" spans="1:4" x14ac:dyDescent="0.2">
      <c r="A19" s="139">
        <v>3000</v>
      </c>
      <c r="B19" s="138">
        <v>28.944674491899999</v>
      </c>
      <c r="C19" s="138">
        <v>0.83885385416028901</v>
      </c>
      <c r="D19" s="133">
        <v>0.16114614583971099</v>
      </c>
    </row>
    <row r="20" spans="1:4" x14ac:dyDescent="0.2">
      <c r="A20" s="139">
        <v>3000</v>
      </c>
      <c r="B20" s="138">
        <v>31.5177750587</v>
      </c>
      <c r="C20" s="138">
        <v>0.73272867618680049</v>
      </c>
      <c r="D20" s="133">
        <v>0.26727132381319951</v>
      </c>
    </row>
    <row r="21" spans="1:4" x14ac:dyDescent="0.2">
      <c r="A21" s="139">
        <v>3000</v>
      </c>
      <c r="B21" s="138">
        <v>33.117399215699997</v>
      </c>
      <c r="C21" s="138">
        <v>0.41188738269030239</v>
      </c>
      <c r="D21" s="133">
        <v>0.58811261730969755</v>
      </c>
    </row>
    <row r="22" spans="1:4" x14ac:dyDescent="0.2">
      <c r="A22" s="139">
        <v>3000</v>
      </c>
      <c r="B22" s="138">
        <v>33.8730010986</v>
      </c>
      <c r="C22" s="138">
        <v>0.23213863259995268</v>
      </c>
      <c r="D22" s="133">
        <v>0.76786136740004729</v>
      </c>
    </row>
    <row r="23" spans="1:4" x14ac:dyDescent="0.2">
      <c r="A23" s="139">
        <v>3000</v>
      </c>
      <c r="B23" s="138">
        <v>33.8746986389</v>
      </c>
      <c r="C23" s="138">
        <v>0.23255951326126761</v>
      </c>
      <c r="D23" s="133">
        <v>0.76744048673873233</v>
      </c>
    </row>
    <row r="24" spans="1:4" x14ac:dyDescent="0.2">
      <c r="A24" s="139">
        <v>3000</v>
      </c>
      <c r="B24" s="138">
        <v>33.8746986389</v>
      </c>
      <c r="C24" s="138">
        <v>0.23255951326126761</v>
      </c>
      <c r="D24" s="133">
        <v>0.76744048673873233</v>
      </c>
    </row>
    <row r="25" spans="1:4" x14ac:dyDescent="0.2">
      <c r="A25" s="139">
        <v>5000</v>
      </c>
      <c r="B25" s="138">
        <v>27.139300346399999</v>
      </c>
      <c r="C25" s="138">
        <v>0.82754144568482735</v>
      </c>
      <c r="D25" s="133">
        <v>0.17245855431517265</v>
      </c>
    </row>
    <row r="26" spans="1:4" x14ac:dyDescent="0.2">
      <c r="A26" s="139">
        <v>5000</v>
      </c>
      <c r="B26" s="138">
        <v>30.339449882499999</v>
      </c>
      <c r="C26" s="138">
        <v>0.78227718078381803</v>
      </c>
      <c r="D26" s="133">
        <v>0.21772281921618197</v>
      </c>
    </row>
    <row r="27" spans="1:4" x14ac:dyDescent="0.2">
      <c r="A27" s="139">
        <v>5000</v>
      </c>
      <c r="B27" s="138">
        <v>32.617923736599998</v>
      </c>
      <c r="C27" s="138">
        <v>0.6416366561949276</v>
      </c>
      <c r="D27" s="133">
        <v>0.3583633438050724</v>
      </c>
    </row>
    <row r="28" spans="1:4" x14ac:dyDescent="0.2">
      <c r="A28" s="139">
        <v>5000</v>
      </c>
      <c r="B28" s="138">
        <v>34.120400428799996</v>
      </c>
      <c r="C28" s="138">
        <v>0.4457670486149739</v>
      </c>
      <c r="D28" s="133">
        <v>0.55423295138502615</v>
      </c>
    </row>
    <row r="29" spans="1:4" x14ac:dyDescent="0.2">
      <c r="A29" s="139">
        <v>5000</v>
      </c>
      <c r="B29" s="138">
        <v>34.954299926799997</v>
      </c>
      <c r="C29" s="138">
        <v>0.34631897522522526</v>
      </c>
      <c r="D29" s="133">
        <v>0.65368102477477474</v>
      </c>
    </row>
    <row r="30" spans="1:4" x14ac:dyDescent="0.2">
      <c r="A30" s="139">
        <v>5000</v>
      </c>
      <c r="B30" s="138">
        <v>34.9561500549</v>
      </c>
      <c r="C30" s="138">
        <v>0.32701387637412149</v>
      </c>
      <c r="D30" s="133">
        <v>0.67298612362587851</v>
      </c>
    </row>
    <row r="31" spans="1:4" x14ac:dyDescent="0.2">
      <c r="A31" s="139">
        <v>5000</v>
      </c>
      <c r="B31" s="138">
        <v>34.9561500549</v>
      </c>
      <c r="C31" s="138">
        <v>0.32701387637412149</v>
      </c>
      <c r="D31" s="133">
        <v>0.67298612362587851</v>
      </c>
    </row>
    <row r="32" spans="1:4" x14ac:dyDescent="0.2">
      <c r="A32" s="139">
        <v>7000</v>
      </c>
      <c r="B32" s="138">
        <v>28.256350040400001</v>
      </c>
      <c r="C32" s="138">
        <v>0.80536665085138903</v>
      </c>
      <c r="D32" s="133">
        <v>0.19463334914861097</v>
      </c>
    </row>
    <row r="33" spans="1:4" x14ac:dyDescent="0.2">
      <c r="A33" s="139">
        <v>7000</v>
      </c>
      <c r="B33" s="138">
        <v>31.545974731400001</v>
      </c>
      <c r="C33" s="138">
        <v>0.74850348280365686</v>
      </c>
      <c r="D33" s="133">
        <v>0.25149651719634314</v>
      </c>
    </row>
    <row r="34" spans="1:4" x14ac:dyDescent="0.2">
      <c r="A34" s="139">
        <v>7000</v>
      </c>
      <c r="B34" s="138">
        <v>33.493625640899999</v>
      </c>
      <c r="C34" s="138">
        <v>0.631371609571721</v>
      </c>
      <c r="D34" s="133">
        <v>0.36862839042827866</v>
      </c>
    </row>
    <row r="35" spans="1:4" x14ac:dyDescent="0.2">
      <c r="A35" s="139">
        <v>7000</v>
      </c>
      <c r="B35" s="138">
        <v>35.002824783299999</v>
      </c>
      <c r="C35" s="138">
        <v>0.50028041195064754</v>
      </c>
      <c r="D35" s="133">
        <v>0.49971958804935246</v>
      </c>
    </row>
    <row r="36" spans="1:4" x14ac:dyDescent="0.2">
      <c r="A36" s="139">
        <v>7000</v>
      </c>
      <c r="B36" s="138">
        <v>35.482799530000001</v>
      </c>
      <c r="C36" s="138">
        <v>0.44617363344051442</v>
      </c>
      <c r="D36" s="133">
        <v>0.55382636655948558</v>
      </c>
    </row>
    <row r="37" spans="1:4" x14ac:dyDescent="0.2">
      <c r="A37" s="139">
        <v>7000</v>
      </c>
      <c r="B37" s="138">
        <v>35.840450286900001</v>
      </c>
      <c r="C37" s="138">
        <v>0.39808764538184022</v>
      </c>
      <c r="D37" s="133">
        <v>0.60191235461815973</v>
      </c>
    </row>
    <row r="38" spans="1:4" x14ac:dyDescent="0.2">
      <c r="A38" s="139">
        <v>7000</v>
      </c>
      <c r="B38" s="138">
        <v>35.840450286900001</v>
      </c>
      <c r="C38" s="138">
        <v>0.39808764538184022</v>
      </c>
      <c r="D38" s="133">
        <v>0.60191235461815973</v>
      </c>
    </row>
    <row r="39" spans="1:4" x14ac:dyDescent="0.2">
      <c r="A39" s="137">
        <v>9000</v>
      </c>
      <c r="B39" s="138">
        <v>29.135050296799999</v>
      </c>
      <c r="C39" s="138">
        <v>0.78480713441495653</v>
      </c>
      <c r="D39" s="133">
        <v>0.21519286558504347</v>
      </c>
    </row>
    <row r="40" spans="1:4" x14ac:dyDescent="0.2">
      <c r="A40" s="137">
        <v>9000</v>
      </c>
      <c r="B40" s="138">
        <v>32.480024337800003</v>
      </c>
      <c r="C40" s="138">
        <v>0.72112123216076118</v>
      </c>
      <c r="D40" s="133">
        <v>0.27887876783923882</v>
      </c>
    </row>
    <row r="41" spans="1:4" x14ac:dyDescent="0.2">
      <c r="A41" s="137">
        <v>9000</v>
      </c>
      <c r="B41" s="138">
        <v>34.200449943499997</v>
      </c>
      <c r="C41" s="138">
        <v>0.63287540466506187</v>
      </c>
      <c r="D41" s="133">
        <v>0.36712459533493813</v>
      </c>
    </row>
    <row r="42" spans="1:4" x14ac:dyDescent="0.2">
      <c r="A42" s="137">
        <v>9000</v>
      </c>
      <c r="B42" s="138">
        <v>35.313698768599998</v>
      </c>
      <c r="C42" s="138">
        <v>0.55488326610438821</v>
      </c>
      <c r="D42" s="133">
        <v>0.44511673389561179</v>
      </c>
    </row>
    <row r="43" spans="1:4" x14ac:dyDescent="0.2">
      <c r="A43" s="137">
        <v>9000</v>
      </c>
      <c r="B43" s="138">
        <v>36.0959749222</v>
      </c>
      <c r="C43" s="138">
        <v>0.47749164145836653</v>
      </c>
      <c r="D43" s="133">
        <v>0.52250835854163347</v>
      </c>
    </row>
    <row r="44" spans="1:4" x14ac:dyDescent="0.2">
      <c r="A44" s="137">
        <v>9000</v>
      </c>
      <c r="B44" s="138">
        <v>36.663924217199998</v>
      </c>
      <c r="C44" s="138">
        <v>0.44277721261444558</v>
      </c>
      <c r="D44" s="133">
        <v>0.55722278738555442</v>
      </c>
    </row>
    <row r="45" spans="1:4" x14ac:dyDescent="0.2">
      <c r="A45" s="137">
        <v>9000</v>
      </c>
      <c r="B45" s="138">
        <v>36.663924217199998</v>
      </c>
      <c r="C45" s="138">
        <v>0.44277721261444558</v>
      </c>
      <c r="D45" s="133">
        <v>0.55722278738555442</v>
      </c>
    </row>
    <row r="46" spans="1:4" x14ac:dyDescent="0.2">
      <c r="A46" s="137">
        <v>11000</v>
      </c>
      <c r="B46" s="138">
        <v>30.054175376900002</v>
      </c>
      <c r="C46" s="138">
        <v>0.77572742925717852</v>
      </c>
      <c r="D46" s="133">
        <v>0.22427257074282148</v>
      </c>
    </row>
    <row r="47" spans="1:4" x14ac:dyDescent="0.2">
      <c r="A47" s="137">
        <v>11000</v>
      </c>
      <c r="B47" s="138">
        <v>33.236149787899997</v>
      </c>
      <c r="C47" s="138">
        <v>0.70620030143963408</v>
      </c>
      <c r="D47" s="133">
        <v>0.29379969856036592</v>
      </c>
    </row>
    <row r="48" spans="1:4" x14ac:dyDescent="0.2">
      <c r="A48" s="137">
        <v>11000</v>
      </c>
      <c r="B48" s="138">
        <v>34.887099266100002</v>
      </c>
      <c r="C48" s="138">
        <v>0.63909596896609888</v>
      </c>
      <c r="D48" s="133">
        <v>0.36090403103390112</v>
      </c>
    </row>
    <row r="49" spans="1:4" x14ac:dyDescent="0.2">
      <c r="A49" s="137">
        <v>11000</v>
      </c>
      <c r="B49" s="138">
        <v>35.889800071700002</v>
      </c>
      <c r="C49" s="138">
        <v>0.57337409672040029</v>
      </c>
      <c r="D49" s="133">
        <v>0.42662590327959971</v>
      </c>
    </row>
    <row r="50" spans="1:4" x14ac:dyDescent="0.2">
      <c r="A50" s="137">
        <v>11000</v>
      </c>
      <c r="B50" s="138">
        <v>36.714449882499999</v>
      </c>
      <c r="C50" s="138">
        <v>0.52199207262498404</v>
      </c>
      <c r="D50" s="133">
        <v>0.47800792737501596</v>
      </c>
    </row>
    <row r="51" spans="1:4" x14ac:dyDescent="0.2">
      <c r="A51" s="137">
        <v>11000</v>
      </c>
      <c r="B51" s="138">
        <v>37.263300895699999</v>
      </c>
      <c r="C51" s="138">
        <v>0.44122593320235753</v>
      </c>
      <c r="D51" s="133">
        <v>0.55877406679764241</v>
      </c>
    </row>
    <row r="52" spans="1:4" x14ac:dyDescent="0.2">
      <c r="A52" s="137">
        <v>11000</v>
      </c>
      <c r="B52" s="138">
        <v>37.263450622599997</v>
      </c>
      <c r="C52" s="138">
        <v>0.4408707003664617</v>
      </c>
      <c r="D52" s="133">
        <v>0.5591292996335383</v>
      </c>
    </row>
    <row r="53" spans="1:4" x14ac:dyDescent="0.2">
      <c r="A53" s="137">
        <v>13000</v>
      </c>
      <c r="B53" s="138">
        <v>30.9517998695</v>
      </c>
      <c r="C53" s="138">
        <v>0.76612512657949194</v>
      </c>
      <c r="D53" s="133">
        <v>0.23387487342050806</v>
      </c>
    </row>
    <row r="54" spans="1:4" x14ac:dyDescent="0.2">
      <c r="A54" s="137">
        <v>13000</v>
      </c>
      <c r="B54" s="138">
        <v>33.930925369299999</v>
      </c>
      <c r="C54" s="138">
        <v>0.70808300682049041</v>
      </c>
      <c r="D54" s="133">
        <v>0.29191699317950959</v>
      </c>
    </row>
    <row r="55" spans="1:4" x14ac:dyDescent="0.2">
      <c r="A55" s="137">
        <v>13000</v>
      </c>
      <c r="B55" s="138">
        <v>35.452175140400001</v>
      </c>
      <c r="C55" s="138">
        <v>0.64231988998344136</v>
      </c>
      <c r="D55" s="133">
        <v>0.35768011001655864</v>
      </c>
    </row>
    <row r="56" spans="1:4" x14ac:dyDescent="0.2">
      <c r="A56" s="137">
        <v>13000</v>
      </c>
      <c r="B56" s="138">
        <v>36.466349601700003</v>
      </c>
      <c r="C56" s="138">
        <v>0.5970169565335729</v>
      </c>
      <c r="D56" s="133">
        <v>0.4029830434664271</v>
      </c>
    </row>
    <row r="57" spans="1:4" x14ac:dyDescent="0.2">
      <c r="A57" s="137">
        <v>13000</v>
      </c>
      <c r="B57" s="138">
        <v>37.184075355499999</v>
      </c>
      <c r="C57" s="138">
        <v>0.52554913294797689</v>
      </c>
      <c r="D57" s="133">
        <v>0.47445086705202311</v>
      </c>
    </row>
    <row r="58" spans="1:4" x14ac:dyDescent="0.2">
      <c r="A58" s="137">
        <v>13000</v>
      </c>
      <c r="B58" s="138">
        <v>37.842249870300002</v>
      </c>
      <c r="C58" s="138">
        <v>0.45785595751742453</v>
      </c>
      <c r="D58" s="133">
        <v>0.54214404248257542</v>
      </c>
    </row>
    <row r="59" spans="1:4" x14ac:dyDescent="0.2">
      <c r="A59" s="137">
        <v>13000</v>
      </c>
      <c r="B59" s="138">
        <v>37.843200683600003</v>
      </c>
      <c r="C59" s="138">
        <v>0.45426381433111657</v>
      </c>
      <c r="D59" s="133">
        <v>0.54573618566888338</v>
      </c>
    </row>
    <row r="60" spans="1:4" x14ac:dyDescent="0.2">
      <c r="A60" s="137">
        <v>15000</v>
      </c>
      <c r="B60" s="138">
        <v>31.8289999962</v>
      </c>
      <c r="C60" s="138">
        <v>0.76027101235572281</v>
      </c>
      <c r="D60" s="133">
        <v>0.23972898764427719</v>
      </c>
    </row>
    <row r="61" spans="1:4" x14ac:dyDescent="0.2">
      <c r="A61" s="137">
        <v>15000</v>
      </c>
      <c r="B61" s="138">
        <v>34.516600608799997</v>
      </c>
      <c r="C61" s="138">
        <v>0.70077043532727834</v>
      </c>
      <c r="D61" s="133">
        <v>0.29922956467272166</v>
      </c>
    </row>
    <row r="62" spans="1:4" x14ac:dyDescent="0.2">
      <c r="A62" s="137">
        <v>15000</v>
      </c>
      <c r="B62" s="138">
        <v>36.020298957800001</v>
      </c>
      <c r="C62" s="138">
        <v>0.65501816829961501</v>
      </c>
      <c r="D62" s="133">
        <v>0.34498183170038499</v>
      </c>
    </row>
    <row r="63" spans="1:4" x14ac:dyDescent="0.2">
      <c r="A63" s="137">
        <v>15000</v>
      </c>
      <c r="B63" s="138">
        <v>36.916024208099998</v>
      </c>
      <c r="C63" s="138">
        <v>0.58993456276026179</v>
      </c>
      <c r="D63" s="133">
        <v>0.41006543723973821</v>
      </c>
    </row>
    <row r="64" spans="1:4" x14ac:dyDescent="0.2">
      <c r="A64" s="137">
        <v>15000</v>
      </c>
      <c r="B64" s="138">
        <v>37.631449699400001</v>
      </c>
      <c r="C64" s="138">
        <v>0.52694561841828746</v>
      </c>
      <c r="D64" s="133">
        <v>0.47305438158171254</v>
      </c>
    </row>
    <row r="65" spans="1:4" x14ac:dyDescent="0.2">
      <c r="A65" s="137">
        <v>15000</v>
      </c>
      <c r="B65" s="138">
        <v>38.366874694800003</v>
      </c>
      <c r="C65" s="138">
        <v>0.45936464626778412</v>
      </c>
      <c r="D65" s="133">
        <v>0.54063535373221594</v>
      </c>
    </row>
    <row r="66" spans="1:4" x14ac:dyDescent="0.2">
      <c r="A66" s="137">
        <v>15000</v>
      </c>
      <c r="B66" s="138">
        <v>38.366700172400002</v>
      </c>
      <c r="C66" s="138">
        <v>0.45908746817149543</v>
      </c>
      <c r="D66" s="133">
        <v>0.54091253182850463</v>
      </c>
    </row>
    <row r="67" spans="1:4" x14ac:dyDescent="0.2">
      <c r="A67" s="137">
        <v>17086</v>
      </c>
      <c r="B67" s="138">
        <v>32.510550498999997</v>
      </c>
      <c r="C67" s="138">
        <v>0.75075970925119939</v>
      </c>
      <c r="D67" s="133">
        <v>0.24924029074880061</v>
      </c>
    </row>
    <row r="68" spans="1:4" x14ac:dyDescent="0.2">
      <c r="A68" s="137">
        <v>17086</v>
      </c>
      <c r="B68" s="138">
        <v>35.061051368699999</v>
      </c>
      <c r="C68" s="138">
        <v>0.69880679111265098</v>
      </c>
      <c r="D68" s="133">
        <v>0.30119320888734902</v>
      </c>
    </row>
    <row r="69" spans="1:4" x14ac:dyDescent="0.2">
      <c r="A69" s="137">
        <v>17086</v>
      </c>
      <c r="B69" s="138">
        <v>36.4951238632</v>
      </c>
      <c r="C69" s="138">
        <v>0.64759309718437774</v>
      </c>
      <c r="D69" s="133">
        <v>0.35240690281562226</v>
      </c>
    </row>
    <row r="70" spans="1:4" x14ac:dyDescent="0.2">
      <c r="A70" s="137">
        <v>17086</v>
      </c>
      <c r="B70" s="138">
        <v>37.3615999222</v>
      </c>
      <c r="C70" s="138">
        <v>0.58500237696616442</v>
      </c>
      <c r="D70" s="133">
        <v>0.41499762303383558</v>
      </c>
    </row>
    <row r="71" spans="1:4" x14ac:dyDescent="0.2">
      <c r="A71" s="137">
        <v>17086</v>
      </c>
      <c r="B71" s="138">
        <v>38.084300041200002</v>
      </c>
      <c r="C71" s="138">
        <v>0.53309100535565201</v>
      </c>
      <c r="D71" s="133">
        <v>0.46690899464434799</v>
      </c>
    </row>
    <row r="72" spans="1:4" x14ac:dyDescent="0.2">
      <c r="A72" s="137">
        <v>17086</v>
      </c>
      <c r="B72" s="138">
        <v>38.933874130200003</v>
      </c>
      <c r="C72" s="138">
        <v>0.47142221052844629</v>
      </c>
      <c r="D72" s="133">
        <v>0.52857778947155376</v>
      </c>
    </row>
    <row r="73" spans="1:4" x14ac:dyDescent="0.2">
      <c r="A73" s="137">
        <v>17086</v>
      </c>
      <c r="B73" s="138">
        <v>38.933574676500001</v>
      </c>
      <c r="C73" s="138">
        <v>0.45813224294012994</v>
      </c>
      <c r="D73" s="133">
        <v>0.54186775705987</v>
      </c>
    </row>
    <row r="74" spans="1:4" x14ac:dyDescent="0.2">
      <c r="A74" s="130">
        <v>21010</v>
      </c>
      <c r="B74" s="112">
        <v>33.792623448658283</v>
      </c>
      <c r="C74" s="133">
        <v>0.73286788116771429</v>
      </c>
      <c r="D74" s="133">
        <v>0.26713211883228571</v>
      </c>
    </row>
    <row r="75" spans="1:4" x14ac:dyDescent="0.2">
      <c r="A75" s="130">
        <v>21010</v>
      </c>
      <c r="B75" s="133">
        <v>33.792623448658283</v>
      </c>
      <c r="C75" s="133">
        <v>0.68215308578444445</v>
      </c>
      <c r="D75" s="133">
        <v>0.31784691421555555</v>
      </c>
    </row>
    <row r="76" spans="1:4" x14ac:dyDescent="0.2">
      <c r="A76" s="130">
        <v>21010</v>
      </c>
      <c r="B76" s="133">
        <v>36.443704841386435</v>
      </c>
      <c r="C76" s="133">
        <v>0.58841414121388291</v>
      </c>
      <c r="D76" s="133">
        <v>0.41158585878611709</v>
      </c>
    </row>
    <row r="77" spans="1:4" x14ac:dyDescent="0.2">
      <c r="A77" s="130">
        <v>21010</v>
      </c>
      <c r="B77" s="133">
        <v>37.934330840051302</v>
      </c>
      <c r="C77" s="133">
        <v>0.45850045894704611</v>
      </c>
      <c r="D77" s="133">
        <v>0.54149954105295395</v>
      </c>
    </row>
    <row r="78" spans="1:4" x14ac:dyDescent="0.2">
      <c r="A78" s="130">
        <v>21010</v>
      </c>
      <c r="B78" s="133">
        <v>38.834976899242612</v>
      </c>
      <c r="C78" s="133">
        <v>0.45850045894704611</v>
      </c>
      <c r="D78" s="133">
        <v>0.54149954105295395</v>
      </c>
    </row>
    <row r="79" spans="1:4" x14ac:dyDescent="0.2">
      <c r="A79" s="130">
        <v>21010</v>
      </c>
      <c r="B79" s="133">
        <v>39.586177128485701</v>
      </c>
      <c r="C79" s="133">
        <v>0.45850045894704611</v>
      </c>
      <c r="D79" s="133">
        <v>0.54149954105295395</v>
      </c>
    </row>
    <row r="80" spans="1:4" x14ac:dyDescent="0.2">
      <c r="A80" s="130">
        <v>21010</v>
      </c>
      <c r="B80" s="133">
        <v>40</v>
      </c>
      <c r="C80" s="133">
        <v>0.45813224294012994</v>
      </c>
      <c r="D80" s="133">
        <v>0.54186775705987</v>
      </c>
    </row>
    <row r="81" spans="1:4" x14ac:dyDescent="0.2">
      <c r="A81" s="130">
        <v>26000</v>
      </c>
      <c r="B81" s="112">
        <v>35.422986348453101</v>
      </c>
      <c r="C81" s="133">
        <v>0.71011553098000013</v>
      </c>
      <c r="D81" s="133">
        <v>0.28988446901999987</v>
      </c>
    </row>
    <row r="82" spans="1:4" x14ac:dyDescent="0.2">
      <c r="A82" s="130">
        <v>26000</v>
      </c>
      <c r="B82" s="133">
        <v>38.201972126989212</v>
      </c>
      <c r="C82" s="133">
        <v>0.66097520872334614</v>
      </c>
      <c r="D82" s="133">
        <v>0.33902479127665386</v>
      </c>
    </row>
    <row r="83" spans="1:4" x14ac:dyDescent="0.2">
      <c r="A83" s="130">
        <v>26000</v>
      </c>
      <c r="B83" s="133">
        <v>39.764515043539582</v>
      </c>
      <c r="C83" s="133">
        <v>0.57014644939613002</v>
      </c>
      <c r="D83" s="133">
        <v>0.42985355060386998</v>
      </c>
    </row>
    <row r="84" spans="1:4" x14ac:dyDescent="0.2">
      <c r="A84" s="130">
        <v>26000</v>
      </c>
      <c r="B84" s="133">
        <v>40</v>
      </c>
      <c r="C84" s="116">
        <v>0.45050624730719518</v>
      </c>
      <c r="D84" s="133">
        <v>0.54949375269280476</v>
      </c>
    </row>
    <row r="85" spans="1:4" x14ac:dyDescent="0.2">
      <c r="A85" s="130">
        <v>26000</v>
      </c>
      <c r="B85" s="133">
        <v>40</v>
      </c>
      <c r="C85" s="116">
        <v>0.45050624730719518</v>
      </c>
      <c r="D85" s="133">
        <v>0.54949375269280476</v>
      </c>
    </row>
    <row r="86" spans="1:4" x14ac:dyDescent="0.2">
      <c r="A86" s="130">
        <v>26000</v>
      </c>
      <c r="B86" s="133">
        <v>40</v>
      </c>
      <c r="C86" s="116">
        <v>0.45050624730719518</v>
      </c>
      <c r="D86" s="133">
        <v>0.54949375269280476</v>
      </c>
    </row>
    <row r="87" spans="1:4" x14ac:dyDescent="0.2">
      <c r="A87" s="130">
        <v>26000</v>
      </c>
      <c r="B87" s="133">
        <v>40</v>
      </c>
      <c r="C87" s="116">
        <v>0.45050624730719518</v>
      </c>
      <c r="D87" s="133">
        <v>0.54949375269280476</v>
      </c>
    </row>
    <row r="88" spans="1:4" x14ac:dyDescent="0.2">
      <c r="A88" s="130">
        <v>32000</v>
      </c>
      <c r="B88" s="112">
        <v>38.064893043391152</v>
      </c>
      <c r="C88" s="133">
        <v>0.6827579956841513</v>
      </c>
      <c r="D88" s="133">
        <v>0.3172420043158487</v>
      </c>
    </row>
    <row r="89" spans="1:4" x14ac:dyDescent="0.2">
      <c r="A89" s="130">
        <v>32000</v>
      </c>
      <c r="B89" s="134">
        <v>40</v>
      </c>
      <c r="C89" s="116">
        <v>0.66194936797019177</v>
      </c>
      <c r="D89" s="133">
        <v>0.33805063202980823</v>
      </c>
    </row>
    <row r="90" spans="1:4" x14ac:dyDescent="0.2">
      <c r="A90" s="130">
        <v>32000</v>
      </c>
      <c r="B90" s="134">
        <v>40</v>
      </c>
      <c r="C90" s="116">
        <v>0.66194936797019177</v>
      </c>
      <c r="D90" s="133">
        <v>0.33805063202980823</v>
      </c>
    </row>
    <row r="91" spans="1:4" x14ac:dyDescent="0.2">
      <c r="A91" s="130">
        <v>32000</v>
      </c>
      <c r="B91" s="134">
        <v>40</v>
      </c>
      <c r="C91" s="116">
        <v>0.66194936797019177</v>
      </c>
      <c r="D91" s="133">
        <v>0.33805063202980823</v>
      </c>
    </row>
    <row r="92" spans="1:4" x14ac:dyDescent="0.2">
      <c r="A92" s="130">
        <v>32000</v>
      </c>
      <c r="B92" s="134">
        <v>40</v>
      </c>
      <c r="C92" s="116">
        <v>0.66194936797019177</v>
      </c>
      <c r="D92" s="133">
        <v>0.33805063202980823</v>
      </c>
    </row>
    <row r="93" spans="1:4" x14ac:dyDescent="0.2">
      <c r="A93" s="130">
        <v>32000</v>
      </c>
      <c r="B93" s="134">
        <v>40</v>
      </c>
      <c r="C93" s="116">
        <v>0.66194936797019177</v>
      </c>
      <c r="D93" s="133">
        <v>0.33805063202980823</v>
      </c>
    </row>
    <row r="94" spans="1:4" x14ac:dyDescent="0.2">
      <c r="A94" s="130">
        <v>32000</v>
      </c>
      <c r="B94" s="133">
        <v>40</v>
      </c>
      <c r="C94" s="116">
        <v>0.66194936797019177</v>
      </c>
      <c r="D94" s="133">
        <v>0.33805063202980823</v>
      </c>
    </row>
    <row r="95" spans="1:4" x14ac:dyDescent="0.2">
      <c r="A95" s="130">
        <v>38000</v>
      </c>
      <c r="B95" s="112">
        <v>40</v>
      </c>
      <c r="C95" s="112">
        <v>0.55406570407681899</v>
      </c>
      <c r="D95" s="133">
        <v>0.44593429592318101</v>
      </c>
    </row>
    <row r="96" spans="1:4" x14ac:dyDescent="0.2">
      <c r="A96" s="130">
        <v>38000</v>
      </c>
      <c r="B96" s="112">
        <v>40</v>
      </c>
      <c r="C96" s="112">
        <v>0.5540657040768191</v>
      </c>
      <c r="D96" s="133">
        <v>0.4459342959231809</v>
      </c>
    </row>
    <row r="97" spans="1:4" x14ac:dyDescent="0.2">
      <c r="A97" s="130">
        <v>38000</v>
      </c>
      <c r="B97" s="112">
        <v>40</v>
      </c>
      <c r="C97" s="112">
        <v>0.5540657040768191</v>
      </c>
      <c r="D97" s="133">
        <v>0.4459342959231809</v>
      </c>
    </row>
    <row r="98" spans="1:4" x14ac:dyDescent="0.2">
      <c r="A98" s="130">
        <v>38000</v>
      </c>
      <c r="B98" s="112">
        <v>40</v>
      </c>
      <c r="C98" s="112">
        <v>0.5540657040768191</v>
      </c>
      <c r="D98" s="133">
        <v>0.4459342959231809</v>
      </c>
    </row>
    <row r="99" spans="1:4" x14ac:dyDescent="0.2">
      <c r="A99" s="130">
        <v>38000</v>
      </c>
      <c r="B99" s="112">
        <v>40</v>
      </c>
      <c r="C99" s="112">
        <v>0.5540657040768191</v>
      </c>
      <c r="D99" s="133">
        <v>0.4459342959231809</v>
      </c>
    </row>
    <row r="100" spans="1:4" x14ac:dyDescent="0.2">
      <c r="A100" s="130">
        <v>38000</v>
      </c>
      <c r="B100" s="112">
        <v>40</v>
      </c>
      <c r="C100" s="116">
        <v>0.5540657040768191</v>
      </c>
      <c r="D100" s="133">
        <v>0.4459342959231809</v>
      </c>
    </row>
    <row r="101" spans="1:4" x14ac:dyDescent="0.2">
      <c r="A101" s="130">
        <v>38000</v>
      </c>
      <c r="B101" s="112">
        <v>40</v>
      </c>
      <c r="C101" s="112">
        <v>0.5540657040768191</v>
      </c>
      <c r="D101" s="133">
        <v>0.4459342959231809</v>
      </c>
    </row>
    <row r="102" spans="1:4" x14ac:dyDescent="0.2">
      <c r="A102" s="130">
        <v>44000</v>
      </c>
      <c r="B102" s="112">
        <v>40</v>
      </c>
      <c r="C102" s="112">
        <v>0.48575887800364898</v>
      </c>
      <c r="D102" s="133">
        <v>0.51424112199635097</v>
      </c>
    </row>
    <row r="103" spans="1:4" x14ac:dyDescent="0.2">
      <c r="A103" s="130">
        <v>44000</v>
      </c>
      <c r="B103" s="112">
        <v>40</v>
      </c>
      <c r="C103" s="112">
        <v>0.48575887800364898</v>
      </c>
      <c r="D103" s="133">
        <v>0.51424112199635097</v>
      </c>
    </row>
    <row r="104" spans="1:4" x14ac:dyDescent="0.2">
      <c r="A104" s="130">
        <v>44000</v>
      </c>
      <c r="B104" s="112">
        <v>40</v>
      </c>
      <c r="C104" s="112">
        <v>0.48575887800364898</v>
      </c>
      <c r="D104" s="133">
        <v>0.51424112199635097</v>
      </c>
    </row>
    <row r="105" spans="1:4" x14ac:dyDescent="0.2">
      <c r="A105" s="130">
        <v>44000</v>
      </c>
      <c r="B105" s="112">
        <v>40</v>
      </c>
      <c r="C105" s="112">
        <v>0.48575887800364898</v>
      </c>
      <c r="D105" s="133">
        <v>0.51424112199635097</v>
      </c>
    </row>
    <row r="106" spans="1:4" x14ac:dyDescent="0.2">
      <c r="A106" s="130">
        <v>44000</v>
      </c>
      <c r="B106" s="112">
        <v>40</v>
      </c>
      <c r="C106" s="112">
        <v>0.48575887800364898</v>
      </c>
      <c r="D106" s="133">
        <v>0.51424112199635097</v>
      </c>
    </row>
    <row r="107" spans="1:4" x14ac:dyDescent="0.2">
      <c r="A107" s="130">
        <v>44000</v>
      </c>
      <c r="B107" s="112">
        <v>40</v>
      </c>
      <c r="C107" s="112">
        <v>0.48575887800364898</v>
      </c>
      <c r="D107" s="133">
        <v>0.51424112199635097</v>
      </c>
    </row>
    <row r="108" spans="1:4" x14ac:dyDescent="0.2">
      <c r="A108" s="130">
        <v>44000</v>
      </c>
      <c r="B108" s="112">
        <v>40</v>
      </c>
      <c r="C108" s="116">
        <v>0.48575887800364898</v>
      </c>
      <c r="D108" s="133">
        <v>0.51424112199635097</v>
      </c>
    </row>
    <row r="109" spans="1:4" x14ac:dyDescent="0.2">
      <c r="A109" s="130">
        <v>50000</v>
      </c>
      <c r="B109" s="112">
        <v>40</v>
      </c>
      <c r="C109" s="112">
        <v>0.47969165630459748</v>
      </c>
      <c r="D109" s="133">
        <v>0.52030834369540258</v>
      </c>
    </row>
    <row r="110" spans="1:4" x14ac:dyDescent="0.2">
      <c r="A110" s="130">
        <v>50000</v>
      </c>
      <c r="B110" s="112">
        <v>40</v>
      </c>
      <c r="C110" s="112">
        <v>0.47969165630459748</v>
      </c>
      <c r="D110" s="133">
        <v>0.52030834369540258</v>
      </c>
    </row>
    <row r="111" spans="1:4" x14ac:dyDescent="0.2">
      <c r="A111" s="130">
        <v>50000</v>
      </c>
      <c r="B111" s="112">
        <v>40</v>
      </c>
      <c r="C111" s="112">
        <v>0.47969165630459748</v>
      </c>
      <c r="D111" s="133">
        <v>0.52030834369540258</v>
      </c>
    </row>
    <row r="112" spans="1:4" x14ac:dyDescent="0.2">
      <c r="A112" s="130">
        <v>50000</v>
      </c>
      <c r="B112" s="112">
        <v>40</v>
      </c>
      <c r="C112" s="112">
        <v>0.47969165630459748</v>
      </c>
      <c r="D112" s="133">
        <v>0.52030834369540258</v>
      </c>
    </row>
    <row r="113" spans="1:4" x14ac:dyDescent="0.2">
      <c r="A113" s="130">
        <v>50000</v>
      </c>
      <c r="B113" s="112">
        <v>40</v>
      </c>
      <c r="C113" s="112">
        <v>0.47969165630459748</v>
      </c>
      <c r="D113" s="133">
        <v>0.52030834369540258</v>
      </c>
    </row>
    <row r="114" spans="1:4" x14ac:dyDescent="0.2">
      <c r="A114" s="130">
        <v>50000</v>
      </c>
      <c r="B114" s="112">
        <v>40</v>
      </c>
      <c r="C114" s="112">
        <v>0.47969165630459748</v>
      </c>
      <c r="D114" s="133">
        <v>0.52030834369540258</v>
      </c>
    </row>
    <row r="115" spans="1:4" x14ac:dyDescent="0.2">
      <c r="A115" s="130">
        <v>50000</v>
      </c>
      <c r="B115" s="112">
        <v>40</v>
      </c>
      <c r="C115" s="116">
        <v>0.47969165630459748</v>
      </c>
      <c r="D115" s="133">
        <v>0.52030834369540258</v>
      </c>
    </row>
    <row r="116" spans="1:4" x14ac:dyDescent="0.2">
      <c r="A116" s="130">
        <v>56000</v>
      </c>
      <c r="B116" s="112">
        <v>40</v>
      </c>
      <c r="C116" s="112">
        <v>0.51930783505303491</v>
      </c>
      <c r="D116" s="133">
        <v>0.48069216494696509</v>
      </c>
    </row>
    <row r="117" spans="1:4" x14ac:dyDescent="0.2">
      <c r="A117" s="130">
        <v>56000</v>
      </c>
      <c r="B117" s="112">
        <v>40</v>
      </c>
      <c r="C117" s="112">
        <v>0.51930783505303491</v>
      </c>
      <c r="D117" s="133">
        <v>0.48069216494696509</v>
      </c>
    </row>
    <row r="118" spans="1:4" x14ac:dyDescent="0.2">
      <c r="A118" s="130">
        <v>56000</v>
      </c>
      <c r="B118" s="112">
        <v>40</v>
      </c>
      <c r="C118" s="112">
        <v>0.51930783505303491</v>
      </c>
      <c r="D118" s="133">
        <v>0.48069216494696509</v>
      </c>
    </row>
    <row r="119" spans="1:4" x14ac:dyDescent="0.2">
      <c r="A119" s="130">
        <v>56000</v>
      </c>
      <c r="B119" s="112">
        <v>40</v>
      </c>
      <c r="C119" s="112">
        <v>0.51930783505303491</v>
      </c>
      <c r="D119" s="133">
        <v>0.48069216494696509</v>
      </c>
    </row>
    <row r="120" spans="1:4" x14ac:dyDescent="0.2">
      <c r="A120" s="130">
        <v>56000</v>
      </c>
      <c r="B120" s="112">
        <v>40</v>
      </c>
      <c r="C120" s="112">
        <v>0.51930783505303491</v>
      </c>
      <c r="D120" s="133">
        <v>0.48069216494696509</v>
      </c>
    </row>
    <row r="121" spans="1:4" x14ac:dyDescent="0.2">
      <c r="A121" s="130">
        <v>56000</v>
      </c>
      <c r="B121" s="112">
        <v>40</v>
      </c>
      <c r="C121" s="112">
        <v>0.51930783505303491</v>
      </c>
      <c r="D121" s="133">
        <v>0.48069216494696509</v>
      </c>
    </row>
    <row r="122" spans="1:4" x14ac:dyDescent="0.2">
      <c r="A122" s="130">
        <v>56000</v>
      </c>
      <c r="B122" s="112">
        <v>40</v>
      </c>
      <c r="C122" s="116">
        <v>0.51930783505303491</v>
      </c>
      <c r="D122" s="133">
        <v>0.48069216494696509</v>
      </c>
    </row>
    <row r="123" spans="1:4" x14ac:dyDescent="0.2">
      <c r="A123" s="130">
        <v>62000</v>
      </c>
      <c r="B123" s="112">
        <v>40</v>
      </c>
      <c r="C123" s="112">
        <v>0.56244955913427541</v>
      </c>
      <c r="D123" s="133">
        <v>0.43755044086572459</v>
      </c>
    </row>
    <row r="124" spans="1:4" x14ac:dyDescent="0.2">
      <c r="A124" s="130">
        <v>62000</v>
      </c>
      <c r="B124" s="112">
        <v>40</v>
      </c>
      <c r="C124" s="112">
        <v>0.56244955913427541</v>
      </c>
      <c r="D124" s="133">
        <v>0.43755044086572459</v>
      </c>
    </row>
    <row r="125" spans="1:4" x14ac:dyDescent="0.2">
      <c r="A125" s="130">
        <v>62000</v>
      </c>
      <c r="B125" s="112">
        <v>40</v>
      </c>
      <c r="C125" s="112">
        <v>0.56244955913427541</v>
      </c>
      <c r="D125" s="133">
        <v>0.43755044086572459</v>
      </c>
    </row>
    <row r="126" spans="1:4" x14ac:dyDescent="0.2">
      <c r="A126" s="130">
        <v>62000</v>
      </c>
      <c r="B126" s="112">
        <v>40</v>
      </c>
      <c r="C126" s="112">
        <v>0.56244955913427541</v>
      </c>
      <c r="D126" s="133">
        <v>0.43755044086572459</v>
      </c>
    </row>
    <row r="127" spans="1:4" x14ac:dyDescent="0.2">
      <c r="A127" s="130">
        <v>62000</v>
      </c>
      <c r="B127" s="112">
        <v>40</v>
      </c>
      <c r="C127" s="112">
        <v>0.56244955913427541</v>
      </c>
      <c r="D127" s="133">
        <v>0.43755044086572459</v>
      </c>
    </row>
    <row r="128" spans="1:4" x14ac:dyDescent="0.2">
      <c r="A128" s="130">
        <v>62000</v>
      </c>
      <c r="B128" s="112">
        <v>40</v>
      </c>
      <c r="C128" s="112">
        <v>0.56244955913427541</v>
      </c>
      <c r="D128" s="133">
        <v>0.43755044086572459</v>
      </c>
    </row>
    <row r="129" spans="1:4" x14ac:dyDescent="0.2">
      <c r="A129" s="130">
        <v>62000</v>
      </c>
      <c r="B129" s="112">
        <v>40</v>
      </c>
      <c r="C129" s="116">
        <v>0.56244955913427541</v>
      </c>
      <c r="D129" s="133">
        <v>0.43755044086572459</v>
      </c>
    </row>
    <row r="130" spans="1:4" x14ac:dyDescent="0.2">
      <c r="A130" s="130">
        <v>68000</v>
      </c>
      <c r="B130" s="112">
        <v>40</v>
      </c>
      <c r="C130" s="112">
        <v>0.59815079568227636</v>
      </c>
      <c r="D130" s="133">
        <v>0.40184920431772364</v>
      </c>
    </row>
    <row r="131" spans="1:4" x14ac:dyDescent="0.2">
      <c r="A131" s="130">
        <v>68000</v>
      </c>
      <c r="B131" s="112">
        <v>40</v>
      </c>
      <c r="C131" s="112">
        <v>0.59815079568227636</v>
      </c>
      <c r="D131" s="133">
        <v>0.40184920431772364</v>
      </c>
    </row>
    <row r="132" spans="1:4" x14ac:dyDescent="0.2">
      <c r="A132" s="130">
        <v>68000</v>
      </c>
      <c r="B132" s="112">
        <v>40</v>
      </c>
      <c r="C132" s="112">
        <v>0.59815079568227636</v>
      </c>
      <c r="D132" s="133">
        <v>0.40184920431772364</v>
      </c>
    </row>
    <row r="133" spans="1:4" x14ac:dyDescent="0.2">
      <c r="A133" s="130">
        <v>68000</v>
      </c>
      <c r="B133" s="112">
        <v>40</v>
      </c>
      <c r="C133" s="112">
        <v>0.59815079568227636</v>
      </c>
      <c r="D133" s="133">
        <v>0.40184920431772364</v>
      </c>
    </row>
    <row r="134" spans="1:4" x14ac:dyDescent="0.2">
      <c r="A134" s="130">
        <v>68000</v>
      </c>
      <c r="B134" s="112">
        <v>40</v>
      </c>
      <c r="C134" s="112">
        <v>0.59815079568227636</v>
      </c>
      <c r="D134" s="133">
        <v>0.40184920431772364</v>
      </c>
    </row>
    <row r="135" spans="1:4" x14ac:dyDescent="0.2">
      <c r="A135" s="130">
        <v>68000</v>
      </c>
      <c r="B135" s="112">
        <v>40</v>
      </c>
      <c r="C135" s="112">
        <v>0.59815079568227636</v>
      </c>
      <c r="D135" s="133">
        <v>0.40184920431772364</v>
      </c>
    </row>
    <row r="136" spans="1:4" x14ac:dyDescent="0.2">
      <c r="A136" s="130">
        <v>68000</v>
      </c>
      <c r="B136" s="112">
        <v>40</v>
      </c>
      <c r="C136" s="116">
        <v>0.59815079568227636</v>
      </c>
      <c r="D136" s="133">
        <v>0.40184920431772364</v>
      </c>
    </row>
    <row r="137" spans="1:4" x14ac:dyDescent="0.2">
      <c r="A137" s="130">
        <v>74000</v>
      </c>
      <c r="B137" s="112">
        <v>40</v>
      </c>
      <c r="C137" s="112">
        <v>0.64917794612545043</v>
      </c>
      <c r="D137" s="133">
        <v>0.35082205387454957</v>
      </c>
    </row>
    <row r="138" spans="1:4" x14ac:dyDescent="0.2">
      <c r="A138" s="130">
        <v>74000</v>
      </c>
      <c r="B138" s="112">
        <v>40</v>
      </c>
      <c r="C138" s="112">
        <v>0.64917794612545043</v>
      </c>
      <c r="D138" s="133">
        <v>0.35082205387454957</v>
      </c>
    </row>
    <row r="139" spans="1:4" x14ac:dyDescent="0.2">
      <c r="A139" s="130">
        <v>74000</v>
      </c>
      <c r="B139" s="112">
        <v>40</v>
      </c>
      <c r="C139" s="112">
        <v>0.64917794612545043</v>
      </c>
      <c r="D139" s="133">
        <v>0.35082205387454957</v>
      </c>
    </row>
    <row r="140" spans="1:4" x14ac:dyDescent="0.2">
      <c r="A140" s="130">
        <v>74000</v>
      </c>
      <c r="B140" s="112">
        <v>40</v>
      </c>
      <c r="C140" s="112">
        <v>0.64917794612545043</v>
      </c>
      <c r="D140" s="133">
        <v>0.35082205387454957</v>
      </c>
    </row>
    <row r="141" spans="1:4" x14ac:dyDescent="0.2">
      <c r="A141" s="130">
        <v>74000</v>
      </c>
      <c r="B141" s="112">
        <v>40</v>
      </c>
      <c r="C141" s="112">
        <v>0.64917794612545043</v>
      </c>
      <c r="D141" s="133">
        <v>0.35082205387454957</v>
      </c>
    </row>
    <row r="142" spans="1:4" x14ac:dyDescent="0.2">
      <c r="A142" s="130">
        <v>74000</v>
      </c>
      <c r="B142" s="112">
        <v>40</v>
      </c>
      <c r="C142" s="112">
        <v>0.64917794612545043</v>
      </c>
      <c r="D142" s="133">
        <v>0.35082205387454957</v>
      </c>
    </row>
    <row r="143" spans="1:4" x14ac:dyDescent="0.2">
      <c r="A143" s="130">
        <v>74000</v>
      </c>
      <c r="B143" s="112">
        <v>40</v>
      </c>
      <c r="C143" s="116">
        <v>0.64917794612545043</v>
      </c>
      <c r="D143" s="133">
        <v>0.35082205387454957</v>
      </c>
    </row>
  </sheetData>
  <pageMargins left="0.7" right="0.7" top="0.75" bottom="0.75" header="0.3" footer="0.3"/>
  <pageSetup orientation="portrait" horizontalDpi="1200" verticalDpi="120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tabColor rgb="FFFF0000"/>
  </sheetPr>
  <dimension ref="A1:D15"/>
  <sheetViews>
    <sheetView workbookViewId="0">
      <selection activeCell="D7" sqref="D7"/>
    </sheetView>
  </sheetViews>
  <sheetFormatPr defaultRowHeight="12.75" x14ac:dyDescent="0.2"/>
  <cols>
    <col min="1" max="1" width="19.625" bestFit="1" customWidth="1"/>
    <col min="2" max="2" width="13.5" bestFit="1" customWidth="1"/>
    <col min="3" max="3" width="13.25" bestFit="1" customWidth="1"/>
  </cols>
  <sheetData>
    <row r="1" spans="1:4" x14ac:dyDescent="0.2">
      <c r="A1" s="44" t="s">
        <v>336</v>
      </c>
    </row>
    <row r="2" spans="1:4" ht="15" x14ac:dyDescent="0.25">
      <c r="A2" s="81" t="s">
        <v>114</v>
      </c>
      <c r="B2" s="81" t="s">
        <v>115</v>
      </c>
      <c r="C2" s="144" t="s">
        <v>162</v>
      </c>
      <c r="D2" s="149" t="s">
        <v>179</v>
      </c>
    </row>
    <row r="3" spans="1:4" ht="15" x14ac:dyDescent="0.25">
      <c r="A3" s="81" t="s">
        <v>83</v>
      </c>
      <c r="B3" s="81" t="s">
        <v>92</v>
      </c>
      <c r="C3" s="144" t="s">
        <v>83</v>
      </c>
      <c r="D3" s="128" t="s">
        <v>180</v>
      </c>
    </row>
    <row r="4" spans="1:4" x14ac:dyDescent="0.2">
      <c r="A4" s="119">
        <v>0</v>
      </c>
      <c r="B4" s="101">
        <v>20</v>
      </c>
      <c r="C4" s="143">
        <v>8000</v>
      </c>
      <c r="D4" s="134">
        <v>4</v>
      </c>
    </row>
    <row r="5" spans="1:4" x14ac:dyDescent="0.2">
      <c r="A5" s="119">
        <v>4137.7072284241367</v>
      </c>
      <c r="B5" s="101">
        <v>27.1</v>
      </c>
      <c r="D5" s="134"/>
    </row>
    <row r="6" spans="1:4" x14ac:dyDescent="0.2">
      <c r="A6" s="119">
        <v>5637.5665559597228</v>
      </c>
      <c r="B6" s="101">
        <v>28.3</v>
      </c>
      <c r="D6" s="134"/>
    </row>
    <row r="7" spans="1:4" x14ac:dyDescent="0.2">
      <c r="A7" s="119">
        <v>6490.0910894468507</v>
      </c>
      <c r="B7" s="101">
        <v>32.5</v>
      </c>
      <c r="D7" s="134"/>
    </row>
    <row r="8" spans="1:4" x14ac:dyDescent="0.2">
      <c r="A8" s="119">
        <v>7768.2033158359745</v>
      </c>
      <c r="B8" s="101">
        <v>33.200000000000003</v>
      </c>
      <c r="D8" s="134"/>
    </row>
    <row r="9" spans="1:4" x14ac:dyDescent="0.2">
      <c r="A9" s="119">
        <v>8350.1585697847386</v>
      </c>
      <c r="B9" s="101">
        <v>35.5</v>
      </c>
      <c r="D9" s="134"/>
    </row>
    <row r="10" spans="1:4" x14ac:dyDescent="0.2">
      <c r="A10" s="119">
        <v>9825.2725244942249</v>
      </c>
      <c r="B10" s="101">
        <v>36</v>
      </c>
      <c r="D10" s="134"/>
    </row>
    <row r="11" spans="1:4" x14ac:dyDescent="0.2">
      <c r="A11" s="119">
        <v>9995.3506128438858</v>
      </c>
      <c r="B11" s="101">
        <v>37.4</v>
      </c>
      <c r="D11" s="134"/>
    </row>
    <row r="12" spans="1:4" x14ac:dyDescent="0.2">
      <c r="A12" s="122">
        <v>11000</v>
      </c>
      <c r="B12" s="185">
        <v>38.700000000000003</v>
      </c>
    </row>
    <row r="13" spans="1:4" x14ac:dyDescent="0.2">
      <c r="A13" s="122">
        <v>12000</v>
      </c>
      <c r="B13" s="185">
        <v>40.4</v>
      </c>
    </row>
    <row r="14" spans="1:4" x14ac:dyDescent="0.2">
      <c r="C14" s="127"/>
      <c r="D14" s="189"/>
    </row>
    <row r="15" spans="1:4" x14ac:dyDescent="0.2">
      <c r="C15" s="128"/>
      <c r="D15" s="189"/>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2"/>
  <sheetViews>
    <sheetView workbookViewId="0">
      <selection activeCell="F33" sqref="F33"/>
    </sheetView>
  </sheetViews>
  <sheetFormatPr defaultRowHeight="12.75" x14ac:dyDescent="0.2"/>
  <cols>
    <col min="1" max="1" width="28" style="87" bestFit="1" customWidth="1"/>
    <col min="2" max="3" width="28" style="87" customWidth="1"/>
    <col min="4" max="4" width="31.25" style="87" bestFit="1" customWidth="1"/>
    <col min="5" max="5" width="34.125" style="87" bestFit="1" customWidth="1"/>
    <col min="6" max="6" width="31.25" style="87" bestFit="1" customWidth="1"/>
    <col min="7" max="7" width="10.375" style="87" bestFit="1" customWidth="1"/>
    <col min="8" max="16384" width="9" style="87"/>
  </cols>
  <sheetData>
    <row r="1" spans="1:11" x14ac:dyDescent="0.2">
      <c r="A1" s="155" t="s">
        <v>250</v>
      </c>
      <c r="B1" s="155">
        <v>4</v>
      </c>
      <c r="C1" s="155"/>
      <c r="D1" s="48"/>
    </row>
    <row r="2" spans="1:11" x14ac:dyDescent="0.2">
      <c r="A2" s="155" t="s">
        <v>216</v>
      </c>
      <c r="B2" s="155" t="s">
        <v>217</v>
      </c>
      <c r="C2" s="155" t="s">
        <v>217</v>
      </c>
      <c r="D2" s="155" t="s">
        <v>217</v>
      </c>
      <c r="E2" s="155" t="s">
        <v>217</v>
      </c>
    </row>
    <row r="3" spans="1:11" x14ac:dyDescent="0.2">
      <c r="A3" s="155" t="s">
        <v>218</v>
      </c>
      <c r="B3" s="155">
        <v>0</v>
      </c>
      <c r="C3" s="155">
        <v>1</v>
      </c>
      <c r="D3" s="155">
        <v>2</v>
      </c>
      <c r="E3" s="155">
        <v>3</v>
      </c>
    </row>
    <row r="4" spans="1:11" x14ac:dyDescent="0.2">
      <c r="A4" s="155" t="s">
        <v>219</v>
      </c>
      <c r="B4" s="108"/>
      <c r="C4" s="108"/>
      <c r="D4" s="108"/>
      <c r="E4" s="108"/>
    </row>
    <row r="5" spans="1:11" x14ac:dyDescent="0.2">
      <c r="A5" s="155" t="s">
        <v>251</v>
      </c>
      <c r="B5" s="162" t="s">
        <v>317</v>
      </c>
      <c r="C5" s="162" t="s">
        <v>317</v>
      </c>
      <c r="D5" s="162" t="s">
        <v>317</v>
      </c>
      <c r="E5" s="162" t="s">
        <v>317</v>
      </c>
    </row>
    <row r="6" spans="1:11" ht="15" x14ac:dyDescent="0.2">
      <c r="A6" s="155" t="s">
        <v>271</v>
      </c>
      <c r="B6" s="180" t="s">
        <v>273</v>
      </c>
      <c r="C6" s="180" t="s">
        <v>273</v>
      </c>
      <c r="D6" s="180" t="s">
        <v>273</v>
      </c>
      <c r="E6" s="180" t="s">
        <v>273</v>
      </c>
    </row>
    <row r="7" spans="1:11" x14ac:dyDescent="0.2">
      <c r="A7" s="155" t="s">
        <v>272</v>
      </c>
      <c r="B7" s="48" t="s">
        <v>310</v>
      </c>
      <c r="C7" s="48" t="s">
        <v>310</v>
      </c>
      <c r="D7" s="48" t="s">
        <v>310</v>
      </c>
      <c r="E7" s="48" t="s">
        <v>310</v>
      </c>
      <c r="F7" s="35" t="s">
        <v>274</v>
      </c>
      <c r="G7" s="35" t="s">
        <v>274</v>
      </c>
      <c r="H7" s="35" t="s">
        <v>274</v>
      </c>
      <c r="I7" s="48" t="s">
        <v>279</v>
      </c>
      <c r="J7" s="48" t="s">
        <v>279</v>
      </c>
      <c r="K7" s="48" t="s">
        <v>279</v>
      </c>
    </row>
    <row r="8" spans="1:11" x14ac:dyDescent="0.2">
      <c r="A8" s="161" t="s">
        <v>275</v>
      </c>
      <c r="B8" s="48"/>
      <c r="C8" s="48"/>
      <c r="D8" s="48"/>
      <c r="E8" s="48"/>
      <c r="F8" s="48" t="s">
        <v>80</v>
      </c>
      <c r="G8" s="48" t="s">
        <v>80</v>
      </c>
      <c r="H8" s="48" t="s">
        <v>80</v>
      </c>
    </row>
    <row r="9" spans="1:11" x14ac:dyDescent="0.2">
      <c r="A9" s="161" t="s">
        <v>276</v>
      </c>
      <c r="B9" s="48" t="s">
        <v>80</v>
      </c>
      <c r="C9" s="48" t="s">
        <v>80</v>
      </c>
      <c r="D9" s="48" t="s">
        <v>80</v>
      </c>
      <c r="E9" s="48" t="s">
        <v>80</v>
      </c>
      <c r="F9" s="164" t="s">
        <v>80</v>
      </c>
      <c r="G9" s="164" t="s">
        <v>80</v>
      </c>
      <c r="H9" s="164" t="s">
        <v>80</v>
      </c>
    </row>
    <row r="10" spans="1:11" x14ac:dyDescent="0.2">
      <c r="A10" s="161" t="s">
        <v>280</v>
      </c>
      <c r="B10" s="48" t="s">
        <v>80</v>
      </c>
      <c r="C10" s="48" t="s">
        <v>80</v>
      </c>
      <c r="D10" s="48" t="s">
        <v>80</v>
      </c>
      <c r="E10" s="48" t="s">
        <v>80</v>
      </c>
      <c r="F10" s="142"/>
      <c r="G10" s="142"/>
      <c r="H10" s="142"/>
    </row>
    <row r="11" spans="1:11" x14ac:dyDescent="0.2">
      <c r="A11" s="161" t="s">
        <v>278</v>
      </c>
      <c r="B11" s="35" t="s">
        <v>306</v>
      </c>
      <c r="C11" s="35" t="s">
        <v>306</v>
      </c>
      <c r="D11" s="35" t="s">
        <v>306</v>
      </c>
      <c r="E11" s="35" t="s">
        <v>306</v>
      </c>
      <c r="F11" s="48" t="s">
        <v>281</v>
      </c>
      <c r="G11" s="48" t="s">
        <v>281</v>
      </c>
      <c r="H11" s="48" t="s">
        <v>281</v>
      </c>
    </row>
    <row r="12" spans="1:11" x14ac:dyDescent="0.2">
      <c r="A12" s="163" t="s">
        <v>221</v>
      </c>
      <c r="B12" s="164"/>
      <c r="C12" s="164"/>
      <c r="D12" s="164"/>
      <c r="E12" s="164"/>
    </row>
    <row r="13" spans="1:11" x14ac:dyDescent="0.2">
      <c r="A13" s="165" t="s">
        <v>156</v>
      </c>
      <c r="B13" s="155" t="s">
        <v>189</v>
      </c>
      <c r="C13" s="155" t="s">
        <v>190</v>
      </c>
      <c r="D13" s="155" t="s">
        <v>190</v>
      </c>
      <c r="E13" s="148" t="s">
        <v>185</v>
      </c>
    </row>
    <row r="14" spans="1:11" x14ac:dyDescent="0.2">
      <c r="A14" s="166" t="s">
        <v>170</v>
      </c>
      <c r="B14" s="48">
        <v>1</v>
      </c>
      <c r="C14" s="48">
        <v>1</v>
      </c>
      <c r="D14" s="48">
        <v>1</v>
      </c>
      <c r="E14" s="13">
        <f>0.000000001</f>
        <v>1.0000000000000001E-9</v>
      </c>
    </row>
    <row r="15" spans="1:11" x14ac:dyDescent="0.2">
      <c r="A15" s="166" t="s">
        <v>171</v>
      </c>
      <c r="B15" s="155" t="s">
        <v>80</v>
      </c>
      <c r="C15" s="155" t="s">
        <v>80</v>
      </c>
      <c r="D15" s="155" t="s">
        <v>80</v>
      </c>
      <c r="E15" s="155" t="s">
        <v>20</v>
      </c>
      <c r="G15" s="87" t="s">
        <v>305</v>
      </c>
    </row>
    <row r="16" spans="1:11" x14ac:dyDescent="0.2">
      <c r="A16" s="166" t="s">
        <v>172</v>
      </c>
      <c r="B16" s="155" t="s">
        <v>20</v>
      </c>
      <c r="C16" s="155" t="s">
        <v>20</v>
      </c>
      <c r="D16" s="155" t="s">
        <v>20</v>
      </c>
      <c r="E16" s="155" t="s">
        <v>20</v>
      </c>
      <c r="G16" s="87" t="s">
        <v>307</v>
      </c>
    </row>
    <row r="17" spans="1:5" x14ac:dyDescent="0.2">
      <c r="A17" s="166" t="s">
        <v>207</v>
      </c>
      <c r="B17" s="167" t="s">
        <v>277</v>
      </c>
      <c r="C17" s="167" t="s">
        <v>277</v>
      </c>
      <c r="D17" s="167" t="s">
        <v>277</v>
      </c>
      <c r="E17" s="182" t="s">
        <v>315</v>
      </c>
    </row>
    <row r="18" spans="1:5" ht="30" x14ac:dyDescent="0.2">
      <c r="A18" s="178" t="s">
        <v>222</v>
      </c>
      <c r="B18" s="177" t="s">
        <v>304</v>
      </c>
      <c r="C18" s="177" t="s">
        <v>303</v>
      </c>
      <c r="D18" s="177" t="s">
        <v>303</v>
      </c>
      <c r="E18" s="177" t="s">
        <v>311</v>
      </c>
    </row>
    <row r="19" spans="1:5" ht="15" x14ac:dyDescent="0.2">
      <c r="A19" s="179" t="s">
        <v>308</v>
      </c>
      <c r="B19" s="180" t="s">
        <v>20</v>
      </c>
      <c r="C19" s="180" t="s">
        <v>20</v>
      </c>
      <c r="D19" s="180" t="s">
        <v>20</v>
      </c>
      <c r="E19" s="180" t="s">
        <v>80</v>
      </c>
    </row>
    <row r="20" spans="1:5" x14ac:dyDescent="0.2">
      <c r="A20" s="163" t="s">
        <v>223</v>
      </c>
      <c r="B20" s="164"/>
      <c r="C20" s="164"/>
      <c r="D20" s="164"/>
      <c r="E20" s="164"/>
    </row>
    <row r="21" spans="1:5" x14ac:dyDescent="0.2">
      <c r="A21" s="165" t="s">
        <v>156</v>
      </c>
      <c r="B21" s="155" t="s">
        <v>192</v>
      </c>
      <c r="C21" s="155" t="s">
        <v>192</v>
      </c>
      <c r="D21" s="155" t="s">
        <v>193</v>
      </c>
      <c r="E21" s="155" t="s">
        <v>192</v>
      </c>
    </row>
    <row r="22" spans="1:5" x14ac:dyDescent="0.2">
      <c r="A22" s="166" t="s">
        <v>170</v>
      </c>
      <c r="B22" s="156">
        <v>1E-3</v>
      </c>
      <c r="C22" s="156">
        <v>1E-3</v>
      </c>
      <c r="D22" s="156">
        <v>1E-3</v>
      </c>
      <c r="E22" s="156">
        <v>1E-3</v>
      </c>
    </row>
    <row r="23" spans="1:5" x14ac:dyDescent="0.2">
      <c r="A23" s="166" t="s">
        <v>171</v>
      </c>
      <c r="B23" s="155" t="s">
        <v>20</v>
      </c>
      <c r="C23" s="155" t="s">
        <v>20</v>
      </c>
      <c r="D23" s="155" t="s">
        <v>20</v>
      </c>
      <c r="E23" s="155" t="s">
        <v>20</v>
      </c>
    </row>
    <row r="24" spans="1:5" x14ac:dyDescent="0.2">
      <c r="A24" s="166" t="s">
        <v>172</v>
      </c>
      <c r="B24" s="155" t="s">
        <v>20</v>
      </c>
      <c r="C24" s="155" t="s">
        <v>20</v>
      </c>
      <c r="D24" s="155" t="s">
        <v>20</v>
      </c>
      <c r="E24" s="155" t="s">
        <v>20</v>
      </c>
    </row>
    <row r="25" spans="1:5" x14ac:dyDescent="0.2">
      <c r="A25" s="166" t="s">
        <v>207</v>
      </c>
      <c r="B25" s="167" t="s">
        <v>224</v>
      </c>
      <c r="C25" s="167" t="s">
        <v>224</v>
      </c>
      <c r="D25" s="167" t="s">
        <v>313</v>
      </c>
      <c r="E25" s="167" t="s">
        <v>224</v>
      </c>
    </row>
    <row r="26" spans="1:5" x14ac:dyDescent="0.2">
      <c r="A26" s="178" t="s">
        <v>222</v>
      </c>
      <c r="B26" s="155" t="s">
        <v>294</v>
      </c>
      <c r="C26" s="155" t="s">
        <v>294</v>
      </c>
      <c r="D26" s="155" t="s">
        <v>309</v>
      </c>
      <c r="E26" s="155" t="s">
        <v>294</v>
      </c>
    </row>
    <row r="27" spans="1:5" ht="15" x14ac:dyDescent="0.2">
      <c r="A27" s="179" t="s">
        <v>308</v>
      </c>
      <c r="B27" s="180" t="s">
        <v>20</v>
      </c>
      <c r="C27" s="180" t="s">
        <v>20</v>
      </c>
      <c r="D27" s="180" t="s">
        <v>20</v>
      </c>
      <c r="E27" s="180" t="s">
        <v>20</v>
      </c>
    </row>
    <row r="28" spans="1:5" x14ac:dyDescent="0.2">
      <c r="A28" s="163" t="s">
        <v>227</v>
      </c>
      <c r="B28" s="164"/>
      <c r="C28" s="164"/>
      <c r="D28" s="164"/>
      <c r="E28" s="164"/>
    </row>
    <row r="29" spans="1:5" x14ac:dyDescent="0.2">
      <c r="A29" s="165" t="s">
        <v>156</v>
      </c>
      <c r="B29" s="155" t="s">
        <v>191</v>
      </c>
      <c r="C29" s="155" t="s">
        <v>191</v>
      </c>
      <c r="D29" s="155" t="s">
        <v>191</v>
      </c>
      <c r="E29" s="155" t="s">
        <v>191</v>
      </c>
    </row>
    <row r="30" spans="1:5" x14ac:dyDescent="0.2">
      <c r="A30" s="166" t="s">
        <v>170</v>
      </c>
      <c r="B30" s="48">
        <v>1</v>
      </c>
      <c r="C30" s="48">
        <v>1</v>
      </c>
      <c r="D30" s="48">
        <v>1</v>
      </c>
      <c r="E30" s="48">
        <v>1</v>
      </c>
    </row>
    <row r="31" spans="1:5" x14ac:dyDescent="0.2">
      <c r="A31" s="166" t="s">
        <v>171</v>
      </c>
      <c r="B31" s="155" t="s">
        <v>20</v>
      </c>
      <c r="C31" s="155" t="s">
        <v>20</v>
      </c>
      <c r="D31" s="155" t="s">
        <v>20</v>
      </c>
      <c r="E31" s="155" t="s">
        <v>20</v>
      </c>
    </row>
    <row r="32" spans="1:5" x14ac:dyDescent="0.2">
      <c r="A32" s="166" t="s">
        <v>172</v>
      </c>
      <c r="B32" s="155" t="s">
        <v>20</v>
      </c>
      <c r="C32" s="155" t="s">
        <v>20</v>
      </c>
      <c r="D32" s="155" t="s">
        <v>20</v>
      </c>
      <c r="E32" s="155" t="s">
        <v>20</v>
      </c>
    </row>
    <row r="33" spans="1:7" x14ac:dyDescent="0.2">
      <c r="A33" s="166" t="s">
        <v>269</v>
      </c>
      <c r="F33" s="172" t="s">
        <v>270</v>
      </c>
      <c r="G33" s="172" t="s">
        <v>270</v>
      </c>
    </row>
    <row r="34" spans="1:7" x14ac:dyDescent="0.2">
      <c r="A34" s="178" t="s">
        <v>222</v>
      </c>
      <c r="B34" s="155" t="s">
        <v>302</v>
      </c>
      <c r="C34" s="155" t="s">
        <v>302</v>
      </c>
      <c r="D34" s="155" t="s">
        <v>302</v>
      </c>
      <c r="E34" s="155" t="s">
        <v>302</v>
      </c>
    </row>
    <row r="35" spans="1:7" ht="15" x14ac:dyDescent="0.2">
      <c r="A35" s="179" t="s">
        <v>308</v>
      </c>
      <c r="B35" s="180" t="s">
        <v>20</v>
      </c>
      <c r="C35" s="180" t="s">
        <v>20</v>
      </c>
      <c r="D35" s="180" t="s">
        <v>20</v>
      </c>
      <c r="E35" s="180" t="s">
        <v>20</v>
      </c>
    </row>
    <row r="36" spans="1:7" x14ac:dyDescent="0.2">
      <c r="A36" s="161" t="s">
        <v>268</v>
      </c>
      <c r="B36" s="162" t="s">
        <v>282</v>
      </c>
      <c r="C36" s="162" t="s">
        <v>282</v>
      </c>
      <c r="D36" s="162" t="s">
        <v>282</v>
      </c>
      <c r="E36" s="162" t="s">
        <v>282</v>
      </c>
    </row>
    <row r="37" spans="1:7" x14ac:dyDescent="0.2">
      <c r="A37" s="163" t="s">
        <v>229</v>
      </c>
      <c r="B37" s="171"/>
      <c r="C37" s="171"/>
      <c r="D37" s="171"/>
      <c r="E37" s="164"/>
      <c r="F37" s="164"/>
    </row>
    <row r="38" spans="1:7" x14ac:dyDescent="0.2">
      <c r="A38" s="165" t="s">
        <v>156</v>
      </c>
      <c r="B38" s="165"/>
      <c r="C38" s="165"/>
      <c r="D38" s="165"/>
      <c r="E38" s="48"/>
      <c r="F38" s="48"/>
    </row>
    <row r="39" spans="1:7" x14ac:dyDescent="0.2">
      <c r="A39" s="166" t="s">
        <v>170</v>
      </c>
      <c r="B39" s="166"/>
      <c r="C39" s="166"/>
      <c r="D39" s="166"/>
      <c r="E39" s="48"/>
      <c r="F39" s="48"/>
    </row>
    <row r="40" spans="1:7" x14ac:dyDescent="0.2">
      <c r="A40" s="166" t="s">
        <v>171</v>
      </c>
      <c r="B40" s="166"/>
      <c r="C40" s="166"/>
      <c r="D40" s="166"/>
      <c r="E40" s="48"/>
      <c r="F40" s="48"/>
    </row>
    <row r="41" spans="1:7" x14ac:dyDescent="0.2">
      <c r="A41" s="166" t="s">
        <v>172</v>
      </c>
      <c r="B41" s="166"/>
      <c r="C41" s="166"/>
      <c r="D41" s="166"/>
      <c r="E41" s="48"/>
      <c r="F41" s="48"/>
    </row>
    <row r="42" spans="1:7" x14ac:dyDescent="0.2">
      <c r="A42" s="166" t="s">
        <v>207</v>
      </c>
      <c r="B42" s="166"/>
      <c r="C42" s="166"/>
      <c r="D42" s="166"/>
      <c r="E42" s="48"/>
      <c r="F42" s="48"/>
    </row>
    <row r="43" spans="1:7" x14ac:dyDescent="0.2">
      <c r="A43" s="166" t="s">
        <v>222</v>
      </c>
      <c r="B43" s="166"/>
      <c r="C43" s="166"/>
      <c r="D43" s="166"/>
      <c r="E43" s="48"/>
      <c r="F43" s="48"/>
    </row>
    <row r="44" spans="1:7" ht="15" x14ac:dyDescent="0.2">
      <c r="A44" s="179" t="s">
        <v>308</v>
      </c>
      <c r="B44" s="180" t="s">
        <v>20</v>
      </c>
      <c r="C44" s="180" t="s">
        <v>20</v>
      </c>
      <c r="D44" s="180" t="s">
        <v>20</v>
      </c>
      <c r="E44" s="180" t="s">
        <v>20</v>
      </c>
      <c r="F44" s="164"/>
    </row>
    <row r="45" spans="1:7" x14ac:dyDescent="0.2">
      <c r="A45" s="163" t="s">
        <v>230</v>
      </c>
      <c r="B45" s="171"/>
      <c r="C45" s="171"/>
      <c r="D45" s="171"/>
      <c r="E45" s="164"/>
      <c r="F45" s="164"/>
      <c r="G45" s="141"/>
    </row>
    <row r="46" spans="1:7" x14ac:dyDescent="0.2">
      <c r="A46" s="165" t="s">
        <v>156</v>
      </c>
      <c r="B46" s="165"/>
      <c r="C46" s="165"/>
      <c r="D46" s="165"/>
      <c r="E46" s="157"/>
      <c r="F46" s="48"/>
    </row>
    <row r="47" spans="1:7" x14ac:dyDescent="0.2">
      <c r="A47" s="166" t="s">
        <v>170</v>
      </c>
      <c r="B47" s="166"/>
      <c r="C47" s="166"/>
      <c r="D47" s="166"/>
      <c r="E47" s="48"/>
      <c r="F47" s="48"/>
    </row>
    <row r="48" spans="1:7" x14ac:dyDescent="0.2">
      <c r="A48" s="166" t="s">
        <v>171</v>
      </c>
      <c r="B48" s="166"/>
      <c r="C48" s="166"/>
      <c r="D48" s="166"/>
      <c r="E48" s="155"/>
      <c r="F48" s="48"/>
    </row>
    <row r="49" spans="1:6" x14ac:dyDescent="0.2">
      <c r="A49" s="166" t="s">
        <v>172</v>
      </c>
      <c r="B49" s="166"/>
      <c r="C49" s="166"/>
      <c r="D49" s="166"/>
      <c r="E49" s="155"/>
      <c r="F49" s="48"/>
    </row>
    <row r="50" spans="1:6" x14ac:dyDescent="0.2">
      <c r="A50" s="166" t="s">
        <v>207</v>
      </c>
      <c r="B50" s="166"/>
      <c r="C50" s="166"/>
      <c r="D50" s="166"/>
      <c r="E50" s="155"/>
      <c r="F50" s="48"/>
    </row>
    <row r="51" spans="1:6" x14ac:dyDescent="0.2">
      <c r="A51" s="166" t="s">
        <v>222</v>
      </c>
      <c r="B51" s="166"/>
      <c r="C51" s="166"/>
      <c r="D51" s="166"/>
      <c r="E51" s="155"/>
      <c r="F51" s="48"/>
    </row>
    <row r="52" spans="1:6" ht="15" x14ac:dyDescent="0.2">
      <c r="A52" s="179" t="s">
        <v>308</v>
      </c>
      <c r="B52" s="180" t="s">
        <v>20</v>
      </c>
      <c r="C52" s="180" t="s">
        <v>20</v>
      </c>
      <c r="D52" s="180" t="s">
        <v>20</v>
      </c>
      <c r="E52" s="180" t="s">
        <v>20</v>
      </c>
    </row>
  </sheetData>
  <pageMargins left="0.7" right="0.7" top="0.75" bottom="0.75" header="0.3" footer="0.3"/>
  <pageSetup orientation="portrait" horizontalDpi="4294967293" verticalDpi="120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8"/>
  <dimension ref="A1:V51"/>
  <sheetViews>
    <sheetView workbookViewId="0">
      <selection activeCell="B10" sqref="B10"/>
    </sheetView>
  </sheetViews>
  <sheetFormatPr defaultRowHeight="12.75" x14ac:dyDescent="0.2"/>
  <cols>
    <col min="1" max="1" width="36.125" style="87" bestFit="1" customWidth="1"/>
    <col min="2" max="3" width="31.625" style="87" bestFit="1" customWidth="1"/>
    <col min="4" max="7" width="31.625" style="87" customWidth="1"/>
    <col min="8" max="8" width="31.625" style="87" bestFit="1" customWidth="1"/>
    <col min="9" max="9" width="31.625" style="87" customWidth="1"/>
    <col min="10" max="11" width="31.625" style="87" bestFit="1" customWidth="1"/>
    <col min="12" max="12" width="31.625" style="87" customWidth="1"/>
    <col min="13" max="15" width="38.5" style="87" bestFit="1" customWidth="1"/>
    <col min="16" max="16" width="38.5" style="87" customWidth="1"/>
    <col min="17" max="17" width="30.75" style="87" customWidth="1"/>
    <col min="18" max="18" width="31.625" style="87" bestFit="1" customWidth="1"/>
    <col min="19" max="19" width="34.125" style="87" bestFit="1" customWidth="1"/>
    <col min="20" max="20" width="31.625" style="87" bestFit="1" customWidth="1"/>
    <col min="21" max="21" width="38.5" style="87" bestFit="1" customWidth="1"/>
    <col min="22" max="16384" width="9" style="87"/>
  </cols>
  <sheetData>
    <row r="1" spans="1:22" x14ac:dyDescent="0.2">
      <c r="A1" s="160" t="s">
        <v>232</v>
      </c>
      <c r="B1" s="35">
        <v>1</v>
      </c>
      <c r="D1" s="155"/>
      <c r="E1" s="155"/>
      <c r="F1" s="155"/>
      <c r="G1" s="155"/>
      <c r="H1" s="155"/>
      <c r="I1" s="155"/>
      <c r="J1" s="155"/>
      <c r="L1" s="155"/>
      <c r="M1" s="155"/>
      <c r="N1" s="155"/>
      <c r="O1" s="155"/>
      <c r="P1" s="168"/>
      <c r="R1" s="48"/>
      <c r="S1" s="48"/>
    </row>
    <row r="2" spans="1:22" x14ac:dyDescent="0.2">
      <c r="A2" s="160" t="s">
        <v>216</v>
      </c>
      <c r="B2" s="170" t="s">
        <v>261</v>
      </c>
      <c r="C2" s="155" t="s">
        <v>286</v>
      </c>
      <c r="D2" s="170" t="s">
        <v>285</v>
      </c>
      <c r="E2" s="170" t="s">
        <v>258</v>
      </c>
      <c r="F2" s="170" t="s">
        <v>260</v>
      </c>
      <c r="H2" s="170" t="s">
        <v>262</v>
      </c>
      <c r="I2" s="155"/>
      <c r="J2" s="170" t="s">
        <v>258</v>
      </c>
      <c r="K2" s="170" t="s">
        <v>267</v>
      </c>
      <c r="L2" s="170" t="s">
        <v>266</v>
      </c>
      <c r="M2" s="170" t="s">
        <v>260</v>
      </c>
      <c r="N2" s="170" t="s">
        <v>261</v>
      </c>
      <c r="O2" s="170" t="s">
        <v>262</v>
      </c>
      <c r="Q2" s="155" t="s">
        <v>231</v>
      </c>
      <c r="R2" s="155" t="s">
        <v>245</v>
      </c>
      <c r="S2" s="155" t="s">
        <v>249</v>
      </c>
    </row>
    <row r="3" spans="1:22" x14ac:dyDescent="0.2">
      <c r="A3" s="160" t="s">
        <v>233</v>
      </c>
      <c r="B3" s="155">
        <v>6</v>
      </c>
      <c r="C3" s="155">
        <v>6</v>
      </c>
      <c r="D3" s="155">
        <v>6</v>
      </c>
      <c r="E3" s="155">
        <v>6</v>
      </c>
      <c r="F3" s="155">
        <v>6</v>
      </c>
      <c r="H3" s="155">
        <v>6</v>
      </c>
      <c r="I3" s="155"/>
      <c r="J3" s="155">
        <v>6</v>
      </c>
      <c r="K3" s="155">
        <v>6</v>
      </c>
      <c r="L3" s="155">
        <v>6</v>
      </c>
      <c r="M3" s="155">
        <v>6</v>
      </c>
      <c r="N3" s="155">
        <v>6</v>
      </c>
      <c r="O3" s="155">
        <v>6</v>
      </c>
      <c r="Q3" s="155">
        <v>6</v>
      </c>
      <c r="R3" s="155">
        <v>6</v>
      </c>
      <c r="S3" s="155">
        <v>6</v>
      </c>
    </row>
    <row r="4" spans="1:22" x14ac:dyDescent="0.2">
      <c r="A4" s="160" t="s">
        <v>219</v>
      </c>
      <c r="B4" s="155" t="s">
        <v>220</v>
      </c>
      <c r="C4" s="155" t="s">
        <v>220</v>
      </c>
      <c r="D4" s="155" t="s">
        <v>220</v>
      </c>
      <c r="E4" s="155" t="s">
        <v>220</v>
      </c>
      <c r="F4" s="155" t="s">
        <v>220</v>
      </c>
      <c r="H4" s="155" t="s">
        <v>220</v>
      </c>
      <c r="I4" s="155"/>
      <c r="J4" s="155" t="s">
        <v>220</v>
      </c>
      <c r="K4" s="155" t="s">
        <v>220</v>
      </c>
      <c r="L4" s="155" t="s">
        <v>220</v>
      </c>
      <c r="M4" s="155" t="s">
        <v>220</v>
      </c>
      <c r="N4" s="155" t="s">
        <v>220</v>
      </c>
      <c r="O4" s="155" t="s">
        <v>220</v>
      </c>
      <c r="Q4" s="155" t="s">
        <v>220</v>
      </c>
      <c r="R4" s="155" t="s">
        <v>220</v>
      </c>
      <c r="S4" s="155" t="s">
        <v>220</v>
      </c>
    </row>
    <row r="5" spans="1:22" x14ac:dyDescent="0.2">
      <c r="A5" s="160" t="s">
        <v>244</v>
      </c>
      <c r="B5" s="155">
        <v>2</v>
      </c>
      <c r="C5" s="155">
        <v>2</v>
      </c>
      <c r="D5" s="155">
        <v>2</v>
      </c>
      <c r="E5" s="155">
        <v>2</v>
      </c>
      <c r="F5" s="155">
        <v>2</v>
      </c>
      <c r="H5" s="155">
        <v>2</v>
      </c>
      <c r="I5" s="155"/>
      <c r="J5" s="155">
        <v>1</v>
      </c>
      <c r="K5" s="155">
        <v>1</v>
      </c>
      <c r="L5" s="155">
        <v>1</v>
      </c>
      <c r="M5" s="155">
        <v>1</v>
      </c>
      <c r="N5" s="155">
        <v>1</v>
      </c>
      <c r="O5" s="155">
        <v>1</v>
      </c>
      <c r="Q5" s="155">
        <v>5</v>
      </c>
      <c r="R5" s="155">
        <v>5</v>
      </c>
      <c r="S5" s="155">
        <v>4</v>
      </c>
    </row>
    <row r="6" spans="1:22" x14ac:dyDescent="0.2">
      <c r="A6" s="160" t="s">
        <v>268</v>
      </c>
      <c r="B6" s="155" t="s">
        <v>282</v>
      </c>
      <c r="C6" s="155" t="s">
        <v>282</v>
      </c>
      <c r="D6" s="155" t="s">
        <v>282</v>
      </c>
      <c r="E6" s="155" t="s">
        <v>282</v>
      </c>
      <c r="F6" s="155" t="s">
        <v>282</v>
      </c>
      <c r="H6" s="162" t="s">
        <v>282</v>
      </c>
      <c r="I6" s="162"/>
      <c r="J6" s="162" t="s">
        <v>282</v>
      </c>
      <c r="K6" s="162" t="s">
        <v>282</v>
      </c>
      <c r="L6" s="162" t="s">
        <v>282</v>
      </c>
      <c r="M6" s="162" t="s">
        <v>282</v>
      </c>
      <c r="N6" s="162" t="s">
        <v>282</v>
      </c>
      <c r="O6" s="162" t="s">
        <v>282</v>
      </c>
      <c r="Q6" s="162"/>
      <c r="R6" s="162"/>
      <c r="S6" s="162"/>
    </row>
    <row r="7" spans="1:22" ht="30" x14ac:dyDescent="0.2">
      <c r="A7" s="183" t="s">
        <v>300</v>
      </c>
      <c r="B7" s="177" t="s">
        <v>301</v>
      </c>
      <c r="C7" s="177" t="s">
        <v>301</v>
      </c>
      <c r="D7" s="177" t="s">
        <v>301</v>
      </c>
      <c r="E7" s="177" t="s">
        <v>301</v>
      </c>
      <c r="F7" s="177" t="s">
        <v>301</v>
      </c>
      <c r="H7" s="155" t="s">
        <v>301</v>
      </c>
      <c r="I7" s="155"/>
      <c r="J7" s="155" t="s">
        <v>301</v>
      </c>
      <c r="K7" s="155" t="s">
        <v>301</v>
      </c>
      <c r="L7" s="155" t="s">
        <v>301</v>
      </c>
      <c r="M7" s="155" t="s">
        <v>301</v>
      </c>
      <c r="N7" s="155" t="s">
        <v>301</v>
      </c>
      <c r="O7" s="155" t="s">
        <v>301</v>
      </c>
      <c r="Q7" s="162"/>
      <c r="R7" s="162"/>
      <c r="S7" s="162"/>
    </row>
    <row r="8" spans="1:22" x14ac:dyDescent="0.2">
      <c r="A8" s="184" t="s">
        <v>316</v>
      </c>
      <c r="B8" s="162" t="s">
        <v>317</v>
      </c>
      <c r="C8" s="162" t="s">
        <v>317</v>
      </c>
      <c r="D8" s="162" t="s">
        <v>317</v>
      </c>
      <c r="E8" s="162" t="s">
        <v>317</v>
      </c>
      <c r="F8" s="162" t="s">
        <v>317</v>
      </c>
      <c r="H8" s="162"/>
      <c r="I8" s="162"/>
      <c r="J8" s="162"/>
      <c r="K8" s="162"/>
      <c r="L8" s="162"/>
      <c r="M8" s="162"/>
      <c r="N8" s="162"/>
      <c r="O8" s="162"/>
      <c r="Q8" s="162"/>
      <c r="R8" s="162"/>
      <c r="S8" s="162"/>
    </row>
    <row r="9" spans="1:22" ht="15" x14ac:dyDescent="0.2">
      <c r="A9" s="184" t="s">
        <v>271</v>
      </c>
      <c r="B9" s="180" t="s">
        <v>273</v>
      </c>
      <c r="C9" s="180" t="s">
        <v>273</v>
      </c>
      <c r="D9" s="180" t="s">
        <v>273</v>
      </c>
      <c r="E9" s="180" t="s">
        <v>273</v>
      </c>
      <c r="F9" s="180" t="s">
        <v>273</v>
      </c>
      <c r="H9" s="162"/>
      <c r="I9" s="162"/>
      <c r="J9" s="162"/>
      <c r="K9" s="162"/>
      <c r="L9" s="162"/>
      <c r="M9" s="162"/>
      <c r="N9" s="162"/>
      <c r="O9" s="162"/>
      <c r="Q9" s="162"/>
      <c r="R9" s="162"/>
      <c r="S9" s="162"/>
    </row>
    <row r="10" spans="1:22" x14ac:dyDescent="0.2">
      <c r="A10" s="163" t="s">
        <v>239</v>
      </c>
      <c r="B10" s="171"/>
      <c r="C10" s="171"/>
      <c r="D10" s="171"/>
      <c r="E10" s="171"/>
      <c r="F10" s="171"/>
      <c r="H10" s="171"/>
      <c r="I10" s="171"/>
      <c r="J10" s="164"/>
      <c r="K10" s="164"/>
      <c r="L10" s="164"/>
      <c r="M10" s="164"/>
      <c r="N10" s="164"/>
      <c r="O10" s="164"/>
      <c r="Q10" s="164"/>
      <c r="R10" s="164"/>
      <c r="S10" s="164"/>
    </row>
    <row r="11" spans="1:22" x14ac:dyDescent="0.2">
      <c r="A11" s="165" t="s">
        <v>156</v>
      </c>
      <c r="B11" s="155" t="s">
        <v>192</v>
      </c>
      <c r="C11" s="155" t="s">
        <v>192</v>
      </c>
      <c r="D11" s="155" t="s">
        <v>192</v>
      </c>
      <c r="E11" s="155" t="s">
        <v>192</v>
      </c>
      <c r="F11" s="155" t="s">
        <v>192</v>
      </c>
      <c r="H11" s="155" t="s">
        <v>192</v>
      </c>
      <c r="I11" s="155"/>
      <c r="J11" s="107" t="s">
        <v>193</v>
      </c>
      <c r="K11" s="107" t="s">
        <v>193</v>
      </c>
      <c r="L11" s="107" t="s">
        <v>193</v>
      </c>
      <c r="M11" s="107" t="s">
        <v>193</v>
      </c>
      <c r="N11" s="107" t="s">
        <v>193</v>
      </c>
      <c r="O11" s="107" t="s">
        <v>193</v>
      </c>
      <c r="Q11" s="155" t="s">
        <v>189</v>
      </c>
      <c r="R11" s="155" t="s">
        <v>189</v>
      </c>
      <c r="S11" s="155" t="s">
        <v>189</v>
      </c>
    </row>
    <row r="12" spans="1:22" x14ac:dyDescent="0.2">
      <c r="A12" s="166" t="s">
        <v>170</v>
      </c>
      <c r="B12" s="156">
        <v>1E-3</v>
      </c>
      <c r="C12" s="156">
        <v>1E-3</v>
      </c>
      <c r="D12" s="156">
        <v>1E-3</v>
      </c>
      <c r="E12" s="156">
        <v>1E-3</v>
      </c>
      <c r="F12" s="156">
        <v>1E-3</v>
      </c>
      <c r="H12" s="156">
        <v>1E-3</v>
      </c>
      <c r="I12" s="156"/>
      <c r="J12" s="156">
        <v>1E-3</v>
      </c>
      <c r="K12" s="156">
        <v>1E-3</v>
      </c>
      <c r="L12" s="156">
        <v>1E-3</v>
      </c>
      <c r="M12" s="156">
        <v>1E-3</v>
      </c>
      <c r="N12" s="156">
        <v>1E-3</v>
      </c>
      <c r="O12" s="156">
        <v>1E-3</v>
      </c>
      <c r="Q12" s="48">
        <v>1</v>
      </c>
      <c r="R12" s="48">
        <v>1</v>
      </c>
      <c r="S12" s="48">
        <v>1</v>
      </c>
    </row>
    <row r="13" spans="1:22" x14ac:dyDescent="0.2">
      <c r="A13" s="166" t="s">
        <v>171</v>
      </c>
      <c r="B13" s="155" t="s">
        <v>20</v>
      </c>
      <c r="C13" s="155" t="s">
        <v>20</v>
      </c>
      <c r="D13" s="155" t="s">
        <v>20</v>
      </c>
      <c r="E13" s="155" t="s">
        <v>20</v>
      </c>
      <c r="F13" s="155" t="s">
        <v>20</v>
      </c>
      <c r="H13" s="155" t="s">
        <v>20</v>
      </c>
      <c r="I13" s="155"/>
      <c r="J13" s="48" t="s">
        <v>20</v>
      </c>
      <c r="K13" s="48" t="s">
        <v>20</v>
      </c>
      <c r="L13" s="48" t="s">
        <v>20</v>
      </c>
      <c r="M13" s="48" t="s">
        <v>20</v>
      </c>
      <c r="N13" s="48" t="s">
        <v>20</v>
      </c>
      <c r="O13" s="48" t="s">
        <v>20</v>
      </c>
      <c r="Q13" s="155" t="s">
        <v>80</v>
      </c>
      <c r="R13" s="155" t="s">
        <v>80</v>
      </c>
      <c r="S13" s="155" t="s">
        <v>80</v>
      </c>
    </row>
    <row r="14" spans="1:22" x14ac:dyDescent="0.2">
      <c r="A14" s="166" t="s">
        <v>172</v>
      </c>
      <c r="B14" s="155" t="s">
        <v>20</v>
      </c>
      <c r="C14" s="155" t="s">
        <v>20</v>
      </c>
      <c r="D14" s="155" t="s">
        <v>20</v>
      </c>
      <c r="E14" s="155" t="s">
        <v>20</v>
      </c>
      <c r="F14" s="155" t="s">
        <v>20</v>
      </c>
      <c r="H14" s="155" t="s">
        <v>20</v>
      </c>
      <c r="I14" s="155"/>
      <c r="J14" s="48" t="s">
        <v>20</v>
      </c>
      <c r="K14" s="48" t="s">
        <v>20</v>
      </c>
      <c r="L14" s="48" t="s">
        <v>20</v>
      </c>
      <c r="M14" s="48" t="s">
        <v>20</v>
      </c>
      <c r="N14" s="48" t="s">
        <v>20</v>
      </c>
      <c r="O14" s="48" t="s">
        <v>20</v>
      </c>
      <c r="Q14" s="155" t="s">
        <v>20</v>
      </c>
      <c r="R14" s="155" t="s">
        <v>20</v>
      </c>
      <c r="S14" s="155" t="s">
        <v>20</v>
      </c>
    </row>
    <row r="15" spans="1:22" x14ac:dyDescent="0.2">
      <c r="A15" s="166" t="s">
        <v>243</v>
      </c>
      <c r="B15" s="167"/>
      <c r="D15" s="167" t="s">
        <v>288</v>
      </c>
      <c r="E15" s="167"/>
      <c r="F15" s="167" t="s">
        <v>287</v>
      </c>
      <c r="H15" s="167" t="s">
        <v>289</v>
      </c>
      <c r="I15" s="167"/>
      <c r="J15" s="155"/>
      <c r="K15" s="155"/>
      <c r="L15" s="155"/>
      <c r="M15" s="155"/>
      <c r="N15" s="155"/>
      <c r="O15" s="155"/>
      <c r="Q15" s="167"/>
      <c r="R15" s="167" t="s">
        <v>247</v>
      </c>
      <c r="S15" s="167"/>
      <c r="V15" s="168"/>
    </row>
    <row r="16" spans="1:22" x14ac:dyDescent="0.2">
      <c r="A16" s="178" t="s">
        <v>222</v>
      </c>
      <c r="B16" s="155" t="s">
        <v>296</v>
      </c>
      <c r="C16" s="155" t="s">
        <v>296</v>
      </c>
      <c r="D16" s="155" t="s">
        <v>296</v>
      </c>
      <c r="E16" s="155" t="s">
        <v>296</v>
      </c>
      <c r="F16" s="155" t="s">
        <v>296</v>
      </c>
      <c r="H16" s="155" t="s">
        <v>225</v>
      </c>
      <c r="I16" s="155"/>
      <c r="J16" s="155" t="s">
        <v>226</v>
      </c>
      <c r="K16" s="155" t="s">
        <v>226</v>
      </c>
      <c r="L16" s="155" t="s">
        <v>226</v>
      </c>
      <c r="M16" s="155" t="s">
        <v>226</v>
      </c>
      <c r="N16" s="155" t="s">
        <v>226</v>
      </c>
      <c r="O16" s="155" t="s">
        <v>226</v>
      </c>
      <c r="Q16" s="155" t="s">
        <v>241</v>
      </c>
      <c r="R16" s="155" t="s">
        <v>241</v>
      </c>
      <c r="S16" s="155" t="s">
        <v>241</v>
      </c>
    </row>
    <row r="17" spans="1:19" x14ac:dyDescent="0.2">
      <c r="A17" s="163" t="s">
        <v>234</v>
      </c>
      <c r="B17" s="176"/>
      <c r="C17" s="176"/>
      <c r="D17" s="176"/>
      <c r="E17" s="176"/>
      <c r="F17" s="176"/>
      <c r="H17" s="176"/>
      <c r="I17" s="176"/>
      <c r="Q17" s="164"/>
      <c r="R17" s="164"/>
      <c r="S17" s="164"/>
    </row>
    <row r="18" spans="1:19" x14ac:dyDescent="0.2">
      <c r="A18" s="165" t="s">
        <v>156</v>
      </c>
      <c r="B18" s="155" t="s">
        <v>189</v>
      </c>
      <c r="C18" s="155" t="s">
        <v>189</v>
      </c>
      <c r="D18" s="155" t="s">
        <v>189</v>
      </c>
      <c r="E18" s="155" t="s">
        <v>189</v>
      </c>
      <c r="F18" s="155" t="s">
        <v>189</v>
      </c>
      <c r="H18" s="155" t="s">
        <v>189</v>
      </c>
      <c r="I18" s="155"/>
      <c r="J18" s="107" t="s">
        <v>191</v>
      </c>
      <c r="K18" s="107" t="s">
        <v>191</v>
      </c>
      <c r="L18" s="107" t="s">
        <v>191</v>
      </c>
      <c r="M18" s="107" t="s">
        <v>191</v>
      </c>
      <c r="N18" s="107" t="s">
        <v>191</v>
      </c>
      <c r="O18" s="107" t="s">
        <v>191</v>
      </c>
      <c r="Q18" s="155" t="s">
        <v>192</v>
      </c>
      <c r="R18" s="155" t="s">
        <v>192</v>
      </c>
      <c r="S18" s="155" t="s">
        <v>192</v>
      </c>
    </row>
    <row r="19" spans="1:19" x14ac:dyDescent="0.2">
      <c r="A19" s="166" t="s">
        <v>170</v>
      </c>
      <c r="B19" s="48">
        <v>1</v>
      </c>
      <c r="C19" s="48">
        <v>1</v>
      </c>
      <c r="D19" s="48">
        <v>1</v>
      </c>
      <c r="E19" s="48">
        <v>1</v>
      </c>
      <c r="F19" s="48">
        <v>1</v>
      </c>
      <c r="H19" s="48">
        <v>1</v>
      </c>
      <c r="I19" s="48"/>
      <c r="J19" s="48">
        <v>1</v>
      </c>
      <c r="K19" s="48">
        <v>1</v>
      </c>
      <c r="L19" s="48">
        <v>1</v>
      </c>
      <c r="M19" s="48">
        <v>1</v>
      </c>
      <c r="N19" s="48">
        <v>1</v>
      </c>
      <c r="O19" s="48">
        <v>1</v>
      </c>
      <c r="Q19" s="156">
        <v>1E-3</v>
      </c>
      <c r="R19" s="156">
        <v>1E-3</v>
      </c>
      <c r="S19" s="156">
        <v>1E-3</v>
      </c>
    </row>
    <row r="20" spans="1:19" x14ac:dyDescent="0.2">
      <c r="A20" s="166" t="s">
        <v>171</v>
      </c>
      <c r="B20" s="155" t="s">
        <v>80</v>
      </c>
      <c r="C20" s="155" t="s">
        <v>80</v>
      </c>
      <c r="D20" s="155" t="s">
        <v>80</v>
      </c>
      <c r="E20" s="155" t="s">
        <v>80</v>
      </c>
      <c r="F20" s="155" t="s">
        <v>80</v>
      </c>
      <c r="H20" s="155" t="s">
        <v>80</v>
      </c>
      <c r="I20" s="155"/>
      <c r="J20" s="48" t="s">
        <v>20</v>
      </c>
      <c r="K20" s="48" t="s">
        <v>20</v>
      </c>
      <c r="L20" s="48" t="s">
        <v>20</v>
      </c>
      <c r="M20" s="48" t="s">
        <v>20</v>
      </c>
      <c r="N20" s="48" t="s">
        <v>20</v>
      </c>
      <c r="O20" s="48" t="s">
        <v>20</v>
      </c>
      <c r="Q20" s="155" t="s">
        <v>20</v>
      </c>
      <c r="R20" s="155" t="s">
        <v>20</v>
      </c>
      <c r="S20" s="155" t="s">
        <v>20</v>
      </c>
    </row>
    <row r="21" spans="1:19" x14ac:dyDescent="0.2">
      <c r="A21" s="166" t="s">
        <v>172</v>
      </c>
      <c r="B21" s="155" t="s">
        <v>20</v>
      </c>
      <c r="C21" s="155" t="s">
        <v>20</v>
      </c>
      <c r="D21" s="155" t="s">
        <v>20</v>
      </c>
      <c r="E21" s="155" t="s">
        <v>20</v>
      </c>
      <c r="F21" s="155" t="s">
        <v>20</v>
      </c>
      <c r="H21" s="155" t="s">
        <v>20</v>
      </c>
      <c r="I21" s="155"/>
      <c r="J21" s="48" t="s">
        <v>20</v>
      </c>
      <c r="K21" s="48" t="s">
        <v>20</v>
      </c>
      <c r="L21" s="48" t="s">
        <v>20</v>
      </c>
      <c r="M21" s="48" t="s">
        <v>20</v>
      </c>
      <c r="N21" s="48" t="s">
        <v>20</v>
      </c>
      <c r="O21" s="48" t="s">
        <v>20</v>
      </c>
      <c r="Q21" s="155" t="s">
        <v>20</v>
      </c>
      <c r="R21" s="155" t="s">
        <v>20</v>
      </c>
      <c r="S21" s="155" t="s">
        <v>20</v>
      </c>
    </row>
    <row r="22" spans="1:19" x14ac:dyDescent="0.2">
      <c r="A22" s="166" t="s">
        <v>243</v>
      </c>
      <c r="D22" s="167" t="s">
        <v>291</v>
      </c>
      <c r="E22" s="167"/>
      <c r="F22" s="167"/>
      <c r="H22" s="167" t="s">
        <v>292</v>
      </c>
      <c r="I22" s="167"/>
      <c r="J22" s="155"/>
      <c r="K22" s="155"/>
      <c r="L22" s="155"/>
      <c r="M22" s="155"/>
      <c r="N22" s="155"/>
      <c r="O22" s="155"/>
      <c r="Q22" s="167"/>
      <c r="R22" s="167" t="s">
        <v>246</v>
      </c>
      <c r="S22" s="167"/>
    </row>
    <row r="23" spans="1:19" ht="30" x14ac:dyDescent="0.2">
      <c r="A23" s="178" t="s">
        <v>222</v>
      </c>
      <c r="B23" s="177" t="s">
        <v>297</v>
      </c>
      <c r="C23" s="177" t="s">
        <v>297</v>
      </c>
      <c r="D23" s="177" t="s">
        <v>297</v>
      </c>
      <c r="E23" s="177" t="s">
        <v>297</v>
      </c>
      <c r="F23" s="177" t="s">
        <v>297</v>
      </c>
      <c r="H23" s="155" t="s">
        <v>256</v>
      </c>
      <c r="I23" s="155"/>
      <c r="J23" s="155" t="s">
        <v>257</v>
      </c>
      <c r="K23" s="155" t="s">
        <v>257</v>
      </c>
      <c r="L23" s="155" t="s">
        <v>257</v>
      </c>
      <c r="M23" s="155" t="s">
        <v>257</v>
      </c>
      <c r="N23" s="155" t="s">
        <v>257</v>
      </c>
      <c r="O23" s="155" t="s">
        <v>257</v>
      </c>
      <c r="Q23" s="155" t="s">
        <v>225</v>
      </c>
      <c r="R23" s="155" t="s">
        <v>225</v>
      </c>
      <c r="S23" s="155" t="s">
        <v>225</v>
      </c>
    </row>
    <row r="24" spans="1:19" x14ac:dyDescent="0.2">
      <c r="A24" s="163" t="s">
        <v>235</v>
      </c>
      <c r="B24" s="176"/>
      <c r="C24" s="176"/>
      <c r="D24" s="176"/>
      <c r="E24" s="176"/>
      <c r="F24" s="176"/>
      <c r="H24" s="176"/>
      <c r="I24" s="176"/>
      <c r="Q24" s="164"/>
      <c r="R24" s="164"/>
      <c r="S24" s="164"/>
    </row>
    <row r="25" spans="1:19" x14ac:dyDescent="0.2">
      <c r="A25" s="165" t="s">
        <v>156</v>
      </c>
      <c r="B25" s="107" t="s">
        <v>191</v>
      </c>
      <c r="C25" s="107" t="s">
        <v>191</v>
      </c>
      <c r="D25" s="107" t="s">
        <v>191</v>
      </c>
      <c r="E25" s="107" t="s">
        <v>191</v>
      </c>
      <c r="F25" s="107" t="s">
        <v>191</v>
      </c>
      <c r="H25" s="107" t="s">
        <v>191</v>
      </c>
      <c r="I25" s="107"/>
      <c r="J25" s="107" t="s">
        <v>190</v>
      </c>
      <c r="K25" s="107" t="s">
        <v>190</v>
      </c>
      <c r="L25" s="107" t="s">
        <v>190</v>
      </c>
      <c r="M25" s="107" t="s">
        <v>190</v>
      </c>
      <c r="N25" s="107" t="s">
        <v>190</v>
      </c>
      <c r="O25" s="107" t="s">
        <v>190</v>
      </c>
      <c r="Q25" s="148" t="s">
        <v>185</v>
      </c>
      <c r="R25" s="148" t="s">
        <v>185</v>
      </c>
      <c r="S25" s="148" t="s">
        <v>185</v>
      </c>
    </row>
    <row r="26" spans="1:19" x14ac:dyDescent="0.2">
      <c r="A26" s="166" t="s">
        <v>170</v>
      </c>
      <c r="B26" s="48">
        <v>1</v>
      </c>
      <c r="C26" s="48">
        <v>1</v>
      </c>
      <c r="D26" s="48">
        <v>1</v>
      </c>
      <c r="E26" s="48">
        <v>1</v>
      </c>
      <c r="F26" s="48">
        <v>1</v>
      </c>
      <c r="H26" s="48">
        <v>1</v>
      </c>
      <c r="I26" s="48"/>
      <c r="J26" s="48">
        <v>1</v>
      </c>
      <c r="K26" s="48">
        <v>1</v>
      </c>
      <c r="L26" s="48">
        <v>1</v>
      </c>
      <c r="M26" s="48">
        <v>1</v>
      </c>
      <c r="N26" s="48">
        <v>1</v>
      </c>
      <c r="O26" s="48">
        <v>1</v>
      </c>
      <c r="Q26" s="48">
        <v>1</v>
      </c>
      <c r="R26" s="48">
        <v>1</v>
      </c>
      <c r="S26" s="48">
        <v>1</v>
      </c>
    </row>
    <row r="27" spans="1:19" x14ac:dyDescent="0.2">
      <c r="A27" s="166" t="s">
        <v>171</v>
      </c>
      <c r="B27" s="48" t="s">
        <v>20</v>
      </c>
      <c r="C27" s="48" t="s">
        <v>20</v>
      </c>
      <c r="D27" s="48" t="s">
        <v>20</v>
      </c>
      <c r="E27" s="48" t="s">
        <v>20</v>
      </c>
      <c r="F27" s="48" t="s">
        <v>20</v>
      </c>
      <c r="H27" s="48" t="s">
        <v>20</v>
      </c>
      <c r="I27" s="48"/>
      <c r="J27" s="48" t="s">
        <v>80</v>
      </c>
      <c r="K27" s="48" t="s">
        <v>80</v>
      </c>
      <c r="L27" s="48" t="s">
        <v>80</v>
      </c>
      <c r="M27" s="48" t="s">
        <v>80</v>
      </c>
      <c r="N27" s="48" t="s">
        <v>80</v>
      </c>
      <c r="O27" s="48" t="s">
        <v>80</v>
      </c>
      <c r="Q27" s="155" t="s">
        <v>20</v>
      </c>
      <c r="R27" s="155" t="s">
        <v>20</v>
      </c>
      <c r="S27" s="155" t="s">
        <v>20</v>
      </c>
    </row>
    <row r="28" spans="1:19" x14ac:dyDescent="0.2">
      <c r="A28" s="166" t="s">
        <v>172</v>
      </c>
      <c r="B28" s="48" t="s">
        <v>20</v>
      </c>
      <c r="C28" s="48" t="s">
        <v>20</v>
      </c>
      <c r="D28" s="48" t="s">
        <v>20</v>
      </c>
      <c r="E28" s="48" t="s">
        <v>20</v>
      </c>
      <c r="F28" s="48" t="s">
        <v>20</v>
      </c>
      <c r="H28" s="48" t="s">
        <v>20</v>
      </c>
      <c r="I28" s="48"/>
      <c r="J28" s="48" t="s">
        <v>20</v>
      </c>
      <c r="K28" s="48" t="s">
        <v>20</v>
      </c>
      <c r="L28" s="48" t="s">
        <v>20</v>
      </c>
      <c r="M28" s="48" t="s">
        <v>20</v>
      </c>
      <c r="N28" s="48" t="s">
        <v>20</v>
      </c>
      <c r="O28" s="48" t="s">
        <v>20</v>
      </c>
      <c r="Q28" s="155" t="s">
        <v>20</v>
      </c>
      <c r="R28" s="155" t="s">
        <v>20</v>
      </c>
      <c r="S28" s="155" t="s">
        <v>20</v>
      </c>
    </row>
    <row r="29" spans="1:19" x14ac:dyDescent="0.2">
      <c r="A29" s="166" t="s">
        <v>243</v>
      </c>
      <c r="B29" s="155"/>
      <c r="C29" s="155"/>
      <c r="D29" s="155"/>
      <c r="E29" s="155"/>
      <c r="F29" s="155"/>
      <c r="H29" s="155"/>
      <c r="I29" s="167"/>
      <c r="J29" s="167" t="s">
        <v>259</v>
      </c>
      <c r="K29" s="167"/>
      <c r="L29" s="167" t="s">
        <v>259</v>
      </c>
      <c r="M29" s="167"/>
      <c r="N29" s="167" t="s">
        <v>265</v>
      </c>
      <c r="O29" s="167" t="s">
        <v>253</v>
      </c>
      <c r="Q29" s="167"/>
      <c r="R29" s="167"/>
      <c r="S29" s="167"/>
    </row>
    <row r="30" spans="1:19" x14ac:dyDescent="0.2">
      <c r="A30" s="178" t="s">
        <v>222</v>
      </c>
      <c r="B30" s="155" t="s">
        <v>298</v>
      </c>
      <c r="C30" s="155" t="s">
        <v>298</v>
      </c>
      <c r="D30" s="155" t="s">
        <v>298</v>
      </c>
      <c r="E30" s="155" t="s">
        <v>298</v>
      </c>
      <c r="F30" s="155" t="s">
        <v>298</v>
      </c>
      <c r="H30" s="155" t="s">
        <v>257</v>
      </c>
      <c r="I30" s="155"/>
      <c r="J30" s="155" t="s">
        <v>255</v>
      </c>
      <c r="K30" s="155" t="s">
        <v>255</v>
      </c>
      <c r="L30" s="155" t="s">
        <v>255</v>
      </c>
      <c r="M30" s="155" t="s">
        <v>255</v>
      </c>
      <c r="N30" s="155" t="s">
        <v>255</v>
      </c>
      <c r="O30" s="155" t="s">
        <v>255</v>
      </c>
      <c r="Q30" s="148" t="s">
        <v>240</v>
      </c>
      <c r="R30" s="148" t="s">
        <v>240</v>
      </c>
      <c r="S30" s="148" t="s">
        <v>240</v>
      </c>
    </row>
    <row r="31" spans="1:19" x14ac:dyDescent="0.2">
      <c r="A31" s="163" t="s">
        <v>236</v>
      </c>
      <c r="B31" s="176"/>
      <c r="C31" s="176"/>
      <c r="D31" s="176"/>
      <c r="E31" s="176"/>
      <c r="F31" s="176"/>
      <c r="H31" s="176"/>
      <c r="I31" s="176"/>
      <c r="Q31" s="164"/>
      <c r="R31" s="164"/>
      <c r="S31" s="164"/>
    </row>
    <row r="32" spans="1:19" x14ac:dyDescent="0.2">
      <c r="A32" s="165" t="s">
        <v>156</v>
      </c>
      <c r="B32" s="107" t="s">
        <v>190</v>
      </c>
      <c r="C32" s="107" t="s">
        <v>190</v>
      </c>
      <c r="D32" s="107" t="s">
        <v>190</v>
      </c>
      <c r="E32" s="107" t="s">
        <v>190</v>
      </c>
      <c r="F32" s="107" t="s">
        <v>190</v>
      </c>
      <c r="H32" s="107" t="s">
        <v>190</v>
      </c>
      <c r="I32" s="107"/>
      <c r="J32" s="155" t="s">
        <v>189</v>
      </c>
      <c r="K32" s="155" t="s">
        <v>189</v>
      </c>
      <c r="L32" s="155" t="s">
        <v>189</v>
      </c>
      <c r="M32" s="155" t="s">
        <v>189</v>
      </c>
      <c r="N32" s="155" t="s">
        <v>189</v>
      </c>
      <c r="O32" s="155" t="s">
        <v>189</v>
      </c>
      <c r="Q32" s="107" t="s">
        <v>193</v>
      </c>
      <c r="R32" s="107" t="s">
        <v>193</v>
      </c>
      <c r="S32" s="107" t="s">
        <v>193</v>
      </c>
    </row>
    <row r="33" spans="1:22" x14ac:dyDescent="0.2">
      <c r="A33" s="166" t="s">
        <v>170</v>
      </c>
      <c r="B33" s="48">
        <v>1</v>
      </c>
      <c r="C33" s="48">
        <v>1</v>
      </c>
      <c r="D33" s="48">
        <v>1</v>
      </c>
      <c r="E33" s="48">
        <v>1</v>
      </c>
      <c r="F33" s="48">
        <v>1</v>
      </c>
      <c r="H33" s="48">
        <v>1</v>
      </c>
      <c r="I33" s="48"/>
      <c r="J33" s="48">
        <v>1</v>
      </c>
      <c r="K33" s="48">
        <v>1</v>
      </c>
      <c r="L33" s="48">
        <v>1</v>
      </c>
      <c r="M33" s="48">
        <v>1</v>
      </c>
      <c r="N33" s="48">
        <v>1</v>
      </c>
      <c r="O33" s="48">
        <v>1</v>
      </c>
      <c r="Q33" s="156">
        <v>1E-3</v>
      </c>
      <c r="R33" s="156">
        <v>1E-3</v>
      </c>
      <c r="S33" s="156">
        <v>1E-3</v>
      </c>
    </row>
    <row r="34" spans="1:22" x14ac:dyDescent="0.2">
      <c r="A34" s="166" t="s">
        <v>171</v>
      </c>
      <c r="B34" s="48" t="s">
        <v>80</v>
      </c>
      <c r="C34" s="48" t="s">
        <v>80</v>
      </c>
      <c r="D34" s="48" t="s">
        <v>80</v>
      </c>
      <c r="E34" s="48" t="s">
        <v>80</v>
      </c>
      <c r="F34" s="48" t="s">
        <v>80</v>
      </c>
      <c r="H34" s="48" t="s">
        <v>80</v>
      </c>
      <c r="I34" s="48"/>
      <c r="J34" s="155" t="s">
        <v>80</v>
      </c>
      <c r="K34" s="155" t="s">
        <v>80</v>
      </c>
      <c r="L34" s="155" t="s">
        <v>80</v>
      </c>
      <c r="M34" s="155" t="s">
        <v>80</v>
      </c>
      <c r="N34" s="155" t="s">
        <v>80</v>
      </c>
      <c r="O34" s="155" t="s">
        <v>80</v>
      </c>
      <c r="Q34" s="48" t="s">
        <v>20</v>
      </c>
      <c r="R34" s="48" t="s">
        <v>20</v>
      </c>
      <c r="S34" s="48" t="s">
        <v>20</v>
      </c>
    </row>
    <row r="35" spans="1:22" x14ac:dyDescent="0.2">
      <c r="A35" s="166" t="s">
        <v>172</v>
      </c>
      <c r="B35" s="48" t="s">
        <v>20</v>
      </c>
      <c r="C35" s="48" t="s">
        <v>20</v>
      </c>
      <c r="D35" s="48" t="s">
        <v>20</v>
      </c>
      <c r="E35" s="48" t="s">
        <v>20</v>
      </c>
      <c r="F35" s="48" t="s">
        <v>20</v>
      </c>
      <c r="H35" s="48" t="s">
        <v>20</v>
      </c>
      <c r="I35" s="48"/>
      <c r="J35" s="155" t="s">
        <v>20</v>
      </c>
      <c r="K35" s="155" t="s">
        <v>20</v>
      </c>
      <c r="L35" s="155" t="s">
        <v>20</v>
      </c>
      <c r="M35" s="155" t="s">
        <v>20</v>
      </c>
      <c r="N35" s="155" t="s">
        <v>20</v>
      </c>
      <c r="O35" s="155" t="s">
        <v>20</v>
      </c>
      <c r="Q35" s="48" t="s">
        <v>20</v>
      </c>
      <c r="R35" s="48" t="s">
        <v>20</v>
      </c>
      <c r="S35" s="48" t="s">
        <v>20</v>
      </c>
    </row>
    <row r="36" spans="1:22" x14ac:dyDescent="0.2">
      <c r="A36" s="166" t="s">
        <v>243</v>
      </c>
      <c r="D36" s="167" t="s">
        <v>293</v>
      </c>
      <c r="E36" s="167" t="s">
        <v>259</v>
      </c>
      <c r="F36" s="167"/>
      <c r="H36" s="167" t="s">
        <v>290</v>
      </c>
      <c r="I36" s="167"/>
      <c r="J36" s="167" t="s">
        <v>259</v>
      </c>
      <c r="K36" s="167"/>
      <c r="L36" s="167" t="s">
        <v>259</v>
      </c>
      <c r="M36" s="167"/>
      <c r="N36" s="167" t="s">
        <v>264</v>
      </c>
      <c r="O36" s="167" t="s">
        <v>252</v>
      </c>
      <c r="Q36" s="155"/>
      <c r="R36" s="155"/>
      <c r="S36" s="155"/>
    </row>
    <row r="37" spans="1:22" ht="30" x14ac:dyDescent="0.2">
      <c r="A37" s="178" t="s">
        <v>222</v>
      </c>
      <c r="B37" s="177" t="s">
        <v>299</v>
      </c>
      <c r="C37" s="177" t="s">
        <v>299</v>
      </c>
      <c r="D37" s="177" t="s">
        <v>299</v>
      </c>
      <c r="E37" s="177" t="s">
        <v>299</v>
      </c>
      <c r="F37" s="177" t="s">
        <v>299</v>
      </c>
      <c r="H37" s="155" t="s">
        <v>255</v>
      </c>
      <c r="I37" s="155"/>
      <c r="J37" s="155" t="s">
        <v>256</v>
      </c>
      <c r="K37" s="155" t="s">
        <v>256</v>
      </c>
      <c r="L37" s="155" t="s">
        <v>256</v>
      </c>
      <c r="M37" s="155" t="s">
        <v>256</v>
      </c>
      <c r="N37" s="155" t="s">
        <v>256</v>
      </c>
      <c r="O37" s="155" t="s">
        <v>256</v>
      </c>
      <c r="Q37" s="155" t="s">
        <v>226</v>
      </c>
      <c r="R37" s="155" t="s">
        <v>226</v>
      </c>
      <c r="S37" s="155" t="s">
        <v>226</v>
      </c>
    </row>
    <row r="38" spans="1:22" x14ac:dyDescent="0.2">
      <c r="A38" s="163" t="s">
        <v>237</v>
      </c>
      <c r="B38" s="176"/>
      <c r="C38" s="176"/>
      <c r="D38" s="176"/>
      <c r="E38" s="176"/>
      <c r="F38" s="176"/>
      <c r="H38" s="176"/>
      <c r="I38" s="176"/>
      <c r="Q38" s="164"/>
      <c r="R38" s="164"/>
      <c r="S38" s="164"/>
    </row>
    <row r="39" spans="1:22" x14ac:dyDescent="0.2">
      <c r="A39" s="165" t="s">
        <v>156</v>
      </c>
      <c r="B39" s="107" t="s">
        <v>193</v>
      </c>
      <c r="C39" s="107" t="s">
        <v>193</v>
      </c>
      <c r="D39" s="107" t="s">
        <v>193</v>
      </c>
      <c r="E39" s="107" t="s">
        <v>193</v>
      </c>
      <c r="F39" s="107" t="s">
        <v>193</v>
      </c>
      <c r="H39" s="107" t="s">
        <v>193</v>
      </c>
      <c r="I39" s="107"/>
      <c r="J39" s="155" t="s">
        <v>192</v>
      </c>
      <c r="K39" s="155" t="s">
        <v>192</v>
      </c>
      <c r="L39" s="155" t="s">
        <v>192</v>
      </c>
      <c r="M39" s="155" t="s">
        <v>192</v>
      </c>
      <c r="N39" s="155" t="s">
        <v>192</v>
      </c>
      <c r="O39" s="155" t="s">
        <v>192</v>
      </c>
      <c r="Q39" s="107" t="s">
        <v>190</v>
      </c>
      <c r="R39" s="107" t="s">
        <v>190</v>
      </c>
      <c r="S39" s="107" t="s">
        <v>191</v>
      </c>
    </row>
    <row r="40" spans="1:22" x14ac:dyDescent="0.2">
      <c r="A40" s="166" t="s">
        <v>170</v>
      </c>
      <c r="B40" s="156">
        <v>1E-3</v>
      </c>
      <c r="C40" s="156">
        <v>1E-3</v>
      </c>
      <c r="D40" s="156">
        <v>1E-3</v>
      </c>
      <c r="E40" s="156">
        <v>1E-3</v>
      </c>
      <c r="F40" s="156">
        <v>1E-3</v>
      </c>
      <c r="H40" s="156">
        <v>1E-3</v>
      </c>
      <c r="I40" s="156"/>
      <c r="J40" s="156">
        <v>1E-3</v>
      </c>
      <c r="K40" s="156">
        <v>1E-3</v>
      </c>
      <c r="L40" s="156">
        <v>1E-3</v>
      </c>
      <c r="M40" s="156">
        <v>1E-3</v>
      </c>
      <c r="N40" s="156">
        <v>1E-3</v>
      </c>
      <c r="O40" s="156">
        <v>1E-3</v>
      </c>
      <c r="Q40" s="48">
        <v>1</v>
      </c>
      <c r="R40" s="48">
        <v>1</v>
      </c>
      <c r="S40" s="48">
        <v>1</v>
      </c>
    </row>
    <row r="41" spans="1:22" x14ac:dyDescent="0.2">
      <c r="A41" s="166" t="s">
        <v>171</v>
      </c>
      <c r="B41" s="48" t="s">
        <v>20</v>
      </c>
      <c r="C41" s="48" t="s">
        <v>20</v>
      </c>
      <c r="D41" s="48" t="s">
        <v>20</v>
      </c>
      <c r="E41" s="48" t="s">
        <v>20</v>
      </c>
      <c r="F41" s="48" t="s">
        <v>20</v>
      </c>
      <c r="H41" s="48" t="s">
        <v>20</v>
      </c>
      <c r="I41" s="48"/>
      <c r="J41" s="155" t="s">
        <v>20</v>
      </c>
      <c r="K41" s="155" t="s">
        <v>20</v>
      </c>
      <c r="L41" s="155" t="s">
        <v>20</v>
      </c>
      <c r="M41" s="155" t="s">
        <v>20</v>
      </c>
      <c r="N41" s="155" t="s">
        <v>20</v>
      </c>
      <c r="O41" s="155" t="s">
        <v>20</v>
      </c>
      <c r="Q41" s="48" t="s">
        <v>80</v>
      </c>
      <c r="R41" s="48" t="s">
        <v>80</v>
      </c>
      <c r="S41" s="48" t="s">
        <v>20</v>
      </c>
    </row>
    <row r="42" spans="1:22" x14ac:dyDescent="0.2">
      <c r="A42" s="166" t="s">
        <v>172</v>
      </c>
      <c r="B42" s="48" t="s">
        <v>20</v>
      </c>
      <c r="C42" s="48" t="s">
        <v>20</v>
      </c>
      <c r="D42" s="48" t="s">
        <v>20</v>
      </c>
      <c r="E42" s="48" t="s">
        <v>20</v>
      </c>
      <c r="F42" s="48" t="s">
        <v>20</v>
      </c>
      <c r="H42" s="48" t="s">
        <v>20</v>
      </c>
      <c r="I42" s="48"/>
      <c r="J42" s="155" t="s">
        <v>20</v>
      </c>
      <c r="K42" s="155" t="s">
        <v>20</v>
      </c>
      <c r="L42" s="155" t="s">
        <v>20</v>
      </c>
      <c r="M42" s="155" t="s">
        <v>20</v>
      </c>
      <c r="N42" s="155" t="s">
        <v>20</v>
      </c>
      <c r="O42" s="155" t="s">
        <v>20</v>
      </c>
      <c r="Q42" s="48" t="s">
        <v>20</v>
      </c>
      <c r="R42" s="48" t="s">
        <v>20</v>
      </c>
      <c r="S42" s="48" t="s">
        <v>20</v>
      </c>
    </row>
    <row r="43" spans="1:22" x14ac:dyDescent="0.2">
      <c r="A43" s="166" t="s">
        <v>243</v>
      </c>
      <c r="B43" s="155"/>
      <c r="C43" s="155"/>
      <c r="D43" s="155"/>
      <c r="E43" s="155"/>
      <c r="F43" s="155"/>
      <c r="H43" s="155"/>
      <c r="I43" s="167"/>
      <c r="J43" s="167"/>
      <c r="K43" s="167"/>
      <c r="L43" s="167"/>
      <c r="M43" s="167" t="s">
        <v>263</v>
      </c>
      <c r="N43" s="167" t="s">
        <v>246</v>
      </c>
      <c r="O43" s="167" t="s">
        <v>254</v>
      </c>
      <c r="Q43" s="167"/>
      <c r="R43" s="167" t="s">
        <v>248</v>
      </c>
      <c r="S43" s="155"/>
      <c r="V43" s="169"/>
    </row>
    <row r="44" spans="1:22" x14ac:dyDescent="0.2">
      <c r="A44" s="178" t="s">
        <v>222</v>
      </c>
      <c r="B44" s="155" t="s">
        <v>295</v>
      </c>
      <c r="C44" s="155" t="s">
        <v>295</v>
      </c>
      <c r="D44" s="155" t="s">
        <v>295</v>
      </c>
      <c r="E44" s="155" t="s">
        <v>295</v>
      </c>
      <c r="F44" s="155" t="s">
        <v>295</v>
      </c>
      <c r="H44" s="155" t="s">
        <v>226</v>
      </c>
      <c r="I44" s="155"/>
      <c r="J44" s="155" t="s">
        <v>225</v>
      </c>
      <c r="K44" s="155" t="s">
        <v>225</v>
      </c>
      <c r="L44" s="155" t="s">
        <v>225</v>
      </c>
      <c r="M44" s="155" t="s">
        <v>225</v>
      </c>
      <c r="N44" s="155" t="s">
        <v>225</v>
      </c>
      <c r="O44" s="155" t="s">
        <v>225</v>
      </c>
      <c r="Q44" s="155" t="s">
        <v>242</v>
      </c>
      <c r="R44" s="155" t="s">
        <v>242</v>
      </c>
      <c r="S44" s="155" t="s">
        <v>228</v>
      </c>
    </row>
    <row r="45" spans="1:22" x14ac:dyDescent="0.2">
      <c r="A45" s="163" t="s">
        <v>238</v>
      </c>
      <c r="B45" s="176"/>
      <c r="C45" s="176"/>
      <c r="D45" s="176"/>
      <c r="E45" s="176"/>
      <c r="F45" s="176"/>
      <c r="H45" s="176"/>
      <c r="I45" s="176"/>
      <c r="Q45" s="164"/>
      <c r="R45" s="164"/>
      <c r="S45" s="164"/>
    </row>
    <row r="46" spans="1:22" x14ac:dyDescent="0.2">
      <c r="A46" s="165" t="s">
        <v>156</v>
      </c>
      <c r="B46" s="148" t="s">
        <v>185</v>
      </c>
      <c r="C46" s="148" t="s">
        <v>185</v>
      </c>
      <c r="D46" s="148" t="s">
        <v>185</v>
      </c>
      <c r="E46" s="148" t="s">
        <v>185</v>
      </c>
      <c r="F46" s="148" t="s">
        <v>185</v>
      </c>
      <c r="H46" s="148" t="s">
        <v>185</v>
      </c>
      <c r="I46" s="148"/>
      <c r="J46" s="148" t="s">
        <v>185</v>
      </c>
      <c r="K46" s="148" t="s">
        <v>185</v>
      </c>
      <c r="L46" s="148" t="s">
        <v>185</v>
      </c>
      <c r="M46" s="148" t="s">
        <v>185</v>
      </c>
      <c r="N46" s="148" t="s">
        <v>185</v>
      </c>
      <c r="O46" s="148" t="s">
        <v>185</v>
      </c>
      <c r="Q46" s="107" t="s">
        <v>191</v>
      </c>
      <c r="R46" s="107" t="s">
        <v>191</v>
      </c>
      <c r="S46" s="107" t="s">
        <v>190</v>
      </c>
    </row>
    <row r="47" spans="1:22" x14ac:dyDescent="0.2">
      <c r="A47" s="166" t="s">
        <v>170</v>
      </c>
      <c r="B47" s="13">
        <f>0.000000001</f>
        <v>1.0000000000000001E-9</v>
      </c>
      <c r="C47" s="13">
        <f>0.000000001</f>
        <v>1.0000000000000001E-9</v>
      </c>
      <c r="D47" s="13">
        <f>0.000000001</f>
        <v>1.0000000000000001E-9</v>
      </c>
      <c r="E47" s="13">
        <f>0.000000001</f>
        <v>1.0000000000000001E-9</v>
      </c>
      <c r="F47" s="13">
        <f>0.000000001</f>
        <v>1.0000000000000001E-9</v>
      </c>
      <c r="H47" s="13">
        <f t="shared" ref="H47" si="0">0.000001</f>
        <v>9.9999999999999995E-7</v>
      </c>
      <c r="I47" s="13"/>
      <c r="J47" s="13">
        <f t="shared" ref="J47:S47" si="1">0.000001</f>
        <v>9.9999999999999995E-7</v>
      </c>
      <c r="K47" s="13">
        <f t="shared" si="1"/>
        <v>9.9999999999999995E-7</v>
      </c>
      <c r="L47" s="13">
        <f t="shared" si="1"/>
        <v>9.9999999999999995E-7</v>
      </c>
      <c r="M47" s="13">
        <f t="shared" si="1"/>
        <v>9.9999999999999995E-7</v>
      </c>
      <c r="N47" s="13">
        <f t="shared" si="1"/>
        <v>9.9999999999999995E-7</v>
      </c>
      <c r="O47" s="13">
        <f t="shared" si="1"/>
        <v>9.9999999999999995E-7</v>
      </c>
      <c r="Q47" s="13">
        <f t="shared" si="1"/>
        <v>9.9999999999999995E-7</v>
      </c>
      <c r="R47" s="13">
        <f t="shared" si="1"/>
        <v>9.9999999999999995E-7</v>
      </c>
      <c r="S47" s="13">
        <f t="shared" si="1"/>
        <v>9.9999999999999995E-7</v>
      </c>
    </row>
    <row r="48" spans="1:22" x14ac:dyDescent="0.2">
      <c r="A48" s="166" t="s">
        <v>171</v>
      </c>
      <c r="B48" s="155" t="s">
        <v>20</v>
      </c>
      <c r="C48" s="155" t="s">
        <v>20</v>
      </c>
      <c r="D48" s="155" t="s">
        <v>20</v>
      </c>
      <c r="E48" s="155" t="s">
        <v>20</v>
      </c>
      <c r="F48" s="155" t="s">
        <v>20</v>
      </c>
      <c r="H48" s="155" t="s">
        <v>20</v>
      </c>
      <c r="I48" s="155"/>
      <c r="J48" s="155" t="s">
        <v>20</v>
      </c>
      <c r="K48" s="155" t="s">
        <v>20</v>
      </c>
      <c r="L48" s="155" t="s">
        <v>20</v>
      </c>
      <c r="M48" s="155" t="s">
        <v>20</v>
      </c>
      <c r="N48" s="155" t="s">
        <v>20</v>
      </c>
      <c r="O48" s="155" t="s">
        <v>20</v>
      </c>
      <c r="Q48" s="48" t="s">
        <v>20</v>
      </c>
      <c r="R48" s="48" t="s">
        <v>20</v>
      </c>
      <c r="S48" s="48" t="s">
        <v>80</v>
      </c>
    </row>
    <row r="49" spans="1:19" x14ac:dyDescent="0.2">
      <c r="A49" s="166" t="s">
        <v>172</v>
      </c>
      <c r="B49" s="155" t="s">
        <v>20</v>
      </c>
      <c r="C49" s="155" t="s">
        <v>20</v>
      </c>
      <c r="D49" s="155" t="s">
        <v>20</v>
      </c>
      <c r="E49" s="155" t="s">
        <v>20</v>
      </c>
      <c r="F49" s="155" t="s">
        <v>20</v>
      </c>
      <c r="H49" s="155" t="s">
        <v>20</v>
      </c>
      <c r="I49" s="155"/>
      <c r="J49" s="155" t="s">
        <v>20</v>
      </c>
      <c r="K49" s="155" t="s">
        <v>20</v>
      </c>
      <c r="L49" s="155" t="s">
        <v>20</v>
      </c>
      <c r="M49" s="155" t="s">
        <v>20</v>
      </c>
      <c r="N49" s="155" t="s">
        <v>20</v>
      </c>
      <c r="O49" s="155" t="s">
        <v>20</v>
      </c>
      <c r="Q49" s="48" t="s">
        <v>20</v>
      </c>
      <c r="R49" s="48" t="s">
        <v>20</v>
      </c>
      <c r="S49" s="48" t="s">
        <v>20</v>
      </c>
    </row>
    <row r="50" spans="1:19" x14ac:dyDescent="0.2">
      <c r="A50" s="166" t="s">
        <v>243</v>
      </c>
      <c r="B50" s="167"/>
      <c r="C50" s="167"/>
      <c r="D50" s="167"/>
      <c r="E50" s="167"/>
      <c r="F50" s="167"/>
      <c r="H50" s="167"/>
      <c r="I50" s="167"/>
      <c r="J50" s="167"/>
      <c r="K50" s="167"/>
      <c r="L50" s="167"/>
      <c r="M50" s="167"/>
      <c r="N50" s="167"/>
      <c r="O50" s="167"/>
      <c r="Q50" s="155"/>
      <c r="R50" s="155"/>
      <c r="S50" s="167"/>
    </row>
    <row r="51" spans="1:19" ht="30" x14ac:dyDescent="0.2">
      <c r="A51" s="178" t="s">
        <v>222</v>
      </c>
      <c r="B51" s="177" t="s">
        <v>312</v>
      </c>
      <c r="C51" s="177" t="s">
        <v>312</v>
      </c>
      <c r="D51" s="177" t="s">
        <v>312</v>
      </c>
      <c r="E51" s="177" t="s">
        <v>312</v>
      </c>
      <c r="F51" s="177" t="s">
        <v>312</v>
      </c>
      <c r="H51" s="148" t="s">
        <v>240</v>
      </c>
      <c r="I51" s="148"/>
      <c r="J51" s="148" t="s">
        <v>240</v>
      </c>
      <c r="K51" s="148" t="s">
        <v>240</v>
      </c>
      <c r="L51" s="148" t="s">
        <v>240</v>
      </c>
      <c r="M51" s="148" t="s">
        <v>240</v>
      </c>
      <c r="N51" s="148" t="s">
        <v>240</v>
      </c>
      <c r="O51" s="148" t="s">
        <v>240</v>
      </c>
      <c r="Q51" s="155" t="s">
        <v>228</v>
      </c>
      <c r="R51" s="155" t="s">
        <v>228</v>
      </c>
      <c r="S51" s="155" t="s">
        <v>242</v>
      </c>
    </row>
  </sheetData>
  <pageMargins left="0.7" right="0.7" top="0.75" bottom="0.75" header="0.3" footer="0.3"/>
  <pageSetup orientation="portrait" horizontalDpi="4294967293"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sheetPr>
  <dimension ref="A1:F25"/>
  <sheetViews>
    <sheetView zoomScaleNormal="100" workbookViewId="0">
      <selection activeCell="C8" sqref="C8"/>
    </sheetView>
  </sheetViews>
  <sheetFormatPr defaultColWidth="9" defaultRowHeight="12.75" x14ac:dyDescent="0.2"/>
  <cols>
    <col min="1" max="1" width="15" style="8" bestFit="1" customWidth="1"/>
    <col min="2" max="2" width="2.875" style="10" bestFit="1" customWidth="1"/>
    <col min="3" max="3" width="22" style="10" bestFit="1" customWidth="1"/>
    <col min="4" max="5" width="1.875" style="10" bestFit="1" customWidth="1"/>
    <col min="6" max="16384" width="9" style="10"/>
  </cols>
  <sheetData>
    <row r="1" spans="1:6" x14ac:dyDescent="0.2">
      <c r="A1" s="22" t="s">
        <v>75</v>
      </c>
      <c r="B1" s="10">
        <v>1</v>
      </c>
      <c r="C1" s="21" t="s">
        <v>76</v>
      </c>
    </row>
    <row r="2" spans="1:6" x14ac:dyDescent="0.2">
      <c r="A2" s="22" t="s">
        <v>51</v>
      </c>
      <c r="D2" s="10">
        <v>4</v>
      </c>
    </row>
    <row r="3" spans="1:6" x14ac:dyDescent="0.2">
      <c r="A3" s="22" t="s">
        <v>50</v>
      </c>
      <c r="E3" s="10">
        <v>5</v>
      </c>
    </row>
    <row r="4" spans="1:6" x14ac:dyDescent="0.2">
      <c r="A4" s="22" t="s">
        <v>75</v>
      </c>
      <c r="B4" s="10">
        <v>2</v>
      </c>
      <c r="C4" s="21" t="s">
        <v>77</v>
      </c>
    </row>
    <row r="5" spans="1:6" x14ac:dyDescent="0.2">
      <c r="A5" s="22" t="s">
        <v>51</v>
      </c>
      <c r="D5" s="10">
        <v>6</v>
      </c>
    </row>
    <row r="6" spans="1:6" x14ac:dyDescent="0.2">
      <c r="A6" s="22" t="s">
        <v>50</v>
      </c>
      <c r="E6" s="10">
        <v>7</v>
      </c>
    </row>
    <row r="7" spans="1:6" x14ac:dyDescent="0.2">
      <c r="A7" s="29" t="s">
        <v>52</v>
      </c>
      <c r="B7" s="10">
        <v>3</v>
      </c>
      <c r="C7" s="52" t="s">
        <v>336</v>
      </c>
      <c r="D7" s="29"/>
      <c r="E7" s="29"/>
      <c r="F7" s="29"/>
    </row>
    <row r="8" spans="1:6" x14ac:dyDescent="0.2">
      <c r="A8" s="29" t="s">
        <v>51</v>
      </c>
      <c r="C8" s="29"/>
      <c r="D8" s="29">
        <v>5</v>
      </c>
      <c r="E8" s="29"/>
      <c r="F8" s="29"/>
    </row>
    <row r="9" spans="1:6" x14ac:dyDescent="0.2">
      <c r="A9" s="29" t="s">
        <v>50</v>
      </c>
      <c r="C9" s="29"/>
      <c r="D9" s="29"/>
      <c r="E9" s="29">
        <v>6</v>
      </c>
      <c r="F9" s="29"/>
    </row>
    <row r="10" spans="1:6" x14ac:dyDescent="0.2">
      <c r="A10" s="29" t="s">
        <v>49</v>
      </c>
      <c r="B10" s="10">
        <v>4</v>
      </c>
      <c r="C10" s="30" t="s">
        <v>318</v>
      </c>
      <c r="D10" s="29"/>
      <c r="E10" s="29"/>
      <c r="F10" s="29"/>
    </row>
    <row r="11" spans="1:6" x14ac:dyDescent="0.2">
      <c r="A11" s="29" t="s">
        <v>49</v>
      </c>
      <c r="B11" s="10">
        <v>5</v>
      </c>
      <c r="C11" s="29" t="s">
        <v>53</v>
      </c>
      <c r="D11" s="29"/>
      <c r="E11" s="29"/>
      <c r="F11" s="29"/>
    </row>
    <row r="12" spans="1:6" x14ac:dyDescent="0.2">
      <c r="A12" s="77" t="s">
        <v>49</v>
      </c>
      <c r="B12" s="10">
        <v>6</v>
      </c>
      <c r="C12" s="77" t="s">
        <v>78</v>
      </c>
      <c r="D12" s="29"/>
      <c r="E12" s="29"/>
      <c r="F12" s="29"/>
    </row>
    <row r="13" spans="1:6" x14ac:dyDescent="0.2">
      <c r="A13" s="29" t="s">
        <v>49</v>
      </c>
      <c r="B13" s="10">
        <v>7</v>
      </c>
      <c r="C13" s="30" t="s">
        <v>79</v>
      </c>
      <c r="D13" s="29"/>
      <c r="E13" s="29"/>
      <c r="F13" s="29"/>
    </row>
    <row r="14" spans="1:6" s="94" customFormat="1" x14ac:dyDescent="0.2">
      <c r="A14" s="98" t="s">
        <v>49</v>
      </c>
      <c r="B14" s="94">
        <v>8</v>
      </c>
      <c r="C14" s="97" t="s">
        <v>136</v>
      </c>
      <c r="D14" s="98"/>
      <c r="E14" s="98"/>
      <c r="F14" s="98"/>
    </row>
    <row r="15" spans="1:6" x14ac:dyDescent="0.2">
      <c r="A15" s="22" t="s">
        <v>110</v>
      </c>
      <c r="B15" s="10">
        <v>9</v>
      </c>
      <c r="C15" s="22" t="s">
        <v>109</v>
      </c>
    </row>
    <row r="16" spans="1:6" x14ac:dyDescent="0.2">
      <c r="A16" s="29" t="s">
        <v>51</v>
      </c>
      <c r="C16" s="21"/>
      <c r="D16" s="10">
        <v>5</v>
      </c>
    </row>
    <row r="17" spans="1:5" x14ac:dyDescent="0.2">
      <c r="A17" s="29" t="s">
        <v>50</v>
      </c>
      <c r="C17" s="21"/>
      <c r="E17" s="10">
        <v>8</v>
      </c>
    </row>
    <row r="18" spans="1:5" x14ac:dyDescent="0.2">
      <c r="A18" s="22" t="s">
        <v>110</v>
      </c>
      <c r="B18" s="100">
        <v>10</v>
      </c>
      <c r="C18" s="22" t="s">
        <v>134</v>
      </c>
    </row>
    <row r="19" spans="1:5" s="94" customFormat="1" x14ac:dyDescent="0.2">
      <c r="A19" s="98" t="s">
        <v>51</v>
      </c>
      <c r="C19" s="22"/>
      <c r="D19" s="94">
        <v>8</v>
      </c>
    </row>
    <row r="20" spans="1:5" s="94" customFormat="1" x14ac:dyDescent="0.2">
      <c r="A20" s="98" t="s">
        <v>50</v>
      </c>
      <c r="C20" s="22"/>
      <c r="E20" s="94">
        <v>6</v>
      </c>
    </row>
    <row r="21" spans="1:5" x14ac:dyDescent="0.2">
      <c r="A21" s="22" t="s">
        <v>110</v>
      </c>
      <c r="B21" s="94">
        <v>11</v>
      </c>
      <c r="C21" s="22" t="s">
        <v>135</v>
      </c>
    </row>
    <row r="22" spans="1:5" x14ac:dyDescent="0.2">
      <c r="A22" s="98" t="s">
        <v>51</v>
      </c>
      <c r="D22" s="10">
        <v>8</v>
      </c>
    </row>
    <row r="23" spans="1:5" x14ac:dyDescent="0.2">
      <c r="A23" s="98" t="s">
        <v>50</v>
      </c>
      <c r="E23" s="10">
        <v>7</v>
      </c>
    </row>
    <row r="24" spans="1:5" x14ac:dyDescent="0.2">
      <c r="C24" s="21"/>
    </row>
    <row r="25" spans="1:5" x14ac:dyDescent="0.2">
      <c r="A25" s="22"/>
      <c r="C25" s="21"/>
    </row>
  </sheetData>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
  <sheetViews>
    <sheetView workbookViewId="0">
      <selection activeCell="D39" sqref="D39"/>
    </sheetView>
  </sheetViews>
  <sheetFormatPr defaultRowHeight="12.75" x14ac:dyDescent="0.2"/>
  <cols>
    <col min="1" max="1" width="19.125" bestFit="1" customWidth="1"/>
  </cols>
  <sheetData>
    <row r="1" spans="1:2" x14ac:dyDescent="0.2">
      <c r="A1" s="84" t="s">
        <v>125</v>
      </c>
      <c r="B1" s="87" t="s">
        <v>80</v>
      </c>
    </row>
    <row r="2" spans="1:2" x14ac:dyDescent="0.2">
      <c r="A2" s="84" t="s">
        <v>126</v>
      </c>
      <c r="B2" s="87" t="s">
        <v>337</v>
      </c>
    </row>
    <row r="3" spans="1:2" x14ac:dyDescent="0.2">
      <c r="A3" s="84" t="s">
        <v>127</v>
      </c>
      <c r="B3" s="186" t="s">
        <v>319</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7"/>
  <sheetViews>
    <sheetView workbookViewId="0">
      <selection activeCell="B3" sqref="B3"/>
    </sheetView>
  </sheetViews>
  <sheetFormatPr defaultRowHeight="12.75" x14ac:dyDescent="0.2"/>
  <cols>
    <col min="1" max="1" width="35.625" style="87" bestFit="1" customWidth="1"/>
    <col min="2" max="2" width="39.375" style="87" bestFit="1" customWidth="1"/>
    <col min="3" max="3" width="11.75" style="87" customWidth="1"/>
    <col min="4" max="4" width="10.125" style="87" customWidth="1"/>
    <col min="5" max="5" width="9" style="87"/>
    <col min="6" max="6" width="11.625" style="87" customWidth="1"/>
    <col min="7" max="7" width="19.625" style="87" bestFit="1" customWidth="1"/>
    <col min="8" max="8" width="11.375" style="87" customWidth="1"/>
    <col min="9" max="9" width="11.25" style="87" customWidth="1"/>
    <col min="10" max="12" width="9" style="87"/>
    <col min="13" max="13" width="33.25" style="87" bestFit="1" customWidth="1"/>
    <col min="14" max="16384" width="9" style="87"/>
  </cols>
  <sheetData>
    <row r="1" spans="1:13" x14ac:dyDescent="0.2">
      <c r="A1" s="160" t="s">
        <v>203</v>
      </c>
      <c r="B1" s="155" t="s">
        <v>154</v>
      </c>
    </row>
    <row r="2" spans="1:13" x14ac:dyDescent="0.2">
      <c r="A2" s="154" t="s">
        <v>204</v>
      </c>
      <c r="B2" s="48">
        <v>5</v>
      </c>
    </row>
    <row r="3" spans="1:13" x14ac:dyDescent="0.2">
      <c r="A3" s="108" t="s">
        <v>195</v>
      </c>
      <c r="B3" s="48">
        <v>10</v>
      </c>
    </row>
    <row r="4" spans="1:13" x14ac:dyDescent="0.2">
      <c r="A4" s="154" t="s">
        <v>205</v>
      </c>
      <c r="B4" s="155" t="s">
        <v>334</v>
      </c>
    </row>
    <row r="5" spans="1:13" x14ac:dyDescent="0.2">
      <c r="A5" s="154" t="s">
        <v>206</v>
      </c>
      <c r="C5" s="155"/>
    </row>
    <row r="6" spans="1:13" x14ac:dyDescent="0.2">
      <c r="A6" s="154" t="s">
        <v>215</v>
      </c>
      <c r="B6" s="155"/>
    </row>
    <row r="7" spans="1:13" ht="38.25" x14ac:dyDescent="0.2">
      <c r="A7" s="151" t="s">
        <v>196</v>
      </c>
      <c r="B7" s="151" t="s">
        <v>157</v>
      </c>
      <c r="C7" s="152" t="s">
        <v>166</v>
      </c>
      <c r="D7" s="152" t="s">
        <v>168</v>
      </c>
      <c r="E7" s="152" t="s">
        <v>144</v>
      </c>
      <c r="F7" s="152" t="s">
        <v>167</v>
      </c>
      <c r="G7" s="152" t="s">
        <v>146</v>
      </c>
      <c r="H7" s="153" t="s">
        <v>170</v>
      </c>
      <c r="I7" s="153" t="s">
        <v>171</v>
      </c>
      <c r="J7" s="153" t="s">
        <v>172</v>
      </c>
      <c r="K7" s="153" t="s">
        <v>197</v>
      </c>
      <c r="L7" s="153" t="s">
        <v>207</v>
      </c>
      <c r="M7" s="153" t="s">
        <v>208</v>
      </c>
    </row>
    <row r="8" spans="1:13" x14ac:dyDescent="0.2">
      <c r="A8" s="154" t="s">
        <v>192</v>
      </c>
      <c r="B8" s="154" t="s">
        <v>148</v>
      </c>
      <c r="C8" s="155" t="s">
        <v>183</v>
      </c>
      <c r="D8" s="155" t="s">
        <v>198</v>
      </c>
      <c r="E8" s="152"/>
      <c r="F8" s="155" t="s">
        <v>147</v>
      </c>
      <c r="G8" s="145" t="s">
        <v>336</v>
      </c>
      <c r="H8" s="156">
        <v>1E-3</v>
      </c>
      <c r="I8" s="157" t="s">
        <v>20</v>
      </c>
      <c r="J8" s="193" t="s">
        <v>20</v>
      </c>
      <c r="K8" s="154" t="s">
        <v>209</v>
      </c>
      <c r="L8" s="153"/>
      <c r="M8" s="154" t="s">
        <v>192</v>
      </c>
    </row>
    <row r="9" spans="1:13" x14ac:dyDescent="0.2">
      <c r="A9" s="154" t="s">
        <v>213</v>
      </c>
      <c r="B9" s="154" t="s">
        <v>199</v>
      </c>
      <c r="C9" s="155" t="s">
        <v>183</v>
      </c>
      <c r="D9" s="155" t="s">
        <v>198</v>
      </c>
      <c r="E9" s="48"/>
      <c r="F9" s="155" t="s">
        <v>147</v>
      </c>
      <c r="G9" s="145" t="s">
        <v>336</v>
      </c>
      <c r="H9" s="156">
        <v>1E-3</v>
      </c>
      <c r="I9" s="157" t="s">
        <v>20</v>
      </c>
      <c r="J9" s="157" t="s">
        <v>20</v>
      </c>
      <c r="K9" s="154" t="s">
        <v>209</v>
      </c>
      <c r="L9" s="48"/>
      <c r="M9" s="154" t="s">
        <v>214</v>
      </c>
    </row>
    <row r="10" spans="1:13" x14ac:dyDescent="0.2">
      <c r="A10" s="154" t="s">
        <v>211</v>
      </c>
      <c r="B10" s="154" t="s">
        <v>194</v>
      </c>
      <c r="C10" s="155" t="s">
        <v>183</v>
      </c>
      <c r="D10" s="155" t="s">
        <v>198</v>
      </c>
      <c r="E10" s="48"/>
      <c r="F10" s="155" t="s">
        <v>147</v>
      </c>
      <c r="G10" s="145" t="s">
        <v>336</v>
      </c>
      <c r="H10" s="156">
        <v>1E-3</v>
      </c>
      <c r="I10" s="157" t="s">
        <v>20</v>
      </c>
      <c r="J10" s="157" t="s">
        <v>20</v>
      </c>
      <c r="K10" s="154" t="s">
        <v>209</v>
      </c>
      <c r="L10" s="48"/>
      <c r="M10" s="154" t="s">
        <v>212</v>
      </c>
    </row>
    <row r="11" spans="1:13" x14ac:dyDescent="0.2">
      <c r="A11" s="154" t="s">
        <v>323</v>
      </c>
      <c r="B11" s="154" t="s">
        <v>202</v>
      </c>
      <c r="C11" s="155" t="s">
        <v>183</v>
      </c>
      <c r="D11" s="155" t="s">
        <v>200</v>
      </c>
      <c r="E11" s="152"/>
      <c r="F11" s="155" t="s">
        <v>147</v>
      </c>
      <c r="G11" s="158" t="s">
        <v>109</v>
      </c>
      <c r="H11" s="158"/>
      <c r="I11" s="157" t="s">
        <v>20</v>
      </c>
      <c r="J11" s="193" t="s">
        <v>20</v>
      </c>
      <c r="K11" s="154" t="s">
        <v>209</v>
      </c>
      <c r="L11" s="153"/>
      <c r="M11" s="154" t="s">
        <v>323</v>
      </c>
    </row>
    <row r="12" spans="1:13" x14ac:dyDescent="0.2">
      <c r="A12" s="154" t="s">
        <v>324</v>
      </c>
      <c r="B12" s="154" t="s">
        <v>188</v>
      </c>
      <c r="C12" s="155" t="s">
        <v>183</v>
      </c>
      <c r="D12" s="155" t="s">
        <v>200</v>
      </c>
      <c r="E12" s="48"/>
      <c r="F12" s="155" t="s">
        <v>147</v>
      </c>
      <c r="G12" s="158" t="s">
        <v>109</v>
      </c>
      <c r="H12" s="158"/>
      <c r="I12" s="157" t="s">
        <v>20</v>
      </c>
      <c r="J12" s="157" t="s">
        <v>20</v>
      </c>
      <c r="K12" s="154" t="s">
        <v>209</v>
      </c>
      <c r="L12" s="48"/>
      <c r="M12" s="154" t="s">
        <v>325</v>
      </c>
    </row>
    <row r="13" spans="1:13" x14ac:dyDescent="0.2">
      <c r="A13" s="154" t="s">
        <v>326</v>
      </c>
      <c r="B13" s="154" t="s">
        <v>201</v>
      </c>
      <c r="C13" s="155" t="s">
        <v>183</v>
      </c>
      <c r="D13" s="155" t="s">
        <v>200</v>
      </c>
      <c r="E13" s="48"/>
      <c r="F13" s="155" t="s">
        <v>147</v>
      </c>
      <c r="G13" s="158" t="s">
        <v>109</v>
      </c>
      <c r="H13" s="158"/>
      <c r="I13" s="157" t="s">
        <v>20</v>
      </c>
      <c r="J13" s="157" t="s">
        <v>20</v>
      </c>
      <c r="K13" s="154" t="s">
        <v>209</v>
      </c>
      <c r="L13" s="48"/>
      <c r="M13" s="154" t="s">
        <v>327</v>
      </c>
    </row>
    <row r="14" spans="1:13" x14ac:dyDescent="0.2">
      <c r="A14" s="154" t="s">
        <v>328</v>
      </c>
      <c r="B14" s="154" t="s">
        <v>329</v>
      </c>
      <c r="C14" s="155" t="s">
        <v>183</v>
      </c>
      <c r="D14" s="155" t="s">
        <v>200</v>
      </c>
      <c r="E14" s="152"/>
      <c r="F14" s="155" t="s">
        <v>147</v>
      </c>
      <c r="G14" s="145" t="s">
        <v>336</v>
      </c>
      <c r="H14" s="145"/>
      <c r="I14" s="157" t="s">
        <v>80</v>
      </c>
      <c r="J14" s="193" t="s">
        <v>20</v>
      </c>
      <c r="K14" s="154" t="s">
        <v>209</v>
      </c>
      <c r="L14" s="153"/>
      <c r="M14" s="154" t="s">
        <v>328</v>
      </c>
    </row>
    <row r="15" spans="1:13" s="194" customFormat="1" x14ac:dyDescent="0.2">
      <c r="A15" s="154" t="s">
        <v>330</v>
      </c>
      <c r="B15" s="154" t="s">
        <v>320</v>
      </c>
      <c r="C15" s="155" t="s">
        <v>183</v>
      </c>
      <c r="D15" s="155" t="s">
        <v>200</v>
      </c>
      <c r="E15" s="48"/>
      <c r="F15" s="155" t="s">
        <v>147</v>
      </c>
      <c r="G15" s="145" t="s">
        <v>336</v>
      </c>
      <c r="H15" s="145"/>
      <c r="I15" s="157" t="s">
        <v>80</v>
      </c>
      <c r="J15" s="157" t="s">
        <v>20</v>
      </c>
      <c r="K15" s="154" t="s">
        <v>209</v>
      </c>
      <c r="L15" s="155" t="s">
        <v>210</v>
      </c>
      <c r="M15" s="154" t="s">
        <v>331</v>
      </c>
    </row>
    <row r="16" spans="1:13" s="141" customFormat="1" x14ac:dyDescent="0.2">
      <c r="A16" s="154" t="s">
        <v>332</v>
      </c>
      <c r="B16" s="154" t="s">
        <v>321</v>
      </c>
      <c r="C16" s="155" t="s">
        <v>183</v>
      </c>
      <c r="D16" s="155" t="s">
        <v>200</v>
      </c>
      <c r="E16" s="48"/>
      <c r="F16" s="155" t="s">
        <v>147</v>
      </c>
      <c r="G16" s="145" t="s">
        <v>336</v>
      </c>
      <c r="H16" s="145"/>
      <c r="I16" s="157" t="s">
        <v>80</v>
      </c>
      <c r="J16" s="193" t="s">
        <v>20</v>
      </c>
      <c r="K16" s="154" t="s">
        <v>209</v>
      </c>
      <c r="L16" s="153"/>
      <c r="M16" s="154" t="s">
        <v>333</v>
      </c>
    </row>
    <row r="17" spans="1:13" s="141" customFormat="1" x14ac:dyDescent="0.2">
      <c r="A17" s="159" t="s">
        <v>185</v>
      </c>
      <c r="B17" s="154" t="s">
        <v>186</v>
      </c>
      <c r="C17" s="155" t="s">
        <v>178</v>
      </c>
      <c r="D17" s="155" t="s">
        <v>200</v>
      </c>
      <c r="E17" s="152"/>
      <c r="F17" s="155" t="s">
        <v>149</v>
      </c>
      <c r="G17" s="145" t="s">
        <v>336</v>
      </c>
      <c r="H17" s="48">
        <f>0.000000001</f>
        <v>1.0000000000000001E-9</v>
      </c>
      <c r="I17" s="157" t="s">
        <v>20</v>
      </c>
      <c r="J17" s="193" t="s">
        <v>20</v>
      </c>
      <c r="K17" s="154" t="s">
        <v>209</v>
      </c>
      <c r="L17" s="153"/>
      <c r="M17" s="159" t="s">
        <v>185</v>
      </c>
    </row>
  </sheetData>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9"/>
  </sheetPr>
  <dimension ref="A1:J3"/>
  <sheetViews>
    <sheetView zoomScale="85" zoomScaleNormal="85" workbookViewId="0">
      <selection activeCell="C2" sqref="C2"/>
    </sheetView>
  </sheetViews>
  <sheetFormatPr defaultColWidth="9" defaultRowHeight="15" x14ac:dyDescent="0.25"/>
  <cols>
    <col min="1" max="1" width="12.75" style="6" bestFit="1" customWidth="1"/>
    <col min="2" max="2" width="9.5" style="6" customWidth="1"/>
    <col min="3" max="3" width="18.5" style="15" customWidth="1"/>
    <col min="4" max="10" width="19.125" style="6" customWidth="1"/>
    <col min="11" max="16384" width="9" style="6"/>
  </cols>
  <sheetData>
    <row r="1" spans="1:10" ht="90" x14ac:dyDescent="0.25">
      <c r="A1" s="40" t="s">
        <v>3</v>
      </c>
      <c r="B1" s="41" t="s">
        <v>40</v>
      </c>
      <c r="C1" s="41" t="s">
        <v>41</v>
      </c>
      <c r="D1" s="41" t="s">
        <v>42</v>
      </c>
      <c r="E1" s="28" t="s">
        <v>63</v>
      </c>
      <c r="F1" s="72"/>
      <c r="G1" s="72"/>
      <c r="H1" s="72"/>
      <c r="I1" s="72"/>
      <c r="J1" s="72"/>
    </row>
    <row r="2" spans="1:10" x14ac:dyDescent="0.25">
      <c r="A2" s="190" t="s">
        <v>318</v>
      </c>
      <c r="B2" s="42">
        <f>76800000000</f>
        <v>76800000000</v>
      </c>
      <c r="C2" s="191">
        <v>3.5950229373578699E-7</v>
      </c>
      <c r="D2" s="107">
        <v>1.2759</v>
      </c>
      <c r="E2" s="76" t="s">
        <v>101</v>
      </c>
      <c r="F2" s="73"/>
      <c r="G2" s="73"/>
      <c r="H2" s="73"/>
      <c r="I2" s="73"/>
      <c r="J2" s="73"/>
    </row>
    <row r="3" spans="1:10" x14ac:dyDescent="0.25">
      <c r="A3" s="7"/>
    </row>
  </sheetData>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tabColor rgb="FF002060"/>
  </sheetPr>
  <dimension ref="A1:U5"/>
  <sheetViews>
    <sheetView workbookViewId="0">
      <selection activeCell="A5" sqref="A5"/>
    </sheetView>
  </sheetViews>
  <sheetFormatPr defaultColWidth="9" defaultRowHeight="12.75" x14ac:dyDescent="0.2"/>
  <cols>
    <col min="1" max="1" width="19.625" style="8" bestFit="1" customWidth="1"/>
    <col min="2" max="3" width="11.375" style="10" bestFit="1" customWidth="1"/>
    <col min="4" max="4" width="14.25" style="10" customWidth="1"/>
    <col min="5" max="5" width="27.5" style="10" customWidth="1"/>
    <col min="6" max="6" width="13" style="17" customWidth="1"/>
    <col min="7" max="7" width="14" style="17" customWidth="1"/>
    <col min="8" max="8" width="30.625" style="10" customWidth="1"/>
    <col min="9" max="9" width="30.75" style="10" customWidth="1"/>
    <col min="10" max="10" width="9" style="10"/>
    <col min="11" max="11" width="42.125" style="10" bestFit="1" customWidth="1"/>
    <col min="12" max="16384" width="9" style="10"/>
  </cols>
  <sheetData>
    <row r="1" spans="1:21" ht="47.25" x14ac:dyDescent="0.2">
      <c r="A1" s="39" t="s">
        <v>19</v>
      </c>
      <c r="B1" s="12" t="s">
        <v>27</v>
      </c>
      <c r="C1" s="12" t="s">
        <v>28</v>
      </c>
      <c r="D1" s="12" t="s">
        <v>43</v>
      </c>
      <c r="E1" s="12" t="s">
        <v>29</v>
      </c>
      <c r="F1" s="16" t="s">
        <v>25</v>
      </c>
      <c r="G1" s="16" t="s">
        <v>26</v>
      </c>
      <c r="H1" s="12" t="s">
        <v>30</v>
      </c>
      <c r="I1" s="12" t="s">
        <v>108</v>
      </c>
      <c r="J1" s="28" t="s">
        <v>107</v>
      </c>
      <c r="K1" s="28" t="s">
        <v>64</v>
      </c>
      <c r="T1" s="10" t="s">
        <v>181</v>
      </c>
      <c r="U1" s="10" t="s">
        <v>182</v>
      </c>
    </row>
    <row r="2" spans="1:21" x14ac:dyDescent="0.2">
      <c r="A2" s="39" t="s">
        <v>76</v>
      </c>
      <c r="B2" s="13">
        <v>2.0000000000000002E-5</v>
      </c>
      <c r="C2" s="13">
        <v>0.9</v>
      </c>
      <c r="D2" s="13">
        <v>50000000</v>
      </c>
      <c r="E2" s="13">
        <f t="shared" ref="E2:E5" si="0">1000000000</f>
        <v>1000000000</v>
      </c>
      <c r="F2" s="20">
        <v>7.5581973385158229E-7</v>
      </c>
      <c r="G2" s="16">
        <v>0.7</v>
      </c>
      <c r="H2" s="14">
        <f t="shared" ref="H2:H5" si="1">5000000000000</f>
        <v>5000000000000</v>
      </c>
      <c r="I2" s="13" t="s">
        <v>91</v>
      </c>
      <c r="J2" s="13">
        <v>1100</v>
      </c>
      <c r="K2" s="78" t="s">
        <v>111</v>
      </c>
    </row>
    <row r="3" spans="1:21" x14ac:dyDescent="0.2">
      <c r="A3" s="39" t="s">
        <v>77</v>
      </c>
      <c r="B3" s="13">
        <v>2.0000000000000002E-5</v>
      </c>
      <c r="C3" s="13">
        <v>0.9</v>
      </c>
      <c r="D3" s="13">
        <v>50000000</v>
      </c>
      <c r="E3" s="13">
        <f t="shared" si="0"/>
        <v>1000000000</v>
      </c>
      <c r="F3" s="20">
        <v>7.5581973385158229E-7</v>
      </c>
      <c r="G3" s="16">
        <v>0.7</v>
      </c>
      <c r="H3" s="14">
        <f t="shared" si="1"/>
        <v>5000000000000</v>
      </c>
      <c r="I3" s="13" t="s">
        <v>91</v>
      </c>
      <c r="J3" s="13">
        <v>1100</v>
      </c>
      <c r="K3" s="78" t="s">
        <v>111</v>
      </c>
    </row>
    <row r="4" spans="1:21" x14ac:dyDescent="0.2">
      <c r="A4" s="22" t="s">
        <v>109</v>
      </c>
      <c r="B4" s="13">
        <v>2.0000000000000002E-5</v>
      </c>
      <c r="C4" s="13">
        <v>0.9</v>
      </c>
      <c r="D4" s="13">
        <v>50000000</v>
      </c>
      <c r="E4" s="13">
        <f t="shared" si="0"/>
        <v>1000000000</v>
      </c>
      <c r="F4" s="20">
        <v>7.5581973385158229E-7</v>
      </c>
      <c r="G4" s="16">
        <v>0.7</v>
      </c>
      <c r="H4" s="14">
        <f t="shared" si="1"/>
        <v>5000000000000</v>
      </c>
      <c r="I4" s="13" t="s">
        <v>91</v>
      </c>
      <c r="J4" s="13">
        <v>1100</v>
      </c>
      <c r="K4" s="78" t="s">
        <v>111</v>
      </c>
      <c r="U4" s="10">
        <v>8000</v>
      </c>
    </row>
    <row r="5" spans="1:21" x14ac:dyDescent="0.2">
      <c r="A5" s="18" t="s">
        <v>336</v>
      </c>
      <c r="B5" s="13">
        <v>2.0000000000000002E-5</v>
      </c>
      <c r="C5" s="13">
        <v>0.9</v>
      </c>
      <c r="D5" s="13">
        <v>50000000</v>
      </c>
      <c r="E5" s="13">
        <f t="shared" si="0"/>
        <v>1000000000</v>
      </c>
      <c r="F5" s="20">
        <v>7.5581973385158229E-7</v>
      </c>
      <c r="G5" s="16">
        <v>0.7</v>
      </c>
      <c r="H5" s="14">
        <f t="shared" si="1"/>
        <v>5000000000000</v>
      </c>
      <c r="I5" s="13" t="s">
        <v>91</v>
      </c>
      <c r="J5" s="13">
        <v>1100</v>
      </c>
      <c r="K5" s="78" t="s">
        <v>111</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C00000"/>
  </sheetPr>
  <dimension ref="A1:E51"/>
  <sheetViews>
    <sheetView workbookViewId="0"/>
  </sheetViews>
  <sheetFormatPr defaultColWidth="9" defaultRowHeight="15" x14ac:dyDescent="0.25"/>
  <cols>
    <col min="1" max="1" width="10.125" style="2" bestFit="1" customWidth="1"/>
    <col min="2" max="2" width="9.625" style="2" bestFit="1" customWidth="1"/>
    <col min="3" max="3" width="7.25" style="2" customWidth="1"/>
    <col min="4" max="16384" width="9" style="2"/>
  </cols>
  <sheetData>
    <row r="1" spans="1:4" s="5" customFormat="1" ht="12.75" x14ac:dyDescent="0.2">
      <c r="A1" s="44" t="s">
        <v>336</v>
      </c>
    </row>
    <row r="2" spans="1:4" x14ac:dyDescent="0.25">
      <c r="A2" s="23" t="s">
        <v>55</v>
      </c>
      <c r="B2" s="23" t="s">
        <v>56</v>
      </c>
      <c r="C2" s="23" t="s">
        <v>58</v>
      </c>
      <c r="D2" s="31" t="s">
        <v>65</v>
      </c>
    </row>
    <row r="3" spans="1:4" x14ac:dyDescent="0.25">
      <c r="A3" s="23" t="s">
        <v>54</v>
      </c>
      <c r="B3" s="23" t="s">
        <v>57</v>
      </c>
      <c r="C3" s="4" t="s">
        <v>1</v>
      </c>
      <c r="D3" s="3"/>
    </row>
    <row r="4" spans="1:4" x14ac:dyDescent="0.25">
      <c r="A4" s="91">
        <v>20</v>
      </c>
      <c r="B4" s="2">
        <v>46688400</v>
      </c>
      <c r="C4" s="2">
        <v>984.96</v>
      </c>
    </row>
    <row r="5" spans="1:4" x14ac:dyDescent="0.25">
      <c r="A5" s="91">
        <v>21</v>
      </c>
      <c r="B5" s="2">
        <v>57315600</v>
      </c>
      <c r="C5" s="2">
        <v>1062.72</v>
      </c>
    </row>
    <row r="6" spans="1:4" x14ac:dyDescent="0.25">
      <c r="A6" s="91">
        <v>22</v>
      </c>
      <c r="B6" s="2">
        <v>72964800</v>
      </c>
      <c r="C6" s="2">
        <v>1564.92</v>
      </c>
    </row>
    <row r="7" spans="1:4" x14ac:dyDescent="0.25">
      <c r="A7" s="91">
        <v>23</v>
      </c>
      <c r="B7" s="2">
        <v>99079200</v>
      </c>
      <c r="C7" s="2">
        <v>2611.44</v>
      </c>
    </row>
    <row r="8" spans="1:4" x14ac:dyDescent="0.25">
      <c r="A8" s="91">
        <v>24</v>
      </c>
      <c r="B8" s="2">
        <v>129438000</v>
      </c>
      <c r="C8" s="2">
        <v>3035.88</v>
      </c>
    </row>
    <row r="9" spans="1:4" x14ac:dyDescent="0.25">
      <c r="A9" s="92">
        <v>25</v>
      </c>
      <c r="B9" s="2">
        <v>138283200</v>
      </c>
      <c r="C9" s="2">
        <v>884.52</v>
      </c>
    </row>
    <row r="10" spans="1:4" x14ac:dyDescent="0.25">
      <c r="A10" s="91">
        <v>26</v>
      </c>
      <c r="B10" s="2">
        <v>171169200</v>
      </c>
      <c r="C10" s="2">
        <v>3288.6</v>
      </c>
    </row>
    <row r="11" spans="1:4" x14ac:dyDescent="0.25">
      <c r="A11" s="91">
        <v>27</v>
      </c>
      <c r="B11" s="2">
        <v>210438000</v>
      </c>
      <c r="C11" s="2">
        <v>3926.88</v>
      </c>
    </row>
    <row r="12" spans="1:4" x14ac:dyDescent="0.25">
      <c r="A12" s="91">
        <v>28</v>
      </c>
      <c r="B12" s="2">
        <v>265096800</v>
      </c>
      <c r="C12" s="2">
        <v>5465.88</v>
      </c>
    </row>
    <row r="13" spans="1:4" x14ac:dyDescent="0.25">
      <c r="A13" s="91">
        <v>29</v>
      </c>
      <c r="B13" s="2">
        <v>336992400</v>
      </c>
      <c r="C13" s="2">
        <v>7189.56</v>
      </c>
    </row>
    <row r="14" spans="1:4" x14ac:dyDescent="0.25">
      <c r="A14" s="91">
        <v>30</v>
      </c>
      <c r="B14" s="2">
        <v>434451600</v>
      </c>
      <c r="C14" s="2">
        <v>9745.92</v>
      </c>
    </row>
    <row r="15" spans="1:4" x14ac:dyDescent="0.25">
      <c r="A15" s="91">
        <v>31</v>
      </c>
      <c r="B15" s="2">
        <v>526111200</v>
      </c>
      <c r="C15" s="2">
        <v>9165.9599999999991</v>
      </c>
    </row>
    <row r="16" spans="1:4" x14ac:dyDescent="0.25">
      <c r="A16" s="91">
        <v>32</v>
      </c>
      <c r="B16" s="2">
        <v>600534000</v>
      </c>
      <c r="C16" s="2">
        <v>7442.28</v>
      </c>
    </row>
    <row r="17" spans="1:5" x14ac:dyDescent="0.25">
      <c r="A17" s="91">
        <v>33</v>
      </c>
      <c r="B17" s="2">
        <v>667796400</v>
      </c>
      <c r="C17" s="2">
        <v>6726.24</v>
      </c>
    </row>
    <row r="18" spans="1:5" x14ac:dyDescent="0.25">
      <c r="A18" s="91">
        <v>34</v>
      </c>
      <c r="B18" s="2">
        <v>763506000</v>
      </c>
      <c r="C18" s="2">
        <v>9570.9599999999991</v>
      </c>
    </row>
    <row r="19" spans="1:5" x14ac:dyDescent="0.25">
      <c r="A19" s="91">
        <v>35</v>
      </c>
      <c r="B19" s="2">
        <v>964807200</v>
      </c>
      <c r="C19" s="2">
        <v>20130.12</v>
      </c>
    </row>
    <row r="20" spans="1:5" x14ac:dyDescent="0.25">
      <c r="A20" s="91">
        <v>36</v>
      </c>
      <c r="B20" s="2">
        <v>1040007600</v>
      </c>
      <c r="C20" s="2">
        <v>7520.04</v>
      </c>
    </row>
    <row r="21" spans="1:5" x14ac:dyDescent="0.25">
      <c r="A21" s="91">
        <v>37</v>
      </c>
      <c r="B21" s="2">
        <v>1082840400</v>
      </c>
      <c r="C21" s="2">
        <v>4283.28</v>
      </c>
    </row>
    <row r="22" spans="1:5" x14ac:dyDescent="0.25">
      <c r="A22" s="91">
        <v>38</v>
      </c>
      <c r="B22" s="2">
        <v>1166400000</v>
      </c>
      <c r="C22" s="2">
        <v>8355.9599999999991</v>
      </c>
    </row>
    <row r="23" spans="1:5" x14ac:dyDescent="0.25">
      <c r="A23" s="91">
        <v>39</v>
      </c>
      <c r="B23" s="2">
        <v>1280124000</v>
      </c>
      <c r="C23" s="2">
        <v>11372.4</v>
      </c>
    </row>
    <row r="24" spans="1:5" x14ac:dyDescent="0.25">
      <c r="A24" s="91">
        <v>40</v>
      </c>
      <c r="B24" s="2">
        <v>1541041200</v>
      </c>
      <c r="C24" s="2">
        <v>26091.72</v>
      </c>
    </row>
    <row r="25" spans="1:5" x14ac:dyDescent="0.25">
      <c r="A25" s="91">
        <v>41</v>
      </c>
      <c r="B25" s="2">
        <v>1588896000</v>
      </c>
      <c r="C25" s="2">
        <v>4785.4799999999996</v>
      </c>
    </row>
    <row r="26" spans="1:5" x14ac:dyDescent="0.25">
      <c r="A26" s="91">
        <v>42</v>
      </c>
      <c r="B26" s="2">
        <v>1655704800</v>
      </c>
      <c r="C26" s="2">
        <v>6680.88</v>
      </c>
    </row>
    <row r="27" spans="1:5" x14ac:dyDescent="0.25">
      <c r="A27" s="91">
        <v>43</v>
      </c>
      <c r="B27" s="2">
        <v>1700157600</v>
      </c>
      <c r="C27" s="2">
        <v>4445.28</v>
      </c>
    </row>
    <row r="28" spans="1:5" x14ac:dyDescent="0.25">
      <c r="A28" s="91">
        <v>44</v>
      </c>
      <c r="B28" s="2">
        <v>1766059200</v>
      </c>
      <c r="C28" s="2">
        <v>6590.16</v>
      </c>
      <c r="E28" s="80"/>
    </row>
    <row r="29" spans="1:5" x14ac:dyDescent="0.25">
      <c r="A29" s="91">
        <v>45</v>
      </c>
      <c r="B29" s="2">
        <v>1857654000</v>
      </c>
      <c r="C29" s="2">
        <v>9159.48</v>
      </c>
    </row>
    <row r="30" spans="1:5" x14ac:dyDescent="0.25">
      <c r="A30" s="91">
        <v>46</v>
      </c>
      <c r="B30" s="2">
        <v>1925856000</v>
      </c>
      <c r="C30" s="2">
        <v>6820.2</v>
      </c>
    </row>
    <row r="31" spans="1:5" x14ac:dyDescent="0.25">
      <c r="A31" s="91">
        <v>47</v>
      </c>
      <c r="B31" s="2">
        <v>1972836000</v>
      </c>
      <c r="C31" s="2">
        <v>4698</v>
      </c>
    </row>
    <row r="32" spans="1:5" x14ac:dyDescent="0.25">
      <c r="A32" s="91">
        <v>48</v>
      </c>
      <c r="B32" s="2">
        <v>2023218000</v>
      </c>
      <c r="C32" s="2">
        <v>5038.2</v>
      </c>
    </row>
    <row r="33" spans="1:3" x14ac:dyDescent="0.25">
      <c r="A33" s="91">
        <v>49</v>
      </c>
      <c r="B33" s="2">
        <v>2101464000</v>
      </c>
      <c r="C33" s="2">
        <v>7824.6</v>
      </c>
    </row>
    <row r="34" spans="1:3" x14ac:dyDescent="0.25">
      <c r="A34" s="91">
        <v>50</v>
      </c>
      <c r="B34" s="2">
        <v>2217456000</v>
      </c>
      <c r="C34" s="2">
        <v>11599.2</v>
      </c>
    </row>
    <row r="35" spans="1:3" x14ac:dyDescent="0.25">
      <c r="A35" s="91"/>
    </row>
    <row r="36" spans="1:3" x14ac:dyDescent="0.25">
      <c r="A36" s="91"/>
    </row>
    <row r="37" spans="1:3" x14ac:dyDescent="0.25">
      <c r="A37" s="91"/>
    </row>
    <row r="38" spans="1:3" x14ac:dyDescent="0.25">
      <c r="A38" s="91"/>
    </row>
    <row r="39" spans="1:3" x14ac:dyDescent="0.25">
      <c r="A39" s="91"/>
    </row>
    <row r="40" spans="1:3" x14ac:dyDescent="0.25">
      <c r="A40" s="91"/>
    </row>
    <row r="41" spans="1:3" x14ac:dyDescent="0.25">
      <c r="A41" s="91"/>
    </row>
    <row r="42" spans="1:3" x14ac:dyDescent="0.25">
      <c r="A42" s="91"/>
    </row>
    <row r="43" spans="1:3" x14ac:dyDescent="0.25">
      <c r="A43" s="91"/>
    </row>
    <row r="44" spans="1:3" x14ac:dyDescent="0.25">
      <c r="A44" s="91"/>
    </row>
    <row r="45" spans="1:3" x14ac:dyDescent="0.25">
      <c r="A45" s="91"/>
    </row>
    <row r="46" spans="1:3" x14ac:dyDescent="0.25">
      <c r="A46" s="91"/>
    </row>
    <row r="47" spans="1:3" x14ac:dyDescent="0.25">
      <c r="A47" s="91"/>
    </row>
    <row r="48" spans="1:3" x14ac:dyDescent="0.25">
      <c r="A48" s="91"/>
    </row>
    <row r="49" spans="1:1" x14ac:dyDescent="0.25">
      <c r="A49" s="91"/>
    </row>
    <row r="50" spans="1:1" x14ac:dyDescent="0.25">
      <c r="A50" s="91"/>
    </row>
    <row r="51" spans="1:1" x14ac:dyDescent="0.25">
      <c r="A51" s="91"/>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rgb="FFC00000"/>
  </sheetPr>
  <dimension ref="A1:N3"/>
  <sheetViews>
    <sheetView workbookViewId="0">
      <selection activeCell="A2" sqref="A2"/>
    </sheetView>
  </sheetViews>
  <sheetFormatPr defaultRowHeight="12.75" x14ac:dyDescent="0.2"/>
  <cols>
    <col min="1" max="1" width="32.625" bestFit="1" customWidth="1"/>
    <col min="8" max="8" width="8.125" customWidth="1"/>
    <col min="10" max="10" width="9.75" customWidth="1"/>
    <col min="13" max="13" width="9.25" customWidth="1"/>
  </cols>
  <sheetData>
    <row r="1" spans="1:14" ht="38.25" x14ac:dyDescent="0.2">
      <c r="A1" s="43" t="s">
        <v>2</v>
      </c>
      <c r="B1" s="12" t="s">
        <v>7</v>
      </c>
      <c r="C1" s="12" t="s">
        <v>8</v>
      </c>
      <c r="D1" s="12" t="s">
        <v>9</v>
      </c>
      <c r="E1" s="12" t="s">
        <v>10</v>
      </c>
      <c r="F1" s="12" t="s">
        <v>11</v>
      </c>
      <c r="G1" s="12" t="s">
        <v>12</v>
      </c>
      <c r="H1" s="12" t="s">
        <v>13</v>
      </c>
      <c r="I1" s="12" t="s">
        <v>14</v>
      </c>
      <c r="J1" s="12" t="s">
        <v>15</v>
      </c>
      <c r="K1" s="12" t="s">
        <v>16</v>
      </c>
      <c r="L1" s="12" t="s">
        <v>17</v>
      </c>
      <c r="M1" s="12" t="s">
        <v>18</v>
      </c>
      <c r="N1" s="9"/>
    </row>
    <row r="2" spans="1:14" x14ac:dyDescent="0.2">
      <c r="A2" s="18" t="s">
        <v>336</v>
      </c>
      <c r="B2" s="13">
        <v>130.19999999999999</v>
      </c>
      <c r="C2" s="13">
        <v>131.1</v>
      </c>
      <c r="D2" s="13">
        <v>170.5</v>
      </c>
      <c r="E2" s="13">
        <v>150</v>
      </c>
      <c r="F2" s="13">
        <v>105.4</v>
      </c>
      <c r="G2" s="13">
        <v>105</v>
      </c>
      <c r="H2" s="13">
        <v>99.2</v>
      </c>
      <c r="I2" s="13">
        <v>96.1</v>
      </c>
      <c r="J2" s="13">
        <v>69</v>
      </c>
      <c r="K2" s="13">
        <v>77.5</v>
      </c>
      <c r="L2" s="13">
        <v>96</v>
      </c>
      <c r="M2" s="13">
        <v>117.8</v>
      </c>
    </row>
    <row r="3" spans="1:14" x14ac:dyDescent="0.2">
      <c r="A3" s="51" t="s">
        <v>0</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FF0000"/>
  </sheetPr>
  <dimension ref="A1:F7"/>
  <sheetViews>
    <sheetView workbookViewId="0">
      <selection activeCell="L7" sqref="L7"/>
    </sheetView>
  </sheetViews>
  <sheetFormatPr defaultRowHeight="12.75" x14ac:dyDescent="0.2"/>
  <cols>
    <col min="1" max="1" width="9" style="88"/>
  </cols>
  <sheetData>
    <row r="1" spans="1:6" x14ac:dyDescent="0.2">
      <c r="A1" s="89" t="s">
        <v>336</v>
      </c>
    </row>
    <row r="2" spans="1:6" x14ac:dyDescent="0.2">
      <c r="A2" s="88" t="s">
        <v>39</v>
      </c>
      <c r="C2" t="s">
        <v>6</v>
      </c>
      <c r="E2" t="s">
        <v>98</v>
      </c>
    </row>
    <row r="3" spans="1:6" x14ac:dyDescent="0.2">
      <c r="A3" s="88" t="s">
        <v>81</v>
      </c>
      <c r="B3" t="s">
        <v>82</v>
      </c>
      <c r="C3" t="s">
        <v>81</v>
      </c>
      <c r="D3" t="s">
        <v>82</v>
      </c>
      <c r="E3" t="s">
        <v>92</v>
      </c>
      <c r="F3" t="s">
        <v>93</v>
      </c>
    </row>
    <row r="4" spans="1:6" x14ac:dyDescent="0.2">
      <c r="A4" s="88" t="s">
        <v>54</v>
      </c>
      <c r="B4" t="s">
        <v>83</v>
      </c>
      <c r="C4" t="s">
        <v>54</v>
      </c>
      <c r="D4" t="s">
        <v>83</v>
      </c>
      <c r="E4" t="s">
        <v>81</v>
      </c>
      <c r="F4" t="s">
        <v>94</v>
      </c>
    </row>
    <row r="5" spans="1:6" x14ac:dyDescent="0.2">
      <c r="A5" s="88">
        <v>20</v>
      </c>
      <c r="B5" s="187">
        <v>12000</v>
      </c>
      <c r="C5">
        <v>24</v>
      </c>
      <c r="D5">
        <v>100000</v>
      </c>
      <c r="E5">
        <v>20</v>
      </c>
      <c r="F5">
        <v>20000</v>
      </c>
    </row>
    <row r="6" spans="1:6" x14ac:dyDescent="0.2">
      <c r="A6" s="88">
        <v>39</v>
      </c>
      <c r="B6" s="173">
        <v>12000</v>
      </c>
      <c r="C6">
        <v>40</v>
      </c>
      <c r="D6">
        <v>100000</v>
      </c>
      <c r="E6">
        <v>25</v>
      </c>
      <c r="F6">
        <v>70000</v>
      </c>
    </row>
    <row r="7" spans="1:6" x14ac:dyDescent="0.2">
      <c r="A7" s="88">
        <v>40</v>
      </c>
      <c r="B7" s="187">
        <v>12000</v>
      </c>
      <c r="E7">
        <v>40</v>
      </c>
      <c r="F7">
        <v>70000</v>
      </c>
    </row>
  </sheetData>
  <pageMargins left="0.7" right="0.7" top="0.75" bottom="0.75" header="0.3" footer="0.3"/>
  <pageSetup orientation="portrait" horizontalDpi="1200" verticalDpi="1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rgb="FFC00000"/>
  </sheetPr>
  <dimension ref="A1:Y103"/>
  <sheetViews>
    <sheetView workbookViewId="0">
      <pane xSplit="1" topLeftCell="G1" activePane="topRight" state="frozen"/>
      <selection pane="topRight" activeCell="H7" sqref="H7"/>
    </sheetView>
  </sheetViews>
  <sheetFormatPr defaultColWidth="9" defaultRowHeight="15" x14ac:dyDescent="0.25"/>
  <cols>
    <col min="1" max="1" width="26.125" style="57" bestFit="1" customWidth="1"/>
    <col min="2" max="2" width="12.625" style="59" bestFit="1" customWidth="1"/>
    <col min="3" max="3" width="12.625" style="59" customWidth="1"/>
    <col min="4" max="4" width="28.125" style="59" bestFit="1" customWidth="1"/>
    <col min="5" max="5" width="28.25" style="59" bestFit="1" customWidth="1"/>
    <col min="6" max="6" width="26.75" style="59" customWidth="1"/>
    <col min="7" max="7" width="24.75" style="57" bestFit="1" customWidth="1"/>
    <col min="8" max="8" width="58.625" style="57" bestFit="1" customWidth="1"/>
    <col min="9" max="9" width="28.125" style="57" customWidth="1"/>
    <col min="10" max="10" width="15.625" style="60" customWidth="1"/>
    <col min="11" max="11" width="15" style="59" customWidth="1"/>
    <col min="12" max="12" width="12.75" style="57" bestFit="1" customWidth="1"/>
    <col min="13" max="13" width="10" style="57" customWidth="1"/>
    <col min="14" max="14" width="8.375" style="59" bestFit="1" customWidth="1"/>
    <col min="15" max="15" width="14" style="66" bestFit="1" customWidth="1"/>
    <col min="16" max="16" width="14.875" style="57" customWidth="1"/>
    <col min="17" max="17" width="13.125" style="57" bestFit="1" customWidth="1"/>
    <col min="18" max="18" width="7.75" style="57" bestFit="1" customWidth="1"/>
    <col min="19" max="16384" width="9" style="57"/>
  </cols>
  <sheetData>
    <row r="1" spans="1:25" ht="53.25" customHeight="1" x14ac:dyDescent="0.25">
      <c r="A1" s="54" t="s">
        <v>2</v>
      </c>
      <c r="B1" s="55" t="s">
        <v>32</v>
      </c>
      <c r="C1" s="55" t="s">
        <v>31</v>
      </c>
      <c r="D1" s="56" t="s">
        <v>71</v>
      </c>
      <c r="E1" s="56" t="s">
        <v>72</v>
      </c>
      <c r="F1" s="56" t="s">
        <v>33</v>
      </c>
      <c r="G1" s="56" t="s">
        <v>35</v>
      </c>
      <c r="H1" s="56" t="s">
        <v>22</v>
      </c>
      <c r="I1" s="56" t="s">
        <v>34</v>
      </c>
      <c r="J1" s="56" t="s">
        <v>47</v>
      </c>
      <c r="K1" s="56" t="s">
        <v>4</v>
      </c>
      <c r="L1" s="56" t="s">
        <v>5</v>
      </c>
      <c r="M1" s="56" t="s">
        <v>95</v>
      </c>
      <c r="N1" s="56" t="s">
        <v>37</v>
      </c>
      <c r="O1" s="56" t="s">
        <v>96</v>
      </c>
      <c r="P1" s="56" t="s">
        <v>46</v>
      </c>
      <c r="Q1" s="56" t="s">
        <v>73</v>
      </c>
      <c r="R1" s="56" t="s">
        <v>74</v>
      </c>
      <c r="S1" s="56" t="s">
        <v>102</v>
      </c>
      <c r="T1" s="56" t="s">
        <v>103</v>
      </c>
      <c r="U1" s="56" t="s">
        <v>104</v>
      </c>
      <c r="V1" s="56" t="s">
        <v>105</v>
      </c>
      <c r="W1" s="56" t="s">
        <v>106</v>
      </c>
      <c r="X1" s="56" t="s">
        <v>158</v>
      </c>
      <c r="Y1" s="56" t="s">
        <v>161</v>
      </c>
    </row>
    <row r="2" spans="1:25" x14ac:dyDescent="0.25">
      <c r="A2" s="58" t="s">
        <v>336</v>
      </c>
      <c r="B2" s="59">
        <v>39</v>
      </c>
      <c r="C2" s="59">
        <v>38</v>
      </c>
      <c r="D2" s="90" t="s">
        <v>133</v>
      </c>
      <c r="E2" s="174" t="s">
        <v>183</v>
      </c>
      <c r="F2" s="59">
        <v>0</v>
      </c>
      <c r="G2" s="61" t="s">
        <v>36</v>
      </c>
      <c r="H2" s="192" t="s">
        <v>322</v>
      </c>
      <c r="I2" s="62"/>
      <c r="K2" s="59">
        <v>1236</v>
      </c>
      <c r="L2" s="47">
        <v>0.9</v>
      </c>
      <c r="M2" s="59">
        <v>30000</v>
      </c>
      <c r="N2" s="70" t="s">
        <v>80</v>
      </c>
      <c r="O2" s="59" t="s">
        <v>20</v>
      </c>
      <c r="P2" s="74" t="s">
        <v>20</v>
      </c>
      <c r="Q2" s="70" t="s">
        <v>20</v>
      </c>
      <c r="R2" s="70" t="s">
        <v>80</v>
      </c>
      <c r="W2" s="59">
        <v>1100</v>
      </c>
      <c r="Y2" s="59"/>
    </row>
    <row r="3" spans="1:25" x14ac:dyDescent="0.25">
      <c r="A3" s="58"/>
      <c r="B3" s="62"/>
      <c r="C3" s="62"/>
      <c r="D3" s="67"/>
      <c r="F3" s="62"/>
      <c r="G3" s="68"/>
      <c r="H3" s="68"/>
      <c r="I3" s="62"/>
      <c r="J3" s="67"/>
      <c r="K3" s="62"/>
      <c r="L3" s="62"/>
      <c r="M3" s="62"/>
      <c r="N3" s="62"/>
      <c r="O3" s="62"/>
      <c r="P3" s="62"/>
      <c r="Q3" s="62"/>
      <c r="R3" s="62"/>
    </row>
    <row r="4" spans="1:25" x14ac:dyDescent="0.25">
      <c r="A4" s="58"/>
      <c r="B4" s="63"/>
      <c r="C4" s="63"/>
      <c r="D4" s="67"/>
      <c r="E4" s="67"/>
      <c r="F4" s="62"/>
      <c r="G4" s="68"/>
      <c r="H4" s="68"/>
      <c r="I4" s="67"/>
      <c r="J4" s="62"/>
      <c r="K4" s="62"/>
      <c r="L4" s="62"/>
      <c r="M4" s="62"/>
      <c r="N4" s="62"/>
      <c r="O4" s="62"/>
      <c r="P4" s="62"/>
      <c r="Q4" s="62"/>
      <c r="R4" s="62"/>
    </row>
    <row r="5" spans="1:25" x14ac:dyDescent="0.25">
      <c r="A5" s="58"/>
      <c r="B5" s="63"/>
      <c r="C5" s="63"/>
      <c r="D5" s="67"/>
      <c r="E5" s="67"/>
      <c r="F5" s="62"/>
      <c r="G5" s="68"/>
      <c r="H5" s="68"/>
      <c r="I5" s="67"/>
      <c r="J5" s="62"/>
      <c r="K5" s="62"/>
      <c r="L5" s="62"/>
      <c r="M5" s="62"/>
      <c r="N5" s="62"/>
      <c r="O5" s="62"/>
      <c r="P5" s="62"/>
      <c r="Q5" s="62"/>
      <c r="R5" s="62"/>
    </row>
    <row r="6" spans="1:25" x14ac:dyDescent="0.25">
      <c r="A6" s="58"/>
      <c r="B6" s="63"/>
      <c r="C6" s="63"/>
      <c r="D6" s="67"/>
      <c r="E6" s="67"/>
      <c r="F6" s="62"/>
      <c r="G6" s="68"/>
      <c r="H6" s="68"/>
      <c r="I6" s="67"/>
      <c r="J6" s="62"/>
      <c r="K6" s="62"/>
      <c r="L6" s="62"/>
      <c r="M6" s="62"/>
      <c r="N6" s="62"/>
      <c r="O6" s="62"/>
      <c r="P6" s="62"/>
      <c r="Q6" s="62"/>
      <c r="R6" s="62"/>
    </row>
    <row r="7" spans="1:25" x14ac:dyDescent="0.25">
      <c r="A7" s="58"/>
      <c r="B7" s="63"/>
      <c r="C7" s="63"/>
      <c r="D7" s="67"/>
      <c r="E7" s="67"/>
      <c r="F7" s="62"/>
      <c r="G7" s="68"/>
      <c r="H7" s="68"/>
      <c r="I7" s="67"/>
      <c r="J7" s="62"/>
      <c r="K7" s="62"/>
      <c r="L7" s="62"/>
      <c r="M7" s="62"/>
      <c r="N7" s="62"/>
      <c r="O7" s="62"/>
      <c r="P7" s="62"/>
      <c r="Q7" s="62"/>
      <c r="R7" s="62"/>
    </row>
    <row r="8" spans="1:25" x14ac:dyDescent="0.25">
      <c r="A8" s="58"/>
      <c r="B8" s="63"/>
      <c r="C8" s="63"/>
      <c r="D8" s="67"/>
      <c r="E8" s="67"/>
      <c r="F8" s="62"/>
      <c r="G8" s="68"/>
      <c r="H8" s="68"/>
      <c r="I8" s="67"/>
      <c r="J8" s="62"/>
      <c r="K8" s="62"/>
      <c r="L8" s="62"/>
      <c r="M8" s="62"/>
      <c r="N8" s="62"/>
      <c r="O8" s="62"/>
      <c r="P8" s="62"/>
      <c r="Q8" s="62"/>
      <c r="R8" s="62"/>
    </row>
    <row r="9" spans="1:25" x14ac:dyDescent="0.25">
      <c r="A9" s="58"/>
      <c r="B9" s="63"/>
      <c r="C9" s="63"/>
      <c r="D9" s="67"/>
      <c r="E9" s="67"/>
      <c r="F9" s="62"/>
      <c r="G9" s="68"/>
      <c r="H9" s="68"/>
      <c r="I9" s="67"/>
      <c r="J9" s="62"/>
      <c r="K9" s="62"/>
      <c r="L9" s="62"/>
      <c r="M9" s="62"/>
      <c r="N9" s="62"/>
      <c r="O9" s="62"/>
      <c r="P9" s="62"/>
      <c r="Q9" s="62"/>
      <c r="R9" s="62"/>
    </row>
    <row r="10" spans="1:25" x14ac:dyDescent="0.25">
      <c r="A10" s="58"/>
      <c r="B10" s="64"/>
      <c r="C10" s="64"/>
      <c r="D10" s="67"/>
      <c r="E10" s="67"/>
      <c r="F10" s="62"/>
      <c r="G10" s="68"/>
      <c r="H10" s="68"/>
      <c r="I10" s="67"/>
      <c r="J10" s="62"/>
      <c r="K10" s="62"/>
      <c r="L10" s="62"/>
      <c r="M10" s="62"/>
      <c r="N10" s="62"/>
      <c r="O10" s="62"/>
      <c r="P10" s="62"/>
      <c r="Q10" s="62"/>
      <c r="R10" s="62"/>
    </row>
    <row r="11" spans="1:25" x14ac:dyDescent="0.25">
      <c r="A11" s="58"/>
      <c r="B11" s="64"/>
      <c r="C11" s="64"/>
      <c r="D11" s="67"/>
      <c r="E11" s="67"/>
      <c r="F11" s="62"/>
      <c r="G11" s="68"/>
      <c r="H11" s="68"/>
      <c r="I11" s="67"/>
      <c r="J11" s="62"/>
      <c r="K11" s="62"/>
      <c r="L11" s="62"/>
      <c r="M11" s="62"/>
      <c r="N11" s="62"/>
      <c r="O11" s="62"/>
      <c r="P11" s="62"/>
      <c r="Q11" s="62"/>
      <c r="R11" s="62"/>
    </row>
    <row r="12" spans="1:25" x14ac:dyDescent="0.25">
      <c r="A12" s="58"/>
      <c r="B12" s="64"/>
      <c r="C12" s="64"/>
      <c r="D12" s="67"/>
      <c r="E12" s="67"/>
      <c r="F12" s="62"/>
      <c r="G12" s="68"/>
      <c r="H12" s="68"/>
      <c r="I12" s="67"/>
      <c r="J12" s="62"/>
      <c r="K12" s="62"/>
      <c r="L12" s="62"/>
      <c r="M12" s="62"/>
      <c r="N12" s="62"/>
      <c r="O12" s="62"/>
      <c r="P12" s="62"/>
      <c r="Q12" s="62"/>
      <c r="R12" s="62"/>
    </row>
    <row r="13" spans="1:25" x14ac:dyDescent="0.25">
      <c r="A13" s="58"/>
      <c r="B13" s="64"/>
      <c r="C13" s="64"/>
      <c r="D13" s="67"/>
      <c r="E13" s="67"/>
      <c r="F13" s="62"/>
      <c r="G13" s="68"/>
      <c r="H13" s="68"/>
      <c r="I13" s="67"/>
      <c r="J13" s="62"/>
      <c r="K13" s="62"/>
      <c r="L13" s="62"/>
      <c r="M13" s="62"/>
      <c r="N13" s="62"/>
      <c r="O13" s="62"/>
      <c r="P13" s="62"/>
      <c r="Q13" s="62"/>
      <c r="R13" s="62"/>
    </row>
    <row r="14" spans="1:25" x14ac:dyDescent="0.25">
      <c r="A14" s="58"/>
      <c r="B14" s="64"/>
      <c r="C14" s="64"/>
      <c r="D14" s="67"/>
      <c r="E14" s="67"/>
      <c r="F14" s="62"/>
      <c r="G14" s="68"/>
      <c r="H14" s="68"/>
      <c r="I14" s="67"/>
      <c r="J14" s="62"/>
      <c r="K14" s="62"/>
      <c r="L14" s="62"/>
      <c r="M14" s="62"/>
      <c r="N14" s="62"/>
      <c r="O14" s="62"/>
      <c r="P14" s="62"/>
      <c r="Q14" s="62"/>
      <c r="R14" s="62"/>
    </row>
    <row r="15" spans="1:25" x14ac:dyDescent="0.25">
      <c r="A15" s="58"/>
      <c r="B15" s="64"/>
      <c r="C15" s="64"/>
      <c r="D15" s="67"/>
      <c r="E15" s="67"/>
      <c r="F15" s="62"/>
      <c r="G15" s="68"/>
      <c r="H15" s="68"/>
      <c r="I15" s="67"/>
      <c r="J15" s="62"/>
      <c r="K15" s="62"/>
      <c r="L15" s="62"/>
      <c r="M15" s="62"/>
      <c r="N15" s="62"/>
      <c r="O15" s="62"/>
      <c r="P15" s="62"/>
      <c r="Q15" s="62"/>
      <c r="R15" s="62"/>
    </row>
    <row r="16" spans="1:25" x14ac:dyDescent="0.25">
      <c r="A16" s="58"/>
      <c r="B16" s="64"/>
      <c r="C16" s="64"/>
      <c r="D16" s="67"/>
      <c r="E16" s="67"/>
      <c r="F16" s="62"/>
      <c r="G16" s="68"/>
      <c r="H16" s="68"/>
      <c r="I16" s="67"/>
      <c r="J16" s="62"/>
      <c r="K16" s="62"/>
      <c r="L16" s="62"/>
      <c r="M16" s="62"/>
      <c r="N16" s="62"/>
      <c r="O16" s="62"/>
      <c r="P16" s="62"/>
      <c r="Q16" s="62"/>
      <c r="R16" s="62"/>
    </row>
    <row r="17" spans="1:18" x14ac:dyDescent="0.25">
      <c r="A17" s="58"/>
      <c r="B17" s="64"/>
      <c r="C17" s="64"/>
      <c r="D17" s="67"/>
      <c r="E17" s="67"/>
      <c r="F17" s="62"/>
      <c r="G17" s="68"/>
      <c r="H17" s="68"/>
      <c r="I17" s="67"/>
      <c r="J17" s="62"/>
      <c r="K17" s="62"/>
      <c r="L17" s="62"/>
      <c r="M17" s="62"/>
      <c r="N17" s="62"/>
      <c r="O17" s="62"/>
      <c r="P17" s="62"/>
      <c r="Q17" s="62"/>
      <c r="R17" s="62"/>
    </row>
    <row r="18" spans="1:18" x14ac:dyDescent="0.25">
      <c r="A18" s="58"/>
      <c r="B18" s="64"/>
      <c r="C18" s="64"/>
      <c r="D18" s="67"/>
      <c r="E18" s="67"/>
      <c r="F18" s="62"/>
      <c r="G18" s="68"/>
      <c r="H18" s="68"/>
      <c r="I18" s="67"/>
      <c r="J18" s="62"/>
      <c r="K18" s="62"/>
      <c r="L18" s="62"/>
      <c r="M18" s="62"/>
      <c r="N18" s="62"/>
      <c r="O18" s="62"/>
      <c r="P18" s="62"/>
      <c r="Q18" s="62"/>
      <c r="R18" s="62"/>
    </row>
    <row r="19" spans="1:18" x14ac:dyDescent="0.25">
      <c r="A19" s="58"/>
      <c r="B19" s="64"/>
      <c r="C19" s="64"/>
      <c r="D19" s="67"/>
      <c r="E19" s="67"/>
      <c r="F19" s="62"/>
      <c r="G19" s="68"/>
      <c r="H19" s="68"/>
      <c r="I19" s="67"/>
      <c r="J19" s="62"/>
      <c r="K19" s="62"/>
      <c r="L19" s="62"/>
      <c r="M19" s="62"/>
      <c r="N19" s="62"/>
      <c r="O19" s="67"/>
      <c r="P19" s="62"/>
      <c r="Q19" s="62"/>
      <c r="R19" s="62"/>
    </row>
    <row r="20" spans="1:18" x14ac:dyDescent="0.25">
      <c r="A20" s="58"/>
      <c r="B20" s="64"/>
      <c r="C20" s="64"/>
      <c r="D20" s="67"/>
      <c r="E20" s="67"/>
      <c r="F20" s="62"/>
      <c r="G20" s="68"/>
      <c r="H20" s="68"/>
      <c r="I20" s="67"/>
      <c r="J20" s="62"/>
      <c r="K20" s="62"/>
      <c r="L20" s="62"/>
      <c r="M20" s="62"/>
      <c r="N20" s="62"/>
      <c r="O20" s="67"/>
      <c r="P20" s="67"/>
      <c r="Q20" s="62"/>
      <c r="R20" s="62"/>
    </row>
    <row r="21" spans="1:18" x14ac:dyDescent="0.25">
      <c r="A21" s="58"/>
      <c r="B21" s="64"/>
      <c r="C21" s="64"/>
      <c r="D21" s="67"/>
      <c r="E21" s="67"/>
      <c r="F21" s="62"/>
      <c r="G21" s="68"/>
      <c r="H21" s="68"/>
      <c r="I21" s="67"/>
      <c r="J21" s="62"/>
      <c r="K21" s="62"/>
      <c r="L21" s="62"/>
      <c r="M21" s="62"/>
      <c r="N21" s="62"/>
      <c r="O21" s="62"/>
      <c r="P21" s="62"/>
      <c r="Q21" s="62"/>
      <c r="R21" s="62"/>
    </row>
    <row r="22" spans="1:18" x14ac:dyDescent="0.25">
      <c r="A22" s="58"/>
      <c r="B22" s="63"/>
      <c r="C22" s="63"/>
      <c r="D22" s="67"/>
      <c r="E22" s="67"/>
      <c r="F22" s="62"/>
      <c r="G22" s="68"/>
      <c r="H22" s="68"/>
      <c r="I22" s="67"/>
      <c r="J22" s="62"/>
      <c r="K22" s="62"/>
      <c r="L22" s="62"/>
      <c r="M22" s="62"/>
      <c r="N22" s="62"/>
      <c r="O22" s="62"/>
      <c r="P22" s="62"/>
      <c r="Q22" s="62"/>
      <c r="R22" s="62"/>
    </row>
    <row r="23" spans="1:18" x14ac:dyDescent="0.25">
      <c r="A23" s="58"/>
      <c r="B23" s="63"/>
      <c r="C23" s="63"/>
      <c r="D23" s="67"/>
      <c r="E23" s="67"/>
      <c r="F23" s="62"/>
      <c r="G23" s="68"/>
      <c r="H23" s="68"/>
      <c r="I23" s="67"/>
      <c r="J23" s="62"/>
      <c r="K23" s="62"/>
      <c r="L23" s="62"/>
      <c r="M23" s="62"/>
      <c r="N23" s="62"/>
      <c r="O23" s="62"/>
      <c r="P23" s="62"/>
      <c r="Q23" s="62"/>
      <c r="R23" s="62"/>
    </row>
    <row r="24" spans="1:18" x14ac:dyDescent="0.25">
      <c r="A24" s="58"/>
      <c r="B24" s="63"/>
      <c r="C24" s="63"/>
      <c r="D24" s="67"/>
      <c r="E24" s="67"/>
      <c r="F24" s="62"/>
      <c r="G24" s="68"/>
      <c r="H24" s="68"/>
      <c r="I24" s="67"/>
      <c r="J24" s="62"/>
      <c r="K24" s="62"/>
      <c r="L24" s="62"/>
      <c r="M24" s="62"/>
      <c r="N24" s="62"/>
      <c r="O24" s="62"/>
      <c r="P24" s="62"/>
      <c r="Q24" s="62"/>
      <c r="R24" s="62"/>
    </row>
    <row r="25" spans="1:18" x14ac:dyDescent="0.25">
      <c r="A25" s="58"/>
      <c r="B25" s="63"/>
      <c r="C25" s="63"/>
      <c r="D25" s="67"/>
      <c r="E25" s="67"/>
      <c r="F25" s="62"/>
      <c r="G25" s="68"/>
      <c r="H25" s="68"/>
      <c r="I25" s="67"/>
      <c r="J25" s="62"/>
      <c r="K25" s="62"/>
      <c r="L25" s="62"/>
      <c r="M25" s="62"/>
      <c r="N25" s="62"/>
      <c r="O25" s="62"/>
      <c r="P25" s="62"/>
      <c r="Q25" s="62"/>
      <c r="R25" s="62"/>
    </row>
    <row r="26" spans="1:18" x14ac:dyDescent="0.25">
      <c r="A26" s="58"/>
      <c r="B26" s="63"/>
      <c r="C26" s="63"/>
      <c r="D26" s="67"/>
      <c r="E26" s="67"/>
      <c r="F26" s="62"/>
      <c r="G26" s="68"/>
      <c r="H26" s="68"/>
      <c r="I26" s="67"/>
      <c r="J26" s="62"/>
      <c r="K26" s="62"/>
      <c r="L26" s="62"/>
      <c r="M26" s="62"/>
      <c r="N26" s="62"/>
      <c r="O26" s="62"/>
      <c r="P26" s="62"/>
      <c r="Q26" s="62"/>
      <c r="R26" s="62"/>
    </row>
    <row r="27" spans="1:18" x14ac:dyDescent="0.25">
      <c r="A27" s="58"/>
      <c r="B27" s="63"/>
      <c r="C27" s="63"/>
      <c r="D27" s="67"/>
      <c r="E27" s="67"/>
      <c r="F27" s="62"/>
      <c r="G27" s="68"/>
      <c r="H27" s="68"/>
      <c r="I27" s="67"/>
      <c r="J27" s="62"/>
      <c r="K27" s="62"/>
      <c r="L27" s="62"/>
      <c r="M27" s="62"/>
      <c r="N27" s="62"/>
      <c r="O27" s="62"/>
      <c r="P27" s="62"/>
      <c r="Q27" s="62"/>
      <c r="R27" s="62"/>
    </row>
    <row r="28" spans="1:18" x14ac:dyDescent="0.25">
      <c r="A28" s="58"/>
      <c r="B28" s="63"/>
      <c r="C28" s="63"/>
      <c r="D28" s="67"/>
      <c r="E28" s="67"/>
      <c r="F28" s="62"/>
      <c r="G28" s="68"/>
      <c r="H28" s="68"/>
      <c r="I28" s="67"/>
      <c r="J28" s="62"/>
      <c r="K28" s="62"/>
      <c r="L28" s="62"/>
      <c r="M28" s="62"/>
      <c r="N28" s="62"/>
      <c r="O28" s="62"/>
      <c r="P28" s="62"/>
      <c r="Q28" s="62"/>
      <c r="R28" s="62"/>
    </row>
    <row r="29" spans="1:18" x14ac:dyDescent="0.25">
      <c r="A29" s="58"/>
      <c r="B29" s="63"/>
      <c r="C29" s="63"/>
      <c r="D29" s="67"/>
      <c r="E29" s="67"/>
      <c r="F29" s="62"/>
      <c r="G29" s="68"/>
      <c r="H29" s="68"/>
      <c r="I29" s="67"/>
      <c r="J29" s="62"/>
      <c r="K29" s="62"/>
      <c r="L29" s="62"/>
      <c r="M29" s="62"/>
      <c r="N29" s="62"/>
      <c r="O29" s="62"/>
      <c r="P29" s="62"/>
      <c r="Q29" s="62"/>
      <c r="R29" s="62"/>
    </row>
    <row r="30" spans="1:18" x14ac:dyDescent="0.25">
      <c r="A30" s="58"/>
      <c r="B30" s="63"/>
      <c r="C30" s="63"/>
      <c r="D30" s="67"/>
      <c r="E30" s="67"/>
      <c r="F30" s="62"/>
      <c r="G30" s="68"/>
      <c r="H30" s="68"/>
      <c r="I30" s="67"/>
      <c r="J30" s="62"/>
      <c r="K30" s="62"/>
      <c r="L30" s="62"/>
      <c r="M30" s="62"/>
      <c r="N30" s="62"/>
      <c r="O30" s="62"/>
      <c r="P30" s="62"/>
      <c r="Q30" s="62"/>
      <c r="R30" s="62"/>
    </row>
    <row r="31" spans="1:18" x14ac:dyDescent="0.25">
      <c r="A31" s="58"/>
      <c r="B31" s="65"/>
      <c r="C31" s="65"/>
      <c r="D31" s="67"/>
      <c r="E31" s="67"/>
      <c r="F31" s="62"/>
      <c r="G31" s="68"/>
      <c r="H31" s="68"/>
      <c r="I31" s="67"/>
      <c r="J31" s="62"/>
      <c r="K31" s="62"/>
      <c r="L31" s="62"/>
      <c r="M31" s="62"/>
      <c r="N31" s="62"/>
      <c r="O31" s="62"/>
      <c r="P31" s="62"/>
      <c r="Q31" s="62"/>
      <c r="R31" s="62"/>
    </row>
    <row r="32" spans="1:18" x14ac:dyDescent="0.25">
      <c r="A32" s="58"/>
      <c r="B32" s="63"/>
      <c r="C32" s="63"/>
      <c r="D32" s="67"/>
      <c r="E32" s="67"/>
      <c r="F32" s="62"/>
      <c r="G32" s="68"/>
      <c r="H32" s="68"/>
      <c r="I32" s="67"/>
      <c r="J32" s="62"/>
      <c r="K32" s="62"/>
      <c r="L32" s="62"/>
      <c r="M32" s="62"/>
      <c r="N32" s="62"/>
      <c r="O32" s="62"/>
      <c r="P32" s="62"/>
      <c r="Q32" s="62"/>
      <c r="R32" s="62"/>
    </row>
    <row r="33" spans="1:18" x14ac:dyDescent="0.25">
      <c r="A33" s="58"/>
      <c r="B33" s="63"/>
      <c r="C33" s="63"/>
      <c r="D33" s="67"/>
      <c r="E33" s="67"/>
      <c r="F33" s="62"/>
      <c r="G33" s="68"/>
      <c r="H33" s="68"/>
      <c r="I33" s="67"/>
      <c r="J33" s="62"/>
      <c r="K33" s="62"/>
      <c r="L33" s="62"/>
      <c r="M33" s="62"/>
      <c r="N33" s="62"/>
      <c r="O33" s="62"/>
      <c r="P33" s="62"/>
      <c r="Q33" s="62"/>
      <c r="R33" s="62"/>
    </row>
    <row r="34" spans="1:18" x14ac:dyDescent="0.25">
      <c r="A34" s="58"/>
      <c r="B34" s="63"/>
      <c r="C34" s="63"/>
      <c r="D34" s="67"/>
      <c r="E34" s="67"/>
      <c r="F34" s="62"/>
      <c r="G34" s="68"/>
      <c r="H34" s="68"/>
      <c r="I34" s="67"/>
      <c r="J34" s="62"/>
      <c r="K34" s="62"/>
      <c r="L34" s="62"/>
      <c r="M34" s="62"/>
      <c r="N34" s="62"/>
      <c r="O34" s="62"/>
      <c r="P34" s="62"/>
      <c r="Q34" s="62"/>
      <c r="R34" s="62"/>
    </row>
    <row r="35" spans="1:18" x14ac:dyDescent="0.25">
      <c r="A35" s="58"/>
      <c r="B35" s="63"/>
      <c r="C35" s="63"/>
      <c r="D35" s="67"/>
      <c r="E35" s="67"/>
      <c r="F35" s="62"/>
      <c r="G35" s="68"/>
      <c r="H35" s="68"/>
      <c r="I35" s="67"/>
      <c r="J35" s="62"/>
      <c r="K35" s="62"/>
      <c r="L35" s="62"/>
      <c r="M35" s="62"/>
      <c r="N35" s="62"/>
      <c r="O35" s="62"/>
      <c r="P35" s="62"/>
      <c r="Q35" s="62"/>
      <c r="R35" s="62"/>
    </row>
    <row r="36" spans="1:18" x14ac:dyDescent="0.25">
      <c r="A36" s="58"/>
      <c r="B36" s="63"/>
      <c r="C36" s="63"/>
      <c r="D36" s="67"/>
      <c r="E36" s="67"/>
      <c r="F36" s="62"/>
      <c r="G36" s="68"/>
      <c r="H36" s="68"/>
      <c r="I36" s="67"/>
      <c r="J36" s="62"/>
      <c r="K36" s="62"/>
      <c r="L36" s="62"/>
      <c r="M36" s="62"/>
      <c r="N36" s="62"/>
      <c r="O36" s="62"/>
      <c r="P36" s="62"/>
      <c r="Q36" s="62"/>
      <c r="R36" s="62"/>
    </row>
    <row r="37" spans="1:18" x14ac:dyDescent="0.25">
      <c r="A37" s="58"/>
      <c r="B37" s="63"/>
      <c r="C37" s="63"/>
      <c r="D37" s="67"/>
      <c r="E37" s="67"/>
      <c r="F37" s="62"/>
      <c r="G37" s="68"/>
      <c r="H37" s="68"/>
      <c r="I37" s="67"/>
      <c r="J37" s="62"/>
      <c r="K37" s="62"/>
      <c r="L37" s="62"/>
      <c r="M37" s="62"/>
      <c r="N37" s="62"/>
      <c r="O37" s="62"/>
      <c r="P37" s="62"/>
      <c r="Q37" s="62"/>
      <c r="R37" s="62"/>
    </row>
    <row r="38" spans="1:18" x14ac:dyDescent="0.25">
      <c r="A38" s="58"/>
      <c r="B38" s="63"/>
      <c r="C38" s="63"/>
      <c r="D38" s="67"/>
      <c r="E38" s="67"/>
      <c r="F38" s="62"/>
      <c r="G38" s="68"/>
      <c r="H38" s="68"/>
      <c r="I38" s="67"/>
      <c r="J38" s="62"/>
      <c r="K38" s="62"/>
      <c r="L38" s="62"/>
      <c r="M38" s="62"/>
      <c r="N38" s="62"/>
      <c r="O38" s="62"/>
      <c r="P38" s="62"/>
      <c r="Q38" s="62"/>
      <c r="R38" s="62"/>
    </row>
    <row r="39" spans="1:18" x14ac:dyDescent="0.25">
      <c r="A39" s="58"/>
      <c r="B39" s="63"/>
      <c r="C39" s="63"/>
      <c r="D39" s="67"/>
      <c r="E39" s="67"/>
      <c r="F39" s="62"/>
      <c r="G39" s="68"/>
      <c r="H39" s="68"/>
      <c r="I39" s="67"/>
      <c r="J39" s="62"/>
      <c r="K39" s="62"/>
      <c r="L39" s="62"/>
      <c r="M39" s="62"/>
      <c r="N39" s="62"/>
      <c r="O39" s="62"/>
      <c r="P39" s="62"/>
      <c r="Q39" s="62"/>
      <c r="R39" s="62"/>
    </row>
    <row r="40" spans="1:18" x14ac:dyDescent="0.25">
      <c r="A40" s="58"/>
      <c r="B40" s="63"/>
      <c r="C40" s="63"/>
      <c r="D40" s="67"/>
      <c r="E40" s="67"/>
      <c r="F40" s="62"/>
      <c r="G40" s="68"/>
      <c r="H40" s="68"/>
      <c r="I40" s="67"/>
      <c r="J40" s="62"/>
      <c r="K40" s="62"/>
      <c r="L40" s="62"/>
      <c r="M40" s="62"/>
      <c r="N40" s="62"/>
      <c r="O40" s="62"/>
      <c r="P40" s="67"/>
      <c r="Q40" s="62"/>
      <c r="R40" s="62"/>
    </row>
    <row r="41" spans="1:18" x14ac:dyDescent="0.25">
      <c r="A41" s="58"/>
      <c r="B41" s="63"/>
      <c r="C41" s="63"/>
      <c r="D41" s="67"/>
      <c r="E41" s="67"/>
      <c r="F41" s="62"/>
      <c r="G41" s="68"/>
      <c r="H41" s="68"/>
      <c r="I41" s="67"/>
      <c r="J41" s="62"/>
      <c r="K41" s="62"/>
      <c r="L41" s="62"/>
      <c r="M41" s="62"/>
      <c r="N41" s="62"/>
      <c r="O41" s="62"/>
      <c r="P41" s="62"/>
      <c r="Q41" s="62"/>
      <c r="R41" s="62"/>
    </row>
    <row r="42" spans="1:18" x14ac:dyDescent="0.25">
      <c r="A42" s="58"/>
      <c r="B42" s="63"/>
      <c r="C42" s="63"/>
      <c r="D42" s="67"/>
      <c r="E42" s="67"/>
      <c r="F42" s="62"/>
      <c r="G42" s="68"/>
      <c r="H42" s="68"/>
      <c r="I42" s="67"/>
      <c r="J42" s="62"/>
      <c r="K42" s="62"/>
      <c r="L42" s="62"/>
      <c r="M42" s="62"/>
      <c r="N42" s="62"/>
      <c r="O42" s="62"/>
      <c r="P42" s="62"/>
      <c r="Q42" s="62"/>
      <c r="R42" s="62"/>
    </row>
    <row r="43" spans="1:18" x14ac:dyDescent="0.25">
      <c r="A43" s="58"/>
      <c r="B43" s="63"/>
      <c r="C43" s="63"/>
      <c r="D43" s="67"/>
      <c r="E43" s="67"/>
      <c r="F43" s="62"/>
      <c r="G43" s="68"/>
      <c r="H43" s="68"/>
      <c r="I43" s="67"/>
      <c r="J43" s="62"/>
      <c r="K43" s="62"/>
      <c r="L43" s="62"/>
      <c r="M43" s="62"/>
      <c r="N43" s="62"/>
      <c r="O43" s="62"/>
      <c r="P43" s="62"/>
      <c r="Q43" s="62"/>
      <c r="R43" s="62"/>
    </row>
    <row r="44" spans="1:18" x14ac:dyDescent="0.25">
      <c r="A44" s="58"/>
      <c r="B44" s="63"/>
      <c r="C44" s="63"/>
      <c r="D44" s="67"/>
      <c r="E44" s="67"/>
      <c r="F44" s="62"/>
      <c r="G44" s="68"/>
      <c r="H44" s="68"/>
      <c r="I44" s="67"/>
      <c r="J44" s="62"/>
      <c r="K44" s="62"/>
      <c r="L44" s="62"/>
      <c r="M44" s="62"/>
      <c r="N44" s="62"/>
      <c r="O44" s="62"/>
      <c r="P44" s="62"/>
      <c r="Q44" s="62"/>
      <c r="R44" s="62"/>
    </row>
    <row r="45" spans="1:18" x14ac:dyDescent="0.25">
      <c r="C45" s="62"/>
      <c r="D45" s="60"/>
      <c r="H45" s="61"/>
      <c r="O45" s="59"/>
    </row>
    <row r="46" spans="1:18" x14ac:dyDescent="0.25">
      <c r="C46" s="62"/>
      <c r="D46" s="60"/>
      <c r="E46" s="60"/>
      <c r="F46" s="60"/>
      <c r="H46" s="61"/>
      <c r="O46" s="59"/>
    </row>
    <row r="47" spans="1:18" x14ac:dyDescent="0.25">
      <c r="C47" s="62"/>
      <c r="D47" s="60"/>
      <c r="H47" s="61"/>
      <c r="O47" s="59"/>
    </row>
    <row r="48" spans="1:18" x14ac:dyDescent="0.25">
      <c r="C48" s="62"/>
      <c r="D48" s="60"/>
      <c r="H48" s="61"/>
      <c r="O48" s="59"/>
    </row>
    <row r="49" spans="3:15" x14ac:dyDescent="0.25">
      <c r="C49" s="62"/>
      <c r="D49" s="60"/>
      <c r="H49" s="61"/>
      <c r="O49" s="59"/>
    </row>
    <row r="50" spans="3:15" x14ac:dyDescent="0.25">
      <c r="D50" s="60"/>
      <c r="H50" s="61"/>
      <c r="O50" s="59"/>
    </row>
    <row r="51" spans="3:15" x14ac:dyDescent="0.25">
      <c r="D51" s="60"/>
      <c r="H51" s="61"/>
      <c r="O51" s="59"/>
    </row>
    <row r="52" spans="3:15" x14ac:dyDescent="0.25">
      <c r="D52" s="60"/>
      <c r="H52" s="61"/>
      <c r="O52" s="59"/>
    </row>
    <row r="53" spans="3:15" x14ac:dyDescent="0.25">
      <c r="D53" s="60"/>
      <c r="H53" s="61"/>
      <c r="O53" s="59"/>
    </row>
    <row r="54" spans="3:15" x14ac:dyDescent="0.25">
      <c r="D54" s="60"/>
      <c r="H54" s="61"/>
      <c r="O54" s="59"/>
    </row>
    <row r="55" spans="3:15" x14ac:dyDescent="0.25">
      <c r="D55" s="60"/>
      <c r="H55" s="61"/>
      <c r="O55" s="59"/>
    </row>
    <row r="56" spans="3:15" x14ac:dyDescent="0.25">
      <c r="D56" s="60"/>
      <c r="H56" s="61"/>
      <c r="O56" s="59"/>
    </row>
    <row r="57" spans="3:15" x14ac:dyDescent="0.25">
      <c r="D57" s="60"/>
      <c r="H57" s="61"/>
      <c r="O57" s="59"/>
    </row>
    <row r="58" spans="3:15" x14ac:dyDescent="0.25">
      <c r="D58" s="60"/>
      <c r="H58" s="61"/>
      <c r="O58" s="59"/>
    </row>
    <row r="59" spans="3:15" x14ac:dyDescent="0.25">
      <c r="D59" s="60"/>
      <c r="H59" s="61"/>
      <c r="O59" s="59"/>
    </row>
    <row r="60" spans="3:15" x14ac:dyDescent="0.25">
      <c r="D60" s="60"/>
      <c r="H60" s="61"/>
      <c r="O60" s="59"/>
    </row>
    <row r="61" spans="3:15" x14ac:dyDescent="0.25">
      <c r="D61" s="60"/>
      <c r="H61" s="61"/>
      <c r="O61" s="59"/>
    </row>
    <row r="62" spans="3:15" x14ac:dyDescent="0.25">
      <c r="D62" s="60"/>
      <c r="H62" s="61"/>
      <c r="O62" s="59"/>
    </row>
    <row r="63" spans="3:15" x14ac:dyDescent="0.25">
      <c r="D63" s="60"/>
      <c r="H63" s="61"/>
      <c r="O63" s="59"/>
    </row>
    <row r="64" spans="3:15" x14ac:dyDescent="0.25">
      <c r="D64" s="60"/>
      <c r="H64" s="61"/>
      <c r="O64" s="59"/>
    </row>
    <row r="65" spans="4:15" x14ac:dyDescent="0.25">
      <c r="D65" s="60"/>
      <c r="H65" s="61"/>
      <c r="O65" s="59"/>
    </row>
    <row r="66" spans="4:15" x14ac:dyDescent="0.25">
      <c r="D66" s="60"/>
      <c r="H66" s="61"/>
      <c r="O66" s="59"/>
    </row>
    <row r="67" spans="4:15" x14ac:dyDescent="0.25">
      <c r="D67" s="60"/>
      <c r="H67" s="61"/>
      <c r="O67" s="59"/>
    </row>
    <row r="68" spans="4:15" x14ac:dyDescent="0.25">
      <c r="D68" s="60"/>
      <c r="H68" s="61"/>
      <c r="O68" s="59"/>
    </row>
    <row r="69" spans="4:15" x14ac:dyDescent="0.25">
      <c r="D69" s="60"/>
      <c r="H69" s="61"/>
      <c r="O69" s="59"/>
    </row>
    <row r="70" spans="4:15" x14ac:dyDescent="0.25">
      <c r="D70" s="60"/>
      <c r="H70" s="61"/>
      <c r="O70" s="59"/>
    </row>
    <row r="71" spans="4:15" x14ac:dyDescent="0.25">
      <c r="D71" s="60"/>
      <c r="H71" s="61"/>
      <c r="O71" s="59"/>
    </row>
    <row r="72" spans="4:15" x14ac:dyDescent="0.25">
      <c r="D72" s="60"/>
      <c r="H72" s="61"/>
      <c r="O72" s="59"/>
    </row>
    <row r="73" spans="4:15" x14ac:dyDescent="0.25">
      <c r="D73" s="60"/>
      <c r="H73" s="61"/>
      <c r="O73" s="59"/>
    </row>
    <row r="74" spans="4:15" x14ac:dyDescent="0.25">
      <c r="D74" s="60"/>
      <c r="H74" s="61"/>
      <c r="O74" s="59"/>
    </row>
    <row r="75" spans="4:15" x14ac:dyDescent="0.25">
      <c r="D75" s="60"/>
      <c r="H75" s="61"/>
      <c r="O75" s="59"/>
    </row>
    <row r="76" spans="4:15" x14ac:dyDescent="0.25">
      <c r="D76" s="60"/>
      <c r="H76" s="61"/>
      <c r="O76" s="59"/>
    </row>
    <row r="77" spans="4:15" x14ac:dyDescent="0.25">
      <c r="D77" s="60"/>
      <c r="H77" s="61"/>
      <c r="O77" s="59"/>
    </row>
    <row r="78" spans="4:15" x14ac:dyDescent="0.25">
      <c r="D78" s="60"/>
      <c r="H78" s="61"/>
      <c r="O78" s="59"/>
    </row>
    <row r="79" spans="4:15" x14ac:dyDescent="0.25">
      <c r="D79" s="60"/>
      <c r="H79" s="61"/>
      <c r="O79" s="59"/>
    </row>
    <row r="80" spans="4:15" x14ac:dyDescent="0.25">
      <c r="D80" s="60"/>
      <c r="H80" s="61"/>
      <c r="O80" s="59"/>
    </row>
    <row r="81" spans="4:15" x14ac:dyDescent="0.25">
      <c r="D81" s="60"/>
      <c r="H81" s="61"/>
      <c r="O81" s="59"/>
    </row>
    <row r="82" spans="4:15" x14ac:dyDescent="0.25">
      <c r="D82" s="60"/>
      <c r="H82" s="61"/>
      <c r="O82" s="59"/>
    </row>
    <row r="83" spans="4:15" x14ac:dyDescent="0.25">
      <c r="D83" s="60"/>
      <c r="H83" s="61"/>
      <c r="O83" s="59"/>
    </row>
    <row r="84" spans="4:15" x14ac:dyDescent="0.25">
      <c r="D84" s="60"/>
      <c r="H84" s="61"/>
      <c r="O84" s="59"/>
    </row>
    <row r="85" spans="4:15" x14ac:dyDescent="0.25">
      <c r="D85" s="60"/>
      <c r="H85" s="61"/>
      <c r="O85" s="59"/>
    </row>
    <row r="86" spans="4:15" x14ac:dyDescent="0.25">
      <c r="D86" s="60"/>
      <c r="H86" s="61"/>
      <c r="O86" s="59"/>
    </row>
    <row r="87" spans="4:15" x14ac:dyDescent="0.25">
      <c r="D87" s="60"/>
      <c r="H87" s="61"/>
      <c r="O87" s="59"/>
    </row>
    <row r="88" spans="4:15" x14ac:dyDescent="0.25">
      <c r="D88" s="60"/>
      <c r="H88" s="61"/>
      <c r="O88" s="59"/>
    </row>
    <row r="89" spans="4:15" x14ac:dyDescent="0.25">
      <c r="D89" s="60"/>
      <c r="H89" s="61"/>
      <c r="O89" s="59"/>
    </row>
    <row r="90" spans="4:15" x14ac:dyDescent="0.25">
      <c r="D90" s="60"/>
      <c r="H90" s="61"/>
      <c r="O90" s="59"/>
    </row>
    <row r="91" spans="4:15" x14ac:dyDescent="0.25">
      <c r="D91" s="60"/>
      <c r="H91" s="61"/>
      <c r="O91" s="59"/>
    </row>
    <row r="92" spans="4:15" x14ac:dyDescent="0.25">
      <c r="D92" s="60"/>
      <c r="H92" s="61"/>
      <c r="O92" s="59"/>
    </row>
    <row r="93" spans="4:15" x14ac:dyDescent="0.25">
      <c r="D93" s="60"/>
      <c r="H93" s="61"/>
      <c r="O93" s="59"/>
    </row>
    <row r="94" spans="4:15" x14ac:dyDescent="0.25">
      <c r="D94" s="60"/>
      <c r="H94" s="61"/>
      <c r="O94" s="59"/>
    </row>
    <row r="95" spans="4:15" x14ac:dyDescent="0.25">
      <c r="D95" s="60"/>
      <c r="H95" s="61"/>
      <c r="O95" s="59"/>
    </row>
    <row r="96" spans="4:15" x14ac:dyDescent="0.25">
      <c r="D96" s="60"/>
      <c r="H96" s="61"/>
      <c r="O96" s="59"/>
    </row>
    <row r="97" spans="4:15" x14ac:dyDescent="0.25">
      <c r="D97" s="60"/>
      <c r="H97" s="61"/>
      <c r="O97" s="59"/>
    </row>
    <row r="98" spans="4:15" x14ac:dyDescent="0.25">
      <c r="D98" s="60"/>
      <c r="H98" s="61"/>
      <c r="O98" s="59"/>
    </row>
    <row r="99" spans="4:15" x14ac:dyDescent="0.25">
      <c r="D99" s="60"/>
      <c r="H99" s="61"/>
      <c r="O99" s="59"/>
    </row>
    <row r="100" spans="4:15" x14ac:dyDescent="0.25">
      <c r="D100" s="60"/>
      <c r="H100" s="61"/>
      <c r="O100" s="59"/>
    </row>
    <row r="101" spans="4:15" x14ac:dyDescent="0.25">
      <c r="D101" s="60"/>
      <c r="H101" s="61"/>
      <c r="O101" s="59"/>
    </row>
    <row r="102" spans="4:15" x14ac:dyDescent="0.25">
      <c r="D102" s="60"/>
      <c r="H102" s="61"/>
      <c r="O102" s="59"/>
    </row>
    <row r="103" spans="4:15" x14ac:dyDescent="0.25">
      <c r="D103" s="60"/>
    </row>
  </sheetData>
  <dataConsolidate/>
  <dataValidations count="6">
    <dataValidation type="list" allowBlank="1" showInputMessage="1" showErrorMessage="1" sqref="H3:H44">
      <formula1>"Meet specified daily water storage targets (m^3), Meet specified daily water elevation (mamsl) targets, Meet daily energy (MWH) targets, Meet specified daily water elevation (mamsl) targets - annually recurring, Meet daily water release (m^3/s) targets"</formula1>
    </dataValidation>
    <dataValidation type="list" allowBlank="1" showInputMessage="1" showErrorMessage="1" sqref="H45:H102">
      <formula1>"Meet specified daily water storage targets (m^3), Meet specified daily water elevation (mamsl) targets"</formula1>
    </dataValidation>
    <dataValidation type="list" allowBlank="1" showInputMessage="1" showErrorMessage="1" sqref="Q2:Q98 R2:R122 P2:P44 N2:O102">
      <formula1>"Yes, No"</formula1>
    </dataValidation>
    <dataValidation type="list" allowBlank="1" showInputMessage="1" showErrorMessage="1" sqref="J45:J102">
      <formula1>"Power Generation Only, Diversion Only, Power Generation &amp; Diversion"</formula1>
    </dataValidation>
    <dataValidation type="list" allowBlank="1" showInputMessage="1" showErrorMessage="1" sqref="G2:G44">
      <formula1>"Power generation only, Diversion only, Power generation &amp; diversion, "</formula1>
    </dataValidation>
    <dataValidation type="list" allowBlank="1" showInputMessage="1" showErrorMessage="1" sqref="H2">
      <formula1>"Meet specified daily water storage targets (m^3), Meet specified daily water elevation (mamsl) targets, Meet specified daily water elevation (mamsl) targets - annually recurring, Meet daily water release (m^3/s) targets, Specify DPS policy"</formula1>
    </dataValidation>
  </dataValidation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C00000"/>
  </sheetPr>
  <dimension ref="A1:P10"/>
  <sheetViews>
    <sheetView topLeftCell="B1" workbookViewId="0"/>
  </sheetViews>
  <sheetFormatPr defaultColWidth="9" defaultRowHeight="12.75" x14ac:dyDescent="0.2"/>
  <cols>
    <col min="1" max="1" width="19.625" style="32" bestFit="1" customWidth="1"/>
    <col min="2" max="2" width="7.75" style="32" bestFit="1" customWidth="1"/>
    <col min="3" max="3" width="14" style="32" customWidth="1"/>
    <col min="4" max="4" width="12.75" style="32" customWidth="1"/>
    <col min="5" max="5" width="9.125" style="32" bestFit="1" customWidth="1"/>
    <col min="6" max="6" width="11.5" style="32" bestFit="1" customWidth="1"/>
    <col min="7" max="7" width="12" style="32" bestFit="1" customWidth="1"/>
    <col min="8" max="8" width="24.125" style="32" customWidth="1"/>
    <col min="9" max="9" width="15.625" style="32" bestFit="1" customWidth="1"/>
    <col min="10" max="10" width="12.5" style="32" bestFit="1" customWidth="1"/>
    <col min="11" max="11" width="21.875" style="32" customWidth="1"/>
    <col min="12" max="12" width="16.125" style="32" customWidth="1"/>
    <col min="13" max="13" width="12.375" style="32" customWidth="1"/>
    <col min="14" max="14" width="12.25" style="32" customWidth="1"/>
    <col min="15" max="15" width="6.25" style="32" bestFit="1" customWidth="1"/>
    <col min="16" max="16" width="7.75" style="32" bestFit="1" customWidth="1"/>
    <col min="17" max="16384" width="9" style="32"/>
  </cols>
  <sheetData>
    <row r="1" spans="1:16" x14ac:dyDescent="0.2">
      <c r="A1" s="87" t="s">
        <v>336</v>
      </c>
      <c r="B1" s="87"/>
      <c r="C1" s="87"/>
      <c r="D1" s="87"/>
      <c r="E1" s="87"/>
      <c r="F1" s="87"/>
      <c r="G1" s="87"/>
      <c r="H1" s="87"/>
      <c r="I1" s="87"/>
      <c r="J1" s="87"/>
      <c r="K1" s="87"/>
      <c r="L1" s="87"/>
    </row>
    <row r="2" spans="1:16" ht="66" x14ac:dyDescent="0.2">
      <c r="A2" s="33" t="s">
        <v>23</v>
      </c>
      <c r="B2" s="33" t="s">
        <v>21</v>
      </c>
      <c r="C2" s="33" t="s">
        <v>38</v>
      </c>
      <c r="D2" s="33" t="s">
        <v>24</v>
      </c>
      <c r="E2" s="33" t="s">
        <v>66</v>
      </c>
      <c r="F2" s="33" t="s">
        <v>67</v>
      </c>
      <c r="G2" s="33" t="s">
        <v>68</v>
      </c>
      <c r="H2" s="33" t="s">
        <v>48</v>
      </c>
      <c r="I2" s="34" t="s">
        <v>69</v>
      </c>
      <c r="J2" s="34" t="s">
        <v>70</v>
      </c>
      <c r="K2" s="34" t="s">
        <v>44</v>
      </c>
      <c r="L2" s="34" t="s">
        <v>45</v>
      </c>
      <c r="M2" s="34" t="s">
        <v>173</v>
      </c>
      <c r="N2" s="34" t="s">
        <v>174</v>
      </c>
      <c r="O2" s="34" t="s">
        <v>175</v>
      </c>
      <c r="P2" s="34" t="s">
        <v>176</v>
      </c>
    </row>
    <row r="3" spans="1:16" x14ac:dyDescent="0.2">
      <c r="A3" s="45">
        <v>7791</v>
      </c>
      <c r="B3" s="35">
        <v>5</v>
      </c>
      <c r="C3" s="35">
        <v>22</v>
      </c>
      <c r="D3" s="36">
        <v>8000</v>
      </c>
      <c r="E3" s="87"/>
      <c r="F3" s="37"/>
      <c r="G3" s="36">
        <v>2</v>
      </c>
      <c r="H3" s="46">
        <v>7000</v>
      </c>
      <c r="I3" s="36">
        <v>1000</v>
      </c>
      <c r="J3" s="38">
        <v>0.1</v>
      </c>
      <c r="K3" s="35"/>
      <c r="L3" s="87"/>
      <c r="M3" s="35" t="s">
        <v>80</v>
      </c>
      <c r="N3" s="35">
        <v>1</v>
      </c>
      <c r="O3" s="35">
        <v>120</v>
      </c>
      <c r="P3" s="35">
        <v>6000</v>
      </c>
    </row>
    <row r="4" spans="1:16" x14ac:dyDescent="0.2">
      <c r="A4" s="45">
        <f t="shared" ref="A4:A9" si="0">DATE(YEAR(A3)+15,MONTH(A3), DAY(A3))</f>
        <v>13270</v>
      </c>
      <c r="B4" s="35"/>
      <c r="C4" s="35"/>
      <c r="D4" s="36"/>
      <c r="E4" s="35"/>
      <c r="F4" s="37"/>
      <c r="G4" s="37"/>
      <c r="H4" s="36"/>
      <c r="I4" s="36"/>
      <c r="J4" s="36"/>
      <c r="K4" s="35"/>
      <c r="L4" s="87"/>
      <c r="M4" s="87"/>
      <c r="N4" s="35">
        <v>15</v>
      </c>
      <c r="O4" s="35">
        <v>225</v>
      </c>
      <c r="P4" s="35">
        <v>10000</v>
      </c>
    </row>
    <row r="5" spans="1:16" x14ac:dyDescent="0.2">
      <c r="A5" s="45">
        <f t="shared" si="0"/>
        <v>18748</v>
      </c>
      <c r="B5" s="35"/>
      <c r="C5" s="35"/>
      <c r="D5" s="36"/>
      <c r="E5" s="35"/>
      <c r="F5" s="37"/>
      <c r="G5" s="37"/>
      <c r="H5" s="36"/>
      <c r="I5" s="36"/>
      <c r="J5" s="71"/>
      <c r="K5" s="35"/>
      <c r="L5" s="87"/>
    </row>
    <row r="6" spans="1:16" x14ac:dyDescent="0.2">
      <c r="A6" s="45">
        <f t="shared" si="0"/>
        <v>24227</v>
      </c>
      <c r="B6" s="35"/>
      <c r="C6" s="35"/>
      <c r="D6" s="36"/>
      <c r="E6" s="35"/>
      <c r="F6" s="37"/>
      <c r="G6" s="37"/>
      <c r="H6" s="36"/>
      <c r="I6" s="36"/>
      <c r="J6" s="36"/>
      <c r="K6" s="35"/>
      <c r="L6" s="87"/>
    </row>
    <row r="7" spans="1:16" x14ac:dyDescent="0.2">
      <c r="A7" s="45">
        <f t="shared" si="0"/>
        <v>29706</v>
      </c>
      <c r="B7" s="35"/>
      <c r="C7" s="35"/>
      <c r="D7" s="71"/>
      <c r="E7" s="35"/>
      <c r="F7" s="37"/>
      <c r="G7" s="37"/>
      <c r="H7" s="36"/>
      <c r="I7" s="71"/>
      <c r="J7" s="36"/>
      <c r="K7" s="35"/>
      <c r="L7" s="87"/>
    </row>
    <row r="8" spans="1:16" x14ac:dyDescent="0.2">
      <c r="A8" s="45">
        <f t="shared" si="0"/>
        <v>35185</v>
      </c>
      <c r="B8" s="35"/>
      <c r="C8" s="35"/>
      <c r="D8" s="71"/>
      <c r="E8" s="35"/>
      <c r="F8" s="37"/>
      <c r="G8" s="37"/>
      <c r="H8" s="36"/>
      <c r="I8" s="36"/>
      <c r="J8" s="36"/>
      <c r="K8" s="87"/>
      <c r="L8" s="87"/>
    </row>
    <row r="9" spans="1:16" x14ac:dyDescent="0.2">
      <c r="A9" s="45">
        <f t="shared" si="0"/>
        <v>40663</v>
      </c>
      <c r="B9" s="35"/>
      <c r="C9" s="35"/>
      <c r="D9" s="36"/>
      <c r="E9" s="35"/>
      <c r="F9" s="37"/>
      <c r="G9" s="37"/>
      <c r="H9" s="36"/>
      <c r="I9" s="36"/>
      <c r="J9" s="36"/>
      <c r="K9" s="87"/>
      <c r="L9" s="87"/>
    </row>
    <row r="10" spans="1:16" x14ac:dyDescent="0.2">
      <c r="A10" s="45">
        <f>DATE(YEAR(A9)+9,MONTH(A9), DAY(A9))</f>
        <v>43951</v>
      </c>
      <c r="B10" s="35"/>
      <c r="C10" s="35"/>
      <c r="D10" s="36"/>
      <c r="E10" s="35"/>
      <c r="F10" s="37"/>
      <c r="G10" s="37"/>
      <c r="H10" s="36"/>
      <c r="I10" s="36"/>
      <c r="J10" s="36"/>
      <c r="K10" s="87"/>
      <c r="L10" s="87"/>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Simulation Specifications</vt:lpstr>
      <vt:lpstr>Network connectivity</vt:lpstr>
      <vt:lpstr>Sediment Loads</vt:lpstr>
      <vt:lpstr>Reach Specifications</vt:lpstr>
      <vt:lpstr>E-V-A-S</vt:lpstr>
      <vt:lpstr>Evaporation Data</vt:lpstr>
      <vt:lpstr>Outlet Capacity Data</vt:lpstr>
      <vt:lpstr>Reservoir Specifications</vt:lpstr>
      <vt:lpstr>Flushing</vt:lpstr>
      <vt:lpstr>Sluicing</vt:lpstr>
      <vt:lpstr>Tailwater Rating Curve</vt:lpstr>
      <vt:lpstr>DPS</vt:lpstr>
      <vt:lpstr>Optimization</vt:lpstr>
      <vt:lpstr>Max Reservoir WSE</vt:lpstr>
      <vt:lpstr>Junction Flow Distribution</vt:lpstr>
      <vt:lpstr>Reservoir Natural Bypass</vt:lpstr>
      <vt:lpstr>Egg Passage Targets</vt:lpstr>
      <vt:lpstr>Tradeoff Plotting</vt:lpstr>
      <vt:lpstr>Parallel Axis Plotting</vt:lpstr>
      <vt:lpstr>Export Preferences</vt:lpstr>
      <vt:lpstr>Reevaluation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Thomas Wild</dc:creator>
  <cp:lastModifiedBy>Thomas Bernard Wild</cp:lastModifiedBy>
  <dcterms:created xsi:type="dcterms:W3CDTF">2011-09-12T00:06:10Z</dcterms:created>
  <dcterms:modified xsi:type="dcterms:W3CDTF">2019-03-15T18:50:19Z</dcterms:modified>
</cp:coreProperties>
</file>