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4860" yWindow="2040" windowWidth="7140" windowHeight="3525" tabRatio="848" firstSheet="14" activeTab="20"/>
  </bookViews>
  <sheets>
    <sheet name="Simulation Specifications" sheetId="54" r:id="rId1"/>
    <sheet name="Network connectivity" sheetId="89" r:id="rId2"/>
    <sheet name="Sediment Loads" sheetId="30" r:id="rId3"/>
    <sheet name="Reach Specifications" sheetId="41" r:id="rId4"/>
    <sheet name="E-V-A-S" sheetId="28" r:id="rId5"/>
    <sheet name="Evaporation Data" sheetId="39" r:id="rId6"/>
    <sheet name="Outlet Capacity Data" sheetId="48" r:id="rId7"/>
    <sheet name="Reservoir Specifications" sheetId="78" r:id="rId8"/>
    <sheet name="Flushing" sheetId="79" r:id="rId9"/>
    <sheet name="Sluicing" sheetId="74" r:id="rId10"/>
    <sheet name="Tailwater Rating Curve" sheetId="80" r:id="rId11"/>
    <sheet name="DPS" sheetId="103" r:id="rId12"/>
    <sheet name="Optimization" sheetId="104" r:id="rId13"/>
    <sheet name="Max Reservoir WSE" sheetId="105" r:id="rId14"/>
    <sheet name="Junction Flow Distribution" sheetId="90" r:id="rId15"/>
    <sheet name="Reservoir Natural Bypass" sheetId="106" r:id="rId16"/>
    <sheet name="Egg Passage Targets" sheetId="85" r:id="rId17"/>
    <sheet name="Tradeoff Plotting" sheetId="117" r:id="rId18"/>
    <sheet name="Parallel Axis Plotting" sheetId="115" r:id="rId19"/>
    <sheet name="Export Preferences" sheetId="122" r:id="rId20"/>
    <sheet name="Reevaluation" sheetId="123" r:id="rId21"/>
  </sheets>
  <externalReferences>
    <externalReference r:id="rId22"/>
  </externalReferences>
  <definedNames>
    <definedName name="IncSedLoadCalibrationOptions" localSheetId="20">[1]!Table1[Incremental Sediment Load Calibration Options]</definedName>
    <definedName name="IncSedLoadCalibrationOptions">[1]!Table1[Incremental Sediment Load Calibration Options]</definedName>
    <definedName name="Sediment_discharge_from_reaches__channels___calibration_preferences_for_determining_coefficient_a__in_aQb" localSheetId="20">[1]!Table2[[#All],[Sediment discharge from reaches (channels): calibration preferences for determining coefficient a (in aQb)]]</definedName>
    <definedName name="Sediment_discharge_from_reaches__channels___calibration_preferences_for_determining_coefficient_a__in_aQb">[1]!Table2[[#All],[Sediment discharge from reaches (channels): calibration preferences for determining coefficient a (in aQb)]]</definedName>
    <definedName name="solver_adj" localSheetId="4" hidden="1">'E-V-A-S'!#REF!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'E-V-A-S'!$E$29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H17" i="123" l="1"/>
  <c r="B2" i="30" l="1"/>
  <c r="J21" i="104" l="1"/>
  <c r="B47" i="115" l="1"/>
  <c r="C47" i="115"/>
  <c r="D47" i="115"/>
  <c r="E47" i="115"/>
  <c r="F47" i="115" l="1"/>
  <c r="E14" i="117"/>
  <c r="H47" i="115" l="1"/>
  <c r="C19" i="90" l="1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L47" i="115" l="1"/>
  <c r="N47" i="115" l="1"/>
  <c r="M47" i="115"/>
  <c r="J47" i="115" l="1"/>
  <c r="R47" i="115" l="1"/>
  <c r="Q47" i="115"/>
  <c r="O47" i="115"/>
  <c r="K47" i="115"/>
  <c r="S47" i="115"/>
  <c r="F5" i="90" l="1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4" i="90"/>
  <c r="D3" i="74" l="1"/>
  <c r="A4" i="79"/>
  <c r="A5" i="79" s="1"/>
  <c r="A6" i="79" s="1"/>
  <c r="A7" i="79" s="1"/>
  <c r="A8" i="79" s="1"/>
  <c r="A9" i="79" s="1"/>
  <c r="A10" i="79" s="1"/>
  <c r="H5" i="41" l="1"/>
  <c r="E5" i="41"/>
  <c r="H4" i="41" l="1"/>
  <c r="E4" i="41"/>
  <c r="H3" i="41"/>
  <c r="H2" i="41"/>
  <c r="E2" i="41"/>
  <c r="E3" i="41"/>
</calcChain>
</file>

<file path=xl/sharedStrings.xml><?xml version="1.0" encoding="utf-8"?>
<sst xmlns="http://schemas.openxmlformats.org/spreadsheetml/2006/main" count="1120" uniqueCount="342">
  <si>
    <t/>
  </si>
  <si>
    <t>ha</t>
  </si>
  <si>
    <t>Reservoir Name</t>
  </si>
  <si>
    <t>Element Name</t>
  </si>
  <si>
    <t>Hydropower Plant Capacity (MW)</t>
  </si>
  <si>
    <t>Hydropower Plant Efficiency (fraction)</t>
  </si>
  <si>
    <t>Spillway Outlet</t>
  </si>
  <si>
    <t>January Evap. (mm)</t>
  </si>
  <si>
    <t>February Evap. (mm)</t>
  </si>
  <si>
    <t>March Evap. (mm)</t>
  </si>
  <si>
    <t>April Evap. (mm)</t>
  </si>
  <si>
    <t>May Evap. (mm)</t>
  </si>
  <si>
    <t>June Evap. (mm)</t>
  </si>
  <si>
    <t>July Evap. (mm)</t>
  </si>
  <si>
    <t>August Evap. (mm)</t>
  </si>
  <si>
    <t>September Evap. (mm)</t>
  </si>
  <si>
    <t>October Evap. (mm)</t>
  </si>
  <si>
    <t>November Evap. (mm)</t>
  </si>
  <si>
    <t>December Evap. (mm)</t>
  </si>
  <si>
    <t>Reach Name</t>
  </si>
  <si>
    <t>No</t>
  </si>
  <si>
    <t>Flushing Duration (days)</t>
  </si>
  <si>
    <t>Reservoir Operations Goal</t>
  </si>
  <si>
    <t>Date: Beginning of Drawdown</t>
  </si>
  <si>
    <t>Min. Flushing Discharge (m3/s)</t>
  </si>
  <si>
    <r>
      <t xml:space="preserve">Sediment routing coefficient </t>
    </r>
    <r>
      <rPr>
        <sz val="10"/>
        <rFont val="Calibri"/>
        <family val="2"/>
      </rPr>
      <t>α</t>
    </r>
  </si>
  <si>
    <r>
      <t xml:space="preserve">Sediment routing coefficient </t>
    </r>
    <r>
      <rPr>
        <sz val="10"/>
        <rFont val="Calibri"/>
        <family val="2"/>
      </rPr>
      <t>β</t>
    </r>
  </si>
  <si>
    <r>
      <t xml:space="preserve">Flow routing coefficient </t>
    </r>
    <r>
      <rPr>
        <sz val="10"/>
        <rFont val="Calibri"/>
        <family val="2"/>
      </rPr>
      <t>δ</t>
    </r>
  </si>
  <si>
    <r>
      <t xml:space="preserve">Flow routing exponent </t>
    </r>
    <r>
      <rPr>
        <sz val="10"/>
        <rFont val="Symbol"/>
        <family val="1"/>
        <charset val="2"/>
      </rPr>
      <t>g</t>
    </r>
    <r>
      <rPr>
        <sz val="10"/>
        <rFont val="Verdana"/>
        <family val="2"/>
      </rPr>
      <t xml:space="preserve"> </t>
    </r>
  </si>
  <si>
    <t>Initial reach storage (m3) at beginning of day on simulation start date (time t=0)</t>
  </si>
  <si>
    <t>Initial sediment mass (kg) available in reach at beginning of day on simulation start date (t=0)</t>
  </si>
  <si>
    <t>Low Supply Level Elevation (mamsl)</t>
  </si>
  <si>
    <t>Full Supply Level Elevation (mamsl)</t>
  </si>
  <si>
    <t>Initial sediment in reservoir (kg) at beginning of simulation start date (time t=0)</t>
  </si>
  <si>
    <t>Initial Reservoir Storage (m3) at Beginning of simulation start date (time t=0)</t>
  </si>
  <si>
    <t>Describe Reservoir's Hydropower and Diversion Capabilities</t>
  </si>
  <si>
    <t>Power generation only</t>
  </si>
  <si>
    <t>Perform sediment Flushing?</t>
  </si>
  <si>
    <t>Max. Flushing water surface elevation (mamsl)</t>
  </si>
  <si>
    <t>Hydropower Outlet</t>
  </si>
  <si>
    <t>Mean total annual cumulative sediment load (kg/year)</t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</si>
  <si>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</si>
  <si>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</si>
  <si>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t>Ponding storage volume (m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)</t>
    </r>
  </si>
  <si>
    <r>
      <t xml:space="preserve">Coefficient value, </t>
    </r>
    <r>
      <rPr>
        <i/>
        <sz val="10"/>
        <rFont val="Verdana"/>
        <family val="2"/>
      </rPr>
      <t>k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</si>
  <si>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r>
      <t xml:space="preserve">Exponent value, </t>
    </r>
    <r>
      <rPr>
        <i/>
        <sz val="10"/>
        <rFont val="Verdana"/>
        <family val="2"/>
      </rPr>
      <t>m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</si>
  <si>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t>Perform sediment Bypass?</t>
  </si>
  <si>
    <t>Max(Tailwater Elevation, Turbine Elevation)</t>
  </si>
  <si>
    <t>Minimum reservoir inflow for drawdown (above which drawdown still occurs) (m^3/s)</t>
  </si>
  <si>
    <t>JunctionElement</t>
  </si>
  <si>
    <t>Outflow Node</t>
  </si>
  <si>
    <t>Inflow Node</t>
  </si>
  <si>
    <t>ReservoirElement</t>
  </si>
  <si>
    <t>Junction 2</t>
  </si>
  <si>
    <t>mamsl</t>
  </si>
  <si>
    <t>Elevation</t>
  </si>
  <si>
    <t>Storage</t>
  </si>
  <si>
    <t>m^3</t>
  </si>
  <si>
    <t>Surface Area</t>
  </si>
  <si>
    <t>System Properties</t>
  </si>
  <si>
    <t>Simulate Regulated or Unregulated System</t>
  </si>
  <si>
    <t>Simulation Start Date (MM/DD/YYYY)</t>
  </si>
  <si>
    <t>Simulation End Date (MM/DD/YYYY)</t>
  </si>
  <si>
    <r>
      <t xml:space="preserve">Incremental sediment loads: calibration preferences for determining coefficient </t>
    </r>
    <r>
      <rPr>
        <i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(in</t>
    </r>
    <r>
      <rPr>
        <i/>
        <sz val="11"/>
        <color theme="1"/>
        <rFont val="Calibri"/>
        <family val="2"/>
      </rPr>
      <t xml:space="preserve"> cQ</t>
    </r>
    <r>
      <rPr>
        <i/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)</t>
    </r>
  </si>
  <si>
    <r>
      <t xml:space="preserve">Sediment discharge from reaches (channels): calibration preferences for determining coefficient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(in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Q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)</t>
    </r>
  </si>
  <si>
    <t>Cum. % sed.</t>
  </si>
  <si>
    <t>Flushing Channel Bottom Width (m)</t>
  </si>
  <si>
    <t>Flushing Channel Side Slope (m/m)</t>
  </si>
  <si>
    <t>Flushing Max. Drawdown Rate (m/d)</t>
  </si>
  <si>
    <t>Reservoir Bottom Width (m) at dam</t>
  </si>
  <si>
    <t>Reservoir Side Slope (m/m)</t>
  </si>
  <si>
    <t>Brune Curve Type (L=Low trapping; M=Median trapping; H=High trapping; number=constant TE)</t>
  </si>
  <si>
    <t>Time scale over which Brune Curve Trap Efficiency (TE) is computed (A=Annual, M=Monthly)</t>
  </si>
  <si>
    <t>Perform Density Current Venting?</t>
  </si>
  <si>
    <t>Perform Sluicing?</t>
  </si>
  <si>
    <t>ReachElement</t>
  </si>
  <si>
    <t>Reach 1</t>
  </si>
  <si>
    <t>Reach 2</t>
  </si>
  <si>
    <t>Junction 3</t>
  </si>
  <si>
    <t>Junction 4</t>
  </si>
  <si>
    <t>Yes</t>
  </si>
  <si>
    <t>Elev</t>
  </si>
  <si>
    <t>capacity</t>
  </si>
  <si>
    <t>m3/s</t>
  </si>
  <si>
    <t>Date: Beginning of Sluicing</t>
  </si>
  <si>
    <t>Minimum reservoir inflow (m^3/s) for sluicing to start after beginning date</t>
  </si>
  <si>
    <t>Minimum reservoir inflow (m^3/s) below which sluicing will end</t>
  </si>
  <si>
    <t>Target sluicing water surface elevation (mamsl)</t>
  </si>
  <si>
    <t>Maximum sluicing drawdown rate (m/day)</t>
  </si>
  <si>
    <t>Maximum sluicing refill rate (m/day)</t>
  </si>
  <si>
    <t>Power Production during sluicing?</t>
  </si>
  <si>
    <t>Null Routing (Flow in = Flow out)</t>
  </si>
  <si>
    <t>m</t>
  </si>
  <si>
    <t>cms</t>
  </si>
  <si>
    <t>Flow</t>
  </si>
  <si>
    <t>Reservoir Length (m)</t>
  </si>
  <si>
    <t>Perform General Sediment Removal?</t>
  </si>
  <si>
    <t>Sluicing Duration</t>
  </si>
  <si>
    <t>Low Level Outlet</t>
  </si>
  <si>
    <t>Regulated</t>
  </si>
  <si>
    <r>
      <t>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/s</t>
    </r>
  </si>
  <si>
    <t>Calibrate coefficient</t>
  </si>
  <si>
    <t>Group ID</t>
  </si>
  <si>
    <t>Flushing Group ID</t>
  </si>
  <si>
    <t>Sediment Group ID</t>
  </si>
  <si>
    <t>Non Flushing Group ID</t>
  </si>
  <si>
    <t>Sediment Density (kg/m3)</t>
  </si>
  <si>
    <t>Sediment density (kg/m3)</t>
  </si>
  <si>
    <t>Channel Flow Routing Preference</t>
  </si>
  <si>
    <t>Bypass Channel 1</t>
  </si>
  <si>
    <t>Channel</t>
  </si>
  <si>
    <t>Sediment mass out (kg) = Sediment mass in (kg)</t>
  </si>
  <si>
    <t>Number of Realizations (if monte-carlo)</t>
  </si>
  <si>
    <t>Deterministic or Stochastic Simulation?</t>
  </si>
  <si>
    <t>Inflow</t>
  </si>
  <si>
    <t>Elevation Target</t>
  </si>
  <si>
    <t>DPS Parameters</t>
  </si>
  <si>
    <t>Lower</t>
  </si>
  <si>
    <t>Upper</t>
  </si>
  <si>
    <t>Inputs to DPS Policy (=M)</t>
  </si>
  <si>
    <t>Outputs (decision variable values) produced by DPS Policy (=K)</t>
  </si>
  <si>
    <t>M (Number of inputs)</t>
  </si>
  <si>
    <t>N (Number of RBFs)</t>
  </si>
  <si>
    <t>K (Number of reservoirs in policy)</t>
  </si>
  <si>
    <t>Number of Borg Seeds</t>
  </si>
  <si>
    <t>Export Output:</t>
  </si>
  <si>
    <t>For elements:</t>
  </si>
  <si>
    <t>For state variables:</t>
  </si>
  <si>
    <t>Link Directly to Borg (don't dump params to .txt file)</t>
  </si>
  <si>
    <t>Borg type to use [Serial or Master-Slave]</t>
  </si>
  <si>
    <t>Outflow Element</t>
  </si>
  <si>
    <t>Fraction</t>
  </si>
  <si>
    <t>Number of PySedSim runs/evaluations by Borg</t>
  </si>
  <si>
    <t>M</t>
  </si>
  <si>
    <t>Bypass Channel 2</t>
  </si>
  <si>
    <t>Bypass Channel 3</t>
  </si>
  <si>
    <t>Junction 5</t>
  </si>
  <si>
    <t>Junction 9999</t>
  </si>
  <si>
    <t>Optimization Preferences (Borg)</t>
  </si>
  <si>
    <t>Approach</t>
  </si>
  <si>
    <t>DPS</t>
  </si>
  <si>
    <t>Number of Objectives</t>
  </si>
  <si>
    <t>Number of Constraints (in objective space)</t>
  </si>
  <si>
    <t>Max or Min</t>
  </si>
  <si>
    <t>Time slice (days)</t>
  </si>
  <si>
    <t>Epsilon</t>
  </si>
  <si>
    <t>System Location(s)</t>
  </si>
  <si>
    <t>Mean</t>
  </si>
  <si>
    <t>Hydropower_avg_MWH</t>
  </si>
  <si>
    <t>Max</t>
  </si>
  <si>
    <t>Max Water Level (m)</t>
  </si>
  <si>
    <t>RESERVOIR Flow (m3/s)</t>
  </si>
  <si>
    <t>masl</t>
  </si>
  <si>
    <t>fraction inflow</t>
  </si>
  <si>
    <t>Stochastic</t>
  </si>
  <si>
    <t>Maximum Wallclock Time to Run Optimization (hours)</t>
  </si>
  <si>
    <t>Objective Name</t>
  </si>
  <si>
    <t>state variable name from PySedSim code</t>
  </si>
  <si>
    <t>DPS Policy Name</t>
  </si>
  <si>
    <t>water_surface_elevation</t>
  </si>
  <si>
    <t>current_date</t>
  </si>
  <si>
    <t>Minimum Net Head (m)</t>
  </si>
  <si>
    <t>Flow Threshold(s)</t>
  </si>
  <si>
    <t>Process Reference Set? ('Yes' or 'No')</t>
  </si>
  <si>
    <t>Re-evaluation in parallel (after each optimization scenario concludes) in Linux using MPI4Py?</t>
  </si>
  <si>
    <t>Re-evaluation (simulation) of Reference Set? ('Yes' or 'No')</t>
  </si>
  <si>
    <t>Resampling Frequency</t>
  </si>
  <si>
    <t>PM Distribution Statistic</t>
  </si>
  <si>
    <t>Resample Statistic</t>
  </si>
  <si>
    <t>Plot/save 2D tradeoffs among objectives in Reference Set?</t>
  </si>
  <si>
    <t>Unit Conversion</t>
  </si>
  <si>
    <t>Percent Conversion</t>
  </si>
  <si>
    <t>Invert</t>
  </si>
  <si>
    <t>Include Flushing in Optimization? (Yes or No)</t>
  </si>
  <si>
    <t>Flushing Frequency (lower/upper)</t>
  </si>
  <si>
    <t>Day of year</t>
  </si>
  <si>
    <t>Inflow rate trigger (m^3/s)</t>
  </si>
  <si>
    <t>Borg runtime dynamics interval</t>
  </si>
  <si>
    <t>Master-Slave</t>
  </si>
  <si>
    <t>D</t>
  </si>
  <si>
    <t>Critical Residence Time</t>
  </si>
  <si>
    <t>days</t>
  </si>
  <si>
    <t>Col 19</t>
  </si>
  <si>
    <t>Flow Threshold</t>
  </si>
  <si>
    <t>A</t>
  </si>
  <si>
    <t>Sum</t>
  </si>
  <si>
    <t>Flushed Load (10^6 kg)</t>
  </si>
  <si>
    <t>res_flushed_load</t>
  </si>
  <si>
    <t>Min</t>
  </si>
  <si>
    <t>Q_out_under_thold</t>
  </si>
  <si>
    <t>Velocity Threshold Wet</t>
  </si>
  <si>
    <t>Velocity Threshold Dry</t>
  </si>
  <si>
    <t>Anabranch Dry Flow (m^3 s^-1)</t>
  </si>
  <si>
    <t>Ann Energy Production (GWh yr^-1)</t>
  </si>
  <si>
    <t>Dry Energy Production (GWh yr^-1)</t>
  </si>
  <si>
    <t>Hydropower_avg_MWH_under_thold</t>
  </si>
  <si>
    <t>Number of variables to reevaluate</t>
  </si>
  <si>
    <t>Variable Name</t>
  </si>
  <si>
    <t>Plot Type</t>
  </si>
  <si>
    <t>sum</t>
  </si>
  <si>
    <t>Hydropower_avg_MWH_over_thold</t>
  </si>
  <si>
    <t>mean</t>
  </si>
  <si>
    <t>Q_out_over_thold</t>
  </si>
  <si>
    <t>Q_out</t>
  </si>
  <si>
    <t>Stochastic or Deterministic</t>
  </si>
  <si>
    <t>Number of reevaluations</t>
  </si>
  <si>
    <t>Numbers of policies to reevaluate</t>
  </si>
  <si>
    <t>Folder name for output</t>
  </si>
  <si>
    <t>Axis Range</t>
  </si>
  <si>
    <t>Plot Title</t>
  </si>
  <si>
    <t>CDF</t>
  </si>
  <si>
    <t>0, 1, 0, 1</t>
  </si>
  <si>
    <t>Energy Production - Dry (GWh yr^-1)</t>
  </si>
  <si>
    <t>Energy Production - Dry</t>
  </si>
  <si>
    <t>Energy Production - Wet (GWh yr^-1)</t>
  </si>
  <si>
    <t>Energy Production - Wet</t>
  </si>
  <si>
    <t>Number of Processors</t>
  </si>
  <si>
    <t>Plot Name</t>
  </si>
  <si>
    <t>Plot 1</t>
  </si>
  <si>
    <t>Subplot number</t>
  </si>
  <si>
    <t>Subplot title</t>
  </si>
  <si>
    <t>Deterministic Formulation</t>
  </si>
  <si>
    <t>x-axis objective</t>
  </si>
  <si>
    <t>Axis Title</t>
  </si>
  <si>
    <t>y-axis objective</t>
  </si>
  <si>
    <t>0, 5500</t>
  </si>
  <si>
    <t>Annual Energy \n (GWh/yr)</t>
  </si>
  <si>
    <t>Dry Energy \n (GWh/yr)</t>
  </si>
  <si>
    <t>color axis objective</t>
  </si>
  <si>
    <t>Anabranch Dry Flow (m^3/s)</t>
  </si>
  <si>
    <t>z-axis objective</t>
  </si>
  <si>
    <t>size objective</t>
  </si>
  <si>
    <t>Par Axis Plot 1</t>
  </si>
  <si>
    <t>Number of plots in sheet</t>
  </si>
  <si>
    <t>Number of axes</t>
  </si>
  <si>
    <t>Axis 1</t>
  </si>
  <si>
    <t>Axis 2</t>
  </si>
  <si>
    <t>Axis 3</t>
  </si>
  <si>
    <t>Axis 4</t>
  </si>
  <si>
    <t>Axis 5</t>
  </si>
  <si>
    <t>Axis 0</t>
  </si>
  <si>
    <t>Flushed Load \n (10^6 kg)</t>
  </si>
  <si>
    <t>Velocity Threshold \n Wet (%)</t>
  </si>
  <si>
    <t>Velocity Threshold \n Dry (%)</t>
  </si>
  <si>
    <t>Brushed range</t>
  </si>
  <si>
    <t>Axis Number of Color Bar</t>
  </si>
  <si>
    <t>Par Axis Plot 2</t>
  </si>
  <si>
    <t>4900, 5200, 0, 5200</t>
  </si>
  <si>
    <t>0, 100, 94, 96</t>
  </si>
  <si>
    <t>0, 100, 93, 97</t>
  </si>
  <si>
    <t>Par Axis Plot 3</t>
  </si>
  <si>
    <t>Number of plots</t>
  </si>
  <si>
    <t>Policies to Highlight</t>
  </si>
  <si>
    <t>0, 100, 91.921, 91.922, 96.71623, 96.71624</t>
  </si>
  <si>
    <t>0, 100, 61.681, 61.682, 96.20382, 96.20383</t>
  </si>
  <si>
    <t>4900, 5200, 0, 5200, 0, 5200</t>
  </si>
  <si>
    <t>Velocity \n Threshold \n Dry (%)</t>
  </si>
  <si>
    <t>Velocity \n Threshold \n Wet (%)</t>
  </si>
  <si>
    <t>Anabranch \n Dry Flow (m^3/s)</t>
  </si>
  <si>
    <t>No policies plotted</t>
  </si>
  <si>
    <t>105, 106</t>
  </si>
  <si>
    <t>Energy policy brushed</t>
  </si>
  <si>
    <t>Energy and larvae policies brushed</t>
  </si>
  <si>
    <t>All 3 selected policies brushed</t>
  </si>
  <si>
    <t>4900, 5200</t>
  </si>
  <si>
    <t>0, 100, 96.71623, 96.71624</t>
  </si>
  <si>
    <t>0, 100, 96.20382, 96.20383</t>
  </si>
  <si>
    <t>All policies in GRAY</t>
  </si>
  <si>
    <t>All policies in COLOR</t>
  </si>
  <si>
    <t>Colormap name (e.g., jet_r)</t>
  </si>
  <si>
    <t>Min/Max Range</t>
  </si>
  <si>
    <t>477.79, 2394.92</t>
  </si>
  <si>
    <t>Policy Labels</t>
  </si>
  <si>
    <t>Main Figure size (inches, W x H)</t>
  </si>
  <si>
    <t>E, C, L</t>
  </si>
  <si>
    <t>6.5, 2</t>
  </si>
  <si>
    <t>Include color bar (main figure)?</t>
  </si>
  <si>
    <t>Plot ideal point?</t>
  </si>
  <si>
    <t>0, 105</t>
  </si>
  <si>
    <t>Subplots layout: rows x cols</t>
  </si>
  <si>
    <t>3, 6.5</t>
  </si>
  <si>
    <t>Preference Arrows?</t>
  </si>
  <si>
    <t>1, 3</t>
  </si>
  <si>
    <t>jet_r</t>
  </si>
  <si>
    <t>Q_jct(t-1)</t>
  </si>
  <si>
    <t>Storage_Target_Release_Goal</t>
  </si>
  <si>
    <t>All policies in COLOR, LIGHT</t>
  </si>
  <si>
    <t>Main fig</t>
  </si>
  <si>
    <t>Max, max</t>
  </si>
  <si>
    <t>Max, Max, min, max</t>
  </si>
  <si>
    <t>max, max, min, max, min, max</t>
  </si>
  <si>
    <t>min, max, 60, 65, 95, 96</t>
  </si>
  <si>
    <t>min, max, 94, 96</t>
  </si>
  <si>
    <t>min, max, 88, 90, 95, 96</t>
  </si>
  <si>
    <t>min, max, 93, 96</t>
  </si>
  <si>
    <t>Annual Energy (GWh)</t>
  </si>
  <si>
    <t>Dry Season \n Energy \n (GWh)</t>
  </si>
  <si>
    <t>Annual \n Energy \n (GWh)</t>
  </si>
  <si>
    <t>Wet Season \n Daily Larvae \n Flow Fraction \n (%)</t>
  </si>
  <si>
    <t>Dry Season \n Daily Anabranch \n Attraction Flow \n (m^3/s)</t>
  </si>
  <si>
    <t>Dry Season \n Daily Larvae \n Flow Fraction \n (%)</t>
  </si>
  <si>
    <t>Colorbar title</t>
  </si>
  <si>
    <t>Dry Season Daily Anabranch \n Attraction Flow (m^3/s)</t>
  </si>
  <si>
    <t>Dry Season Daily \n Anabranch Attraction Flow (m^3/s)</t>
  </si>
  <si>
    <t>Dry Season Daily \n Larvae Flow Fraction (%)</t>
  </si>
  <si>
    <t>Wet Season Daily \n Larvae Flow Fraction (%)</t>
  </si>
  <si>
    <t>6, 2.5</t>
  </si>
  <si>
    <t>2, 2</t>
  </si>
  <si>
    <t>6, 6</t>
  </si>
  <si>
    <t>Invert axis</t>
  </si>
  <si>
    <t>Dry Season Energy (GWh)</t>
  </si>
  <si>
    <t>5, 5</t>
  </si>
  <si>
    <t>Daily Sediment Load \n Released During Flushing (10^9 kg)</t>
  </si>
  <si>
    <t>Daily Sediment \n Load Released \n During Flushing \n (10^9 kg)</t>
  </si>
  <si>
    <t>0, 800</t>
  </si>
  <si>
    <t>Original values</t>
  </si>
  <si>
    <t>-5, 50</t>
  </si>
  <si>
    <t>Policies to Highlight (brushing alternative)</t>
  </si>
  <si>
    <t>307, 247, 249</t>
  </si>
  <si>
    <t>Stung_Treng</t>
  </si>
  <si>
    <t>Hydropower_avg_MWH, water_surface_elevation, Q_in, Q_out, egg_pass, Q_out_under_thold, Q_out_over_thold, Hydropower_avg_MWH_over_thold, Hydropower_avg_MWH_under_thold, larv_surv_over_thold, larv_surv_under_thold, BS_W, capacity_active_reservoir, capacity_dead_reservoir, capacity_total_reservoir, res_flushed_load, SS_W_out, larv_mass_out_surv_total, Settled_mass</t>
  </si>
  <si>
    <t>larv_pass_over_thold</t>
  </si>
  <si>
    <t>larv_pass_under_thold</t>
  </si>
  <si>
    <t>Specify DPS policy</t>
  </si>
  <si>
    <t>Bypass Flow (m^3 s^-1)</t>
  </si>
  <si>
    <t>Bypass Flow - Dry (m^3 s^-1)</t>
  </si>
  <si>
    <t>Bypass Flow - Dry</t>
  </si>
  <si>
    <t>Bypass Flow - Wet (m^3 s^-1)</t>
  </si>
  <si>
    <t>Bypass Flow - Wet</t>
  </si>
  <si>
    <t>Larvae Flow Fraction</t>
  </si>
  <si>
    <t>larv_pass</t>
  </si>
  <si>
    <t>Larvae Flow Fraction-Wet</t>
  </si>
  <si>
    <t>Larvae Flow Fraction Wet</t>
  </si>
  <si>
    <t>Larvae Flow Fraction-Dry</t>
  </si>
  <si>
    <t>Larvae Flow Fraction Dry</t>
  </si>
  <si>
    <t>64, 96, 170, 232, 136, 110</t>
  </si>
  <si>
    <t>Dry Season Daily Bypass \n Attraction Flow (m^3/s)</t>
  </si>
  <si>
    <t>Dry Season \n Daily Bypass \n Attraction Flow \n (m^3/s)</t>
  </si>
  <si>
    <t>177, 147, 103</t>
  </si>
  <si>
    <t>Energy, Compromise, Larvae</t>
  </si>
  <si>
    <t>Sambor EA</t>
  </si>
  <si>
    <t>Sambor EA, Bypass Channel 1, Stung_Treng, Junction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</si>
</sst>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#,##0.0"/>
    <numFmt numFmtId="167" formatCode="0.0000E+00"/>
  </numFmts>
  <fonts count="74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Calibri"/>
      <family val="2"/>
    </font>
    <font>
      <vertAlign val="superscript"/>
      <sz val="10"/>
      <name val="Verdana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0"/>
      <name val="Verdana"/>
      <family val="2"/>
    </font>
    <font>
      <i/>
      <vertAlign val="superscript"/>
      <sz val="10"/>
      <name val="Verdana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ahoma"/>
      <family val="2"/>
    </font>
    <font>
      <b/>
      <sz val="8.3000000000000007"/>
      <color rgb="FF85CD00"/>
      <name val="Courier New"/>
      <family val="3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B0F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44">
    <xf numFmtId="0" fontId="0" fillId="0" borderId="0"/>
    <xf numFmtId="0" fontId="35" fillId="2" borderId="0" applyNumberFormat="0" applyBorder="0" applyAlignment="0" applyProtection="0"/>
    <xf numFmtId="0" fontId="32" fillId="0" borderId="0"/>
    <xf numFmtId="0" fontId="34" fillId="0" borderId="0"/>
    <xf numFmtId="0" fontId="33" fillId="0" borderId="0"/>
    <xf numFmtId="0" fontId="3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4" applyNumberFormat="0" applyAlignment="0" applyProtection="0"/>
    <xf numFmtId="0" fontId="43" fillId="6" borderId="5" applyNumberFormat="0" applyAlignment="0" applyProtection="0"/>
    <xf numFmtId="0" fontId="44" fillId="6" borderId="4" applyNumberFormat="0" applyAlignment="0" applyProtection="0"/>
    <xf numFmtId="0" fontId="45" fillId="0" borderId="6" applyNumberFormat="0" applyFill="0" applyAlignment="0" applyProtection="0"/>
    <xf numFmtId="0" fontId="46" fillId="7" borderId="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5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50" fillId="32" borderId="0" applyNumberFormat="0" applyBorder="0" applyAlignment="0" applyProtection="0"/>
    <xf numFmtId="0" fontId="29" fillId="0" borderId="0"/>
    <xf numFmtId="0" fontId="29" fillId="8" borderId="8" applyNumberFormat="0" applyFont="0" applyAlignment="0" applyProtection="0"/>
    <xf numFmtId="0" fontId="28" fillId="0" borderId="0"/>
    <xf numFmtId="0" fontId="28" fillId="8" borderId="8" applyNumberFormat="0" applyFont="0" applyAlignment="0" applyProtection="0"/>
    <xf numFmtId="0" fontId="27" fillId="0" borderId="0"/>
    <xf numFmtId="0" fontId="32" fillId="0" borderId="0"/>
    <xf numFmtId="0" fontId="53" fillId="0" borderId="0"/>
    <xf numFmtId="9" fontId="32" fillId="0" borderId="0" applyFont="0" applyFill="0" applyBorder="0" applyAlignment="0" applyProtection="0"/>
    <xf numFmtId="0" fontId="32" fillId="0" borderId="0"/>
    <xf numFmtId="0" fontId="26" fillId="0" borderId="0"/>
    <xf numFmtId="0" fontId="26" fillId="0" borderId="0"/>
    <xf numFmtId="0" fontId="25" fillId="0" borderId="0"/>
    <xf numFmtId="0" fontId="3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9" fontId="68" fillId="0" borderId="0" applyFont="0" applyFill="0" applyBorder="0" applyAlignment="0" applyProtection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31" fillId="0" borderId="0" applyFont="0" applyFill="0" applyBorder="0" applyAlignment="0" applyProtection="0"/>
  </cellStyleXfs>
  <cellXfs count="197">
    <xf numFmtId="0" fontId="0" fillId="0" borderId="0" xfId="0"/>
    <xf numFmtId="0" fontId="31" fillId="0" borderId="0" xfId="0" applyFont="1"/>
    <xf numFmtId="0" fontId="28" fillId="0" borderId="0" xfId="47"/>
    <xf numFmtId="0" fontId="28" fillId="0" borderId="0" xfId="47" applyAlignment="1">
      <alignment horizontal="right"/>
    </xf>
    <xf numFmtId="0" fontId="28" fillId="0" borderId="0" xfId="47" applyAlignment="1">
      <alignment horizontal="center"/>
    </xf>
    <xf numFmtId="0" fontId="52" fillId="0" borderId="0" xfId="47" applyFont="1"/>
    <xf numFmtId="0" fontId="27" fillId="0" borderId="0" xfId="49"/>
    <xf numFmtId="0" fontId="27" fillId="0" borderId="0" xfId="49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7" fillId="0" borderId="0" xfId="49" applyAlignment="1">
      <alignment horizont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1" fillId="0" borderId="10" xfId="0" applyFont="1" applyBorder="1" applyAlignment="1">
      <alignment horizontal="left"/>
    </xf>
    <xf numFmtId="0" fontId="31" fillId="0" borderId="10" xfId="0" applyFont="1" applyFill="1" applyBorder="1"/>
    <xf numFmtId="0" fontId="0" fillId="0" borderId="10" xfId="0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23" fillId="0" borderId="0" xfId="47" applyFont="1" applyAlignment="1">
      <alignment horizontal="center"/>
    </xf>
    <xf numFmtId="0" fontId="49" fillId="0" borderId="10" xfId="0" applyFont="1" applyBorder="1"/>
    <xf numFmtId="0" fontId="0" fillId="0" borderId="10" xfId="0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14" fontId="0" fillId="34" borderId="10" xfId="0" applyNumberForma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0" fontId="0" fillId="0" borderId="0" xfId="0" applyAlignment="1"/>
    <xf numFmtId="0" fontId="31" fillId="0" borderId="0" xfId="0" applyFont="1" applyAlignment="1"/>
    <xf numFmtId="0" fontId="21" fillId="0" borderId="0" xfId="47" applyFont="1"/>
    <xf numFmtId="0" fontId="31" fillId="0" borderId="0" xfId="57"/>
    <xf numFmtId="0" fontId="31" fillId="0" borderId="0" xfId="57" applyFont="1" applyAlignment="1">
      <alignment horizontal="center" vertical="center" wrapText="1"/>
    </xf>
    <xf numFmtId="0" fontId="31" fillId="0" borderId="0" xfId="57" applyFont="1" applyFill="1" applyAlignment="1">
      <alignment horizontal="center" vertical="center" wrapText="1"/>
    </xf>
    <xf numFmtId="0" fontId="31" fillId="0" borderId="0" xfId="57" applyAlignment="1">
      <alignment horizontal="center"/>
    </xf>
    <xf numFmtId="3" fontId="31" fillId="0" borderId="0" xfId="57" applyNumberFormat="1" applyAlignment="1">
      <alignment horizontal="center"/>
    </xf>
    <xf numFmtId="4" fontId="31" fillId="0" borderId="0" xfId="57" applyNumberFormat="1" applyAlignment="1">
      <alignment horizontal="center"/>
    </xf>
    <xf numFmtId="165" fontId="31" fillId="0" borderId="0" xfId="57" applyNumberFormat="1" applyFill="1" applyAlignment="1">
      <alignment horizontal="center"/>
    </xf>
    <xf numFmtId="0" fontId="31" fillId="0" borderId="10" xfId="0" applyFont="1" applyBorder="1" applyAlignment="1">
      <alignment horizontal="left" vertical="center" wrapText="1"/>
    </xf>
    <xf numFmtId="0" fontId="27" fillId="0" borderId="10" xfId="49" applyBorder="1" applyAlignment="1">
      <alignment horizontal="left" vertical="center" wrapText="1"/>
    </xf>
    <xf numFmtId="0" fontId="24" fillId="0" borderId="10" xfId="49" applyFont="1" applyBorder="1" applyAlignment="1">
      <alignment horizontal="center" vertical="center" wrapText="1"/>
    </xf>
    <xf numFmtId="0" fontId="27" fillId="0" borderId="10" xfId="49" applyBorder="1" applyAlignment="1">
      <alignment horizontal="center"/>
    </xf>
    <xf numFmtId="0" fontId="54" fillId="0" borderId="1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/>
    </xf>
    <xf numFmtId="14" fontId="31" fillId="0" borderId="0" xfId="57" applyNumberFormat="1" applyAlignment="1">
      <alignment horizontal="center"/>
    </xf>
    <xf numFmtId="3" fontId="31" fillId="0" borderId="0" xfId="57" applyNumberFormat="1" applyFill="1" applyAlignment="1">
      <alignment horizontal="center"/>
    </xf>
    <xf numFmtId="0" fontId="28" fillId="0" borderId="10" xfId="47" applyBorder="1" applyAlignment="1">
      <alignment horizontal="center"/>
    </xf>
    <xf numFmtId="0" fontId="31" fillId="0" borderId="10" xfId="57" applyBorder="1" applyAlignment="1">
      <alignment horizontal="center"/>
    </xf>
    <xf numFmtId="0" fontId="51" fillId="0" borderId="0" xfId="75" applyFont="1" applyFill="1" applyBorder="1" applyAlignment="1">
      <alignment horizontal="left"/>
    </xf>
    <xf numFmtId="0" fontId="31" fillId="0" borderId="0" xfId="57" applyFont="1" applyAlignment="1">
      <alignment horizontal="center"/>
    </xf>
    <xf numFmtId="0" fontId="31" fillId="0" borderId="0" xfId="0" quotePrefix="1" applyFont="1"/>
    <xf numFmtId="0" fontId="54" fillId="0" borderId="0" xfId="0" applyFont="1" applyAlignment="1"/>
    <xf numFmtId="14" fontId="31" fillId="34" borderId="10" xfId="0" applyNumberFormat="1" applyFont="1" applyFill="1" applyBorder="1" applyAlignment="1">
      <alignment horizontal="left" vertical="center"/>
    </xf>
    <xf numFmtId="0" fontId="49" fillId="0" borderId="0" xfId="81" applyFont="1" applyFill="1" applyBorder="1"/>
    <xf numFmtId="0" fontId="49" fillId="0" borderId="0" xfId="81" applyFont="1" applyFill="1" applyBorder="1" applyAlignment="1">
      <alignment horizontal="center" vertical="center" wrapText="1"/>
    </xf>
    <xf numFmtId="0" fontId="49" fillId="0" borderId="0" xfId="81" applyFont="1" applyAlignment="1">
      <alignment horizontal="center" vertical="center" wrapText="1"/>
    </xf>
    <xf numFmtId="0" fontId="18" fillId="0" borderId="0" xfId="81"/>
    <xf numFmtId="0" fontId="51" fillId="0" borderId="0" xfId="81" applyFont="1" applyFill="1" applyBorder="1" applyAlignment="1">
      <alignment horizontal="left"/>
    </xf>
    <xf numFmtId="0" fontId="18" fillId="0" borderId="0" xfId="81" applyAlignment="1">
      <alignment horizontal="center"/>
    </xf>
    <xf numFmtId="0" fontId="18" fillId="0" borderId="0" xfId="81" applyFont="1" applyAlignment="1">
      <alignment horizontal="center"/>
    </xf>
    <xf numFmtId="0" fontId="18" fillId="0" borderId="0" xfId="81" applyFont="1"/>
    <xf numFmtId="0" fontId="18" fillId="0" borderId="0" xfId="81" applyFill="1" applyAlignment="1">
      <alignment horizontal="center"/>
    </xf>
    <xf numFmtId="166" fontId="18" fillId="0" borderId="0" xfId="81" applyNumberFormat="1" applyFill="1" applyBorder="1" applyAlignment="1">
      <alignment horizontal="center"/>
    </xf>
    <xf numFmtId="166" fontId="18" fillId="0" borderId="0" xfId="81" applyNumberFormat="1" applyFill="1" applyBorder="1" applyAlignment="1">
      <alignment horizontal="center" vertical="center"/>
    </xf>
    <xf numFmtId="166" fontId="18" fillId="0" borderId="0" xfId="85" applyNumberFormat="1" applyFont="1" applyFill="1" applyBorder="1" applyAlignment="1">
      <alignment horizontal="center"/>
    </xf>
    <xf numFmtId="0" fontId="18" fillId="33" borderId="0" xfId="81" applyFill="1"/>
    <xf numFmtId="0" fontId="18" fillId="0" borderId="0" xfId="81" applyFont="1" applyFill="1" applyAlignment="1">
      <alignment horizontal="center"/>
    </xf>
    <xf numFmtId="0" fontId="18" fillId="0" borderId="0" xfId="81" applyFont="1" applyFill="1"/>
    <xf numFmtId="1" fontId="0" fillId="0" borderId="0" xfId="0" applyNumberFormat="1" applyAlignment="1">
      <alignment horizontal="center"/>
    </xf>
    <xf numFmtId="0" fontId="17" fillId="0" borderId="0" xfId="81" applyFont="1" applyAlignment="1">
      <alignment horizontal="center"/>
    </xf>
    <xf numFmtId="165" fontId="31" fillId="0" borderId="0" xfId="57" applyNumberFormat="1" applyAlignment="1">
      <alignment horizontal="center"/>
    </xf>
    <xf numFmtId="0" fontId="24" fillId="0" borderId="0" xfId="49" applyFont="1" applyBorder="1" applyAlignment="1">
      <alignment horizontal="center" vertical="center" wrapText="1"/>
    </xf>
    <xf numFmtId="164" fontId="27" fillId="0" borderId="0" xfId="49" applyNumberFormat="1" applyBorder="1" applyAlignment="1">
      <alignment horizontal="center"/>
    </xf>
    <xf numFmtId="0" fontId="16" fillId="0" borderId="0" xfId="81" applyFont="1" applyAlignment="1">
      <alignment horizontal="center"/>
    </xf>
    <xf numFmtId="2" fontId="31" fillId="0" borderId="0" xfId="0" applyNumberFormat="1" applyFont="1" applyAlignment="1">
      <alignment horizontal="center"/>
    </xf>
    <xf numFmtId="164" fontId="15" fillId="0" borderId="10" xfId="49" applyNumberFormat="1" applyFont="1" applyBorder="1" applyAlignment="1">
      <alignment horizontal="center"/>
    </xf>
    <xf numFmtId="0" fontId="0" fillId="0" borderId="0" xfId="0" applyFont="1" applyAlignment="1"/>
    <xf numFmtId="0" fontId="67" fillId="0" borderId="0" xfId="0" applyFont="1" applyAlignment="1">
      <alignment vertical="center"/>
    </xf>
    <xf numFmtId="2" fontId="0" fillId="0" borderId="0" xfId="0" applyNumberFormat="1"/>
    <xf numFmtId="0" fontId="13" fillId="0" borderId="0" xfId="47" applyFont="1"/>
    <xf numFmtId="0" fontId="12" fillId="0" borderId="0" xfId="47" applyFont="1" applyAlignment="1">
      <alignment horizontal="center"/>
    </xf>
    <xf numFmtId="0" fontId="0" fillId="0" borderId="11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54" fillId="0" borderId="0" xfId="57" applyFont="1"/>
    <xf numFmtId="0" fontId="31" fillId="0" borderId="0" xfId="57" applyFont="1"/>
    <xf numFmtId="0" fontId="54" fillId="0" borderId="0" xfId="57" applyFont="1" applyAlignment="1">
      <alignment wrapText="1"/>
    </xf>
    <xf numFmtId="0" fontId="31" fillId="0" borderId="0" xfId="57"/>
    <xf numFmtId="0" fontId="0" fillId="0" borderId="12" xfId="0" applyBorder="1"/>
    <xf numFmtId="0" fontId="31" fillId="0" borderId="12" xfId="0" applyFont="1" applyBorder="1"/>
    <xf numFmtId="0" fontId="8" fillId="0" borderId="0" xfId="8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1" fillId="0" borderId="0" xfId="0" applyFont="1" applyAlignment="1"/>
    <xf numFmtId="0" fontId="0" fillId="0" borderId="0" xfId="0" applyAlignment="1"/>
    <xf numFmtId="0" fontId="0" fillId="0" borderId="0" xfId="1040" applyNumberFormat="1" applyFont="1"/>
    <xf numFmtId="0" fontId="3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1" fontId="9" fillId="0" borderId="0" xfId="538" applyNumberFormat="1" applyFont="1" applyAlignment="1">
      <alignment horizontal="center"/>
    </xf>
    <xf numFmtId="0" fontId="54" fillId="0" borderId="10" xfId="0" applyFont="1" applyBorder="1"/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0" fontId="31" fillId="0" borderId="10" xfId="57" applyBorder="1"/>
    <xf numFmtId="0" fontId="31" fillId="0" borderId="10" xfId="57" applyFill="1" applyBorder="1"/>
    <xf numFmtId="0" fontId="5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2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/>
    <xf numFmtId="0" fontId="31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69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1" fillId="0" borderId="0" xfId="0" applyNumberFormat="1" applyFont="1" applyAlignment="1">
      <alignment horizontal="center"/>
    </xf>
    <xf numFmtId="1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/>
    <xf numFmtId="0" fontId="3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54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57" applyBorder="1"/>
    <xf numFmtId="0" fontId="31" fillId="0" borderId="0" xfId="57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47" applyFont="1" applyFill="1" applyAlignment="1">
      <alignment horizontal="center"/>
    </xf>
    <xf numFmtId="0" fontId="31" fillId="0" borderId="10" xfId="57" applyFill="1" applyBorder="1" applyAlignment="1">
      <alignment horizontal="left"/>
    </xf>
    <xf numFmtId="0" fontId="31" fillId="0" borderId="10" xfId="57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/>
    </xf>
    <xf numFmtId="0" fontId="4" fillId="0" borderId="0" xfId="47" applyFont="1" applyFill="1" applyAlignment="1">
      <alignment horizontal="center"/>
    </xf>
    <xf numFmtId="0" fontId="0" fillId="0" borderId="10" xfId="0" applyBorder="1" applyAlignment="1">
      <alignment horizontal="left"/>
    </xf>
    <xf numFmtId="0" fontId="54" fillId="0" borderId="10" xfId="57" applyFont="1" applyBorder="1"/>
    <xf numFmtId="0" fontId="54" fillId="0" borderId="10" xfId="57" applyFont="1" applyBorder="1" applyAlignment="1">
      <alignment horizontal="center" vertical="center" wrapText="1"/>
    </xf>
    <xf numFmtId="0" fontId="54" fillId="0" borderId="10" xfId="57" applyFont="1" applyFill="1" applyBorder="1" applyAlignment="1">
      <alignment horizontal="center" vertical="center" wrapText="1"/>
    </xf>
    <xf numFmtId="0" fontId="31" fillId="0" borderId="10" xfId="57" applyFont="1" applyBorder="1"/>
    <xf numFmtId="0" fontId="31" fillId="0" borderId="10" xfId="57" applyFont="1" applyBorder="1" applyAlignment="1">
      <alignment horizontal="center"/>
    </xf>
    <xf numFmtId="0" fontId="31" fillId="0" borderId="10" xfId="57" applyFill="1" applyBorder="1" applyAlignment="1">
      <alignment horizontal="center"/>
    </xf>
    <xf numFmtId="0" fontId="31" fillId="0" borderId="10" xfId="57" applyFont="1" applyFill="1" applyBorder="1" applyAlignment="1">
      <alignment horizontal="center"/>
    </xf>
    <xf numFmtId="0" fontId="31" fillId="0" borderId="10" xfId="57" applyBorder="1" applyAlignment="1">
      <alignment horizontal="left"/>
    </xf>
    <xf numFmtId="0" fontId="31" fillId="0" borderId="10" xfId="57" applyFont="1" applyFill="1" applyBorder="1"/>
    <xf numFmtId="0" fontId="31" fillId="0" borderId="10" xfId="57" applyFont="1" applyBorder="1" applyAlignment="1">
      <alignment horizontal="left"/>
    </xf>
    <xf numFmtId="0" fontId="31" fillId="0" borderId="13" xfId="57" applyFont="1" applyBorder="1" applyAlignment="1">
      <alignment horizontal="center"/>
    </xf>
    <xf numFmtId="0" fontId="31" fillId="0" borderId="14" xfId="57" applyFont="1" applyBorder="1" applyAlignment="1">
      <alignment horizontal="center"/>
    </xf>
    <xf numFmtId="0" fontId="54" fillId="0" borderId="13" xfId="57" applyFont="1" applyBorder="1" applyAlignment="1">
      <alignment horizontal="left"/>
    </xf>
    <xf numFmtId="0" fontId="31" fillId="0" borderId="14" xfId="57" applyBorder="1" applyAlignment="1">
      <alignment horizontal="center"/>
    </xf>
    <xf numFmtId="0" fontId="31" fillId="0" borderId="10" xfId="57" applyFont="1" applyBorder="1" applyAlignment="1">
      <alignment horizontal="left" indent="1"/>
    </xf>
    <xf numFmtId="0" fontId="31" fillId="0" borderId="10" xfId="57" applyFont="1" applyFill="1" applyBorder="1" applyAlignment="1">
      <alignment horizontal="left" indent="1"/>
    </xf>
    <xf numFmtId="0" fontId="31" fillId="0" borderId="15" xfId="57" applyFont="1" applyBorder="1" applyAlignment="1">
      <alignment horizontal="center"/>
    </xf>
    <xf numFmtId="0" fontId="31" fillId="0" borderId="0" xfId="57" applyFont="1" applyBorder="1" applyAlignment="1">
      <alignment horizontal="center"/>
    </xf>
    <xf numFmtId="0" fontId="31" fillId="0" borderId="12" xfId="57" applyFont="1" applyBorder="1" applyAlignment="1">
      <alignment horizontal="center"/>
    </xf>
    <xf numFmtId="0" fontId="71" fillId="0" borderId="10" xfId="57" applyFont="1" applyBorder="1" applyAlignment="1">
      <alignment horizontal="center"/>
    </xf>
    <xf numFmtId="0" fontId="54" fillId="0" borderId="14" xfId="57" applyFont="1" applyBorder="1" applyAlignment="1">
      <alignment horizontal="left"/>
    </xf>
    <xf numFmtId="0" fontId="69" fillId="0" borderId="0" xfId="57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81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57" applyFont="1" applyBorder="1" applyAlignment="1">
      <alignment horizontal="left"/>
    </xf>
    <xf numFmtId="0" fontId="72" fillId="0" borderId="10" xfId="0" applyFont="1" applyBorder="1" applyAlignment="1">
      <alignment horizontal="center" vertical="center" wrapText="1"/>
    </xf>
    <xf numFmtId="0" fontId="69" fillId="0" borderId="10" xfId="57" applyFont="1" applyFill="1" applyBorder="1" applyAlignment="1">
      <alignment horizontal="left" indent="1"/>
    </xf>
    <xf numFmtId="0" fontId="69" fillId="0" borderId="13" xfId="57" applyFont="1" applyFill="1" applyBorder="1" applyAlignment="1">
      <alignment horizontal="left" indent="1"/>
    </xf>
    <xf numFmtId="0" fontId="72" fillId="0" borderId="14" xfId="0" applyFont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1" fillId="0" borderId="15" xfId="57" quotePrefix="1" applyFont="1" applyBorder="1" applyAlignment="1">
      <alignment horizontal="center"/>
    </xf>
    <xf numFmtId="0" fontId="31" fillId="0" borderId="13" xfId="57" applyFont="1" applyBorder="1" applyAlignment="1"/>
    <xf numFmtId="0" fontId="31" fillId="0" borderId="10" xfId="57" applyFont="1" applyBorder="1" applyAlignment="1"/>
    <xf numFmtId="164" fontId="69" fillId="0" borderId="0" xfId="0" applyNumberFormat="1" applyFont="1" applyAlignment="1">
      <alignment horizont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1" fillId="0" borderId="10" xfId="0" applyFont="1" applyBorder="1" applyAlignment="1"/>
    <xf numFmtId="167" fontId="73" fillId="0" borderId="10" xfId="0" applyNumberFormat="1" applyFont="1" applyBorder="1" applyAlignment="1">
      <alignment horizontal="center"/>
    </xf>
    <xf numFmtId="0" fontId="2" fillId="0" borderId="0" xfId="81" applyFont="1"/>
    <xf numFmtId="0" fontId="31" fillId="0" borderId="10" xfId="57" applyFont="1" applyFill="1" applyBorder="1" applyAlignment="1">
      <alignment horizontal="center" vertical="center" wrapText="1"/>
    </xf>
    <xf numFmtId="0" fontId="31" fillId="0" borderId="11" xfId="57" applyBorder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044">
    <cellStyle name="20% - Accent1" xfId="22" builtinId="30" customBuiltin="1"/>
    <cellStyle name="20% - Accent1 2" xfId="90"/>
    <cellStyle name="20% - Accent1 2 2" xfId="290"/>
    <cellStyle name="20% - Accent1 2 2 2" xfId="490"/>
    <cellStyle name="20% - Accent1 2 2 2 2" xfId="991"/>
    <cellStyle name="20% - Accent1 2 2 2 2 2" xfId="1994"/>
    <cellStyle name="20% - Accent1 2 2 2 3" xfId="1493"/>
    <cellStyle name="20% - Accent1 2 2 3" xfId="791"/>
    <cellStyle name="20% - Accent1 2 2 3 2" xfId="1794"/>
    <cellStyle name="20% - Accent1 2 2 4" xfId="1293"/>
    <cellStyle name="20% - Accent1 2 3" xfId="190"/>
    <cellStyle name="20% - Accent1 2 3 2" xfId="691"/>
    <cellStyle name="20% - Accent1 2 3 2 2" xfId="1694"/>
    <cellStyle name="20% - Accent1 2 3 3" xfId="1193"/>
    <cellStyle name="20% - Accent1 2 4" xfId="390"/>
    <cellStyle name="20% - Accent1 2 4 2" xfId="891"/>
    <cellStyle name="20% - Accent1 2 4 2 2" xfId="1894"/>
    <cellStyle name="20% - Accent1 2 4 3" xfId="1393"/>
    <cellStyle name="20% - Accent1 2 5" xfId="591"/>
    <cellStyle name="20% - Accent1 2 5 2" xfId="1594"/>
    <cellStyle name="20% - Accent1 2 6" xfId="1093"/>
    <cellStyle name="20% - Accent1 3" xfId="240"/>
    <cellStyle name="20% - Accent1 3 2" xfId="440"/>
    <cellStyle name="20% - Accent1 3 2 2" xfId="941"/>
    <cellStyle name="20% - Accent1 3 2 2 2" xfId="1944"/>
    <cellStyle name="20% - Accent1 3 2 3" xfId="1443"/>
    <cellStyle name="20% - Accent1 3 3" xfId="741"/>
    <cellStyle name="20% - Accent1 3 3 2" xfId="1744"/>
    <cellStyle name="20% - Accent1 3 4" xfId="1243"/>
    <cellStyle name="20% - Accent1 4" xfId="140"/>
    <cellStyle name="20% - Accent1 4 2" xfId="641"/>
    <cellStyle name="20% - Accent1 4 2 2" xfId="1644"/>
    <cellStyle name="20% - Accent1 4 3" xfId="1143"/>
    <cellStyle name="20% - Accent1 5" xfId="340"/>
    <cellStyle name="20% - Accent1 5 2" xfId="841"/>
    <cellStyle name="20% - Accent1 5 2 2" xfId="1844"/>
    <cellStyle name="20% - Accent1 5 3" xfId="1343"/>
    <cellStyle name="20% - Accent1 6" xfId="541"/>
    <cellStyle name="20% - Accent1 6 2" xfId="1544"/>
    <cellStyle name="20% - Accent1 7" xfId="1043"/>
    <cellStyle name="20% - Accent2" xfId="26" builtinId="34" customBuiltin="1"/>
    <cellStyle name="20% - Accent2 2" xfId="92"/>
    <cellStyle name="20% - Accent2 2 2" xfId="292"/>
    <cellStyle name="20% - Accent2 2 2 2" xfId="492"/>
    <cellStyle name="20% - Accent2 2 2 2 2" xfId="993"/>
    <cellStyle name="20% - Accent2 2 2 2 2 2" xfId="1996"/>
    <cellStyle name="20% - Accent2 2 2 2 3" xfId="1495"/>
    <cellStyle name="20% - Accent2 2 2 3" xfId="793"/>
    <cellStyle name="20% - Accent2 2 2 3 2" xfId="1796"/>
    <cellStyle name="20% - Accent2 2 2 4" xfId="1295"/>
    <cellStyle name="20% - Accent2 2 3" xfId="192"/>
    <cellStyle name="20% - Accent2 2 3 2" xfId="693"/>
    <cellStyle name="20% - Accent2 2 3 2 2" xfId="1696"/>
    <cellStyle name="20% - Accent2 2 3 3" xfId="1195"/>
    <cellStyle name="20% - Accent2 2 4" xfId="392"/>
    <cellStyle name="20% - Accent2 2 4 2" xfId="893"/>
    <cellStyle name="20% - Accent2 2 4 2 2" xfId="1896"/>
    <cellStyle name="20% - Accent2 2 4 3" xfId="1395"/>
    <cellStyle name="20% - Accent2 2 5" xfId="593"/>
    <cellStyle name="20% - Accent2 2 5 2" xfId="1596"/>
    <cellStyle name="20% - Accent2 2 6" xfId="1095"/>
    <cellStyle name="20% - Accent2 3" xfId="242"/>
    <cellStyle name="20% - Accent2 3 2" xfId="442"/>
    <cellStyle name="20% - Accent2 3 2 2" xfId="943"/>
    <cellStyle name="20% - Accent2 3 2 2 2" xfId="1946"/>
    <cellStyle name="20% - Accent2 3 2 3" xfId="1445"/>
    <cellStyle name="20% - Accent2 3 3" xfId="743"/>
    <cellStyle name="20% - Accent2 3 3 2" xfId="1746"/>
    <cellStyle name="20% - Accent2 3 4" xfId="1245"/>
    <cellStyle name="20% - Accent2 4" xfId="142"/>
    <cellStyle name="20% - Accent2 4 2" xfId="643"/>
    <cellStyle name="20% - Accent2 4 2 2" xfId="1646"/>
    <cellStyle name="20% - Accent2 4 3" xfId="1145"/>
    <cellStyle name="20% - Accent2 5" xfId="342"/>
    <cellStyle name="20% - Accent2 5 2" xfId="843"/>
    <cellStyle name="20% - Accent2 5 2 2" xfId="1846"/>
    <cellStyle name="20% - Accent2 5 3" xfId="1345"/>
    <cellStyle name="20% - Accent2 6" xfId="543"/>
    <cellStyle name="20% - Accent2 6 2" xfId="1546"/>
    <cellStyle name="20% - Accent2 7" xfId="1045"/>
    <cellStyle name="20% - Accent3" xfId="30" builtinId="38" customBuiltin="1"/>
    <cellStyle name="20% - Accent3 2" xfId="94"/>
    <cellStyle name="20% - Accent3 2 2" xfId="294"/>
    <cellStyle name="20% - Accent3 2 2 2" xfId="494"/>
    <cellStyle name="20% - Accent3 2 2 2 2" xfId="995"/>
    <cellStyle name="20% - Accent3 2 2 2 2 2" xfId="1998"/>
    <cellStyle name="20% - Accent3 2 2 2 3" xfId="1497"/>
    <cellStyle name="20% - Accent3 2 2 3" xfId="795"/>
    <cellStyle name="20% - Accent3 2 2 3 2" xfId="1798"/>
    <cellStyle name="20% - Accent3 2 2 4" xfId="1297"/>
    <cellStyle name="20% - Accent3 2 3" xfId="194"/>
    <cellStyle name="20% - Accent3 2 3 2" xfId="695"/>
    <cellStyle name="20% - Accent3 2 3 2 2" xfId="1698"/>
    <cellStyle name="20% - Accent3 2 3 3" xfId="1197"/>
    <cellStyle name="20% - Accent3 2 4" xfId="394"/>
    <cellStyle name="20% - Accent3 2 4 2" xfId="895"/>
    <cellStyle name="20% - Accent3 2 4 2 2" xfId="1898"/>
    <cellStyle name="20% - Accent3 2 4 3" xfId="1397"/>
    <cellStyle name="20% - Accent3 2 5" xfId="595"/>
    <cellStyle name="20% - Accent3 2 5 2" xfId="1598"/>
    <cellStyle name="20% - Accent3 2 6" xfId="1097"/>
    <cellStyle name="20% - Accent3 3" xfId="244"/>
    <cellStyle name="20% - Accent3 3 2" xfId="444"/>
    <cellStyle name="20% - Accent3 3 2 2" xfId="945"/>
    <cellStyle name="20% - Accent3 3 2 2 2" xfId="1948"/>
    <cellStyle name="20% - Accent3 3 2 3" xfId="1447"/>
    <cellStyle name="20% - Accent3 3 3" xfId="745"/>
    <cellStyle name="20% - Accent3 3 3 2" xfId="1748"/>
    <cellStyle name="20% - Accent3 3 4" xfId="1247"/>
    <cellStyle name="20% - Accent3 4" xfId="144"/>
    <cellStyle name="20% - Accent3 4 2" xfId="645"/>
    <cellStyle name="20% - Accent3 4 2 2" xfId="1648"/>
    <cellStyle name="20% - Accent3 4 3" xfId="1147"/>
    <cellStyle name="20% - Accent3 5" xfId="344"/>
    <cellStyle name="20% - Accent3 5 2" xfId="845"/>
    <cellStyle name="20% - Accent3 5 2 2" xfId="1848"/>
    <cellStyle name="20% - Accent3 5 3" xfId="1347"/>
    <cellStyle name="20% - Accent3 6" xfId="545"/>
    <cellStyle name="20% - Accent3 6 2" xfId="1548"/>
    <cellStyle name="20% - Accent3 7" xfId="1047"/>
    <cellStyle name="20% - Accent4" xfId="34" builtinId="42" customBuiltin="1"/>
    <cellStyle name="20% - Accent4 2" xfId="96"/>
    <cellStyle name="20% - Accent4 2 2" xfId="296"/>
    <cellStyle name="20% - Accent4 2 2 2" xfId="496"/>
    <cellStyle name="20% - Accent4 2 2 2 2" xfId="997"/>
    <cellStyle name="20% - Accent4 2 2 2 2 2" xfId="2000"/>
    <cellStyle name="20% - Accent4 2 2 2 3" xfId="1499"/>
    <cellStyle name="20% - Accent4 2 2 3" xfId="797"/>
    <cellStyle name="20% - Accent4 2 2 3 2" xfId="1800"/>
    <cellStyle name="20% - Accent4 2 2 4" xfId="1299"/>
    <cellStyle name="20% - Accent4 2 3" xfId="196"/>
    <cellStyle name="20% - Accent4 2 3 2" xfId="697"/>
    <cellStyle name="20% - Accent4 2 3 2 2" xfId="1700"/>
    <cellStyle name="20% - Accent4 2 3 3" xfId="1199"/>
    <cellStyle name="20% - Accent4 2 4" xfId="396"/>
    <cellStyle name="20% - Accent4 2 4 2" xfId="897"/>
    <cellStyle name="20% - Accent4 2 4 2 2" xfId="1900"/>
    <cellStyle name="20% - Accent4 2 4 3" xfId="1399"/>
    <cellStyle name="20% - Accent4 2 5" xfId="597"/>
    <cellStyle name="20% - Accent4 2 5 2" xfId="1600"/>
    <cellStyle name="20% - Accent4 2 6" xfId="1099"/>
    <cellStyle name="20% - Accent4 3" xfId="246"/>
    <cellStyle name="20% - Accent4 3 2" xfId="446"/>
    <cellStyle name="20% - Accent4 3 2 2" xfId="947"/>
    <cellStyle name="20% - Accent4 3 2 2 2" xfId="1950"/>
    <cellStyle name="20% - Accent4 3 2 3" xfId="1449"/>
    <cellStyle name="20% - Accent4 3 3" xfId="747"/>
    <cellStyle name="20% - Accent4 3 3 2" xfId="1750"/>
    <cellStyle name="20% - Accent4 3 4" xfId="1249"/>
    <cellStyle name="20% - Accent4 4" xfId="146"/>
    <cellStyle name="20% - Accent4 4 2" xfId="647"/>
    <cellStyle name="20% - Accent4 4 2 2" xfId="1650"/>
    <cellStyle name="20% - Accent4 4 3" xfId="1149"/>
    <cellStyle name="20% - Accent4 5" xfId="346"/>
    <cellStyle name="20% - Accent4 5 2" xfId="847"/>
    <cellStyle name="20% - Accent4 5 2 2" xfId="1850"/>
    <cellStyle name="20% - Accent4 5 3" xfId="1349"/>
    <cellStyle name="20% - Accent4 6" xfId="547"/>
    <cellStyle name="20% - Accent4 6 2" xfId="1550"/>
    <cellStyle name="20% - Accent4 7" xfId="1049"/>
    <cellStyle name="20% - Accent5" xfId="38" builtinId="46" customBuiltin="1"/>
    <cellStyle name="20% - Accent5 2" xfId="98"/>
    <cellStyle name="20% - Accent5 2 2" xfId="298"/>
    <cellStyle name="20% - Accent5 2 2 2" xfId="498"/>
    <cellStyle name="20% - Accent5 2 2 2 2" xfId="999"/>
    <cellStyle name="20% - Accent5 2 2 2 2 2" xfId="2002"/>
    <cellStyle name="20% - Accent5 2 2 2 3" xfId="1501"/>
    <cellStyle name="20% - Accent5 2 2 3" xfId="799"/>
    <cellStyle name="20% - Accent5 2 2 3 2" xfId="1802"/>
    <cellStyle name="20% - Accent5 2 2 4" xfId="1301"/>
    <cellStyle name="20% - Accent5 2 3" xfId="198"/>
    <cellStyle name="20% - Accent5 2 3 2" xfId="699"/>
    <cellStyle name="20% - Accent5 2 3 2 2" xfId="1702"/>
    <cellStyle name="20% - Accent5 2 3 3" xfId="1201"/>
    <cellStyle name="20% - Accent5 2 4" xfId="398"/>
    <cellStyle name="20% - Accent5 2 4 2" xfId="899"/>
    <cellStyle name="20% - Accent5 2 4 2 2" xfId="1902"/>
    <cellStyle name="20% - Accent5 2 4 3" xfId="1401"/>
    <cellStyle name="20% - Accent5 2 5" xfId="599"/>
    <cellStyle name="20% - Accent5 2 5 2" xfId="1602"/>
    <cellStyle name="20% - Accent5 2 6" xfId="1101"/>
    <cellStyle name="20% - Accent5 3" xfId="248"/>
    <cellStyle name="20% - Accent5 3 2" xfId="448"/>
    <cellStyle name="20% - Accent5 3 2 2" xfId="949"/>
    <cellStyle name="20% - Accent5 3 2 2 2" xfId="1952"/>
    <cellStyle name="20% - Accent5 3 2 3" xfId="1451"/>
    <cellStyle name="20% - Accent5 3 3" xfId="749"/>
    <cellStyle name="20% - Accent5 3 3 2" xfId="1752"/>
    <cellStyle name="20% - Accent5 3 4" xfId="1251"/>
    <cellStyle name="20% - Accent5 4" xfId="148"/>
    <cellStyle name="20% - Accent5 4 2" xfId="649"/>
    <cellStyle name="20% - Accent5 4 2 2" xfId="1652"/>
    <cellStyle name="20% - Accent5 4 3" xfId="1151"/>
    <cellStyle name="20% - Accent5 5" xfId="348"/>
    <cellStyle name="20% - Accent5 5 2" xfId="849"/>
    <cellStyle name="20% - Accent5 5 2 2" xfId="1852"/>
    <cellStyle name="20% - Accent5 5 3" xfId="1351"/>
    <cellStyle name="20% - Accent5 6" xfId="549"/>
    <cellStyle name="20% - Accent5 6 2" xfId="1552"/>
    <cellStyle name="20% - Accent5 7" xfId="1051"/>
    <cellStyle name="20% - Accent6" xfId="42" builtinId="50" customBuiltin="1"/>
    <cellStyle name="20% - Accent6 2" xfId="100"/>
    <cellStyle name="20% - Accent6 2 2" xfId="300"/>
    <cellStyle name="20% - Accent6 2 2 2" xfId="500"/>
    <cellStyle name="20% - Accent6 2 2 2 2" xfId="1001"/>
    <cellStyle name="20% - Accent6 2 2 2 2 2" xfId="2004"/>
    <cellStyle name="20% - Accent6 2 2 2 3" xfId="1503"/>
    <cellStyle name="20% - Accent6 2 2 3" xfId="801"/>
    <cellStyle name="20% - Accent6 2 2 3 2" xfId="1804"/>
    <cellStyle name="20% - Accent6 2 2 4" xfId="1303"/>
    <cellStyle name="20% - Accent6 2 3" xfId="200"/>
    <cellStyle name="20% - Accent6 2 3 2" xfId="701"/>
    <cellStyle name="20% - Accent6 2 3 2 2" xfId="1704"/>
    <cellStyle name="20% - Accent6 2 3 3" xfId="1203"/>
    <cellStyle name="20% - Accent6 2 4" xfId="400"/>
    <cellStyle name="20% - Accent6 2 4 2" xfId="901"/>
    <cellStyle name="20% - Accent6 2 4 2 2" xfId="1904"/>
    <cellStyle name="20% - Accent6 2 4 3" xfId="1403"/>
    <cellStyle name="20% - Accent6 2 5" xfId="601"/>
    <cellStyle name="20% - Accent6 2 5 2" xfId="1604"/>
    <cellStyle name="20% - Accent6 2 6" xfId="1103"/>
    <cellStyle name="20% - Accent6 3" xfId="250"/>
    <cellStyle name="20% - Accent6 3 2" xfId="450"/>
    <cellStyle name="20% - Accent6 3 2 2" xfId="951"/>
    <cellStyle name="20% - Accent6 3 2 2 2" xfId="1954"/>
    <cellStyle name="20% - Accent6 3 2 3" xfId="1453"/>
    <cellStyle name="20% - Accent6 3 3" xfId="751"/>
    <cellStyle name="20% - Accent6 3 3 2" xfId="1754"/>
    <cellStyle name="20% - Accent6 3 4" xfId="1253"/>
    <cellStyle name="20% - Accent6 4" xfId="150"/>
    <cellStyle name="20% - Accent6 4 2" xfId="651"/>
    <cellStyle name="20% - Accent6 4 2 2" xfId="1654"/>
    <cellStyle name="20% - Accent6 4 3" xfId="1153"/>
    <cellStyle name="20% - Accent6 5" xfId="350"/>
    <cellStyle name="20% - Accent6 5 2" xfId="851"/>
    <cellStyle name="20% - Accent6 5 2 2" xfId="1854"/>
    <cellStyle name="20% - Accent6 5 3" xfId="1353"/>
    <cellStyle name="20% - Accent6 6" xfId="551"/>
    <cellStyle name="20% - Accent6 6 2" xfId="1554"/>
    <cellStyle name="20% - Accent6 7" xfId="1053"/>
    <cellStyle name="40% - Accent1" xfId="23" builtinId="31" customBuiltin="1"/>
    <cellStyle name="40% - Accent1 2" xfId="91"/>
    <cellStyle name="40% - Accent1 2 2" xfId="291"/>
    <cellStyle name="40% - Accent1 2 2 2" xfId="491"/>
    <cellStyle name="40% - Accent1 2 2 2 2" xfId="992"/>
    <cellStyle name="40% - Accent1 2 2 2 2 2" xfId="1995"/>
    <cellStyle name="40% - Accent1 2 2 2 3" xfId="1494"/>
    <cellStyle name="40% - Accent1 2 2 3" xfId="792"/>
    <cellStyle name="40% - Accent1 2 2 3 2" xfId="1795"/>
    <cellStyle name="40% - Accent1 2 2 4" xfId="1294"/>
    <cellStyle name="40% - Accent1 2 3" xfId="191"/>
    <cellStyle name="40% - Accent1 2 3 2" xfId="692"/>
    <cellStyle name="40% - Accent1 2 3 2 2" xfId="1695"/>
    <cellStyle name="40% - Accent1 2 3 3" xfId="1194"/>
    <cellStyle name="40% - Accent1 2 4" xfId="391"/>
    <cellStyle name="40% - Accent1 2 4 2" xfId="892"/>
    <cellStyle name="40% - Accent1 2 4 2 2" xfId="1895"/>
    <cellStyle name="40% - Accent1 2 4 3" xfId="1394"/>
    <cellStyle name="40% - Accent1 2 5" xfId="592"/>
    <cellStyle name="40% - Accent1 2 5 2" xfId="1595"/>
    <cellStyle name="40% - Accent1 2 6" xfId="1094"/>
    <cellStyle name="40% - Accent1 3" xfId="241"/>
    <cellStyle name="40% - Accent1 3 2" xfId="441"/>
    <cellStyle name="40% - Accent1 3 2 2" xfId="942"/>
    <cellStyle name="40% - Accent1 3 2 2 2" xfId="1945"/>
    <cellStyle name="40% - Accent1 3 2 3" xfId="1444"/>
    <cellStyle name="40% - Accent1 3 3" xfId="742"/>
    <cellStyle name="40% - Accent1 3 3 2" xfId="1745"/>
    <cellStyle name="40% - Accent1 3 4" xfId="1244"/>
    <cellStyle name="40% - Accent1 4" xfId="141"/>
    <cellStyle name="40% - Accent1 4 2" xfId="642"/>
    <cellStyle name="40% - Accent1 4 2 2" xfId="1645"/>
    <cellStyle name="40% - Accent1 4 3" xfId="1144"/>
    <cellStyle name="40% - Accent1 5" xfId="341"/>
    <cellStyle name="40% - Accent1 5 2" xfId="842"/>
    <cellStyle name="40% - Accent1 5 2 2" xfId="1845"/>
    <cellStyle name="40% - Accent1 5 3" xfId="1344"/>
    <cellStyle name="40% - Accent1 6" xfId="542"/>
    <cellStyle name="40% - Accent1 6 2" xfId="1545"/>
    <cellStyle name="40% - Accent1 7" xfId="1044"/>
    <cellStyle name="40% - Accent2" xfId="27" builtinId="35" customBuiltin="1"/>
    <cellStyle name="40% - Accent2 2" xfId="93"/>
    <cellStyle name="40% - Accent2 2 2" xfId="293"/>
    <cellStyle name="40% - Accent2 2 2 2" xfId="493"/>
    <cellStyle name="40% - Accent2 2 2 2 2" xfId="994"/>
    <cellStyle name="40% - Accent2 2 2 2 2 2" xfId="1997"/>
    <cellStyle name="40% - Accent2 2 2 2 3" xfId="1496"/>
    <cellStyle name="40% - Accent2 2 2 3" xfId="794"/>
    <cellStyle name="40% - Accent2 2 2 3 2" xfId="1797"/>
    <cellStyle name="40% - Accent2 2 2 4" xfId="1296"/>
    <cellStyle name="40% - Accent2 2 3" xfId="193"/>
    <cellStyle name="40% - Accent2 2 3 2" xfId="694"/>
    <cellStyle name="40% - Accent2 2 3 2 2" xfId="1697"/>
    <cellStyle name="40% - Accent2 2 3 3" xfId="1196"/>
    <cellStyle name="40% - Accent2 2 4" xfId="393"/>
    <cellStyle name="40% - Accent2 2 4 2" xfId="894"/>
    <cellStyle name="40% - Accent2 2 4 2 2" xfId="1897"/>
    <cellStyle name="40% - Accent2 2 4 3" xfId="1396"/>
    <cellStyle name="40% - Accent2 2 5" xfId="594"/>
    <cellStyle name="40% - Accent2 2 5 2" xfId="1597"/>
    <cellStyle name="40% - Accent2 2 6" xfId="1096"/>
    <cellStyle name="40% - Accent2 3" xfId="243"/>
    <cellStyle name="40% - Accent2 3 2" xfId="443"/>
    <cellStyle name="40% - Accent2 3 2 2" xfId="944"/>
    <cellStyle name="40% - Accent2 3 2 2 2" xfId="1947"/>
    <cellStyle name="40% - Accent2 3 2 3" xfId="1446"/>
    <cellStyle name="40% - Accent2 3 3" xfId="744"/>
    <cellStyle name="40% - Accent2 3 3 2" xfId="1747"/>
    <cellStyle name="40% - Accent2 3 4" xfId="1246"/>
    <cellStyle name="40% - Accent2 4" xfId="143"/>
    <cellStyle name="40% - Accent2 4 2" xfId="644"/>
    <cellStyle name="40% - Accent2 4 2 2" xfId="1647"/>
    <cellStyle name="40% - Accent2 4 3" xfId="1146"/>
    <cellStyle name="40% - Accent2 5" xfId="343"/>
    <cellStyle name="40% - Accent2 5 2" xfId="844"/>
    <cellStyle name="40% - Accent2 5 2 2" xfId="1847"/>
    <cellStyle name="40% - Accent2 5 3" xfId="1346"/>
    <cellStyle name="40% - Accent2 6" xfId="544"/>
    <cellStyle name="40% - Accent2 6 2" xfId="1547"/>
    <cellStyle name="40% - Accent2 7" xfId="1046"/>
    <cellStyle name="40% - Accent3" xfId="31" builtinId="39" customBuiltin="1"/>
    <cellStyle name="40% - Accent3 2" xfId="95"/>
    <cellStyle name="40% - Accent3 2 2" xfId="295"/>
    <cellStyle name="40% - Accent3 2 2 2" xfId="495"/>
    <cellStyle name="40% - Accent3 2 2 2 2" xfId="996"/>
    <cellStyle name="40% - Accent3 2 2 2 2 2" xfId="1999"/>
    <cellStyle name="40% - Accent3 2 2 2 3" xfId="1498"/>
    <cellStyle name="40% - Accent3 2 2 3" xfId="796"/>
    <cellStyle name="40% - Accent3 2 2 3 2" xfId="1799"/>
    <cellStyle name="40% - Accent3 2 2 4" xfId="1298"/>
    <cellStyle name="40% - Accent3 2 3" xfId="195"/>
    <cellStyle name="40% - Accent3 2 3 2" xfId="696"/>
    <cellStyle name="40% - Accent3 2 3 2 2" xfId="1699"/>
    <cellStyle name="40% - Accent3 2 3 3" xfId="1198"/>
    <cellStyle name="40% - Accent3 2 4" xfId="395"/>
    <cellStyle name="40% - Accent3 2 4 2" xfId="896"/>
    <cellStyle name="40% - Accent3 2 4 2 2" xfId="1899"/>
    <cellStyle name="40% - Accent3 2 4 3" xfId="1398"/>
    <cellStyle name="40% - Accent3 2 5" xfId="596"/>
    <cellStyle name="40% - Accent3 2 5 2" xfId="1599"/>
    <cellStyle name="40% - Accent3 2 6" xfId="1098"/>
    <cellStyle name="40% - Accent3 3" xfId="245"/>
    <cellStyle name="40% - Accent3 3 2" xfId="445"/>
    <cellStyle name="40% - Accent3 3 2 2" xfId="946"/>
    <cellStyle name="40% - Accent3 3 2 2 2" xfId="1949"/>
    <cellStyle name="40% - Accent3 3 2 3" xfId="1448"/>
    <cellStyle name="40% - Accent3 3 3" xfId="746"/>
    <cellStyle name="40% - Accent3 3 3 2" xfId="1749"/>
    <cellStyle name="40% - Accent3 3 4" xfId="1248"/>
    <cellStyle name="40% - Accent3 4" xfId="145"/>
    <cellStyle name="40% - Accent3 4 2" xfId="646"/>
    <cellStyle name="40% - Accent3 4 2 2" xfId="1649"/>
    <cellStyle name="40% - Accent3 4 3" xfId="1148"/>
    <cellStyle name="40% - Accent3 5" xfId="345"/>
    <cellStyle name="40% - Accent3 5 2" xfId="846"/>
    <cellStyle name="40% - Accent3 5 2 2" xfId="1849"/>
    <cellStyle name="40% - Accent3 5 3" xfId="1348"/>
    <cellStyle name="40% - Accent3 6" xfId="546"/>
    <cellStyle name="40% - Accent3 6 2" xfId="1549"/>
    <cellStyle name="40% - Accent3 7" xfId="1048"/>
    <cellStyle name="40% - Accent4" xfId="35" builtinId="43" customBuiltin="1"/>
    <cellStyle name="40% - Accent4 2" xfId="97"/>
    <cellStyle name="40% - Accent4 2 2" xfId="297"/>
    <cellStyle name="40% - Accent4 2 2 2" xfId="497"/>
    <cellStyle name="40% - Accent4 2 2 2 2" xfId="998"/>
    <cellStyle name="40% - Accent4 2 2 2 2 2" xfId="2001"/>
    <cellStyle name="40% - Accent4 2 2 2 3" xfId="1500"/>
    <cellStyle name="40% - Accent4 2 2 3" xfId="798"/>
    <cellStyle name="40% - Accent4 2 2 3 2" xfId="1801"/>
    <cellStyle name="40% - Accent4 2 2 4" xfId="1300"/>
    <cellStyle name="40% - Accent4 2 3" xfId="197"/>
    <cellStyle name="40% - Accent4 2 3 2" xfId="698"/>
    <cellStyle name="40% - Accent4 2 3 2 2" xfId="1701"/>
    <cellStyle name="40% - Accent4 2 3 3" xfId="1200"/>
    <cellStyle name="40% - Accent4 2 4" xfId="397"/>
    <cellStyle name="40% - Accent4 2 4 2" xfId="898"/>
    <cellStyle name="40% - Accent4 2 4 2 2" xfId="1901"/>
    <cellStyle name="40% - Accent4 2 4 3" xfId="1400"/>
    <cellStyle name="40% - Accent4 2 5" xfId="598"/>
    <cellStyle name="40% - Accent4 2 5 2" xfId="1601"/>
    <cellStyle name="40% - Accent4 2 6" xfId="1100"/>
    <cellStyle name="40% - Accent4 3" xfId="247"/>
    <cellStyle name="40% - Accent4 3 2" xfId="447"/>
    <cellStyle name="40% - Accent4 3 2 2" xfId="948"/>
    <cellStyle name="40% - Accent4 3 2 2 2" xfId="1951"/>
    <cellStyle name="40% - Accent4 3 2 3" xfId="1450"/>
    <cellStyle name="40% - Accent4 3 3" xfId="748"/>
    <cellStyle name="40% - Accent4 3 3 2" xfId="1751"/>
    <cellStyle name="40% - Accent4 3 4" xfId="1250"/>
    <cellStyle name="40% - Accent4 4" xfId="147"/>
    <cellStyle name="40% - Accent4 4 2" xfId="648"/>
    <cellStyle name="40% - Accent4 4 2 2" xfId="1651"/>
    <cellStyle name="40% - Accent4 4 3" xfId="1150"/>
    <cellStyle name="40% - Accent4 5" xfId="347"/>
    <cellStyle name="40% - Accent4 5 2" xfId="848"/>
    <cellStyle name="40% - Accent4 5 2 2" xfId="1851"/>
    <cellStyle name="40% - Accent4 5 3" xfId="1350"/>
    <cellStyle name="40% - Accent4 6" xfId="548"/>
    <cellStyle name="40% - Accent4 6 2" xfId="1551"/>
    <cellStyle name="40% - Accent4 7" xfId="1050"/>
    <cellStyle name="40% - Accent5" xfId="39" builtinId="47" customBuiltin="1"/>
    <cellStyle name="40% - Accent5 2" xfId="99"/>
    <cellStyle name="40% - Accent5 2 2" xfId="299"/>
    <cellStyle name="40% - Accent5 2 2 2" xfId="499"/>
    <cellStyle name="40% - Accent5 2 2 2 2" xfId="1000"/>
    <cellStyle name="40% - Accent5 2 2 2 2 2" xfId="2003"/>
    <cellStyle name="40% - Accent5 2 2 2 3" xfId="1502"/>
    <cellStyle name="40% - Accent5 2 2 3" xfId="800"/>
    <cellStyle name="40% - Accent5 2 2 3 2" xfId="1803"/>
    <cellStyle name="40% - Accent5 2 2 4" xfId="1302"/>
    <cellStyle name="40% - Accent5 2 3" xfId="199"/>
    <cellStyle name="40% - Accent5 2 3 2" xfId="700"/>
    <cellStyle name="40% - Accent5 2 3 2 2" xfId="1703"/>
    <cellStyle name="40% - Accent5 2 3 3" xfId="1202"/>
    <cellStyle name="40% - Accent5 2 4" xfId="399"/>
    <cellStyle name="40% - Accent5 2 4 2" xfId="900"/>
    <cellStyle name="40% - Accent5 2 4 2 2" xfId="1903"/>
    <cellStyle name="40% - Accent5 2 4 3" xfId="1402"/>
    <cellStyle name="40% - Accent5 2 5" xfId="600"/>
    <cellStyle name="40% - Accent5 2 5 2" xfId="1603"/>
    <cellStyle name="40% - Accent5 2 6" xfId="1102"/>
    <cellStyle name="40% - Accent5 3" xfId="249"/>
    <cellStyle name="40% - Accent5 3 2" xfId="449"/>
    <cellStyle name="40% - Accent5 3 2 2" xfId="950"/>
    <cellStyle name="40% - Accent5 3 2 2 2" xfId="1953"/>
    <cellStyle name="40% - Accent5 3 2 3" xfId="1452"/>
    <cellStyle name="40% - Accent5 3 3" xfId="750"/>
    <cellStyle name="40% - Accent5 3 3 2" xfId="1753"/>
    <cellStyle name="40% - Accent5 3 4" xfId="1252"/>
    <cellStyle name="40% - Accent5 4" xfId="149"/>
    <cellStyle name="40% - Accent5 4 2" xfId="650"/>
    <cellStyle name="40% - Accent5 4 2 2" xfId="1653"/>
    <cellStyle name="40% - Accent5 4 3" xfId="1152"/>
    <cellStyle name="40% - Accent5 5" xfId="349"/>
    <cellStyle name="40% - Accent5 5 2" xfId="850"/>
    <cellStyle name="40% - Accent5 5 2 2" xfId="1853"/>
    <cellStyle name="40% - Accent5 5 3" xfId="1352"/>
    <cellStyle name="40% - Accent5 6" xfId="550"/>
    <cellStyle name="40% - Accent5 6 2" xfId="1553"/>
    <cellStyle name="40% - Accent5 7" xfId="1052"/>
    <cellStyle name="40% - Accent6" xfId="43" builtinId="51" customBuiltin="1"/>
    <cellStyle name="40% - Accent6 2" xfId="101"/>
    <cellStyle name="40% - Accent6 2 2" xfId="301"/>
    <cellStyle name="40% - Accent6 2 2 2" xfId="501"/>
    <cellStyle name="40% - Accent6 2 2 2 2" xfId="1002"/>
    <cellStyle name="40% - Accent6 2 2 2 2 2" xfId="2005"/>
    <cellStyle name="40% - Accent6 2 2 2 3" xfId="1504"/>
    <cellStyle name="40% - Accent6 2 2 3" xfId="802"/>
    <cellStyle name="40% - Accent6 2 2 3 2" xfId="1805"/>
    <cellStyle name="40% - Accent6 2 2 4" xfId="1304"/>
    <cellStyle name="40% - Accent6 2 3" xfId="201"/>
    <cellStyle name="40% - Accent6 2 3 2" xfId="702"/>
    <cellStyle name="40% - Accent6 2 3 2 2" xfId="1705"/>
    <cellStyle name="40% - Accent6 2 3 3" xfId="1204"/>
    <cellStyle name="40% - Accent6 2 4" xfId="401"/>
    <cellStyle name="40% - Accent6 2 4 2" xfId="902"/>
    <cellStyle name="40% - Accent6 2 4 2 2" xfId="1905"/>
    <cellStyle name="40% - Accent6 2 4 3" xfId="1404"/>
    <cellStyle name="40% - Accent6 2 5" xfId="602"/>
    <cellStyle name="40% - Accent6 2 5 2" xfId="1605"/>
    <cellStyle name="40% - Accent6 2 6" xfId="1104"/>
    <cellStyle name="40% - Accent6 3" xfId="251"/>
    <cellStyle name="40% - Accent6 3 2" xfId="451"/>
    <cellStyle name="40% - Accent6 3 2 2" xfId="952"/>
    <cellStyle name="40% - Accent6 3 2 2 2" xfId="1955"/>
    <cellStyle name="40% - Accent6 3 2 3" xfId="1454"/>
    <cellStyle name="40% - Accent6 3 3" xfId="752"/>
    <cellStyle name="40% - Accent6 3 3 2" xfId="1755"/>
    <cellStyle name="40% - Accent6 3 4" xfId="1254"/>
    <cellStyle name="40% - Accent6 4" xfId="151"/>
    <cellStyle name="40% - Accent6 4 2" xfId="652"/>
    <cellStyle name="40% - Accent6 4 2 2" xfId="1655"/>
    <cellStyle name="40% - Accent6 4 3" xfId="1154"/>
    <cellStyle name="40% - Accent6 5" xfId="351"/>
    <cellStyle name="40% - Accent6 5 2" xfId="852"/>
    <cellStyle name="40% - Accent6 5 2 2" xfId="1855"/>
    <cellStyle name="40% - Accent6 5 3" xfId="1354"/>
    <cellStyle name="40% - Accent6 6" xfId="552"/>
    <cellStyle name="40% - Accent6 6 2" xfId="1555"/>
    <cellStyle name="40% - Accent6 7" xfId="1054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57"/>
    <cellStyle name="Normal 11" xfId="58"/>
    <cellStyle name="Normal 11 2" xfId="60"/>
    <cellStyle name="Normal 11 2 2" xfId="112"/>
    <cellStyle name="Normal 11 2 2 2" xfId="312"/>
    <cellStyle name="Normal 11 2 2 2 2" xfId="512"/>
    <cellStyle name="Normal 11 2 2 2 2 2" xfId="1013"/>
    <cellStyle name="Normal 11 2 2 2 2 2 2" xfId="2016"/>
    <cellStyle name="Normal 11 2 2 2 2 3" xfId="1515"/>
    <cellStyle name="Normal 11 2 2 2 3" xfId="813"/>
    <cellStyle name="Normal 11 2 2 2 3 2" xfId="1816"/>
    <cellStyle name="Normal 11 2 2 2 4" xfId="1315"/>
    <cellStyle name="Normal 11 2 2 3" xfId="212"/>
    <cellStyle name="Normal 11 2 2 3 2" xfId="713"/>
    <cellStyle name="Normal 11 2 2 3 2 2" xfId="1716"/>
    <cellStyle name="Normal 11 2 2 3 3" xfId="1215"/>
    <cellStyle name="Normal 11 2 2 4" xfId="412"/>
    <cellStyle name="Normal 11 2 2 4 2" xfId="913"/>
    <cellStyle name="Normal 11 2 2 4 2 2" xfId="1916"/>
    <cellStyle name="Normal 11 2 2 4 3" xfId="1415"/>
    <cellStyle name="Normal 11 2 2 5" xfId="613"/>
    <cellStyle name="Normal 11 2 2 5 2" xfId="1616"/>
    <cellStyle name="Normal 11 2 2 6" xfId="1115"/>
    <cellStyle name="Normal 11 2 3" xfId="262"/>
    <cellStyle name="Normal 11 2 3 2" xfId="462"/>
    <cellStyle name="Normal 11 2 3 2 2" xfId="963"/>
    <cellStyle name="Normal 11 2 3 2 2 2" xfId="1966"/>
    <cellStyle name="Normal 11 2 3 2 3" xfId="1465"/>
    <cellStyle name="Normal 11 2 3 3" xfId="763"/>
    <cellStyle name="Normal 11 2 3 3 2" xfId="1766"/>
    <cellStyle name="Normal 11 2 3 4" xfId="1265"/>
    <cellStyle name="Normal 11 2 4" xfId="162"/>
    <cellStyle name="Normal 11 2 4 2" xfId="663"/>
    <cellStyle name="Normal 11 2 4 2 2" xfId="1666"/>
    <cellStyle name="Normal 11 2 4 3" xfId="1165"/>
    <cellStyle name="Normal 11 2 5" xfId="362"/>
    <cellStyle name="Normal 11 2 5 2" xfId="863"/>
    <cellStyle name="Normal 11 2 5 2 2" xfId="1866"/>
    <cellStyle name="Normal 11 2 5 3" xfId="1365"/>
    <cellStyle name="Normal 11 2 6" xfId="563"/>
    <cellStyle name="Normal 11 2 6 2" xfId="1566"/>
    <cellStyle name="Normal 11 2 7" xfId="1065"/>
    <cellStyle name="Normal 11 3" xfId="71"/>
    <cellStyle name="Normal 11 3 2" xfId="77"/>
    <cellStyle name="Normal 11 3 2 2" xfId="128"/>
    <cellStyle name="Normal 11 3 2 2 2" xfId="328"/>
    <cellStyle name="Normal 11 3 2 2 2 2" xfId="528"/>
    <cellStyle name="Normal 11 3 2 2 2 2 2" xfId="1029"/>
    <cellStyle name="Normal 11 3 2 2 2 2 2 2" xfId="2032"/>
    <cellStyle name="Normal 11 3 2 2 2 2 3" xfId="1531"/>
    <cellStyle name="Normal 11 3 2 2 2 3" xfId="829"/>
    <cellStyle name="Normal 11 3 2 2 2 3 2" xfId="1832"/>
    <cellStyle name="Normal 11 3 2 2 2 4" xfId="1331"/>
    <cellStyle name="Normal 11 3 2 2 3" xfId="228"/>
    <cellStyle name="Normal 11 3 2 2 3 2" xfId="729"/>
    <cellStyle name="Normal 11 3 2 2 3 2 2" xfId="1732"/>
    <cellStyle name="Normal 11 3 2 2 3 3" xfId="1231"/>
    <cellStyle name="Normal 11 3 2 2 4" xfId="428"/>
    <cellStyle name="Normal 11 3 2 2 4 2" xfId="929"/>
    <cellStyle name="Normal 11 3 2 2 4 2 2" xfId="1932"/>
    <cellStyle name="Normal 11 3 2 2 4 3" xfId="1431"/>
    <cellStyle name="Normal 11 3 2 2 5" xfId="629"/>
    <cellStyle name="Normal 11 3 2 2 5 2" xfId="1632"/>
    <cellStyle name="Normal 11 3 2 2 6" xfId="1131"/>
    <cellStyle name="Normal 11 3 2 3" xfId="278"/>
    <cellStyle name="Normal 11 3 2 3 2" xfId="478"/>
    <cellStyle name="Normal 11 3 2 3 2 2" xfId="979"/>
    <cellStyle name="Normal 11 3 2 3 2 2 2" xfId="1982"/>
    <cellStyle name="Normal 11 3 2 3 2 3" xfId="1481"/>
    <cellStyle name="Normal 11 3 2 3 3" xfId="779"/>
    <cellStyle name="Normal 11 3 2 3 3 2" xfId="1782"/>
    <cellStyle name="Normal 11 3 2 3 4" xfId="1281"/>
    <cellStyle name="Normal 11 3 2 4" xfId="178"/>
    <cellStyle name="Normal 11 3 2 4 2" xfId="679"/>
    <cellStyle name="Normal 11 3 2 4 2 2" xfId="1682"/>
    <cellStyle name="Normal 11 3 2 4 3" xfId="1181"/>
    <cellStyle name="Normal 11 3 2 5" xfId="378"/>
    <cellStyle name="Normal 11 3 2 5 2" xfId="879"/>
    <cellStyle name="Normal 11 3 2 5 2 2" xfId="1882"/>
    <cellStyle name="Normal 11 3 2 5 3" xfId="1381"/>
    <cellStyle name="Normal 11 3 2 6" xfId="579"/>
    <cellStyle name="Normal 11 3 2 6 2" xfId="1582"/>
    <cellStyle name="Normal 11 3 2 7" xfId="1081"/>
    <cellStyle name="Normal 11 3 3" xfId="122"/>
    <cellStyle name="Normal 11 3 3 2" xfId="322"/>
    <cellStyle name="Normal 11 3 3 2 2" xfId="522"/>
    <cellStyle name="Normal 11 3 3 2 2 2" xfId="1023"/>
    <cellStyle name="Normal 11 3 3 2 2 2 2" xfId="2026"/>
    <cellStyle name="Normal 11 3 3 2 2 3" xfId="1525"/>
    <cellStyle name="Normal 11 3 3 2 3" xfId="823"/>
    <cellStyle name="Normal 11 3 3 2 3 2" xfId="1826"/>
    <cellStyle name="Normal 11 3 3 2 4" xfId="1325"/>
    <cellStyle name="Normal 11 3 3 3" xfId="222"/>
    <cellStyle name="Normal 11 3 3 3 2" xfId="723"/>
    <cellStyle name="Normal 11 3 3 3 2 2" xfId="1726"/>
    <cellStyle name="Normal 11 3 3 3 3" xfId="1225"/>
    <cellStyle name="Normal 11 3 3 4" xfId="422"/>
    <cellStyle name="Normal 11 3 3 4 2" xfId="923"/>
    <cellStyle name="Normal 11 3 3 4 2 2" xfId="1926"/>
    <cellStyle name="Normal 11 3 3 4 3" xfId="1425"/>
    <cellStyle name="Normal 11 3 3 5" xfId="623"/>
    <cellStyle name="Normal 11 3 3 5 2" xfId="1626"/>
    <cellStyle name="Normal 11 3 3 6" xfId="1125"/>
    <cellStyle name="Normal 11 3 4" xfId="272"/>
    <cellStyle name="Normal 11 3 4 2" xfId="472"/>
    <cellStyle name="Normal 11 3 4 2 2" xfId="973"/>
    <cellStyle name="Normal 11 3 4 2 2 2" xfId="1976"/>
    <cellStyle name="Normal 11 3 4 2 3" xfId="1475"/>
    <cellStyle name="Normal 11 3 4 3" xfId="773"/>
    <cellStyle name="Normal 11 3 4 3 2" xfId="1776"/>
    <cellStyle name="Normal 11 3 4 4" xfId="1275"/>
    <cellStyle name="Normal 11 3 5" xfId="172"/>
    <cellStyle name="Normal 11 3 5 2" xfId="673"/>
    <cellStyle name="Normal 11 3 5 2 2" xfId="1676"/>
    <cellStyle name="Normal 11 3 5 3" xfId="1175"/>
    <cellStyle name="Normal 11 3 6" xfId="372"/>
    <cellStyle name="Normal 11 3 6 2" xfId="873"/>
    <cellStyle name="Normal 11 3 6 2 2" xfId="1876"/>
    <cellStyle name="Normal 11 3 6 3" xfId="1375"/>
    <cellStyle name="Normal 11 3 7" xfId="573"/>
    <cellStyle name="Normal 11 3 7 2" xfId="1576"/>
    <cellStyle name="Normal 11 3 8" xfId="1075"/>
    <cellStyle name="Normal 11 4" xfId="110"/>
    <cellStyle name="Normal 11 4 2" xfId="310"/>
    <cellStyle name="Normal 11 4 2 2" xfId="510"/>
    <cellStyle name="Normal 11 4 2 2 2" xfId="1011"/>
    <cellStyle name="Normal 11 4 2 2 2 2" xfId="2014"/>
    <cellStyle name="Normal 11 4 2 2 3" xfId="1513"/>
    <cellStyle name="Normal 11 4 2 3" xfId="811"/>
    <cellStyle name="Normal 11 4 2 3 2" xfId="1814"/>
    <cellStyle name="Normal 11 4 2 4" xfId="1313"/>
    <cellStyle name="Normal 11 4 3" xfId="210"/>
    <cellStyle name="Normal 11 4 3 2" xfId="711"/>
    <cellStyle name="Normal 11 4 3 2 2" xfId="1714"/>
    <cellStyle name="Normal 11 4 3 3" xfId="1213"/>
    <cellStyle name="Normal 11 4 4" xfId="410"/>
    <cellStyle name="Normal 11 4 4 2" xfId="911"/>
    <cellStyle name="Normal 11 4 4 2 2" xfId="1914"/>
    <cellStyle name="Normal 11 4 4 3" xfId="1413"/>
    <cellStyle name="Normal 11 4 5" xfId="611"/>
    <cellStyle name="Normal 11 4 5 2" xfId="1614"/>
    <cellStyle name="Normal 11 4 6" xfId="1113"/>
    <cellStyle name="Normal 11 5" xfId="260"/>
    <cellStyle name="Normal 11 5 2" xfId="460"/>
    <cellStyle name="Normal 11 5 2 2" xfId="961"/>
    <cellStyle name="Normal 11 5 2 2 2" xfId="1964"/>
    <cellStyle name="Normal 11 5 2 3" xfId="1463"/>
    <cellStyle name="Normal 11 5 3" xfId="761"/>
    <cellStyle name="Normal 11 5 3 2" xfId="1764"/>
    <cellStyle name="Normal 11 5 4" xfId="1263"/>
    <cellStyle name="Normal 11 6" xfId="160"/>
    <cellStyle name="Normal 11 6 2" xfId="661"/>
    <cellStyle name="Normal 11 6 2 2" xfId="1664"/>
    <cellStyle name="Normal 11 6 3" xfId="1163"/>
    <cellStyle name="Normal 11 7" xfId="360"/>
    <cellStyle name="Normal 11 7 2" xfId="861"/>
    <cellStyle name="Normal 11 7 2 2" xfId="1864"/>
    <cellStyle name="Normal 11 7 3" xfId="1363"/>
    <cellStyle name="Normal 11 8" xfId="561"/>
    <cellStyle name="Normal 11 8 2" xfId="1564"/>
    <cellStyle name="Normal 11 9" xfId="1063"/>
    <cellStyle name="Normal 12" xfId="61"/>
    <cellStyle name="Normal 12 2" xfId="113"/>
    <cellStyle name="Normal 12 2 2" xfId="313"/>
    <cellStyle name="Normal 12 2 2 2" xfId="513"/>
    <cellStyle name="Normal 12 2 2 2 2" xfId="1014"/>
    <cellStyle name="Normal 12 2 2 2 2 2" xfId="2017"/>
    <cellStyle name="Normal 12 2 2 2 3" xfId="1516"/>
    <cellStyle name="Normal 12 2 2 3" xfId="814"/>
    <cellStyle name="Normal 12 2 2 3 2" xfId="1817"/>
    <cellStyle name="Normal 12 2 2 4" xfId="1316"/>
    <cellStyle name="Normal 12 2 3" xfId="213"/>
    <cellStyle name="Normal 12 2 3 2" xfId="714"/>
    <cellStyle name="Normal 12 2 3 2 2" xfId="1717"/>
    <cellStyle name="Normal 12 2 3 3" xfId="1216"/>
    <cellStyle name="Normal 12 2 4" xfId="413"/>
    <cellStyle name="Normal 12 2 4 2" xfId="914"/>
    <cellStyle name="Normal 12 2 4 2 2" xfId="1917"/>
    <cellStyle name="Normal 12 2 4 3" xfId="1416"/>
    <cellStyle name="Normal 12 2 5" xfId="614"/>
    <cellStyle name="Normal 12 2 5 2" xfId="1617"/>
    <cellStyle name="Normal 12 2 6" xfId="1116"/>
    <cellStyle name="Normal 12 3" xfId="263"/>
    <cellStyle name="Normal 12 3 2" xfId="463"/>
    <cellStyle name="Normal 12 3 2 2" xfId="964"/>
    <cellStyle name="Normal 12 3 2 2 2" xfId="1967"/>
    <cellStyle name="Normal 12 3 2 3" xfId="1466"/>
    <cellStyle name="Normal 12 3 3" xfId="764"/>
    <cellStyle name="Normal 12 3 3 2" xfId="1767"/>
    <cellStyle name="Normal 12 3 4" xfId="1266"/>
    <cellStyle name="Normal 12 4" xfId="163"/>
    <cellStyle name="Normal 12 4 2" xfId="664"/>
    <cellStyle name="Normal 12 4 2 2" xfId="1667"/>
    <cellStyle name="Normal 12 4 3" xfId="1166"/>
    <cellStyle name="Normal 12 5" xfId="363"/>
    <cellStyle name="Normal 12 5 2" xfId="864"/>
    <cellStyle name="Normal 12 5 2 2" xfId="1867"/>
    <cellStyle name="Normal 12 5 3" xfId="1366"/>
    <cellStyle name="Normal 12 6" xfId="564"/>
    <cellStyle name="Normal 12 6 2" xfId="1567"/>
    <cellStyle name="Normal 12 7" xfId="1066"/>
    <cellStyle name="Normal 2" xfId="2"/>
    <cellStyle name="Normal 2 2" xfId="49"/>
    <cellStyle name="Normal 2 2 2" xfId="50"/>
    <cellStyle name="Normal 2 2 3" xfId="62"/>
    <cellStyle name="Normal 2 2 3 2" xfId="76"/>
    <cellStyle name="Normal 2 2 3 2 2" xfId="78"/>
    <cellStyle name="Normal 2 2 3 2 2 2" xfId="129"/>
    <cellStyle name="Normal 2 2 3 2 2 2 2" xfId="329"/>
    <cellStyle name="Normal 2 2 3 2 2 2 2 2" xfId="529"/>
    <cellStyle name="Normal 2 2 3 2 2 2 2 2 2" xfId="1030"/>
    <cellStyle name="Normal 2 2 3 2 2 2 2 2 2 2" xfId="2033"/>
    <cellStyle name="Normal 2 2 3 2 2 2 2 2 3" xfId="1532"/>
    <cellStyle name="Normal 2 2 3 2 2 2 2 3" xfId="830"/>
    <cellStyle name="Normal 2 2 3 2 2 2 2 3 2" xfId="1833"/>
    <cellStyle name="Normal 2 2 3 2 2 2 2 4" xfId="1332"/>
    <cellStyle name="Normal 2 2 3 2 2 2 3" xfId="229"/>
    <cellStyle name="Normal 2 2 3 2 2 2 3 2" xfId="730"/>
    <cellStyle name="Normal 2 2 3 2 2 2 3 2 2" xfId="1733"/>
    <cellStyle name="Normal 2 2 3 2 2 2 3 3" xfId="1232"/>
    <cellStyle name="Normal 2 2 3 2 2 2 4" xfId="429"/>
    <cellStyle name="Normal 2 2 3 2 2 2 4 2" xfId="930"/>
    <cellStyle name="Normal 2 2 3 2 2 2 4 2 2" xfId="1933"/>
    <cellStyle name="Normal 2 2 3 2 2 2 4 3" xfId="1432"/>
    <cellStyle name="Normal 2 2 3 2 2 2 5" xfId="630"/>
    <cellStyle name="Normal 2 2 3 2 2 2 5 2" xfId="1633"/>
    <cellStyle name="Normal 2 2 3 2 2 2 6" xfId="1132"/>
    <cellStyle name="Normal 2 2 3 2 2 3" xfId="279"/>
    <cellStyle name="Normal 2 2 3 2 2 3 2" xfId="479"/>
    <cellStyle name="Normal 2 2 3 2 2 3 2 2" xfId="980"/>
    <cellStyle name="Normal 2 2 3 2 2 3 2 2 2" xfId="1983"/>
    <cellStyle name="Normal 2 2 3 2 2 3 2 3" xfId="1482"/>
    <cellStyle name="Normal 2 2 3 2 2 3 3" xfId="780"/>
    <cellStyle name="Normal 2 2 3 2 2 3 3 2" xfId="1783"/>
    <cellStyle name="Normal 2 2 3 2 2 3 4" xfId="1282"/>
    <cellStyle name="Normal 2 2 3 2 2 4" xfId="179"/>
    <cellStyle name="Normal 2 2 3 2 2 4 2" xfId="680"/>
    <cellStyle name="Normal 2 2 3 2 2 4 2 2" xfId="1683"/>
    <cellStyle name="Normal 2 2 3 2 2 4 3" xfId="1182"/>
    <cellStyle name="Normal 2 2 3 2 2 5" xfId="379"/>
    <cellStyle name="Normal 2 2 3 2 2 5 2" xfId="880"/>
    <cellStyle name="Normal 2 2 3 2 2 5 2 2" xfId="1883"/>
    <cellStyle name="Normal 2 2 3 2 2 5 3" xfId="1382"/>
    <cellStyle name="Normal 2 2 3 2 2 6" xfId="580"/>
    <cellStyle name="Normal 2 2 3 2 2 6 2" xfId="1583"/>
    <cellStyle name="Normal 2 2 3 2 2 7" xfId="1082"/>
    <cellStyle name="Normal 2 2 3 2 3" xfId="79"/>
    <cellStyle name="Normal 2 2 3 2 3 2" xfId="130"/>
    <cellStyle name="Normal 2 2 3 2 3 2 2" xfId="330"/>
    <cellStyle name="Normal 2 2 3 2 3 2 2 2" xfId="530"/>
    <cellStyle name="Normal 2 2 3 2 3 2 2 2 2" xfId="1031"/>
    <cellStyle name="Normal 2 2 3 2 3 2 2 2 2 2" xfId="2034"/>
    <cellStyle name="Normal 2 2 3 2 3 2 2 2 3" xfId="1533"/>
    <cellStyle name="Normal 2 2 3 2 3 2 2 3" xfId="831"/>
    <cellStyle name="Normal 2 2 3 2 3 2 2 3 2" xfId="1834"/>
    <cellStyle name="Normal 2 2 3 2 3 2 2 4" xfId="1333"/>
    <cellStyle name="Normal 2 2 3 2 3 2 3" xfId="230"/>
    <cellStyle name="Normal 2 2 3 2 3 2 3 2" xfId="731"/>
    <cellStyle name="Normal 2 2 3 2 3 2 3 2 2" xfId="1734"/>
    <cellStyle name="Normal 2 2 3 2 3 2 3 3" xfId="1233"/>
    <cellStyle name="Normal 2 2 3 2 3 2 4" xfId="430"/>
    <cellStyle name="Normal 2 2 3 2 3 2 4 2" xfId="931"/>
    <cellStyle name="Normal 2 2 3 2 3 2 4 2 2" xfId="1934"/>
    <cellStyle name="Normal 2 2 3 2 3 2 4 3" xfId="1433"/>
    <cellStyle name="Normal 2 2 3 2 3 2 5" xfId="631"/>
    <cellStyle name="Normal 2 2 3 2 3 2 5 2" xfId="1634"/>
    <cellStyle name="Normal 2 2 3 2 3 2 6" xfId="1133"/>
    <cellStyle name="Normal 2 2 3 2 3 3" xfId="280"/>
    <cellStyle name="Normal 2 2 3 2 3 3 2" xfId="480"/>
    <cellStyle name="Normal 2 2 3 2 3 3 2 2" xfId="981"/>
    <cellStyle name="Normal 2 2 3 2 3 3 2 2 2" xfId="1984"/>
    <cellStyle name="Normal 2 2 3 2 3 3 2 3" xfId="1483"/>
    <cellStyle name="Normal 2 2 3 2 3 3 3" xfId="781"/>
    <cellStyle name="Normal 2 2 3 2 3 3 3 2" xfId="1784"/>
    <cellStyle name="Normal 2 2 3 2 3 3 4" xfId="1283"/>
    <cellStyle name="Normal 2 2 3 2 3 4" xfId="180"/>
    <cellStyle name="Normal 2 2 3 2 3 4 2" xfId="681"/>
    <cellStyle name="Normal 2 2 3 2 3 4 2 2" xfId="1684"/>
    <cellStyle name="Normal 2 2 3 2 3 4 3" xfId="1183"/>
    <cellStyle name="Normal 2 2 3 2 3 5" xfId="380"/>
    <cellStyle name="Normal 2 2 3 2 3 5 2" xfId="881"/>
    <cellStyle name="Normal 2 2 3 2 3 5 2 2" xfId="1884"/>
    <cellStyle name="Normal 2 2 3 2 3 5 3" xfId="1383"/>
    <cellStyle name="Normal 2 2 3 2 3 6" xfId="581"/>
    <cellStyle name="Normal 2 2 3 2 3 6 2" xfId="1584"/>
    <cellStyle name="Normal 2 2 3 2 3 7" xfId="1083"/>
    <cellStyle name="Normal 2 2 3 2 4" xfId="127"/>
    <cellStyle name="Normal 2 2 3 2 4 2" xfId="327"/>
    <cellStyle name="Normal 2 2 3 2 4 2 2" xfId="527"/>
    <cellStyle name="Normal 2 2 3 2 4 2 2 2" xfId="1028"/>
    <cellStyle name="Normal 2 2 3 2 4 2 2 2 2" xfId="2031"/>
    <cellStyle name="Normal 2 2 3 2 4 2 2 3" xfId="1530"/>
    <cellStyle name="Normal 2 2 3 2 4 2 3" xfId="828"/>
    <cellStyle name="Normal 2 2 3 2 4 2 3 2" xfId="1831"/>
    <cellStyle name="Normal 2 2 3 2 4 2 4" xfId="1330"/>
    <cellStyle name="Normal 2 2 3 2 4 3" xfId="227"/>
    <cellStyle name="Normal 2 2 3 2 4 3 2" xfId="728"/>
    <cellStyle name="Normal 2 2 3 2 4 3 2 2" xfId="1731"/>
    <cellStyle name="Normal 2 2 3 2 4 3 3" xfId="1230"/>
    <cellStyle name="Normal 2 2 3 2 4 4" xfId="427"/>
    <cellStyle name="Normal 2 2 3 2 4 4 2" xfId="928"/>
    <cellStyle name="Normal 2 2 3 2 4 4 2 2" xfId="1931"/>
    <cellStyle name="Normal 2 2 3 2 4 4 3" xfId="1430"/>
    <cellStyle name="Normal 2 2 3 2 4 5" xfId="628"/>
    <cellStyle name="Normal 2 2 3 2 4 5 2" xfId="1631"/>
    <cellStyle name="Normal 2 2 3 2 4 6" xfId="1130"/>
    <cellStyle name="Normal 2 2 3 2 5" xfId="277"/>
    <cellStyle name="Normal 2 2 3 2 5 2" xfId="477"/>
    <cellStyle name="Normal 2 2 3 2 5 2 2" xfId="978"/>
    <cellStyle name="Normal 2 2 3 2 5 2 2 2" xfId="1981"/>
    <cellStyle name="Normal 2 2 3 2 5 2 3" xfId="1480"/>
    <cellStyle name="Normal 2 2 3 2 5 3" xfId="778"/>
    <cellStyle name="Normal 2 2 3 2 5 3 2" xfId="1781"/>
    <cellStyle name="Normal 2 2 3 2 5 4" xfId="1280"/>
    <cellStyle name="Normal 2 2 3 2 6" xfId="177"/>
    <cellStyle name="Normal 2 2 3 2 6 2" xfId="678"/>
    <cellStyle name="Normal 2 2 3 2 6 2 2" xfId="1681"/>
    <cellStyle name="Normal 2 2 3 2 6 3" xfId="1180"/>
    <cellStyle name="Normal 2 2 3 2 7" xfId="377"/>
    <cellStyle name="Normal 2 2 3 2 7 2" xfId="878"/>
    <cellStyle name="Normal 2 2 3 2 7 2 2" xfId="1881"/>
    <cellStyle name="Normal 2 2 3 2 7 3" xfId="1380"/>
    <cellStyle name="Normal 2 2 3 2 8" xfId="578"/>
    <cellStyle name="Normal 2 2 3 2 8 2" xfId="1581"/>
    <cellStyle name="Normal 2 2 3 2 9" xfId="1080"/>
    <cellStyle name="Normal 2 2 3 3" xfId="114"/>
    <cellStyle name="Normal 2 2 3 3 2" xfId="314"/>
    <cellStyle name="Normal 2 2 3 3 2 2" xfId="514"/>
    <cellStyle name="Normal 2 2 3 3 2 2 2" xfId="1015"/>
    <cellStyle name="Normal 2 2 3 3 2 2 2 2" xfId="2018"/>
    <cellStyle name="Normal 2 2 3 3 2 2 3" xfId="1517"/>
    <cellStyle name="Normal 2 2 3 3 2 3" xfId="815"/>
    <cellStyle name="Normal 2 2 3 3 2 3 2" xfId="1818"/>
    <cellStyle name="Normal 2 2 3 3 2 4" xfId="1317"/>
    <cellStyle name="Normal 2 2 3 3 3" xfId="214"/>
    <cellStyle name="Normal 2 2 3 3 3 2" xfId="715"/>
    <cellStyle name="Normal 2 2 3 3 3 2 2" xfId="1718"/>
    <cellStyle name="Normal 2 2 3 3 3 3" xfId="1217"/>
    <cellStyle name="Normal 2 2 3 3 4" xfId="414"/>
    <cellStyle name="Normal 2 2 3 3 4 2" xfId="915"/>
    <cellStyle name="Normal 2 2 3 3 4 2 2" xfId="1918"/>
    <cellStyle name="Normal 2 2 3 3 4 3" xfId="1417"/>
    <cellStyle name="Normal 2 2 3 3 5" xfId="615"/>
    <cellStyle name="Normal 2 2 3 3 5 2" xfId="1618"/>
    <cellStyle name="Normal 2 2 3 3 6" xfId="1117"/>
    <cellStyle name="Normal 2 2 3 4" xfId="264"/>
    <cellStyle name="Normal 2 2 3 4 2" xfId="464"/>
    <cellStyle name="Normal 2 2 3 4 2 2" xfId="965"/>
    <cellStyle name="Normal 2 2 3 4 2 2 2" xfId="1968"/>
    <cellStyle name="Normal 2 2 3 4 2 3" xfId="1467"/>
    <cellStyle name="Normal 2 2 3 4 3" xfId="765"/>
    <cellStyle name="Normal 2 2 3 4 3 2" xfId="1768"/>
    <cellStyle name="Normal 2 2 3 4 4" xfId="1267"/>
    <cellStyle name="Normal 2 2 3 5" xfId="164"/>
    <cellStyle name="Normal 2 2 3 5 2" xfId="665"/>
    <cellStyle name="Normal 2 2 3 5 2 2" xfId="1668"/>
    <cellStyle name="Normal 2 2 3 5 3" xfId="1167"/>
    <cellStyle name="Normal 2 2 3 6" xfId="364"/>
    <cellStyle name="Normal 2 2 3 6 2" xfId="865"/>
    <cellStyle name="Normal 2 2 3 6 2 2" xfId="1868"/>
    <cellStyle name="Normal 2 2 3 6 3" xfId="1367"/>
    <cellStyle name="Normal 2 2 3 7" xfId="565"/>
    <cellStyle name="Normal 2 2 3 7 2" xfId="1568"/>
    <cellStyle name="Normal 2 2 3 8" xfId="1067"/>
    <cellStyle name="Normal 2 2 4" xfId="106"/>
    <cellStyle name="Normal 2 2 4 2" xfId="306"/>
    <cellStyle name="Normal 2 2 4 2 2" xfId="506"/>
    <cellStyle name="Normal 2 2 4 2 2 2" xfId="1007"/>
    <cellStyle name="Normal 2 2 4 2 2 2 2" xfId="2010"/>
    <cellStyle name="Normal 2 2 4 2 2 3" xfId="1509"/>
    <cellStyle name="Normal 2 2 4 2 3" xfId="807"/>
    <cellStyle name="Normal 2 2 4 2 3 2" xfId="1810"/>
    <cellStyle name="Normal 2 2 4 2 4" xfId="1309"/>
    <cellStyle name="Normal 2 2 4 3" xfId="206"/>
    <cellStyle name="Normal 2 2 4 3 2" xfId="707"/>
    <cellStyle name="Normal 2 2 4 3 2 2" xfId="1710"/>
    <cellStyle name="Normal 2 2 4 3 3" xfId="1209"/>
    <cellStyle name="Normal 2 2 4 4" xfId="406"/>
    <cellStyle name="Normal 2 2 4 4 2" xfId="907"/>
    <cellStyle name="Normal 2 2 4 4 2 2" xfId="1910"/>
    <cellStyle name="Normal 2 2 4 4 3" xfId="1409"/>
    <cellStyle name="Normal 2 2 4 5" xfId="607"/>
    <cellStyle name="Normal 2 2 4 5 2" xfId="1610"/>
    <cellStyle name="Normal 2 2 4 6" xfId="1109"/>
    <cellStyle name="Normal 2 2 5" xfId="256"/>
    <cellStyle name="Normal 2 2 5 2" xfId="456"/>
    <cellStyle name="Normal 2 2 5 2 2" xfId="957"/>
    <cellStyle name="Normal 2 2 5 2 2 2" xfId="1960"/>
    <cellStyle name="Normal 2 2 5 2 3" xfId="1459"/>
    <cellStyle name="Normal 2 2 5 3" xfId="757"/>
    <cellStyle name="Normal 2 2 5 3 2" xfId="1760"/>
    <cellStyle name="Normal 2 2 5 4" xfId="1259"/>
    <cellStyle name="Normal 2 2 6" xfId="156"/>
    <cellStyle name="Normal 2 2 6 2" xfId="657"/>
    <cellStyle name="Normal 2 2 6 2 2" xfId="1660"/>
    <cellStyle name="Normal 2 2 6 3" xfId="1159"/>
    <cellStyle name="Normal 2 2 7" xfId="356"/>
    <cellStyle name="Normal 2 2 7 2" xfId="857"/>
    <cellStyle name="Normal 2 2 7 2 2" xfId="1860"/>
    <cellStyle name="Normal 2 2 7 3" xfId="1359"/>
    <cellStyle name="Normal 2 2 8" xfId="557"/>
    <cellStyle name="Normal 2 2 8 2" xfId="1560"/>
    <cellStyle name="Normal 2 2 9" xfId="1059"/>
    <cellStyle name="Normal 2 3" xfId="63"/>
    <cellStyle name="Normal 2 4" xfId="80"/>
    <cellStyle name="Normal 3" xfId="3"/>
    <cellStyle name="Normal 3 2" xfId="51"/>
    <cellStyle name="Normal 3 3" xfId="88"/>
    <cellStyle name="Normal 3 3 2" xfId="288"/>
    <cellStyle name="Normal 3 3 2 2" xfId="488"/>
    <cellStyle name="Normal 3 3 2 2 2" xfId="989"/>
    <cellStyle name="Normal 3 3 2 2 2 2" xfId="1992"/>
    <cellStyle name="Normal 3 3 2 2 3" xfId="1491"/>
    <cellStyle name="Normal 3 3 2 3" xfId="789"/>
    <cellStyle name="Normal 3 3 2 3 2" xfId="1792"/>
    <cellStyle name="Normal 3 3 2 4" xfId="1291"/>
    <cellStyle name="Normal 3 3 3" xfId="188"/>
    <cellStyle name="Normal 3 3 3 2" xfId="689"/>
    <cellStyle name="Normal 3 3 3 2 2" xfId="1692"/>
    <cellStyle name="Normal 3 3 3 3" xfId="1191"/>
    <cellStyle name="Normal 3 3 4" xfId="388"/>
    <cellStyle name="Normal 3 3 4 2" xfId="889"/>
    <cellStyle name="Normal 3 3 4 2 2" xfId="1892"/>
    <cellStyle name="Normal 3 3 4 3" xfId="1391"/>
    <cellStyle name="Normal 3 3 5" xfId="589"/>
    <cellStyle name="Normal 3 3 5 2" xfId="1592"/>
    <cellStyle name="Normal 3 3 6" xfId="1091"/>
    <cellStyle name="Normal 3 4" xfId="238"/>
    <cellStyle name="Normal 3 4 2" xfId="438"/>
    <cellStyle name="Normal 3 4 2 2" xfId="939"/>
    <cellStyle name="Normal 3 4 2 2 2" xfId="1942"/>
    <cellStyle name="Normal 3 4 2 3" xfId="1441"/>
    <cellStyle name="Normal 3 4 3" xfId="739"/>
    <cellStyle name="Normal 3 4 3 2" xfId="1742"/>
    <cellStyle name="Normal 3 4 4" xfId="1241"/>
    <cellStyle name="Normal 3 5" xfId="138"/>
    <cellStyle name="Normal 3 5 2" xfId="639"/>
    <cellStyle name="Normal 3 5 2 2" xfId="1642"/>
    <cellStyle name="Normal 3 5 3" xfId="1141"/>
    <cellStyle name="Normal 3 6" xfId="338"/>
    <cellStyle name="Normal 3 6 2" xfId="839"/>
    <cellStyle name="Normal 3 6 2 2" xfId="1842"/>
    <cellStyle name="Normal 3 6 3" xfId="1341"/>
    <cellStyle name="Normal 3 7" xfId="539"/>
    <cellStyle name="Normal 3 7 2" xfId="1542"/>
    <cellStyle name="Normal 3 8" xfId="1041"/>
    <cellStyle name="Normal 4" xfId="4"/>
    <cellStyle name="Normal 4 2" xfId="53"/>
    <cellStyle name="Normal 5" xfId="5"/>
    <cellStyle name="Normal 5 2" xfId="89"/>
    <cellStyle name="Normal 5 2 2" xfId="289"/>
    <cellStyle name="Normal 5 2 2 2" xfId="489"/>
    <cellStyle name="Normal 5 2 2 2 2" xfId="990"/>
    <cellStyle name="Normal 5 2 2 2 2 2" xfId="1993"/>
    <cellStyle name="Normal 5 2 2 2 3" xfId="1492"/>
    <cellStyle name="Normal 5 2 2 3" xfId="790"/>
    <cellStyle name="Normal 5 2 2 3 2" xfId="1793"/>
    <cellStyle name="Normal 5 2 2 4" xfId="1292"/>
    <cellStyle name="Normal 5 2 3" xfId="189"/>
    <cellStyle name="Normal 5 2 3 2" xfId="690"/>
    <cellStyle name="Normal 5 2 3 2 2" xfId="1693"/>
    <cellStyle name="Normal 5 2 3 3" xfId="1192"/>
    <cellStyle name="Normal 5 2 4" xfId="389"/>
    <cellStyle name="Normal 5 2 4 2" xfId="890"/>
    <cellStyle name="Normal 5 2 4 2 2" xfId="1893"/>
    <cellStyle name="Normal 5 2 4 3" xfId="1392"/>
    <cellStyle name="Normal 5 2 5" xfId="590"/>
    <cellStyle name="Normal 5 2 5 2" xfId="1593"/>
    <cellStyle name="Normal 5 2 6" xfId="1092"/>
    <cellStyle name="Normal 5 3" xfId="239"/>
    <cellStyle name="Normal 5 3 2" xfId="439"/>
    <cellStyle name="Normal 5 3 2 2" xfId="940"/>
    <cellStyle name="Normal 5 3 2 2 2" xfId="1943"/>
    <cellStyle name="Normal 5 3 2 3" xfId="1442"/>
    <cellStyle name="Normal 5 3 3" xfId="740"/>
    <cellStyle name="Normal 5 3 3 2" xfId="1743"/>
    <cellStyle name="Normal 5 3 4" xfId="1242"/>
    <cellStyle name="Normal 5 4" xfId="139"/>
    <cellStyle name="Normal 5 4 2" xfId="640"/>
    <cellStyle name="Normal 5 4 2 2" xfId="1643"/>
    <cellStyle name="Normal 5 4 3" xfId="1142"/>
    <cellStyle name="Normal 5 5" xfId="339"/>
    <cellStyle name="Normal 5 5 2" xfId="840"/>
    <cellStyle name="Normal 5 5 2 2" xfId="1843"/>
    <cellStyle name="Normal 5 5 3" xfId="1342"/>
    <cellStyle name="Normal 5 6" xfId="540"/>
    <cellStyle name="Normal 5 6 2" xfId="1543"/>
    <cellStyle name="Normal 5 7" xfId="1042"/>
    <cellStyle name="Normal 6" xfId="45"/>
    <cellStyle name="Normal 6 2" xfId="102"/>
    <cellStyle name="Normal 6 2 2" xfId="302"/>
    <cellStyle name="Normal 6 2 2 2" xfId="502"/>
    <cellStyle name="Normal 6 2 2 2 2" xfId="1003"/>
    <cellStyle name="Normal 6 2 2 2 2 2" xfId="2006"/>
    <cellStyle name="Normal 6 2 2 2 3" xfId="1505"/>
    <cellStyle name="Normal 6 2 2 3" xfId="803"/>
    <cellStyle name="Normal 6 2 2 3 2" xfId="1806"/>
    <cellStyle name="Normal 6 2 2 4" xfId="1305"/>
    <cellStyle name="Normal 6 2 3" xfId="202"/>
    <cellStyle name="Normal 6 2 3 2" xfId="703"/>
    <cellStyle name="Normal 6 2 3 2 2" xfId="1706"/>
    <cellStyle name="Normal 6 2 3 3" xfId="1205"/>
    <cellStyle name="Normal 6 2 4" xfId="402"/>
    <cellStyle name="Normal 6 2 4 2" xfId="903"/>
    <cellStyle name="Normal 6 2 4 2 2" xfId="1906"/>
    <cellStyle name="Normal 6 2 4 3" xfId="1405"/>
    <cellStyle name="Normal 6 2 5" xfId="603"/>
    <cellStyle name="Normal 6 2 5 2" xfId="1606"/>
    <cellStyle name="Normal 6 2 6" xfId="1105"/>
    <cellStyle name="Normal 6 3" xfId="252"/>
    <cellStyle name="Normal 6 3 2" xfId="452"/>
    <cellStyle name="Normal 6 3 2 2" xfId="953"/>
    <cellStyle name="Normal 6 3 2 2 2" xfId="1956"/>
    <cellStyle name="Normal 6 3 2 3" xfId="1455"/>
    <cellStyle name="Normal 6 3 3" xfId="753"/>
    <cellStyle name="Normal 6 3 3 2" xfId="1756"/>
    <cellStyle name="Normal 6 3 4" xfId="1255"/>
    <cellStyle name="Normal 6 4" xfId="152"/>
    <cellStyle name="Normal 6 4 2" xfId="653"/>
    <cellStyle name="Normal 6 4 2 2" xfId="1656"/>
    <cellStyle name="Normal 6 4 3" xfId="1155"/>
    <cellStyle name="Normal 6 5" xfId="352"/>
    <cellStyle name="Normal 6 5 2" xfId="853"/>
    <cellStyle name="Normal 6 5 2 2" xfId="1856"/>
    <cellStyle name="Normal 6 5 3" xfId="1355"/>
    <cellStyle name="Normal 6 6" xfId="553"/>
    <cellStyle name="Normal 6 6 2" xfId="1556"/>
    <cellStyle name="Normal 6 7" xfId="1055"/>
    <cellStyle name="Normal 7" xfId="47"/>
    <cellStyle name="Normal 7 10" xfId="154"/>
    <cellStyle name="Normal 7 10 2" xfId="655"/>
    <cellStyle name="Normal 7 10 2 2" xfId="1658"/>
    <cellStyle name="Normal 7 10 3" xfId="1157"/>
    <cellStyle name="Normal 7 11" xfId="354"/>
    <cellStyle name="Normal 7 11 2" xfId="855"/>
    <cellStyle name="Normal 7 11 2 2" xfId="1858"/>
    <cellStyle name="Normal 7 11 3" xfId="1357"/>
    <cellStyle name="Normal 7 12" xfId="538"/>
    <cellStyle name="Normal 7 12 2" xfId="1039"/>
    <cellStyle name="Normal 7 12 2 2" xfId="2042"/>
    <cellStyle name="Normal 7 12 3" xfId="1541"/>
    <cellStyle name="Normal 7 13" xfId="555"/>
    <cellStyle name="Normal 7 13 2" xfId="1558"/>
    <cellStyle name="Normal 7 14" xfId="1057"/>
    <cellStyle name="Normal 7 2" xfId="55"/>
    <cellStyle name="Normal 7 2 2" xfId="108"/>
    <cellStyle name="Normal 7 2 2 2" xfId="308"/>
    <cellStyle name="Normal 7 2 2 2 2" xfId="508"/>
    <cellStyle name="Normal 7 2 2 2 2 2" xfId="1009"/>
    <cellStyle name="Normal 7 2 2 2 2 2 2" xfId="2012"/>
    <cellStyle name="Normal 7 2 2 2 2 3" xfId="1511"/>
    <cellStyle name="Normal 7 2 2 2 3" xfId="809"/>
    <cellStyle name="Normal 7 2 2 2 3 2" xfId="1812"/>
    <cellStyle name="Normal 7 2 2 2 4" xfId="1311"/>
    <cellStyle name="Normal 7 2 2 3" xfId="208"/>
    <cellStyle name="Normal 7 2 2 3 2" xfId="709"/>
    <cellStyle name="Normal 7 2 2 3 2 2" xfId="1712"/>
    <cellStyle name="Normal 7 2 2 3 3" xfId="1211"/>
    <cellStyle name="Normal 7 2 2 4" xfId="408"/>
    <cellStyle name="Normal 7 2 2 4 2" xfId="909"/>
    <cellStyle name="Normal 7 2 2 4 2 2" xfId="1912"/>
    <cellStyle name="Normal 7 2 2 4 3" xfId="1411"/>
    <cellStyle name="Normal 7 2 2 5" xfId="609"/>
    <cellStyle name="Normal 7 2 2 5 2" xfId="1612"/>
    <cellStyle name="Normal 7 2 2 6" xfId="1111"/>
    <cellStyle name="Normal 7 2 3" xfId="258"/>
    <cellStyle name="Normal 7 2 3 2" xfId="458"/>
    <cellStyle name="Normal 7 2 3 2 2" xfId="959"/>
    <cellStyle name="Normal 7 2 3 2 2 2" xfId="1962"/>
    <cellStyle name="Normal 7 2 3 2 3" xfId="1461"/>
    <cellStyle name="Normal 7 2 3 3" xfId="759"/>
    <cellStyle name="Normal 7 2 3 3 2" xfId="1762"/>
    <cellStyle name="Normal 7 2 3 4" xfId="1261"/>
    <cellStyle name="Normal 7 2 4" xfId="158"/>
    <cellStyle name="Normal 7 2 4 2" xfId="659"/>
    <cellStyle name="Normal 7 2 4 2 2" xfId="1662"/>
    <cellStyle name="Normal 7 2 4 3" xfId="1161"/>
    <cellStyle name="Normal 7 2 5" xfId="358"/>
    <cellStyle name="Normal 7 2 5 2" xfId="859"/>
    <cellStyle name="Normal 7 2 5 2 2" xfId="1862"/>
    <cellStyle name="Normal 7 2 5 3" xfId="1361"/>
    <cellStyle name="Normal 7 2 6" xfId="559"/>
    <cellStyle name="Normal 7 2 6 2" xfId="1562"/>
    <cellStyle name="Normal 7 2 7" xfId="1061"/>
    <cellStyle name="Normal 7 3" xfId="59"/>
    <cellStyle name="Normal 7 3 2" xfId="64"/>
    <cellStyle name="Normal 7 3 2 10" xfId="1068"/>
    <cellStyle name="Normal 7 3 2 2" xfId="81"/>
    <cellStyle name="Normal 7 3 2 2 2" xfId="131"/>
    <cellStyle name="Normal 7 3 2 2 2 2" xfId="331"/>
    <cellStyle name="Normal 7 3 2 2 2 2 2" xfId="531"/>
    <cellStyle name="Normal 7 3 2 2 2 2 2 2" xfId="1032"/>
    <cellStyle name="Normal 7 3 2 2 2 2 2 2 2" xfId="2035"/>
    <cellStyle name="Normal 7 3 2 2 2 2 2 3" xfId="1534"/>
    <cellStyle name="Normal 7 3 2 2 2 2 3" xfId="832"/>
    <cellStyle name="Normal 7 3 2 2 2 2 3 2" xfId="1835"/>
    <cellStyle name="Normal 7 3 2 2 2 2 4" xfId="1334"/>
    <cellStyle name="Normal 7 3 2 2 2 3" xfId="231"/>
    <cellStyle name="Normal 7 3 2 2 2 3 2" xfId="732"/>
    <cellStyle name="Normal 7 3 2 2 2 3 2 2" xfId="1735"/>
    <cellStyle name="Normal 7 3 2 2 2 3 3" xfId="1234"/>
    <cellStyle name="Normal 7 3 2 2 2 4" xfId="431"/>
    <cellStyle name="Normal 7 3 2 2 2 4 2" xfId="932"/>
    <cellStyle name="Normal 7 3 2 2 2 4 2 2" xfId="1935"/>
    <cellStyle name="Normal 7 3 2 2 2 4 3" xfId="1434"/>
    <cellStyle name="Normal 7 3 2 2 2 5" xfId="632"/>
    <cellStyle name="Normal 7 3 2 2 2 5 2" xfId="1635"/>
    <cellStyle name="Normal 7 3 2 2 2 6" xfId="1134"/>
    <cellStyle name="Normal 7 3 2 2 3" xfId="281"/>
    <cellStyle name="Normal 7 3 2 2 3 2" xfId="481"/>
    <cellStyle name="Normal 7 3 2 2 3 2 2" xfId="982"/>
    <cellStyle name="Normal 7 3 2 2 3 2 2 2" xfId="1985"/>
    <cellStyle name="Normal 7 3 2 2 3 2 3" xfId="1484"/>
    <cellStyle name="Normal 7 3 2 2 3 3" xfId="782"/>
    <cellStyle name="Normal 7 3 2 2 3 3 2" xfId="1785"/>
    <cellStyle name="Normal 7 3 2 2 3 4" xfId="1284"/>
    <cellStyle name="Normal 7 3 2 2 4" xfId="181"/>
    <cellStyle name="Normal 7 3 2 2 4 2" xfId="682"/>
    <cellStyle name="Normal 7 3 2 2 4 2 2" xfId="1685"/>
    <cellStyle name="Normal 7 3 2 2 4 3" xfId="1184"/>
    <cellStyle name="Normal 7 3 2 2 5" xfId="381"/>
    <cellStyle name="Normal 7 3 2 2 5 2" xfId="882"/>
    <cellStyle name="Normal 7 3 2 2 5 2 2" xfId="1885"/>
    <cellStyle name="Normal 7 3 2 2 5 3" xfId="1384"/>
    <cellStyle name="Normal 7 3 2 2 6" xfId="582"/>
    <cellStyle name="Normal 7 3 2 2 6 2" xfId="1585"/>
    <cellStyle name="Normal 7 3 2 2 7" xfId="1084"/>
    <cellStyle name="Normal 7 3 2 3" xfId="82"/>
    <cellStyle name="Normal 7 3 2 3 2" xfId="83"/>
    <cellStyle name="Normal 7 3 2 3 2 2" xfId="133"/>
    <cellStyle name="Normal 7 3 2 3 2 2 2" xfId="333"/>
    <cellStyle name="Normal 7 3 2 3 2 2 2 2" xfId="533"/>
    <cellStyle name="Normal 7 3 2 3 2 2 2 2 2" xfId="1034"/>
    <cellStyle name="Normal 7 3 2 3 2 2 2 2 2 2" xfId="2037"/>
    <cellStyle name="Normal 7 3 2 3 2 2 2 2 3" xfId="1536"/>
    <cellStyle name="Normal 7 3 2 3 2 2 2 3" xfId="834"/>
    <cellStyle name="Normal 7 3 2 3 2 2 2 3 2" xfId="1837"/>
    <cellStyle name="Normal 7 3 2 3 2 2 2 4" xfId="1336"/>
    <cellStyle name="Normal 7 3 2 3 2 2 3" xfId="233"/>
    <cellStyle name="Normal 7 3 2 3 2 2 3 2" xfId="734"/>
    <cellStyle name="Normal 7 3 2 3 2 2 3 2 2" xfId="1737"/>
    <cellStyle name="Normal 7 3 2 3 2 2 3 3" xfId="1236"/>
    <cellStyle name="Normal 7 3 2 3 2 2 4" xfId="433"/>
    <cellStyle name="Normal 7 3 2 3 2 2 4 2" xfId="934"/>
    <cellStyle name="Normal 7 3 2 3 2 2 4 2 2" xfId="1937"/>
    <cellStyle name="Normal 7 3 2 3 2 2 4 3" xfId="1436"/>
    <cellStyle name="Normal 7 3 2 3 2 2 5" xfId="634"/>
    <cellStyle name="Normal 7 3 2 3 2 2 5 2" xfId="1637"/>
    <cellStyle name="Normal 7 3 2 3 2 2 6" xfId="1136"/>
    <cellStyle name="Normal 7 3 2 3 2 3" xfId="283"/>
    <cellStyle name="Normal 7 3 2 3 2 3 2" xfId="483"/>
    <cellStyle name="Normal 7 3 2 3 2 3 2 2" xfId="984"/>
    <cellStyle name="Normal 7 3 2 3 2 3 2 2 2" xfId="1987"/>
    <cellStyle name="Normal 7 3 2 3 2 3 2 3" xfId="1486"/>
    <cellStyle name="Normal 7 3 2 3 2 3 3" xfId="784"/>
    <cellStyle name="Normal 7 3 2 3 2 3 3 2" xfId="1787"/>
    <cellStyle name="Normal 7 3 2 3 2 3 4" xfId="1286"/>
    <cellStyle name="Normal 7 3 2 3 2 4" xfId="183"/>
    <cellStyle name="Normal 7 3 2 3 2 4 2" xfId="684"/>
    <cellStyle name="Normal 7 3 2 3 2 4 2 2" xfId="1687"/>
    <cellStyle name="Normal 7 3 2 3 2 4 3" xfId="1186"/>
    <cellStyle name="Normal 7 3 2 3 2 5" xfId="383"/>
    <cellStyle name="Normal 7 3 2 3 2 5 2" xfId="884"/>
    <cellStyle name="Normal 7 3 2 3 2 5 2 2" xfId="1887"/>
    <cellStyle name="Normal 7 3 2 3 2 5 3" xfId="1386"/>
    <cellStyle name="Normal 7 3 2 3 2 6" xfId="584"/>
    <cellStyle name="Normal 7 3 2 3 2 6 2" xfId="1587"/>
    <cellStyle name="Normal 7 3 2 3 2 7" xfId="1086"/>
    <cellStyle name="Normal 7 3 2 3 3" xfId="132"/>
    <cellStyle name="Normal 7 3 2 3 3 2" xfId="332"/>
    <cellStyle name="Normal 7 3 2 3 3 2 2" xfId="532"/>
    <cellStyle name="Normal 7 3 2 3 3 2 2 2" xfId="1033"/>
    <cellStyle name="Normal 7 3 2 3 3 2 2 2 2" xfId="2036"/>
    <cellStyle name="Normal 7 3 2 3 3 2 2 3" xfId="1535"/>
    <cellStyle name="Normal 7 3 2 3 3 2 3" xfId="833"/>
    <cellStyle name="Normal 7 3 2 3 3 2 3 2" xfId="1836"/>
    <cellStyle name="Normal 7 3 2 3 3 2 4" xfId="1335"/>
    <cellStyle name="Normal 7 3 2 3 3 3" xfId="232"/>
    <cellStyle name="Normal 7 3 2 3 3 3 2" xfId="733"/>
    <cellStyle name="Normal 7 3 2 3 3 3 2 2" xfId="1736"/>
    <cellStyle name="Normal 7 3 2 3 3 3 3" xfId="1235"/>
    <cellStyle name="Normal 7 3 2 3 3 4" xfId="432"/>
    <cellStyle name="Normal 7 3 2 3 3 4 2" xfId="933"/>
    <cellStyle name="Normal 7 3 2 3 3 4 2 2" xfId="1936"/>
    <cellStyle name="Normal 7 3 2 3 3 4 3" xfId="1435"/>
    <cellStyle name="Normal 7 3 2 3 3 5" xfId="633"/>
    <cellStyle name="Normal 7 3 2 3 3 5 2" xfId="1636"/>
    <cellStyle name="Normal 7 3 2 3 3 6" xfId="1135"/>
    <cellStyle name="Normal 7 3 2 3 4" xfId="282"/>
    <cellStyle name="Normal 7 3 2 3 4 2" xfId="482"/>
    <cellStyle name="Normal 7 3 2 3 4 2 2" xfId="983"/>
    <cellStyle name="Normal 7 3 2 3 4 2 2 2" xfId="1986"/>
    <cellStyle name="Normal 7 3 2 3 4 2 3" xfId="1485"/>
    <cellStyle name="Normal 7 3 2 3 4 3" xfId="783"/>
    <cellStyle name="Normal 7 3 2 3 4 3 2" xfId="1786"/>
    <cellStyle name="Normal 7 3 2 3 4 4" xfId="1285"/>
    <cellStyle name="Normal 7 3 2 3 5" xfId="182"/>
    <cellStyle name="Normal 7 3 2 3 5 2" xfId="683"/>
    <cellStyle name="Normal 7 3 2 3 5 2 2" xfId="1686"/>
    <cellStyle name="Normal 7 3 2 3 5 3" xfId="1185"/>
    <cellStyle name="Normal 7 3 2 3 6" xfId="382"/>
    <cellStyle name="Normal 7 3 2 3 6 2" xfId="883"/>
    <cellStyle name="Normal 7 3 2 3 6 2 2" xfId="1886"/>
    <cellStyle name="Normal 7 3 2 3 6 3" xfId="1385"/>
    <cellStyle name="Normal 7 3 2 3 7" xfId="583"/>
    <cellStyle name="Normal 7 3 2 3 7 2" xfId="1586"/>
    <cellStyle name="Normal 7 3 2 3 8" xfId="1085"/>
    <cellStyle name="Normal 7 3 2 4" xfId="84"/>
    <cellStyle name="Normal 7 3 2 4 2" xfId="86"/>
    <cellStyle name="Normal 7 3 2 4 2 2" xfId="136"/>
    <cellStyle name="Normal 7 3 2 4 2 2 2" xfId="336"/>
    <cellStyle name="Normal 7 3 2 4 2 2 2 2" xfId="536"/>
    <cellStyle name="Normal 7 3 2 4 2 2 2 2 2" xfId="1037"/>
    <cellStyle name="Normal 7 3 2 4 2 2 2 2 2 2" xfId="2040"/>
    <cellStyle name="Normal 7 3 2 4 2 2 2 2 3" xfId="1539"/>
    <cellStyle name="Normal 7 3 2 4 2 2 2 3" xfId="837"/>
    <cellStyle name="Normal 7 3 2 4 2 2 2 3 2" xfId="1840"/>
    <cellStyle name="Normal 7 3 2 4 2 2 2 4" xfId="1339"/>
    <cellStyle name="Normal 7 3 2 4 2 2 3" xfId="236"/>
    <cellStyle name="Normal 7 3 2 4 2 2 3 2" xfId="737"/>
    <cellStyle name="Normal 7 3 2 4 2 2 3 2 2" xfId="1740"/>
    <cellStyle name="Normal 7 3 2 4 2 2 3 3" xfId="1239"/>
    <cellStyle name="Normal 7 3 2 4 2 2 4" xfId="436"/>
    <cellStyle name="Normal 7 3 2 4 2 2 4 2" xfId="937"/>
    <cellStyle name="Normal 7 3 2 4 2 2 4 2 2" xfId="1940"/>
    <cellStyle name="Normal 7 3 2 4 2 2 4 3" xfId="1439"/>
    <cellStyle name="Normal 7 3 2 4 2 2 5" xfId="637"/>
    <cellStyle name="Normal 7 3 2 4 2 2 5 2" xfId="1640"/>
    <cellStyle name="Normal 7 3 2 4 2 2 6" xfId="1139"/>
    <cellStyle name="Normal 7 3 2 4 2 3" xfId="286"/>
    <cellStyle name="Normal 7 3 2 4 2 3 2" xfId="486"/>
    <cellStyle name="Normal 7 3 2 4 2 3 2 2" xfId="987"/>
    <cellStyle name="Normal 7 3 2 4 2 3 2 2 2" xfId="1990"/>
    <cellStyle name="Normal 7 3 2 4 2 3 2 3" xfId="1489"/>
    <cellStyle name="Normal 7 3 2 4 2 3 3" xfId="787"/>
    <cellStyle name="Normal 7 3 2 4 2 3 3 2" xfId="1790"/>
    <cellStyle name="Normal 7 3 2 4 2 3 4" xfId="1289"/>
    <cellStyle name="Normal 7 3 2 4 2 4" xfId="186"/>
    <cellStyle name="Normal 7 3 2 4 2 4 2" xfId="687"/>
    <cellStyle name="Normal 7 3 2 4 2 4 2 2" xfId="1690"/>
    <cellStyle name="Normal 7 3 2 4 2 4 3" xfId="1189"/>
    <cellStyle name="Normal 7 3 2 4 2 5" xfId="386"/>
    <cellStyle name="Normal 7 3 2 4 2 5 2" xfId="887"/>
    <cellStyle name="Normal 7 3 2 4 2 5 2 2" xfId="1890"/>
    <cellStyle name="Normal 7 3 2 4 2 5 3" xfId="1389"/>
    <cellStyle name="Normal 7 3 2 4 2 6" xfId="587"/>
    <cellStyle name="Normal 7 3 2 4 2 6 2" xfId="1590"/>
    <cellStyle name="Normal 7 3 2 4 2 7" xfId="1089"/>
    <cellStyle name="Normal 7 3 2 4 3" xfId="134"/>
    <cellStyle name="Normal 7 3 2 4 3 2" xfId="334"/>
    <cellStyle name="Normal 7 3 2 4 3 2 2" xfId="534"/>
    <cellStyle name="Normal 7 3 2 4 3 2 2 2" xfId="1035"/>
    <cellStyle name="Normal 7 3 2 4 3 2 2 2 2" xfId="2038"/>
    <cellStyle name="Normal 7 3 2 4 3 2 2 3" xfId="1537"/>
    <cellStyle name="Normal 7 3 2 4 3 2 3" xfId="835"/>
    <cellStyle name="Normal 7 3 2 4 3 2 3 2" xfId="1838"/>
    <cellStyle name="Normal 7 3 2 4 3 2 4" xfId="1337"/>
    <cellStyle name="Normal 7 3 2 4 3 3" xfId="234"/>
    <cellStyle name="Normal 7 3 2 4 3 3 2" xfId="735"/>
    <cellStyle name="Normal 7 3 2 4 3 3 2 2" xfId="1738"/>
    <cellStyle name="Normal 7 3 2 4 3 3 3" xfId="1237"/>
    <cellStyle name="Normal 7 3 2 4 3 4" xfId="434"/>
    <cellStyle name="Normal 7 3 2 4 3 4 2" xfId="935"/>
    <cellStyle name="Normal 7 3 2 4 3 4 2 2" xfId="1938"/>
    <cellStyle name="Normal 7 3 2 4 3 4 3" xfId="1437"/>
    <cellStyle name="Normal 7 3 2 4 3 5" xfId="635"/>
    <cellStyle name="Normal 7 3 2 4 3 5 2" xfId="1638"/>
    <cellStyle name="Normal 7 3 2 4 3 6" xfId="1137"/>
    <cellStyle name="Normal 7 3 2 4 4" xfId="284"/>
    <cellStyle name="Normal 7 3 2 4 4 2" xfId="484"/>
    <cellStyle name="Normal 7 3 2 4 4 2 2" xfId="985"/>
    <cellStyle name="Normal 7 3 2 4 4 2 2 2" xfId="1988"/>
    <cellStyle name="Normal 7 3 2 4 4 2 3" xfId="1487"/>
    <cellStyle name="Normal 7 3 2 4 4 3" xfId="785"/>
    <cellStyle name="Normal 7 3 2 4 4 3 2" xfId="1788"/>
    <cellStyle name="Normal 7 3 2 4 4 4" xfId="1287"/>
    <cellStyle name="Normal 7 3 2 4 5" xfId="184"/>
    <cellStyle name="Normal 7 3 2 4 5 2" xfId="685"/>
    <cellStyle name="Normal 7 3 2 4 5 2 2" xfId="1688"/>
    <cellStyle name="Normal 7 3 2 4 5 3" xfId="1187"/>
    <cellStyle name="Normal 7 3 2 4 6" xfId="384"/>
    <cellStyle name="Normal 7 3 2 4 6 2" xfId="885"/>
    <cellStyle name="Normal 7 3 2 4 6 2 2" xfId="1888"/>
    <cellStyle name="Normal 7 3 2 4 6 3" xfId="1387"/>
    <cellStyle name="Normal 7 3 2 4 7" xfId="585"/>
    <cellStyle name="Normal 7 3 2 4 7 2" xfId="1588"/>
    <cellStyle name="Normal 7 3 2 4 8" xfId="1087"/>
    <cellStyle name="Normal 7 3 2 5" xfId="115"/>
    <cellStyle name="Normal 7 3 2 5 2" xfId="315"/>
    <cellStyle name="Normal 7 3 2 5 2 2" xfId="515"/>
    <cellStyle name="Normal 7 3 2 5 2 2 2" xfId="1016"/>
    <cellStyle name="Normal 7 3 2 5 2 2 2 2" xfId="2019"/>
    <cellStyle name="Normal 7 3 2 5 2 2 3" xfId="1518"/>
    <cellStyle name="Normal 7 3 2 5 2 3" xfId="816"/>
    <cellStyle name="Normal 7 3 2 5 2 3 2" xfId="1819"/>
    <cellStyle name="Normal 7 3 2 5 2 4" xfId="1318"/>
    <cellStyle name="Normal 7 3 2 5 3" xfId="215"/>
    <cellStyle name="Normal 7 3 2 5 3 2" xfId="716"/>
    <cellStyle name="Normal 7 3 2 5 3 2 2" xfId="1719"/>
    <cellStyle name="Normal 7 3 2 5 3 3" xfId="1218"/>
    <cellStyle name="Normal 7 3 2 5 4" xfId="415"/>
    <cellStyle name="Normal 7 3 2 5 4 2" xfId="916"/>
    <cellStyle name="Normal 7 3 2 5 4 2 2" xfId="1919"/>
    <cellStyle name="Normal 7 3 2 5 4 3" xfId="1418"/>
    <cellStyle name="Normal 7 3 2 5 5" xfId="616"/>
    <cellStyle name="Normal 7 3 2 5 5 2" xfId="1619"/>
    <cellStyle name="Normal 7 3 2 5 6" xfId="1118"/>
    <cellStyle name="Normal 7 3 2 6" xfId="265"/>
    <cellStyle name="Normal 7 3 2 6 2" xfId="465"/>
    <cellStyle name="Normal 7 3 2 6 2 2" xfId="966"/>
    <cellStyle name="Normal 7 3 2 6 2 2 2" xfId="1969"/>
    <cellStyle name="Normal 7 3 2 6 2 3" xfId="1468"/>
    <cellStyle name="Normal 7 3 2 6 3" xfId="766"/>
    <cellStyle name="Normal 7 3 2 6 3 2" xfId="1769"/>
    <cellStyle name="Normal 7 3 2 6 4" xfId="1268"/>
    <cellStyle name="Normal 7 3 2 7" xfId="165"/>
    <cellStyle name="Normal 7 3 2 7 2" xfId="666"/>
    <cellStyle name="Normal 7 3 2 7 2 2" xfId="1669"/>
    <cellStyle name="Normal 7 3 2 7 3" xfId="1168"/>
    <cellStyle name="Normal 7 3 2 8" xfId="365"/>
    <cellStyle name="Normal 7 3 2 8 2" xfId="866"/>
    <cellStyle name="Normal 7 3 2 8 2 2" xfId="1869"/>
    <cellStyle name="Normal 7 3 2 8 3" xfId="1368"/>
    <cellStyle name="Normal 7 3 2 9" xfId="566"/>
    <cellStyle name="Normal 7 3 2 9 2" xfId="1569"/>
    <cellStyle name="Normal 7 3 3" xfId="72"/>
    <cellStyle name="Normal 7 3 3 2" xfId="123"/>
    <cellStyle name="Normal 7 3 3 2 2" xfId="323"/>
    <cellStyle name="Normal 7 3 3 2 2 2" xfId="523"/>
    <cellStyle name="Normal 7 3 3 2 2 2 2" xfId="1024"/>
    <cellStyle name="Normal 7 3 3 2 2 2 2 2" xfId="2027"/>
    <cellStyle name="Normal 7 3 3 2 2 2 3" xfId="1526"/>
    <cellStyle name="Normal 7 3 3 2 2 3" xfId="824"/>
    <cellStyle name="Normal 7 3 3 2 2 3 2" xfId="1827"/>
    <cellStyle name="Normal 7 3 3 2 2 4" xfId="1326"/>
    <cellStyle name="Normal 7 3 3 2 3" xfId="223"/>
    <cellStyle name="Normal 7 3 3 2 3 2" xfId="724"/>
    <cellStyle name="Normal 7 3 3 2 3 2 2" xfId="1727"/>
    <cellStyle name="Normal 7 3 3 2 3 3" xfId="1226"/>
    <cellStyle name="Normal 7 3 3 2 4" xfId="423"/>
    <cellStyle name="Normal 7 3 3 2 4 2" xfId="924"/>
    <cellStyle name="Normal 7 3 3 2 4 2 2" xfId="1927"/>
    <cellStyle name="Normal 7 3 3 2 4 3" xfId="1426"/>
    <cellStyle name="Normal 7 3 3 2 5" xfId="624"/>
    <cellStyle name="Normal 7 3 3 2 5 2" xfId="1627"/>
    <cellStyle name="Normal 7 3 3 2 6" xfId="1126"/>
    <cellStyle name="Normal 7 3 3 3" xfId="273"/>
    <cellStyle name="Normal 7 3 3 3 2" xfId="473"/>
    <cellStyle name="Normal 7 3 3 3 2 2" xfId="974"/>
    <cellStyle name="Normal 7 3 3 3 2 2 2" xfId="1977"/>
    <cellStyle name="Normal 7 3 3 3 2 3" xfId="1476"/>
    <cellStyle name="Normal 7 3 3 3 3" xfId="774"/>
    <cellStyle name="Normal 7 3 3 3 3 2" xfId="1777"/>
    <cellStyle name="Normal 7 3 3 3 4" xfId="1276"/>
    <cellStyle name="Normal 7 3 3 4" xfId="173"/>
    <cellStyle name="Normal 7 3 3 4 2" xfId="674"/>
    <cellStyle name="Normal 7 3 3 4 2 2" xfId="1677"/>
    <cellStyle name="Normal 7 3 3 4 3" xfId="1176"/>
    <cellStyle name="Normal 7 3 3 5" xfId="373"/>
    <cellStyle name="Normal 7 3 3 5 2" xfId="874"/>
    <cellStyle name="Normal 7 3 3 5 2 2" xfId="1877"/>
    <cellStyle name="Normal 7 3 3 5 3" xfId="1376"/>
    <cellStyle name="Normal 7 3 3 6" xfId="574"/>
    <cellStyle name="Normal 7 3 3 6 2" xfId="1577"/>
    <cellStyle name="Normal 7 3 3 7" xfId="1076"/>
    <cellStyle name="Normal 7 3 4" xfId="111"/>
    <cellStyle name="Normal 7 3 4 2" xfId="311"/>
    <cellStyle name="Normal 7 3 4 2 2" xfId="511"/>
    <cellStyle name="Normal 7 3 4 2 2 2" xfId="1012"/>
    <cellStyle name="Normal 7 3 4 2 2 2 2" xfId="2015"/>
    <cellStyle name="Normal 7 3 4 2 2 3" xfId="1514"/>
    <cellStyle name="Normal 7 3 4 2 3" xfId="812"/>
    <cellStyle name="Normal 7 3 4 2 3 2" xfId="1815"/>
    <cellStyle name="Normal 7 3 4 2 4" xfId="1314"/>
    <cellStyle name="Normal 7 3 4 3" xfId="211"/>
    <cellStyle name="Normal 7 3 4 3 2" xfId="712"/>
    <cellStyle name="Normal 7 3 4 3 2 2" xfId="1715"/>
    <cellStyle name="Normal 7 3 4 3 3" xfId="1214"/>
    <cellStyle name="Normal 7 3 4 4" xfId="411"/>
    <cellStyle name="Normal 7 3 4 4 2" xfId="912"/>
    <cellStyle name="Normal 7 3 4 4 2 2" xfId="1915"/>
    <cellStyle name="Normal 7 3 4 4 3" xfId="1414"/>
    <cellStyle name="Normal 7 3 4 5" xfId="612"/>
    <cellStyle name="Normal 7 3 4 5 2" xfId="1615"/>
    <cellStyle name="Normal 7 3 4 6" xfId="1114"/>
    <cellStyle name="Normal 7 3 5" xfId="261"/>
    <cellStyle name="Normal 7 3 5 2" xfId="461"/>
    <cellStyle name="Normal 7 3 5 2 2" xfId="962"/>
    <cellStyle name="Normal 7 3 5 2 2 2" xfId="1965"/>
    <cellStyle name="Normal 7 3 5 2 3" xfId="1464"/>
    <cellStyle name="Normal 7 3 5 3" xfId="762"/>
    <cellStyle name="Normal 7 3 5 3 2" xfId="1765"/>
    <cellStyle name="Normal 7 3 5 4" xfId="1264"/>
    <cellStyle name="Normal 7 3 6" xfId="161"/>
    <cellStyle name="Normal 7 3 6 2" xfId="662"/>
    <cellStyle name="Normal 7 3 6 2 2" xfId="1665"/>
    <cellStyle name="Normal 7 3 6 3" xfId="1164"/>
    <cellStyle name="Normal 7 3 7" xfId="361"/>
    <cellStyle name="Normal 7 3 7 2" xfId="862"/>
    <cellStyle name="Normal 7 3 7 2 2" xfId="1865"/>
    <cellStyle name="Normal 7 3 7 3" xfId="1364"/>
    <cellStyle name="Normal 7 3 8" xfId="562"/>
    <cellStyle name="Normal 7 3 8 2" xfId="1565"/>
    <cellStyle name="Normal 7 3 9" xfId="1064"/>
    <cellStyle name="Normal 7 4" xfId="65"/>
    <cellStyle name="Normal 7 4 2" xfId="116"/>
    <cellStyle name="Normal 7 4 2 2" xfId="316"/>
    <cellStyle name="Normal 7 4 2 2 2" xfId="516"/>
    <cellStyle name="Normal 7 4 2 2 2 2" xfId="1017"/>
    <cellStyle name="Normal 7 4 2 2 2 2 2" xfId="2020"/>
    <cellStyle name="Normal 7 4 2 2 2 3" xfId="1519"/>
    <cellStyle name="Normal 7 4 2 2 3" xfId="817"/>
    <cellStyle name="Normal 7 4 2 2 3 2" xfId="1820"/>
    <cellStyle name="Normal 7 4 2 2 4" xfId="1319"/>
    <cellStyle name="Normal 7 4 2 3" xfId="216"/>
    <cellStyle name="Normal 7 4 2 3 2" xfId="717"/>
    <cellStyle name="Normal 7 4 2 3 2 2" xfId="1720"/>
    <cellStyle name="Normal 7 4 2 3 3" xfId="1219"/>
    <cellStyle name="Normal 7 4 2 4" xfId="416"/>
    <cellStyle name="Normal 7 4 2 4 2" xfId="917"/>
    <cellStyle name="Normal 7 4 2 4 2 2" xfId="1920"/>
    <cellStyle name="Normal 7 4 2 4 3" xfId="1419"/>
    <cellStyle name="Normal 7 4 2 5" xfId="617"/>
    <cellStyle name="Normal 7 4 2 5 2" xfId="1620"/>
    <cellStyle name="Normal 7 4 2 6" xfId="1119"/>
    <cellStyle name="Normal 7 4 3" xfId="266"/>
    <cellStyle name="Normal 7 4 3 2" xfId="466"/>
    <cellStyle name="Normal 7 4 3 2 2" xfId="967"/>
    <cellStyle name="Normal 7 4 3 2 2 2" xfId="1970"/>
    <cellStyle name="Normal 7 4 3 2 3" xfId="1469"/>
    <cellStyle name="Normal 7 4 3 3" xfId="767"/>
    <cellStyle name="Normal 7 4 3 3 2" xfId="1770"/>
    <cellStyle name="Normal 7 4 3 4" xfId="1269"/>
    <cellStyle name="Normal 7 4 4" xfId="166"/>
    <cellStyle name="Normal 7 4 4 2" xfId="667"/>
    <cellStyle name="Normal 7 4 4 2 2" xfId="1670"/>
    <cellStyle name="Normal 7 4 4 3" xfId="1169"/>
    <cellStyle name="Normal 7 4 5" xfId="366"/>
    <cellStyle name="Normal 7 4 5 2" xfId="867"/>
    <cellStyle name="Normal 7 4 5 2 2" xfId="1870"/>
    <cellStyle name="Normal 7 4 5 3" xfId="1369"/>
    <cellStyle name="Normal 7 4 6" xfId="567"/>
    <cellStyle name="Normal 7 4 6 2" xfId="1570"/>
    <cellStyle name="Normal 7 4 7" xfId="1069"/>
    <cellStyle name="Normal 7 5" xfId="66"/>
    <cellStyle name="Normal 7 5 2" xfId="75"/>
    <cellStyle name="Normal 7 5 2 2" xfId="126"/>
    <cellStyle name="Normal 7 5 2 2 2" xfId="326"/>
    <cellStyle name="Normal 7 5 2 2 2 2" xfId="526"/>
    <cellStyle name="Normal 7 5 2 2 2 2 2" xfId="1027"/>
    <cellStyle name="Normal 7 5 2 2 2 2 2 2" xfId="2030"/>
    <cellStyle name="Normal 7 5 2 2 2 2 3" xfId="1529"/>
    <cellStyle name="Normal 7 5 2 2 2 3" xfId="827"/>
    <cellStyle name="Normal 7 5 2 2 2 3 2" xfId="1830"/>
    <cellStyle name="Normal 7 5 2 2 2 4" xfId="1329"/>
    <cellStyle name="Normal 7 5 2 2 3" xfId="226"/>
    <cellStyle name="Normal 7 5 2 2 3 2" xfId="727"/>
    <cellStyle name="Normal 7 5 2 2 3 2 2" xfId="1730"/>
    <cellStyle name="Normal 7 5 2 2 3 3" xfId="1229"/>
    <cellStyle name="Normal 7 5 2 2 4" xfId="426"/>
    <cellStyle name="Normal 7 5 2 2 4 2" xfId="927"/>
    <cellStyle name="Normal 7 5 2 2 4 2 2" xfId="1930"/>
    <cellStyle name="Normal 7 5 2 2 4 3" xfId="1429"/>
    <cellStyle name="Normal 7 5 2 2 5" xfId="627"/>
    <cellStyle name="Normal 7 5 2 2 5 2" xfId="1630"/>
    <cellStyle name="Normal 7 5 2 2 6" xfId="1129"/>
    <cellStyle name="Normal 7 5 2 3" xfId="276"/>
    <cellStyle name="Normal 7 5 2 3 2" xfId="476"/>
    <cellStyle name="Normal 7 5 2 3 2 2" xfId="977"/>
    <cellStyle name="Normal 7 5 2 3 2 2 2" xfId="1980"/>
    <cellStyle name="Normal 7 5 2 3 2 3" xfId="1479"/>
    <cellStyle name="Normal 7 5 2 3 3" xfId="777"/>
    <cellStyle name="Normal 7 5 2 3 3 2" xfId="1780"/>
    <cellStyle name="Normal 7 5 2 3 4" xfId="1279"/>
    <cellStyle name="Normal 7 5 2 4" xfId="176"/>
    <cellStyle name="Normal 7 5 2 4 2" xfId="677"/>
    <cellStyle name="Normal 7 5 2 4 2 2" xfId="1680"/>
    <cellStyle name="Normal 7 5 2 4 3" xfId="1179"/>
    <cellStyle name="Normal 7 5 2 5" xfId="376"/>
    <cellStyle name="Normal 7 5 2 5 2" xfId="877"/>
    <cellStyle name="Normal 7 5 2 5 2 2" xfId="1880"/>
    <cellStyle name="Normal 7 5 2 5 3" xfId="1379"/>
    <cellStyle name="Normal 7 5 2 6" xfId="577"/>
    <cellStyle name="Normal 7 5 2 6 2" xfId="1580"/>
    <cellStyle name="Normal 7 5 2 7" xfId="1079"/>
    <cellStyle name="Normal 7 5 3" xfId="117"/>
    <cellStyle name="Normal 7 5 3 2" xfId="317"/>
    <cellStyle name="Normal 7 5 3 2 2" xfId="517"/>
    <cellStyle name="Normal 7 5 3 2 2 2" xfId="1018"/>
    <cellStyle name="Normal 7 5 3 2 2 2 2" xfId="2021"/>
    <cellStyle name="Normal 7 5 3 2 2 3" xfId="1520"/>
    <cellStyle name="Normal 7 5 3 2 3" xfId="818"/>
    <cellStyle name="Normal 7 5 3 2 3 2" xfId="1821"/>
    <cellStyle name="Normal 7 5 3 2 4" xfId="1320"/>
    <cellStyle name="Normal 7 5 3 3" xfId="217"/>
    <cellStyle name="Normal 7 5 3 3 2" xfId="718"/>
    <cellStyle name="Normal 7 5 3 3 2 2" xfId="1721"/>
    <cellStyle name="Normal 7 5 3 3 3" xfId="1220"/>
    <cellStyle name="Normal 7 5 3 4" xfId="417"/>
    <cellStyle name="Normal 7 5 3 4 2" xfId="918"/>
    <cellStyle name="Normal 7 5 3 4 2 2" xfId="1921"/>
    <cellStyle name="Normal 7 5 3 4 3" xfId="1420"/>
    <cellStyle name="Normal 7 5 3 5" xfId="618"/>
    <cellStyle name="Normal 7 5 3 5 2" xfId="1621"/>
    <cellStyle name="Normal 7 5 3 6" xfId="1120"/>
    <cellStyle name="Normal 7 5 4" xfId="267"/>
    <cellStyle name="Normal 7 5 4 2" xfId="467"/>
    <cellStyle name="Normal 7 5 4 2 2" xfId="968"/>
    <cellStyle name="Normal 7 5 4 2 2 2" xfId="1971"/>
    <cellStyle name="Normal 7 5 4 2 3" xfId="1470"/>
    <cellStyle name="Normal 7 5 4 3" xfId="768"/>
    <cellStyle name="Normal 7 5 4 3 2" xfId="1771"/>
    <cellStyle name="Normal 7 5 4 4" xfId="1270"/>
    <cellStyle name="Normal 7 5 5" xfId="167"/>
    <cellStyle name="Normal 7 5 5 2" xfId="668"/>
    <cellStyle name="Normal 7 5 5 2 2" xfId="1671"/>
    <cellStyle name="Normal 7 5 5 3" xfId="1170"/>
    <cellStyle name="Normal 7 5 6" xfId="367"/>
    <cellStyle name="Normal 7 5 6 2" xfId="868"/>
    <cellStyle name="Normal 7 5 6 2 2" xfId="1871"/>
    <cellStyle name="Normal 7 5 6 3" xfId="1370"/>
    <cellStyle name="Normal 7 5 7" xfId="568"/>
    <cellStyle name="Normal 7 5 7 2" xfId="1571"/>
    <cellStyle name="Normal 7 5 8" xfId="1070"/>
    <cellStyle name="Normal 7 6" xfId="73"/>
    <cellStyle name="Normal 7 6 2" xfId="87"/>
    <cellStyle name="Normal 7 6 2 2" xfId="137"/>
    <cellStyle name="Normal 7 6 2 2 2" xfId="337"/>
    <cellStyle name="Normal 7 6 2 2 2 2" xfId="537"/>
    <cellStyle name="Normal 7 6 2 2 2 2 2" xfId="1038"/>
    <cellStyle name="Normal 7 6 2 2 2 2 2 2" xfId="2041"/>
    <cellStyle name="Normal 7 6 2 2 2 2 3" xfId="1540"/>
    <cellStyle name="Normal 7 6 2 2 2 3" xfId="838"/>
    <cellStyle name="Normal 7 6 2 2 2 3 2" xfId="1841"/>
    <cellStyle name="Normal 7 6 2 2 2 4" xfId="1340"/>
    <cellStyle name="Normal 7 6 2 2 3" xfId="237"/>
    <cellStyle name="Normal 7 6 2 2 3 2" xfId="738"/>
    <cellStyle name="Normal 7 6 2 2 3 2 2" xfId="1741"/>
    <cellStyle name="Normal 7 6 2 2 3 3" xfId="1240"/>
    <cellStyle name="Normal 7 6 2 2 4" xfId="437"/>
    <cellStyle name="Normal 7 6 2 2 4 2" xfId="938"/>
    <cellStyle name="Normal 7 6 2 2 4 2 2" xfId="1941"/>
    <cellStyle name="Normal 7 6 2 2 4 3" xfId="1440"/>
    <cellStyle name="Normal 7 6 2 2 5" xfId="638"/>
    <cellStyle name="Normal 7 6 2 2 5 2" xfId="1641"/>
    <cellStyle name="Normal 7 6 2 2 6" xfId="1140"/>
    <cellStyle name="Normal 7 6 2 3" xfId="287"/>
    <cellStyle name="Normal 7 6 2 3 2" xfId="487"/>
    <cellStyle name="Normal 7 6 2 3 2 2" xfId="988"/>
    <cellStyle name="Normal 7 6 2 3 2 2 2" xfId="1991"/>
    <cellStyle name="Normal 7 6 2 3 2 3" xfId="1490"/>
    <cellStyle name="Normal 7 6 2 3 3" xfId="788"/>
    <cellStyle name="Normal 7 6 2 3 3 2" xfId="1791"/>
    <cellStyle name="Normal 7 6 2 3 4" xfId="1290"/>
    <cellStyle name="Normal 7 6 2 4" xfId="187"/>
    <cellStyle name="Normal 7 6 2 4 2" xfId="688"/>
    <cellStyle name="Normal 7 6 2 4 2 2" xfId="1691"/>
    <cellStyle name="Normal 7 6 2 4 3" xfId="1190"/>
    <cellStyle name="Normal 7 6 2 5" xfId="387"/>
    <cellStyle name="Normal 7 6 2 5 2" xfId="888"/>
    <cellStyle name="Normal 7 6 2 5 2 2" xfId="1891"/>
    <cellStyle name="Normal 7 6 2 5 3" xfId="1390"/>
    <cellStyle name="Normal 7 6 2 6" xfId="588"/>
    <cellStyle name="Normal 7 6 2 6 2" xfId="1591"/>
    <cellStyle name="Normal 7 6 2 7" xfId="1090"/>
    <cellStyle name="Normal 7 6 3" xfId="124"/>
    <cellStyle name="Normal 7 6 3 2" xfId="324"/>
    <cellStyle name="Normal 7 6 3 2 2" xfId="524"/>
    <cellStyle name="Normal 7 6 3 2 2 2" xfId="1025"/>
    <cellStyle name="Normal 7 6 3 2 2 2 2" xfId="2028"/>
    <cellStyle name="Normal 7 6 3 2 2 3" xfId="1527"/>
    <cellStyle name="Normal 7 6 3 2 3" xfId="825"/>
    <cellStyle name="Normal 7 6 3 2 3 2" xfId="1828"/>
    <cellStyle name="Normal 7 6 3 2 4" xfId="1327"/>
    <cellStyle name="Normal 7 6 3 3" xfId="224"/>
    <cellStyle name="Normal 7 6 3 3 2" xfId="725"/>
    <cellStyle name="Normal 7 6 3 3 2 2" xfId="1728"/>
    <cellStyle name="Normal 7 6 3 3 3" xfId="1227"/>
    <cellStyle name="Normal 7 6 3 4" xfId="424"/>
    <cellStyle name="Normal 7 6 3 4 2" xfId="925"/>
    <cellStyle name="Normal 7 6 3 4 2 2" xfId="1928"/>
    <cellStyle name="Normal 7 6 3 4 3" xfId="1427"/>
    <cellStyle name="Normal 7 6 3 5" xfId="625"/>
    <cellStyle name="Normal 7 6 3 5 2" xfId="1628"/>
    <cellStyle name="Normal 7 6 3 6" xfId="1127"/>
    <cellStyle name="Normal 7 6 4" xfId="274"/>
    <cellStyle name="Normal 7 6 4 2" xfId="474"/>
    <cellStyle name="Normal 7 6 4 2 2" xfId="975"/>
    <cellStyle name="Normal 7 6 4 2 2 2" xfId="1978"/>
    <cellStyle name="Normal 7 6 4 2 3" xfId="1477"/>
    <cellStyle name="Normal 7 6 4 3" xfId="775"/>
    <cellStyle name="Normal 7 6 4 3 2" xfId="1778"/>
    <cellStyle name="Normal 7 6 4 4" xfId="1277"/>
    <cellStyle name="Normal 7 6 5" xfId="174"/>
    <cellStyle name="Normal 7 6 5 2" xfId="675"/>
    <cellStyle name="Normal 7 6 5 2 2" xfId="1678"/>
    <cellStyle name="Normal 7 6 5 3" xfId="1177"/>
    <cellStyle name="Normal 7 6 6" xfId="374"/>
    <cellStyle name="Normal 7 6 6 2" xfId="875"/>
    <cellStyle name="Normal 7 6 6 2 2" xfId="1878"/>
    <cellStyle name="Normal 7 6 6 3" xfId="1377"/>
    <cellStyle name="Normal 7 6 7" xfId="575"/>
    <cellStyle name="Normal 7 6 7 2" xfId="1578"/>
    <cellStyle name="Normal 7 6 8" xfId="1077"/>
    <cellStyle name="Normal 7 7" xfId="74"/>
    <cellStyle name="Normal 7 7 2" xfId="125"/>
    <cellStyle name="Normal 7 7 2 2" xfId="325"/>
    <cellStyle name="Normal 7 7 2 2 2" xfId="525"/>
    <cellStyle name="Normal 7 7 2 2 2 2" xfId="1026"/>
    <cellStyle name="Normal 7 7 2 2 2 2 2" xfId="2029"/>
    <cellStyle name="Normal 7 7 2 2 2 3" xfId="1528"/>
    <cellStyle name="Normal 7 7 2 2 3" xfId="826"/>
    <cellStyle name="Normal 7 7 2 2 3 2" xfId="1829"/>
    <cellStyle name="Normal 7 7 2 2 4" xfId="1328"/>
    <cellStyle name="Normal 7 7 2 3" xfId="225"/>
    <cellStyle name="Normal 7 7 2 3 2" xfId="726"/>
    <cellStyle name="Normal 7 7 2 3 2 2" xfId="1729"/>
    <cellStyle name="Normal 7 7 2 3 3" xfId="1228"/>
    <cellStyle name="Normal 7 7 2 4" xfId="425"/>
    <cellStyle name="Normal 7 7 2 4 2" xfId="926"/>
    <cellStyle name="Normal 7 7 2 4 2 2" xfId="1929"/>
    <cellStyle name="Normal 7 7 2 4 3" xfId="1428"/>
    <cellStyle name="Normal 7 7 2 5" xfId="626"/>
    <cellStyle name="Normal 7 7 2 5 2" xfId="1629"/>
    <cellStyle name="Normal 7 7 2 6" xfId="1128"/>
    <cellStyle name="Normal 7 7 3" xfId="275"/>
    <cellStyle name="Normal 7 7 3 2" xfId="475"/>
    <cellStyle name="Normal 7 7 3 2 2" xfId="976"/>
    <cellStyle name="Normal 7 7 3 2 2 2" xfId="1979"/>
    <cellStyle name="Normal 7 7 3 2 3" xfId="1478"/>
    <cellStyle name="Normal 7 7 3 3" xfId="776"/>
    <cellStyle name="Normal 7 7 3 3 2" xfId="1779"/>
    <cellStyle name="Normal 7 7 3 4" xfId="1278"/>
    <cellStyle name="Normal 7 7 4" xfId="175"/>
    <cellStyle name="Normal 7 7 4 2" xfId="676"/>
    <cellStyle name="Normal 7 7 4 2 2" xfId="1679"/>
    <cellStyle name="Normal 7 7 4 3" xfId="1178"/>
    <cellStyle name="Normal 7 7 5" xfId="375"/>
    <cellStyle name="Normal 7 7 5 2" xfId="876"/>
    <cellStyle name="Normal 7 7 5 2 2" xfId="1879"/>
    <cellStyle name="Normal 7 7 5 3" xfId="1378"/>
    <cellStyle name="Normal 7 7 6" xfId="576"/>
    <cellStyle name="Normal 7 7 6 2" xfId="1579"/>
    <cellStyle name="Normal 7 7 7" xfId="1078"/>
    <cellStyle name="Normal 7 8" xfId="104"/>
    <cellStyle name="Normal 7 8 2" xfId="304"/>
    <cellStyle name="Normal 7 8 2 2" xfId="504"/>
    <cellStyle name="Normal 7 8 2 2 2" xfId="1005"/>
    <cellStyle name="Normal 7 8 2 2 2 2" xfId="2008"/>
    <cellStyle name="Normal 7 8 2 2 3" xfId="1507"/>
    <cellStyle name="Normal 7 8 2 3" xfId="805"/>
    <cellStyle name="Normal 7 8 2 3 2" xfId="1808"/>
    <cellStyle name="Normal 7 8 2 4" xfId="1307"/>
    <cellStyle name="Normal 7 8 3" xfId="204"/>
    <cellStyle name="Normal 7 8 3 2" xfId="705"/>
    <cellStyle name="Normal 7 8 3 2 2" xfId="1708"/>
    <cellStyle name="Normal 7 8 3 3" xfId="1207"/>
    <cellStyle name="Normal 7 8 4" xfId="404"/>
    <cellStyle name="Normal 7 8 4 2" xfId="905"/>
    <cellStyle name="Normal 7 8 4 2 2" xfId="1908"/>
    <cellStyle name="Normal 7 8 4 3" xfId="1407"/>
    <cellStyle name="Normal 7 8 5" xfId="605"/>
    <cellStyle name="Normal 7 8 5 2" xfId="1608"/>
    <cellStyle name="Normal 7 8 6" xfId="1107"/>
    <cellStyle name="Normal 7 9" xfId="254"/>
    <cellStyle name="Normal 7 9 2" xfId="454"/>
    <cellStyle name="Normal 7 9 2 2" xfId="955"/>
    <cellStyle name="Normal 7 9 2 2 2" xfId="1958"/>
    <cellStyle name="Normal 7 9 2 3" xfId="1457"/>
    <cellStyle name="Normal 7 9 3" xfId="755"/>
    <cellStyle name="Normal 7 9 3 2" xfId="1758"/>
    <cellStyle name="Normal 7 9 4" xfId="1257"/>
    <cellStyle name="Normal 8" xfId="54"/>
    <cellStyle name="Normal 8 2" xfId="67"/>
    <cellStyle name="Normal 8 2 2" xfId="68"/>
    <cellStyle name="Normal 8 2 2 2" xfId="119"/>
    <cellStyle name="Normal 8 2 2 2 2" xfId="319"/>
    <cellStyle name="Normal 8 2 2 2 2 2" xfId="519"/>
    <cellStyle name="Normal 8 2 2 2 2 2 2" xfId="1020"/>
    <cellStyle name="Normal 8 2 2 2 2 2 2 2" xfId="2023"/>
    <cellStyle name="Normal 8 2 2 2 2 2 3" xfId="1522"/>
    <cellStyle name="Normal 8 2 2 2 2 3" xfId="820"/>
    <cellStyle name="Normal 8 2 2 2 2 3 2" xfId="1823"/>
    <cellStyle name="Normal 8 2 2 2 2 4" xfId="1322"/>
    <cellStyle name="Normal 8 2 2 2 3" xfId="219"/>
    <cellStyle name="Normal 8 2 2 2 3 2" xfId="720"/>
    <cellStyle name="Normal 8 2 2 2 3 2 2" xfId="1723"/>
    <cellStyle name="Normal 8 2 2 2 3 3" xfId="1222"/>
    <cellStyle name="Normal 8 2 2 2 4" xfId="419"/>
    <cellStyle name="Normal 8 2 2 2 4 2" xfId="920"/>
    <cellStyle name="Normal 8 2 2 2 4 2 2" xfId="1923"/>
    <cellStyle name="Normal 8 2 2 2 4 3" xfId="1422"/>
    <cellStyle name="Normal 8 2 2 2 5" xfId="620"/>
    <cellStyle name="Normal 8 2 2 2 5 2" xfId="1623"/>
    <cellStyle name="Normal 8 2 2 2 6" xfId="1122"/>
    <cellStyle name="Normal 8 2 2 3" xfId="269"/>
    <cellStyle name="Normal 8 2 2 3 2" xfId="469"/>
    <cellStyle name="Normal 8 2 2 3 2 2" xfId="970"/>
    <cellStyle name="Normal 8 2 2 3 2 2 2" xfId="1973"/>
    <cellStyle name="Normal 8 2 2 3 2 3" xfId="1472"/>
    <cellStyle name="Normal 8 2 2 3 3" xfId="770"/>
    <cellStyle name="Normal 8 2 2 3 3 2" xfId="1773"/>
    <cellStyle name="Normal 8 2 2 3 4" xfId="1272"/>
    <cellStyle name="Normal 8 2 2 4" xfId="169"/>
    <cellStyle name="Normal 8 2 2 4 2" xfId="670"/>
    <cellStyle name="Normal 8 2 2 4 2 2" xfId="1673"/>
    <cellStyle name="Normal 8 2 2 4 3" xfId="1172"/>
    <cellStyle name="Normal 8 2 2 5" xfId="369"/>
    <cellStyle name="Normal 8 2 2 5 2" xfId="870"/>
    <cellStyle name="Normal 8 2 2 5 2 2" xfId="1873"/>
    <cellStyle name="Normal 8 2 2 5 3" xfId="1372"/>
    <cellStyle name="Normal 8 2 2 6" xfId="570"/>
    <cellStyle name="Normal 8 2 2 6 2" xfId="1573"/>
    <cellStyle name="Normal 8 2 2 7" xfId="1072"/>
    <cellStyle name="Normal 8 2 3" xfId="118"/>
    <cellStyle name="Normal 8 2 3 2" xfId="318"/>
    <cellStyle name="Normal 8 2 3 2 2" xfId="518"/>
    <cellStyle name="Normal 8 2 3 2 2 2" xfId="1019"/>
    <cellStyle name="Normal 8 2 3 2 2 2 2" xfId="2022"/>
    <cellStyle name="Normal 8 2 3 2 2 3" xfId="1521"/>
    <cellStyle name="Normal 8 2 3 2 3" xfId="819"/>
    <cellStyle name="Normal 8 2 3 2 3 2" xfId="1822"/>
    <cellStyle name="Normal 8 2 3 2 4" xfId="1321"/>
    <cellStyle name="Normal 8 2 3 3" xfId="218"/>
    <cellStyle name="Normal 8 2 3 3 2" xfId="719"/>
    <cellStyle name="Normal 8 2 3 3 2 2" xfId="1722"/>
    <cellStyle name="Normal 8 2 3 3 3" xfId="1221"/>
    <cellStyle name="Normal 8 2 3 4" xfId="418"/>
    <cellStyle name="Normal 8 2 3 4 2" xfId="919"/>
    <cellStyle name="Normal 8 2 3 4 2 2" xfId="1922"/>
    <cellStyle name="Normal 8 2 3 4 3" xfId="1421"/>
    <cellStyle name="Normal 8 2 3 5" xfId="619"/>
    <cellStyle name="Normal 8 2 3 5 2" xfId="1622"/>
    <cellStyle name="Normal 8 2 3 6" xfId="1121"/>
    <cellStyle name="Normal 8 2 4" xfId="268"/>
    <cellStyle name="Normal 8 2 4 2" xfId="468"/>
    <cellStyle name="Normal 8 2 4 2 2" xfId="969"/>
    <cellStyle name="Normal 8 2 4 2 2 2" xfId="1972"/>
    <cellStyle name="Normal 8 2 4 2 3" xfId="1471"/>
    <cellStyle name="Normal 8 2 4 3" xfId="769"/>
    <cellStyle name="Normal 8 2 4 3 2" xfId="1772"/>
    <cellStyle name="Normal 8 2 4 4" xfId="1271"/>
    <cellStyle name="Normal 8 2 5" xfId="168"/>
    <cellStyle name="Normal 8 2 5 2" xfId="669"/>
    <cellStyle name="Normal 8 2 5 2 2" xfId="1672"/>
    <cellStyle name="Normal 8 2 5 3" xfId="1171"/>
    <cellStyle name="Normal 8 2 6" xfId="368"/>
    <cellStyle name="Normal 8 2 6 2" xfId="869"/>
    <cellStyle name="Normal 8 2 6 2 2" xfId="1872"/>
    <cellStyle name="Normal 8 2 6 3" xfId="1371"/>
    <cellStyle name="Normal 8 2 7" xfId="569"/>
    <cellStyle name="Normal 8 2 7 2" xfId="1572"/>
    <cellStyle name="Normal 8 2 8" xfId="1071"/>
    <cellStyle name="Normal 8 3" xfId="69"/>
    <cellStyle name="Normal 8 3 2" xfId="120"/>
    <cellStyle name="Normal 8 3 2 2" xfId="320"/>
    <cellStyle name="Normal 8 3 2 2 2" xfId="520"/>
    <cellStyle name="Normal 8 3 2 2 2 2" xfId="1021"/>
    <cellStyle name="Normal 8 3 2 2 2 2 2" xfId="2024"/>
    <cellStyle name="Normal 8 3 2 2 2 3" xfId="1523"/>
    <cellStyle name="Normal 8 3 2 2 3" xfId="821"/>
    <cellStyle name="Normal 8 3 2 2 3 2" xfId="1824"/>
    <cellStyle name="Normal 8 3 2 2 4" xfId="1323"/>
    <cellStyle name="Normal 8 3 2 3" xfId="220"/>
    <cellStyle name="Normal 8 3 2 3 2" xfId="721"/>
    <cellStyle name="Normal 8 3 2 3 2 2" xfId="1724"/>
    <cellStyle name="Normal 8 3 2 3 3" xfId="1223"/>
    <cellStyle name="Normal 8 3 2 4" xfId="420"/>
    <cellStyle name="Normal 8 3 2 4 2" xfId="921"/>
    <cellStyle name="Normal 8 3 2 4 2 2" xfId="1924"/>
    <cellStyle name="Normal 8 3 2 4 3" xfId="1423"/>
    <cellStyle name="Normal 8 3 2 5" xfId="621"/>
    <cellStyle name="Normal 8 3 2 5 2" xfId="1624"/>
    <cellStyle name="Normal 8 3 2 6" xfId="1123"/>
    <cellStyle name="Normal 8 3 3" xfId="270"/>
    <cellStyle name="Normal 8 3 3 2" xfId="470"/>
    <cellStyle name="Normal 8 3 3 2 2" xfId="971"/>
    <cellStyle name="Normal 8 3 3 2 2 2" xfId="1974"/>
    <cellStyle name="Normal 8 3 3 2 3" xfId="1473"/>
    <cellStyle name="Normal 8 3 3 3" xfId="771"/>
    <cellStyle name="Normal 8 3 3 3 2" xfId="1774"/>
    <cellStyle name="Normal 8 3 3 4" xfId="1273"/>
    <cellStyle name="Normal 8 3 4" xfId="170"/>
    <cellStyle name="Normal 8 3 4 2" xfId="671"/>
    <cellStyle name="Normal 8 3 4 2 2" xfId="1674"/>
    <cellStyle name="Normal 8 3 4 3" xfId="1173"/>
    <cellStyle name="Normal 8 3 5" xfId="370"/>
    <cellStyle name="Normal 8 3 5 2" xfId="871"/>
    <cellStyle name="Normal 8 3 5 2 2" xfId="1874"/>
    <cellStyle name="Normal 8 3 5 3" xfId="1373"/>
    <cellStyle name="Normal 8 3 6" xfId="571"/>
    <cellStyle name="Normal 8 3 6 2" xfId="1574"/>
    <cellStyle name="Normal 8 3 7" xfId="1073"/>
    <cellStyle name="Normal 8 4" xfId="107"/>
    <cellStyle name="Normal 8 4 2" xfId="307"/>
    <cellStyle name="Normal 8 4 2 2" xfId="507"/>
    <cellStyle name="Normal 8 4 2 2 2" xfId="1008"/>
    <cellStyle name="Normal 8 4 2 2 2 2" xfId="2011"/>
    <cellStyle name="Normal 8 4 2 2 3" xfId="1510"/>
    <cellStyle name="Normal 8 4 2 3" xfId="808"/>
    <cellStyle name="Normal 8 4 2 3 2" xfId="1811"/>
    <cellStyle name="Normal 8 4 2 4" xfId="1310"/>
    <cellStyle name="Normal 8 4 3" xfId="207"/>
    <cellStyle name="Normal 8 4 3 2" xfId="708"/>
    <cellStyle name="Normal 8 4 3 2 2" xfId="1711"/>
    <cellStyle name="Normal 8 4 3 3" xfId="1210"/>
    <cellStyle name="Normal 8 4 4" xfId="407"/>
    <cellStyle name="Normal 8 4 4 2" xfId="908"/>
    <cellStyle name="Normal 8 4 4 2 2" xfId="1911"/>
    <cellStyle name="Normal 8 4 4 3" xfId="1410"/>
    <cellStyle name="Normal 8 4 5" xfId="608"/>
    <cellStyle name="Normal 8 4 5 2" xfId="1611"/>
    <cellStyle name="Normal 8 4 6" xfId="1110"/>
    <cellStyle name="Normal 8 5" xfId="257"/>
    <cellStyle name="Normal 8 5 2" xfId="457"/>
    <cellStyle name="Normal 8 5 2 2" xfId="958"/>
    <cellStyle name="Normal 8 5 2 2 2" xfId="1961"/>
    <cellStyle name="Normal 8 5 2 3" xfId="1460"/>
    <cellStyle name="Normal 8 5 3" xfId="758"/>
    <cellStyle name="Normal 8 5 3 2" xfId="1761"/>
    <cellStyle name="Normal 8 5 4" xfId="1260"/>
    <cellStyle name="Normal 8 6" xfId="157"/>
    <cellStyle name="Normal 8 6 2" xfId="658"/>
    <cellStyle name="Normal 8 6 2 2" xfId="1661"/>
    <cellStyle name="Normal 8 6 3" xfId="1160"/>
    <cellStyle name="Normal 8 7" xfId="357"/>
    <cellStyle name="Normal 8 7 2" xfId="858"/>
    <cellStyle name="Normal 8 7 2 2" xfId="1861"/>
    <cellStyle name="Normal 8 7 3" xfId="1360"/>
    <cellStyle name="Normal 8 8" xfId="558"/>
    <cellStyle name="Normal 8 8 2" xfId="1561"/>
    <cellStyle name="Normal 8 9" xfId="1060"/>
    <cellStyle name="Normal 9" xfId="56"/>
    <cellStyle name="Normal 9 2" xfId="109"/>
    <cellStyle name="Normal 9 2 2" xfId="309"/>
    <cellStyle name="Normal 9 2 2 2" xfId="509"/>
    <cellStyle name="Normal 9 2 2 2 2" xfId="1010"/>
    <cellStyle name="Normal 9 2 2 2 2 2" xfId="2013"/>
    <cellStyle name="Normal 9 2 2 2 3" xfId="1512"/>
    <cellStyle name="Normal 9 2 2 3" xfId="810"/>
    <cellStyle name="Normal 9 2 2 3 2" xfId="1813"/>
    <cellStyle name="Normal 9 2 2 4" xfId="1312"/>
    <cellStyle name="Normal 9 2 3" xfId="209"/>
    <cellStyle name="Normal 9 2 3 2" xfId="710"/>
    <cellStyle name="Normal 9 2 3 2 2" xfId="1713"/>
    <cellStyle name="Normal 9 2 3 3" xfId="1212"/>
    <cellStyle name="Normal 9 2 4" xfId="409"/>
    <cellStyle name="Normal 9 2 4 2" xfId="910"/>
    <cellStyle name="Normal 9 2 4 2 2" xfId="1913"/>
    <cellStyle name="Normal 9 2 4 3" xfId="1412"/>
    <cellStyle name="Normal 9 2 5" xfId="610"/>
    <cellStyle name="Normal 9 2 5 2" xfId="1613"/>
    <cellStyle name="Normal 9 2 6" xfId="1112"/>
    <cellStyle name="Normal 9 3" xfId="259"/>
    <cellStyle name="Normal 9 3 2" xfId="459"/>
    <cellStyle name="Normal 9 3 2 2" xfId="960"/>
    <cellStyle name="Normal 9 3 2 2 2" xfId="1963"/>
    <cellStyle name="Normal 9 3 2 3" xfId="1462"/>
    <cellStyle name="Normal 9 3 3" xfId="760"/>
    <cellStyle name="Normal 9 3 3 2" xfId="1763"/>
    <cellStyle name="Normal 9 3 4" xfId="1262"/>
    <cellStyle name="Normal 9 4" xfId="159"/>
    <cellStyle name="Normal 9 4 2" xfId="660"/>
    <cellStyle name="Normal 9 4 2 2" xfId="1663"/>
    <cellStyle name="Normal 9 4 3" xfId="1162"/>
    <cellStyle name="Normal 9 5" xfId="359"/>
    <cellStyle name="Normal 9 5 2" xfId="860"/>
    <cellStyle name="Normal 9 5 2 2" xfId="1863"/>
    <cellStyle name="Normal 9 5 3" xfId="1362"/>
    <cellStyle name="Normal 9 6" xfId="560"/>
    <cellStyle name="Normal 9 6 2" xfId="1563"/>
    <cellStyle name="Normal 9 7" xfId="1062"/>
    <cellStyle name="Note 2" xfId="46"/>
    <cellStyle name="Note 2 2" xfId="103"/>
    <cellStyle name="Note 2 2 2" xfId="303"/>
    <cellStyle name="Note 2 2 2 2" xfId="503"/>
    <cellStyle name="Note 2 2 2 2 2" xfId="1004"/>
    <cellStyle name="Note 2 2 2 2 2 2" xfId="2007"/>
    <cellStyle name="Note 2 2 2 2 3" xfId="1506"/>
    <cellStyle name="Note 2 2 2 3" xfId="804"/>
    <cellStyle name="Note 2 2 2 3 2" xfId="1807"/>
    <cellStyle name="Note 2 2 2 4" xfId="1306"/>
    <cellStyle name="Note 2 2 3" xfId="203"/>
    <cellStyle name="Note 2 2 3 2" xfId="704"/>
    <cellStyle name="Note 2 2 3 2 2" xfId="1707"/>
    <cellStyle name="Note 2 2 3 3" xfId="1206"/>
    <cellStyle name="Note 2 2 4" xfId="403"/>
    <cellStyle name="Note 2 2 4 2" xfId="904"/>
    <cellStyle name="Note 2 2 4 2 2" xfId="1907"/>
    <cellStyle name="Note 2 2 4 3" xfId="1406"/>
    <cellStyle name="Note 2 2 5" xfId="604"/>
    <cellStyle name="Note 2 2 5 2" xfId="1607"/>
    <cellStyle name="Note 2 2 6" xfId="1106"/>
    <cellStyle name="Note 2 3" xfId="253"/>
    <cellStyle name="Note 2 3 2" xfId="453"/>
    <cellStyle name="Note 2 3 2 2" xfId="954"/>
    <cellStyle name="Note 2 3 2 2 2" xfId="1957"/>
    <cellStyle name="Note 2 3 2 3" xfId="1456"/>
    <cellStyle name="Note 2 3 3" xfId="754"/>
    <cellStyle name="Note 2 3 3 2" xfId="1757"/>
    <cellStyle name="Note 2 3 4" xfId="1256"/>
    <cellStyle name="Note 2 4" xfId="153"/>
    <cellStyle name="Note 2 4 2" xfId="654"/>
    <cellStyle name="Note 2 4 2 2" xfId="1657"/>
    <cellStyle name="Note 2 4 3" xfId="1156"/>
    <cellStyle name="Note 2 5" xfId="353"/>
    <cellStyle name="Note 2 5 2" xfId="854"/>
    <cellStyle name="Note 2 5 2 2" xfId="1857"/>
    <cellStyle name="Note 2 5 3" xfId="1356"/>
    <cellStyle name="Note 2 6" xfId="554"/>
    <cellStyle name="Note 2 6 2" xfId="1557"/>
    <cellStyle name="Note 2 7" xfId="1056"/>
    <cellStyle name="Note 3" xfId="48"/>
    <cellStyle name="Note 3 2" xfId="70"/>
    <cellStyle name="Note 3 2 2" xfId="121"/>
    <cellStyle name="Note 3 2 2 2" xfId="321"/>
    <cellStyle name="Note 3 2 2 2 2" xfId="521"/>
    <cellStyle name="Note 3 2 2 2 2 2" xfId="1022"/>
    <cellStyle name="Note 3 2 2 2 2 2 2" xfId="2025"/>
    <cellStyle name="Note 3 2 2 2 2 3" xfId="1524"/>
    <cellStyle name="Note 3 2 2 2 3" xfId="822"/>
    <cellStyle name="Note 3 2 2 2 3 2" xfId="1825"/>
    <cellStyle name="Note 3 2 2 2 4" xfId="1324"/>
    <cellStyle name="Note 3 2 2 3" xfId="221"/>
    <cellStyle name="Note 3 2 2 3 2" xfId="722"/>
    <cellStyle name="Note 3 2 2 3 2 2" xfId="1725"/>
    <cellStyle name="Note 3 2 2 3 3" xfId="1224"/>
    <cellStyle name="Note 3 2 2 4" xfId="421"/>
    <cellStyle name="Note 3 2 2 4 2" xfId="922"/>
    <cellStyle name="Note 3 2 2 4 2 2" xfId="1925"/>
    <cellStyle name="Note 3 2 2 4 3" xfId="1424"/>
    <cellStyle name="Note 3 2 2 5" xfId="622"/>
    <cellStyle name="Note 3 2 2 5 2" xfId="1625"/>
    <cellStyle name="Note 3 2 2 6" xfId="1124"/>
    <cellStyle name="Note 3 2 3" xfId="271"/>
    <cellStyle name="Note 3 2 3 2" xfId="471"/>
    <cellStyle name="Note 3 2 3 2 2" xfId="972"/>
    <cellStyle name="Note 3 2 3 2 2 2" xfId="1975"/>
    <cellStyle name="Note 3 2 3 2 3" xfId="1474"/>
    <cellStyle name="Note 3 2 3 3" xfId="772"/>
    <cellStyle name="Note 3 2 3 3 2" xfId="1775"/>
    <cellStyle name="Note 3 2 3 4" xfId="1274"/>
    <cellStyle name="Note 3 2 4" xfId="171"/>
    <cellStyle name="Note 3 2 4 2" xfId="672"/>
    <cellStyle name="Note 3 2 4 2 2" xfId="1675"/>
    <cellStyle name="Note 3 2 4 3" xfId="1174"/>
    <cellStyle name="Note 3 2 5" xfId="371"/>
    <cellStyle name="Note 3 2 5 2" xfId="872"/>
    <cellStyle name="Note 3 2 5 2 2" xfId="1875"/>
    <cellStyle name="Note 3 2 5 3" xfId="1374"/>
    <cellStyle name="Note 3 2 6" xfId="572"/>
    <cellStyle name="Note 3 2 6 2" xfId="1575"/>
    <cellStyle name="Note 3 2 7" xfId="1074"/>
    <cellStyle name="Note 3 3" xfId="85"/>
    <cellStyle name="Note 3 3 2" xfId="135"/>
    <cellStyle name="Note 3 3 2 2" xfId="335"/>
    <cellStyle name="Note 3 3 2 2 2" xfId="535"/>
    <cellStyle name="Note 3 3 2 2 2 2" xfId="1036"/>
    <cellStyle name="Note 3 3 2 2 2 2 2" xfId="2039"/>
    <cellStyle name="Note 3 3 2 2 2 3" xfId="1538"/>
    <cellStyle name="Note 3 3 2 2 3" xfId="836"/>
    <cellStyle name="Note 3 3 2 2 3 2" xfId="1839"/>
    <cellStyle name="Note 3 3 2 2 4" xfId="1338"/>
    <cellStyle name="Note 3 3 2 3" xfId="235"/>
    <cellStyle name="Note 3 3 2 3 2" xfId="736"/>
    <cellStyle name="Note 3 3 2 3 2 2" xfId="1739"/>
    <cellStyle name="Note 3 3 2 3 3" xfId="1238"/>
    <cellStyle name="Note 3 3 2 4" xfId="435"/>
    <cellStyle name="Note 3 3 2 4 2" xfId="936"/>
    <cellStyle name="Note 3 3 2 4 2 2" xfId="1939"/>
    <cellStyle name="Note 3 3 2 4 3" xfId="1438"/>
    <cellStyle name="Note 3 3 2 5" xfId="636"/>
    <cellStyle name="Note 3 3 2 5 2" xfId="1639"/>
    <cellStyle name="Note 3 3 2 6" xfId="1138"/>
    <cellStyle name="Note 3 3 3" xfId="285"/>
    <cellStyle name="Note 3 3 3 2" xfId="485"/>
    <cellStyle name="Note 3 3 3 2 2" xfId="986"/>
    <cellStyle name="Note 3 3 3 2 2 2" xfId="1989"/>
    <cellStyle name="Note 3 3 3 2 3" xfId="1488"/>
    <cellStyle name="Note 3 3 3 3" xfId="786"/>
    <cellStyle name="Note 3 3 3 3 2" xfId="1789"/>
    <cellStyle name="Note 3 3 3 4" xfId="1288"/>
    <cellStyle name="Note 3 3 4" xfId="185"/>
    <cellStyle name="Note 3 3 4 2" xfId="686"/>
    <cellStyle name="Note 3 3 4 2 2" xfId="1689"/>
    <cellStyle name="Note 3 3 4 3" xfId="1188"/>
    <cellStyle name="Note 3 3 5" xfId="385"/>
    <cellStyle name="Note 3 3 5 2" xfId="886"/>
    <cellStyle name="Note 3 3 5 2 2" xfId="1889"/>
    <cellStyle name="Note 3 3 5 3" xfId="1388"/>
    <cellStyle name="Note 3 3 6" xfId="586"/>
    <cellStyle name="Note 3 3 6 2" xfId="1589"/>
    <cellStyle name="Note 3 3 7" xfId="1088"/>
    <cellStyle name="Note 3 4" xfId="105"/>
    <cellStyle name="Note 3 4 2" xfId="305"/>
    <cellStyle name="Note 3 4 2 2" xfId="505"/>
    <cellStyle name="Note 3 4 2 2 2" xfId="1006"/>
    <cellStyle name="Note 3 4 2 2 2 2" xfId="2009"/>
    <cellStyle name="Note 3 4 2 2 3" xfId="1508"/>
    <cellStyle name="Note 3 4 2 3" xfId="806"/>
    <cellStyle name="Note 3 4 2 3 2" xfId="1809"/>
    <cellStyle name="Note 3 4 2 4" xfId="1308"/>
    <cellStyle name="Note 3 4 3" xfId="205"/>
    <cellStyle name="Note 3 4 3 2" xfId="706"/>
    <cellStyle name="Note 3 4 3 2 2" xfId="1709"/>
    <cellStyle name="Note 3 4 3 3" xfId="1208"/>
    <cellStyle name="Note 3 4 4" xfId="405"/>
    <cellStyle name="Note 3 4 4 2" xfId="906"/>
    <cellStyle name="Note 3 4 4 2 2" xfId="1909"/>
    <cellStyle name="Note 3 4 4 3" xfId="1408"/>
    <cellStyle name="Note 3 4 5" xfId="606"/>
    <cellStyle name="Note 3 4 5 2" xfId="1609"/>
    <cellStyle name="Note 3 4 6" xfId="1108"/>
    <cellStyle name="Note 3 5" xfId="255"/>
    <cellStyle name="Note 3 5 2" xfId="455"/>
    <cellStyle name="Note 3 5 2 2" xfId="956"/>
    <cellStyle name="Note 3 5 2 2 2" xfId="1959"/>
    <cellStyle name="Note 3 5 2 3" xfId="1458"/>
    <cellStyle name="Note 3 5 3" xfId="756"/>
    <cellStyle name="Note 3 5 3 2" xfId="1759"/>
    <cellStyle name="Note 3 5 4" xfId="1258"/>
    <cellStyle name="Note 3 6" xfId="155"/>
    <cellStyle name="Note 3 6 2" xfId="656"/>
    <cellStyle name="Note 3 6 2 2" xfId="1659"/>
    <cellStyle name="Note 3 6 3" xfId="1158"/>
    <cellStyle name="Note 3 7" xfId="355"/>
    <cellStyle name="Note 3 7 2" xfId="856"/>
    <cellStyle name="Note 3 7 2 2" xfId="1859"/>
    <cellStyle name="Note 3 7 3" xfId="1358"/>
    <cellStyle name="Note 3 8" xfId="556"/>
    <cellStyle name="Note 3 8 2" xfId="1559"/>
    <cellStyle name="Note 3 9" xfId="1058"/>
    <cellStyle name="Output" xfId="14" builtinId="21" customBuiltin="1"/>
    <cellStyle name="Percent" xfId="1040" builtinId="5"/>
    <cellStyle name="Percent 2" xfId="52"/>
    <cellStyle name="Percent 3" xfId="2043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paration%20for%20July,%20August%202014%20Workshops/Cambodia/Simulation%20Files/Alternative/3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Schematic"/>
      <sheetName val="Simulation Specifications"/>
      <sheetName val="Network connectivity DF"/>
      <sheetName val="Network connectivity DF 3 Alts"/>
      <sheetName val="Network connectivity DMST"/>
      <sheetName val="Calibration Options"/>
      <sheetName val="Network Connectivity"/>
      <sheetName val="Sediment Loads"/>
      <sheetName val="Incremental Flows"/>
      <sheetName val="Reach Specifications"/>
      <sheetName val="E-V-A-S"/>
      <sheetName val="Reservoir Specifications"/>
      <sheetName val="Outlet Capacity Data"/>
      <sheetName val="FSL Elevation Target Recurring"/>
      <sheetName val="LSL Elevation Target Recurring"/>
      <sheetName val="Evaporation Data"/>
      <sheetName val="Environmental Flow Data"/>
      <sheetName val="Daily Release Targets"/>
      <sheetName val="Elevation Target Recurring"/>
      <sheetName val="Flushing"/>
      <sheetName val="3S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D7"/>
  <sheetViews>
    <sheetView zoomScale="90" zoomScaleNormal="90" workbookViewId="0">
      <selection activeCell="B4" sqref="B4"/>
    </sheetView>
  </sheetViews>
  <sheetFormatPr defaultRowHeight="12.75" x14ac:dyDescent="0.2"/>
  <cols>
    <col min="1" max="1" width="50.625" customWidth="1"/>
    <col min="2" max="2" width="47.5" customWidth="1"/>
    <col min="3" max="3" width="11.25" bestFit="1" customWidth="1"/>
    <col min="4" max="4" width="10.875" bestFit="1" customWidth="1"/>
  </cols>
  <sheetData>
    <row r="1" spans="1:4" ht="15" x14ac:dyDescent="0.25">
      <c r="A1" s="24" t="s">
        <v>59</v>
      </c>
    </row>
    <row r="2" spans="1:4" x14ac:dyDescent="0.2">
      <c r="A2" s="25" t="s">
        <v>60</v>
      </c>
      <c r="B2" s="26" t="s">
        <v>99</v>
      </c>
    </row>
    <row r="3" spans="1:4" x14ac:dyDescent="0.2">
      <c r="A3" s="25" t="s">
        <v>61</v>
      </c>
      <c r="B3" s="27">
        <v>2192</v>
      </c>
    </row>
    <row r="4" spans="1:4" x14ac:dyDescent="0.2">
      <c r="A4" s="25" t="s">
        <v>62</v>
      </c>
      <c r="B4" s="53">
        <v>38716</v>
      </c>
      <c r="C4" s="79"/>
      <c r="D4" s="79"/>
    </row>
    <row r="5" spans="1:4" x14ac:dyDescent="0.2">
      <c r="A5" s="39" t="s">
        <v>113</v>
      </c>
      <c r="B5" s="53" t="s">
        <v>154</v>
      </c>
    </row>
    <row r="6" spans="1:4" x14ac:dyDescent="0.2">
      <c r="A6" s="18" t="s">
        <v>112</v>
      </c>
      <c r="B6" s="83">
        <v>3</v>
      </c>
    </row>
    <row r="7" spans="1:4" x14ac:dyDescent="0.2">
      <c r="B7" s="82"/>
    </row>
  </sheetData>
  <dataValidations count="1">
    <dataValidation type="list" allowBlank="1" showInputMessage="1" showErrorMessage="1" sqref="B2">
      <formula1>"Regulated, Unregulated"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H3"/>
  <sheetViews>
    <sheetView workbookViewId="0"/>
  </sheetViews>
  <sheetFormatPr defaultColWidth="9" defaultRowHeight="12.75" x14ac:dyDescent="0.2"/>
  <cols>
    <col min="1" max="1" width="10.875" style="32" bestFit="1" customWidth="1"/>
    <col min="2" max="2" width="22.625" style="32" bestFit="1" customWidth="1"/>
    <col min="3" max="3" width="11.5" style="32" bestFit="1" customWidth="1"/>
    <col min="4" max="4" width="21" style="32" customWidth="1"/>
    <col min="5" max="5" width="18.625" style="32" bestFit="1" customWidth="1"/>
    <col min="6" max="6" width="15" style="32" bestFit="1" customWidth="1"/>
    <col min="7" max="7" width="15" style="32" customWidth="1"/>
    <col min="8" max="8" width="21" style="32" customWidth="1"/>
    <col min="9" max="16384" width="9" style="32"/>
  </cols>
  <sheetData>
    <row r="1" spans="1:8" x14ac:dyDescent="0.2">
      <c r="A1" s="49" t="s">
        <v>340</v>
      </c>
      <c r="B1" s="49"/>
      <c r="C1" s="49"/>
      <c r="D1" s="49"/>
      <c r="E1" s="49"/>
      <c r="F1" s="49"/>
      <c r="G1" s="49"/>
      <c r="H1" s="49"/>
    </row>
    <row r="2" spans="1:8" ht="38.25" x14ac:dyDescent="0.2">
      <c r="A2" s="34" t="s">
        <v>84</v>
      </c>
      <c r="B2" s="34" t="s">
        <v>85</v>
      </c>
      <c r="C2" s="34" t="s">
        <v>97</v>
      </c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</row>
    <row r="3" spans="1:8" x14ac:dyDescent="0.2">
      <c r="A3" s="11"/>
      <c r="B3" s="35">
        <v>12000</v>
      </c>
      <c r="C3" s="69"/>
      <c r="D3" s="35">
        <f>'Outlet Capacity Data'!D7</f>
        <v>0</v>
      </c>
      <c r="E3" s="35"/>
      <c r="F3" s="35">
        <v>2</v>
      </c>
      <c r="G3" s="50">
        <v>0.5</v>
      </c>
      <c r="H3" s="50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G29"/>
  <sheetViews>
    <sheetView workbookViewId="0"/>
  </sheetViews>
  <sheetFormatPr defaultRowHeight="12.75" x14ac:dyDescent="0.2"/>
  <cols>
    <col min="1" max="1" width="23.625" bestFit="1" customWidth="1"/>
    <col min="2" max="2" width="8.375" bestFit="1" customWidth="1"/>
  </cols>
  <sheetData>
    <row r="1" spans="1:7" x14ac:dyDescent="0.2">
      <c r="A1" s="128" t="s">
        <v>340</v>
      </c>
      <c r="B1" s="127"/>
    </row>
    <row r="2" spans="1:7" x14ac:dyDescent="0.2">
      <c r="A2" s="128" t="s">
        <v>94</v>
      </c>
      <c r="B2" s="128" t="s">
        <v>55</v>
      </c>
    </row>
    <row r="3" spans="1:7" ht="15" x14ac:dyDescent="0.2">
      <c r="A3" s="128" t="s">
        <v>100</v>
      </c>
      <c r="B3" s="131" t="s">
        <v>54</v>
      </c>
    </row>
    <row r="4" spans="1:7" x14ac:dyDescent="0.2">
      <c r="A4" s="119">
        <v>793.00000000000011</v>
      </c>
      <c r="B4" s="79">
        <v>21.869275446291663</v>
      </c>
      <c r="C4" s="79"/>
      <c r="F4" s="119"/>
      <c r="G4" s="134"/>
    </row>
    <row r="5" spans="1:7" x14ac:dyDescent="0.2">
      <c r="A5" s="119">
        <v>2806.5994999999998</v>
      </c>
      <c r="B5" s="79">
        <v>22.97</v>
      </c>
      <c r="C5" s="79"/>
      <c r="F5" s="133"/>
      <c r="G5" s="134"/>
    </row>
    <row r="6" spans="1:7" x14ac:dyDescent="0.2">
      <c r="A6" s="119">
        <v>3205.799</v>
      </c>
      <c r="B6" s="79">
        <v>23.12</v>
      </c>
      <c r="C6" s="79"/>
      <c r="F6" s="133"/>
      <c r="G6" s="134"/>
    </row>
    <row r="7" spans="1:7" x14ac:dyDescent="0.2">
      <c r="A7" s="119">
        <v>4004.1979999999999</v>
      </c>
      <c r="B7" s="79">
        <v>23.41</v>
      </c>
      <c r="C7" s="79"/>
      <c r="F7" s="133"/>
      <c r="G7" s="134"/>
    </row>
    <row r="8" spans="1:7" x14ac:dyDescent="0.2">
      <c r="A8" s="119">
        <v>5600.9960000000001</v>
      </c>
      <c r="B8" s="79">
        <v>23.81</v>
      </c>
      <c r="C8" s="79"/>
      <c r="F8" s="133"/>
      <c r="G8" s="134"/>
    </row>
    <row r="9" spans="1:7" x14ac:dyDescent="0.2">
      <c r="A9" s="119">
        <v>7197.7939999999999</v>
      </c>
      <c r="B9" s="79">
        <v>24.16</v>
      </c>
      <c r="C9" s="79"/>
      <c r="F9" s="133"/>
      <c r="G9" s="134"/>
    </row>
    <row r="10" spans="1:7" x14ac:dyDescent="0.2">
      <c r="A10" s="119">
        <v>8794.5920000000006</v>
      </c>
      <c r="B10" s="79">
        <v>24.41</v>
      </c>
      <c r="C10" s="79"/>
      <c r="F10" s="133"/>
      <c r="G10" s="134"/>
    </row>
    <row r="11" spans="1:7" x14ac:dyDescent="0.2">
      <c r="A11" s="119">
        <v>11988.188</v>
      </c>
      <c r="B11" s="79">
        <v>24.94</v>
      </c>
      <c r="C11" s="79"/>
      <c r="F11" s="133"/>
      <c r="G11" s="134"/>
    </row>
    <row r="12" spans="1:7" x14ac:dyDescent="0.2">
      <c r="A12" s="119">
        <v>15980.183000000001</v>
      </c>
      <c r="B12" s="79">
        <v>25.77</v>
      </c>
      <c r="C12" s="79"/>
    </row>
    <row r="13" spans="1:7" x14ac:dyDescent="0.2">
      <c r="A13" s="119">
        <v>23964.173000000003</v>
      </c>
      <c r="B13" s="79">
        <v>27.94</v>
      </c>
      <c r="C13" s="79"/>
    </row>
    <row r="14" spans="1:7" x14ac:dyDescent="0.2">
      <c r="A14" s="119">
        <v>62726.444449999995</v>
      </c>
      <c r="B14" s="79">
        <v>35.51</v>
      </c>
      <c r="C14" s="79"/>
    </row>
    <row r="15" spans="1:7" x14ac:dyDescent="0.2">
      <c r="A15" s="119"/>
      <c r="B15" s="79"/>
      <c r="C15" s="79"/>
    </row>
    <row r="16" spans="1:7" x14ac:dyDescent="0.2">
      <c r="A16" s="119"/>
      <c r="B16" s="79"/>
      <c r="C16" s="79"/>
    </row>
    <row r="17" spans="1:3" x14ac:dyDescent="0.2">
      <c r="A17" s="119"/>
      <c r="B17" s="79"/>
      <c r="C17" s="79"/>
    </row>
    <row r="18" spans="1:3" x14ac:dyDescent="0.2">
      <c r="A18" s="119"/>
      <c r="B18" s="79"/>
      <c r="C18" s="79"/>
    </row>
    <row r="19" spans="1:3" x14ac:dyDescent="0.2">
      <c r="A19" s="119"/>
      <c r="B19" s="79"/>
      <c r="C19" s="79"/>
    </row>
    <row r="20" spans="1:3" x14ac:dyDescent="0.2">
      <c r="A20" s="119"/>
      <c r="B20" s="79"/>
      <c r="C20" s="79"/>
    </row>
    <row r="21" spans="1:3" x14ac:dyDescent="0.2">
      <c r="A21" s="119"/>
      <c r="B21" s="79"/>
      <c r="C21" s="79"/>
    </row>
    <row r="22" spans="1:3" x14ac:dyDescent="0.2">
      <c r="A22" s="119"/>
      <c r="B22" s="79"/>
      <c r="C22" s="79"/>
    </row>
    <row r="23" spans="1:3" x14ac:dyDescent="0.2">
      <c r="A23" s="119"/>
      <c r="B23" s="79"/>
      <c r="C23" s="79"/>
    </row>
    <row r="24" spans="1:3" x14ac:dyDescent="0.2">
      <c r="A24" s="119"/>
      <c r="B24" s="79"/>
      <c r="C24" s="79"/>
    </row>
    <row r="25" spans="1:3" x14ac:dyDescent="0.2">
      <c r="A25" s="119"/>
      <c r="B25" s="79"/>
      <c r="C25" s="79"/>
    </row>
    <row r="26" spans="1:3" x14ac:dyDescent="0.2">
      <c r="A26" s="119"/>
      <c r="B26" s="79"/>
    </row>
    <row r="27" spans="1:3" x14ac:dyDescent="0.2">
      <c r="A27" s="119"/>
      <c r="B27" s="79"/>
    </row>
    <row r="28" spans="1:3" x14ac:dyDescent="0.2">
      <c r="A28" s="119"/>
      <c r="B28" s="79"/>
    </row>
    <row r="29" spans="1:3" x14ac:dyDescent="0.2">
      <c r="A29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8"/>
  <sheetViews>
    <sheetView workbookViewId="0">
      <selection activeCell="F6" sqref="F6"/>
    </sheetView>
  </sheetViews>
  <sheetFormatPr defaultColWidth="9" defaultRowHeight="12.75" x14ac:dyDescent="0.2"/>
  <cols>
    <col min="1" max="1" width="45.25" style="87" bestFit="1" customWidth="1"/>
    <col min="2" max="2" width="5.875" style="87" bestFit="1" customWidth="1"/>
    <col min="3" max="3" width="24.75" style="87" bestFit="1" customWidth="1"/>
    <col min="4" max="4" width="5.75" style="87" bestFit="1" customWidth="1"/>
    <col min="5" max="5" width="5.875" style="87" bestFit="1" customWidth="1"/>
    <col min="6" max="6" width="26.125" style="87" bestFit="1" customWidth="1"/>
    <col min="7" max="7" width="5.75" style="87" bestFit="1" customWidth="1"/>
    <col min="8" max="8" width="5.625" style="87" bestFit="1" customWidth="1"/>
    <col min="9" max="16384" width="9" style="87"/>
  </cols>
  <sheetData>
    <row r="1" spans="1:10" ht="38.25" x14ac:dyDescent="0.2">
      <c r="A1" s="84" t="s">
        <v>116</v>
      </c>
      <c r="C1" s="84" t="s">
        <v>119</v>
      </c>
      <c r="D1" s="50" t="s">
        <v>117</v>
      </c>
      <c r="E1" s="50" t="s">
        <v>118</v>
      </c>
      <c r="F1" s="86" t="s">
        <v>120</v>
      </c>
      <c r="G1" s="50" t="s">
        <v>117</v>
      </c>
      <c r="H1" s="50" t="s">
        <v>118</v>
      </c>
    </row>
    <row r="2" spans="1:10" x14ac:dyDescent="0.2">
      <c r="A2" s="85" t="s">
        <v>121</v>
      </c>
      <c r="B2" s="35">
        <v>3</v>
      </c>
      <c r="C2" s="85" t="s">
        <v>159</v>
      </c>
      <c r="D2" s="35">
        <v>21</v>
      </c>
      <c r="E2" s="35">
        <v>39</v>
      </c>
      <c r="F2" s="85" t="s">
        <v>285</v>
      </c>
      <c r="G2" s="35">
        <v>0</v>
      </c>
      <c r="H2" s="35">
        <v>70000</v>
      </c>
    </row>
    <row r="3" spans="1:10" x14ac:dyDescent="0.2">
      <c r="A3" s="85" t="s">
        <v>122</v>
      </c>
      <c r="B3" s="35">
        <v>4</v>
      </c>
      <c r="C3" s="85" t="s">
        <v>160</v>
      </c>
      <c r="D3" s="35">
        <v>1</v>
      </c>
      <c r="E3" s="35">
        <v>366</v>
      </c>
    </row>
    <row r="4" spans="1:10" x14ac:dyDescent="0.2">
      <c r="A4" s="85" t="s">
        <v>123</v>
      </c>
      <c r="B4" s="35">
        <v>1</v>
      </c>
      <c r="C4" s="85" t="s">
        <v>284</v>
      </c>
      <c r="D4" s="35">
        <v>0</v>
      </c>
      <c r="E4" s="35">
        <v>70000</v>
      </c>
    </row>
    <row r="5" spans="1:10" x14ac:dyDescent="0.2">
      <c r="B5" s="35"/>
    </row>
    <row r="6" spans="1:10" x14ac:dyDescent="0.2">
      <c r="B6" s="35"/>
    </row>
    <row r="7" spans="1:10" x14ac:dyDescent="0.2">
      <c r="B7" s="35"/>
      <c r="J7" s="85"/>
    </row>
    <row r="8" spans="1:10" x14ac:dyDescent="0.2">
      <c r="B8" s="35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27"/>
  <sheetViews>
    <sheetView workbookViewId="0">
      <selection activeCell="B25" sqref="B25"/>
    </sheetView>
  </sheetViews>
  <sheetFormatPr defaultColWidth="9" defaultRowHeight="12.75" x14ac:dyDescent="0.2"/>
  <cols>
    <col min="1" max="1" width="50.5" style="93" bestFit="1" customWidth="1"/>
    <col min="2" max="2" width="39.375" style="93" bestFit="1" customWidth="1"/>
    <col min="3" max="3" width="11.875" style="93" bestFit="1" customWidth="1"/>
    <col min="4" max="5" width="11.875" style="127" customWidth="1"/>
    <col min="6" max="6" width="10.125" style="93" bestFit="1" customWidth="1"/>
    <col min="7" max="7" width="11.625" style="93" bestFit="1" customWidth="1"/>
    <col min="8" max="8" width="11.75" style="93" customWidth="1"/>
    <col min="9" max="9" width="19.625" style="93" bestFit="1" customWidth="1"/>
    <col min="10" max="10" width="11.875" style="93" bestFit="1" customWidth="1"/>
    <col min="11" max="11" width="12.25" style="93" customWidth="1"/>
    <col min="12" max="16384" width="9" style="93"/>
  </cols>
  <sheetData>
    <row r="1" spans="1:15" x14ac:dyDescent="0.2">
      <c r="A1" s="105" t="s">
        <v>138</v>
      </c>
      <c r="B1" s="20"/>
    </row>
    <row r="2" spans="1:15" x14ac:dyDescent="0.2">
      <c r="A2" s="106" t="s">
        <v>139</v>
      </c>
      <c r="B2" s="107" t="s">
        <v>140</v>
      </c>
    </row>
    <row r="3" spans="1:15" x14ac:dyDescent="0.2">
      <c r="A3" s="108" t="s">
        <v>124</v>
      </c>
      <c r="B3" s="48">
        <v>20</v>
      </c>
    </row>
    <row r="4" spans="1:15" x14ac:dyDescent="0.2">
      <c r="A4" s="108" t="s">
        <v>128</v>
      </c>
      <c r="B4" s="48" t="s">
        <v>80</v>
      </c>
    </row>
    <row r="5" spans="1:15" x14ac:dyDescent="0.2">
      <c r="A5" s="108" t="s">
        <v>129</v>
      </c>
      <c r="B5" s="48" t="s">
        <v>178</v>
      </c>
    </row>
    <row r="6" spans="1:15" x14ac:dyDescent="0.2">
      <c r="A6" s="108" t="s">
        <v>132</v>
      </c>
      <c r="B6" s="48">
        <v>25000</v>
      </c>
    </row>
    <row r="7" spans="1:15" x14ac:dyDescent="0.2">
      <c r="A7" s="109" t="s">
        <v>141</v>
      </c>
      <c r="B7" s="13">
        <v>6</v>
      </c>
    </row>
    <row r="8" spans="1:15" x14ac:dyDescent="0.2">
      <c r="A8" s="109" t="s">
        <v>142</v>
      </c>
      <c r="B8" s="13"/>
    </row>
    <row r="9" spans="1:15" x14ac:dyDescent="0.2">
      <c r="A9" s="109" t="s">
        <v>155</v>
      </c>
      <c r="B9" s="13"/>
    </row>
    <row r="10" spans="1:15" x14ac:dyDescent="0.2">
      <c r="A10" s="109" t="s">
        <v>163</v>
      </c>
      <c r="B10" s="107" t="s">
        <v>20</v>
      </c>
    </row>
    <row r="11" spans="1:15" x14ac:dyDescent="0.2">
      <c r="A11" s="145" t="s">
        <v>165</v>
      </c>
      <c r="B11" s="107" t="s">
        <v>20</v>
      </c>
    </row>
    <row r="12" spans="1:15" ht="25.5" x14ac:dyDescent="0.2">
      <c r="A12" s="146" t="s">
        <v>164</v>
      </c>
      <c r="B12" s="107" t="s">
        <v>20</v>
      </c>
    </row>
    <row r="13" spans="1:15" s="127" customFormat="1" ht="25.5" x14ac:dyDescent="0.2">
      <c r="A13" s="146" t="s">
        <v>169</v>
      </c>
      <c r="B13" s="107" t="s">
        <v>20</v>
      </c>
    </row>
    <row r="14" spans="1:15" s="127" customFormat="1" x14ac:dyDescent="0.2">
      <c r="A14" s="146" t="s">
        <v>177</v>
      </c>
      <c r="B14" s="107">
        <v>1000</v>
      </c>
    </row>
    <row r="15" spans="1:15" ht="38.25" x14ac:dyDescent="0.2">
      <c r="A15" s="105" t="s">
        <v>156</v>
      </c>
      <c r="B15" s="105" t="s">
        <v>157</v>
      </c>
      <c r="C15" s="43" t="s">
        <v>143</v>
      </c>
      <c r="D15" s="43" t="s">
        <v>166</v>
      </c>
      <c r="E15" s="43" t="s">
        <v>168</v>
      </c>
      <c r="F15" s="43" t="s">
        <v>144</v>
      </c>
      <c r="G15" s="43" t="s">
        <v>167</v>
      </c>
      <c r="H15" s="110" t="s">
        <v>145</v>
      </c>
      <c r="I15" s="43" t="s">
        <v>146</v>
      </c>
      <c r="J15" s="147" t="s">
        <v>170</v>
      </c>
      <c r="K15" s="147" t="s">
        <v>171</v>
      </c>
      <c r="L15" s="147" t="s">
        <v>172</v>
      </c>
      <c r="O15" s="181" t="s">
        <v>315</v>
      </c>
    </row>
    <row r="16" spans="1:15" x14ac:dyDescent="0.2">
      <c r="A16" s="106" t="s">
        <v>193</v>
      </c>
      <c r="B16" s="106" t="s">
        <v>148</v>
      </c>
      <c r="C16" s="107" t="s">
        <v>149</v>
      </c>
      <c r="D16" s="107" t="s">
        <v>184</v>
      </c>
      <c r="E16" s="107" t="s">
        <v>185</v>
      </c>
      <c r="F16" s="13"/>
      <c r="G16" s="107">
        <v>0.01</v>
      </c>
      <c r="H16" s="13">
        <v>100000</v>
      </c>
      <c r="I16" s="111" t="s">
        <v>340</v>
      </c>
      <c r="J16" s="14">
        <v>1E-3</v>
      </c>
      <c r="K16" s="148" t="s">
        <v>20</v>
      </c>
      <c r="L16" s="148" t="s">
        <v>20</v>
      </c>
      <c r="O16" s="13">
        <v>100000</v>
      </c>
    </row>
    <row r="17" spans="1:15" s="127" customFormat="1" x14ac:dyDescent="0.2">
      <c r="A17" s="106" t="s">
        <v>194</v>
      </c>
      <c r="B17" s="106" t="s">
        <v>195</v>
      </c>
      <c r="C17" s="107" t="s">
        <v>149</v>
      </c>
      <c r="D17" s="107" t="s">
        <v>184</v>
      </c>
      <c r="E17" s="107" t="s">
        <v>185</v>
      </c>
      <c r="F17" s="13"/>
      <c r="G17" s="107">
        <v>0.01</v>
      </c>
      <c r="H17" s="13">
        <v>50000</v>
      </c>
      <c r="I17" s="111" t="s">
        <v>340</v>
      </c>
      <c r="J17" s="14">
        <v>1E-3</v>
      </c>
      <c r="K17" s="148" t="s">
        <v>20</v>
      </c>
      <c r="L17" s="148" t="s">
        <v>20</v>
      </c>
      <c r="O17" s="13">
        <v>50000</v>
      </c>
    </row>
    <row r="18" spans="1:15" x14ac:dyDescent="0.2">
      <c r="A18" s="106" t="s">
        <v>192</v>
      </c>
      <c r="B18" s="106" t="s">
        <v>189</v>
      </c>
      <c r="C18" s="107" t="s">
        <v>149</v>
      </c>
      <c r="D18" s="107" t="s">
        <v>184</v>
      </c>
      <c r="E18" s="107" t="s">
        <v>147</v>
      </c>
      <c r="F18" s="13"/>
      <c r="G18" s="107">
        <v>0.01</v>
      </c>
      <c r="H18" s="13">
        <v>200</v>
      </c>
      <c r="I18" s="150" t="s">
        <v>109</v>
      </c>
      <c r="J18" s="150"/>
      <c r="K18" s="148" t="s">
        <v>20</v>
      </c>
      <c r="L18" s="148" t="s">
        <v>20</v>
      </c>
      <c r="O18" s="13">
        <v>200</v>
      </c>
    </row>
    <row r="19" spans="1:15" x14ac:dyDescent="0.2">
      <c r="A19" s="106" t="s">
        <v>190</v>
      </c>
      <c r="B19" s="106" t="s">
        <v>321</v>
      </c>
      <c r="C19" s="107" t="s">
        <v>149</v>
      </c>
      <c r="D19" s="107" t="s">
        <v>184</v>
      </c>
      <c r="E19" s="107" t="s">
        <v>147</v>
      </c>
      <c r="F19" s="13"/>
      <c r="G19" s="107">
        <v>0.01</v>
      </c>
      <c r="H19" s="13">
        <v>0.03</v>
      </c>
      <c r="I19" s="111" t="s">
        <v>340</v>
      </c>
      <c r="J19" s="111"/>
      <c r="K19" s="148" t="s">
        <v>80</v>
      </c>
      <c r="L19" s="148" t="s">
        <v>20</v>
      </c>
      <c r="O19" s="13">
        <v>0.03</v>
      </c>
    </row>
    <row r="20" spans="1:15" x14ac:dyDescent="0.2">
      <c r="A20" s="106" t="s">
        <v>191</v>
      </c>
      <c r="B20" s="106" t="s">
        <v>322</v>
      </c>
      <c r="C20" s="107" t="s">
        <v>149</v>
      </c>
      <c r="D20" s="107" t="s">
        <v>184</v>
      </c>
      <c r="E20" s="107" t="s">
        <v>147</v>
      </c>
      <c r="F20" s="13"/>
      <c r="G20" s="107">
        <v>0.01</v>
      </c>
      <c r="H20" s="13">
        <v>0.03</v>
      </c>
      <c r="I20" s="111" t="s">
        <v>340</v>
      </c>
      <c r="J20" s="20"/>
      <c r="K20" s="148" t="s">
        <v>80</v>
      </c>
      <c r="L20" s="148" t="s">
        <v>20</v>
      </c>
      <c r="O20" s="13">
        <v>0.03</v>
      </c>
    </row>
    <row r="21" spans="1:15" x14ac:dyDescent="0.2">
      <c r="A21" s="19" t="s">
        <v>186</v>
      </c>
      <c r="B21" s="106" t="s">
        <v>187</v>
      </c>
      <c r="C21" s="107" t="s">
        <v>188</v>
      </c>
      <c r="D21" s="107" t="s">
        <v>179</v>
      </c>
      <c r="E21" s="107" t="s">
        <v>147</v>
      </c>
      <c r="F21" s="13"/>
      <c r="G21" s="107">
        <v>0.99</v>
      </c>
      <c r="H21" s="13">
        <v>2000000000</v>
      </c>
      <c r="I21" s="111" t="s">
        <v>340</v>
      </c>
      <c r="J21" s="13">
        <f>0.000000001</f>
        <v>1.0000000000000001E-9</v>
      </c>
      <c r="K21" s="148" t="s">
        <v>20</v>
      </c>
      <c r="L21" s="148" t="s">
        <v>20</v>
      </c>
      <c r="O21" s="13">
        <v>2000000000</v>
      </c>
    </row>
    <row r="22" spans="1:15" x14ac:dyDescent="0.2">
      <c r="O22" s="13"/>
    </row>
    <row r="27" spans="1:15" x14ac:dyDescent="0.2">
      <c r="C27" s="128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23"/>
  <sheetViews>
    <sheetView workbookViewId="0">
      <selection activeCell="G17" sqref="G17"/>
    </sheetView>
  </sheetViews>
  <sheetFormatPr defaultRowHeight="12.75" x14ac:dyDescent="0.2"/>
  <cols>
    <col min="1" max="1" width="20.5" bestFit="1" customWidth="1"/>
    <col min="2" max="2" width="18.375" bestFit="1" customWidth="1"/>
  </cols>
  <sheetData>
    <row r="1" spans="1:4" x14ac:dyDescent="0.2">
      <c r="A1" s="114" t="s">
        <v>340</v>
      </c>
      <c r="B1" s="113"/>
    </row>
    <row r="2" spans="1:4" x14ac:dyDescent="0.2">
      <c r="A2" s="114" t="s">
        <v>151</v>
      </c>
      <c r="B2" s="114" t="s">
        <v>150</v>
      </c>
    </row>
    <row r="3" spans="1:4" ht="15" x14ac:dyDescent="0.2">
      <c r="A3" s="115" t="s">
        <v>100</v>
      </c>
      <c r="B3" s="115" t="s">
        <v>54</v>
      </c>
    </row>
    <row r="4" spans="1:4" x14ac:dyDescent="0.2">
      <c r="A4" s="121">
        <v>8.2857746776580008</v>
      </c>
      <c r="B4" s="120">
        <v>32.276550293</v>
      </c>
      <c r="C4" s="140"/>
      <c r="D4" s="134"/>
    </row>
    <row r="5" spans="1:4" x14ac:dyDescent="0.2">
      <c r="A5" s="121">
        <v>30.901287553648068</v>
      </c>
      <c r="B5" s="120">
        <v>32.452598571800003</v>
      </c>
      <c r="C5" s="140"/>
      <c r="D5" s="134"/>
    </row>
    <row r="6" spans="1:4" x14ac:dyDescent="0.2">
      <c r="A6" s="121">
        <v>697.67853978380288</v>
      </c>
      <c r="B6" s="120">
        <v>33.8746986389</v>
      </c>
      <c r="C6" s="140"/>
      <c r="D6" s="134"/>
    </row>
    <row r="7" spans="1:4" x14ac:dyDescent="0.2">
      <c r="A7" s="121">
        <v>1635.0693818706075</v>
      </c>
      <c r="B7" s="120">
        <v>34.9561500549</v>
      </c>
      <c r="C7" s="140"/>
      <c r="D7" s="134"/>
    </row>
    <row r="8" spans="1:4" x14ac:dyDescent="0.2">
      <c r="A8" s="121">
        <v>2786.6135176728817</v>
      </c>
      <c r="B8" s="120">
        <v>35.840450286900001</v>
      </c>
      <c r="C8" s="140"/>
      <c r="D8" s="134"/>
    </row>
    <row r="9" spans="1:4" x14ac:dyDescent="0.2">
      <c r="A9" s="119">
        <v>3984.9949135300103</v>
      </c>
      <c r="B9" s="120">
        <v>36.663924217199998</v>
      </c>
      <c r="C9" s="140"/>
      <c r="D9" s="134"/>
    </row>
    <row r="10" spans="1:4" x14ac:dyDescent="0.2">
      <c r="A10" s="119">
        <v>4849.5777040310786</v>
      </c>
      <c r="B10" s="120">
        <v>37.263450622599997</v>
      </c>
      <c r="C10" s="140"/>
      <c r="D10" s="134"/>
    </row>
    <row r="11" spans="1:4" x14ac:dyDescent="0.2">
      <c r="A11" s="119">
        <v>5905.4295863045154</v>
      </c>
      <c r="B11" s="120">
        <v>37.843200683600003</v>
      </c>
      <c r="C11" s="140"/>
      <c r="D11" s="134"/>
    </row>
    <row r="12" spans="1:4" x14ac:dyDescent="0.2">
      <c r="A12" s="119">
        <v>6886.3120225724315</v>
      </c>
      <c r="B12" s="120">
        <v>38.366700172400002</v>
      </c>
    </row>
    <row r="13" spans="1:4" x14ac:dyDescent="0.2">
      <c r="A13" s="119">
        <v>7827.6475028750601</v>
      </c>
      <c r="B13" s="120">
        <v>38.933574676500001</v>
      </c>
    </row>
    <row r="14" spans="1:4" x14ac:dyDescent="0.2">
      <c r="A14" s="122">
        <v>9625.477538555293</v>
      </c>
      <c r="B14" s="118">
        <v>39</v>
      </c>
    </row>
    <row r="15" spans="1:4" x14ac:dyDescent="0.2">
      <c r="A15" s="122">
        <v>11911.438316443378</v>
      </c>
      <c r="B15" s="188">
        <v>39</v>
      </c>
    </row>
    <row r="16" spans="1:4" x14ac:dyDescent="0.2">
      <c r="A16" s="122">
        <v>14660.231774084157</v>
      </c>
      <c r="B16" s="188">
        <v>39</v>
      </c>
    </row>
    <row r="17" spans="1:2" x14ac:dyDescent="0.2">
      <c r="A17" s="122">
        <v>17409.025231724936</v>
      </c>
      <c r="B17" s="188">
        <v>39</v>
      </c>
    </row>
    <row r="18" spans="1:2" x14ac:dyDescent="0.2">
      <c r="A18" s="122">
        <v>20157.818689365718</v>
      </c>
      <c r="B18" s="188">
        <v>39</v>
      </c>
    </row>
    <row r="19" spans="1:2" x14ac:dyDescent="0.2">
      <c r="A19" s="122">
        <v>22906.612147006497</v>
      </c>
      <c r="B19" s="188">
        <v>39</v>
      </c>
    </row>
    <row r="20" spans="1:2" x14ac:dyDescent="0.2">
      <c r="A20" s="122">
        <v>25655.405604647276</v>
      </c>
      <c r="B20" s="188">
        <v>39</v>
      </c>
    </row>
    <row r="21" spans="1:2" x14ac:dyDescent="0.2">
      <c r="A21" s="122">
        <v>28404.199062288055</v>
      </c>
      <c r="B21" s="188">
        <v>39</v>
      </c>
    </row>
    <row r="22" spans="1:2" x14ac:dyDescent="0.2">
      <c r="A22" s="122">
        <v>31152.992519928837</v>
      </c>
      <c r="B22" s="188">
        <v>39</v>
      </c>
    </row>
    <row r="23" spans="1:2" x14ac:dyDescent="0.2">
      <c r="A23" s="122">
        <v>45813.224294012995</v>
      </c>
      <c r="B23" s="188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L31"/>
  <sheetViews>
    <sheetView workbookViewId="0">
      <selection activeCell="E33" sqref="E33"/>
    </sheetView>
  </sheetViews>
  <sheetFormatPr defaultRowHeight="12.75" x14ac:dyDescent="0.2"/>
  <cols>
    <col min="1" max="1" width="9.375" bestFit="1" customWidth="1"/>
    <col min="2" max="2" width="16.75" bestFit="1" customWidth="1"/>
    <col min="3" max="3" width="15.5" bestFit="1" customWidth="1"/>
    <col min="4" max="4" width="14.25" bestFit="1" customWidth="1"/>
    <col min="5" max="6" width="15.5" bestFit="1" customWidth="1"/>
  </cols>
  <sheetData>
    <row r="1" spans="1:12" x14ac:dyDescent="0.2">
      <c r="A1" s="95" t="s">
        <v>136</v>
      </c>
      <c r="B1" s="195" t="s">
        <v>130</v>
      </c>
      <c r="C1" s="196"/>
      <c r="D1" s="102" t="s">
        <v>137</v>
      </c>
      <c r="E1" s="195" t="s">
        <v>130</v>
      </c>
      <c r="F1" s="196"/>
    </row>
    <row r="2" spans="1:12" x14ac:dyDescent="0.2">
      <c r="A2" s="95" t="s">
        <v>94</v>
      </c>
      <c r="B2" s="95" t="s">
        <v>134</v>
      </c>
      <c r="C2" s="95" t="s">
        <v>135</v>
      </c>
      <c r="D2" s="102" t="s">
        <v>94</v>
      </c>
      <c r="E2" s="102" t="s">
        <v>76</v>
      </c>
      <c r="F2" s="102" t="s">
        <v>109</v>
      </c>
    </row>
    <row r="3" spans="1:12" ht="15" x14ac:dyDescent="0.2">
      <c r="A3" s="95" t="s">
        <v>100</v>
      </c>
      <c r="B3" s="95" t="s">
        <v>131</v>
      </c>
      <c r="C3" s="95" t="s">
        <v>131</v>
      </c>
      <c r="D3" s="102" t="s">
        <v>100</v>
      </c>
      <c r="E3" s="102" t="s">
        <v>131</v>
      </c>
      <c r="F3" s="102" t="s">
        <v>131</v>
      </c>
      <c r="G3" s="93"/>
      <c r="H3" s="93"/>
      <c r="I3" s="93"/>
      <c r="J3" s="93"/>
      <c r="K3" s="93"/>
      <c r="L3" s="93"/>
    </row>
    <row r="4" spans="1:12" x14ac:dyDescent="0.2">
      <c r="A4" s="75">
        <v>681.64</v>
      </c>
      <c r="B4" s="75">
        <v>0.22178862742796784</v>
      </c>
      <c r="C4" s="75">
        <f>1-B4</f>
        <v>0.7782113725720321</v>
      </c>
      <c r="D4" s="103">
        <v>793</v>
      </c>
      <c r="E4" s="96">
        <v>0.45180033238602701</v>
      </c>
      <c r="F4" s="96">
        <f>1-E4</f>
        <v>0.54819966761397299</v>
      </c>
      <c r="G4" s="93"/>
      <c r="H4" s="93"/>
      <c r="I4" s="93"/>
      <c r="J4" s="93"/>
      <c r="K4" s="93"/>
      <c r="L4" s="93"/>
    </row>
    <row r="5" spans="1:12" x14ac:dyDescent="0.2">
      <c r="A5" s="175">
        <v>1862.13</v>
      </c>
      <c r="B5" s="75">
        <v>0.28830962392528986</v>
      </c>
      <c r="C5" s="75">
        <f t="shared" ref="C5:C19" si="0">1-B5</f>
        <v>0.7116903760747102</v>
      </c>
      <c r="D5" s="69">
        <v>2265</v>
      </c>
      <c r="E5" s="96">
        <v>0.60848253780285944</v>
      </c>
      <c r="F5" s="96">
        <f t="shared" ref="F5:F29" si="1">1-E5</f>
        <v>0.39151746219714056</v>
      </c>
      <c r="G5" s="93"/>
      <c r="H5" s="93"/>
      <c r="I5" s="93"/>
      <c r="J5" s="93"/>
      <c r="K5" s="93"/>
      <c r="L5" s="93"/>
    </row>
    <row r="6" spans="1:12" x14ac:dyDescent="0.2">
      <c r="A6" s="175">
        <v>2466.96</v>
      </c>
      <c r="B6" s="75">
        <v>0.31729334889904987</v>
      </c>
      <c r="C6" s="75">
        <f t="shared" si="0"/>
        <v>0.68270665110095008</v>
      </c>
      <c r="D6" s="69">
        <v>4023</v>
      </c>
      <c r="E6" s="96">
        <v>0.64494647214262213</v>
      </c>
      <c r="F6" s="96">
        <f t="shared" si="1"/>
        <v>0.35505352785737787</v>
      </c>
      <c r="G6" s="93"/>
      <c r="H6" s="93"/>
      <c r="I6" s="93"/>
      <c r="J6" s="93"/>
      <c r="K6" s="93"/>
      <c r="L6" s="93"/>
    </row>
    <row r="7" spans="1:12" x14ac:dyDescent="0.2">
      <c r="A7" s="175">
        <v>2674.1400000000003</v>
      </c>
      <c r="B7" s="75">
        <v>0.31481523031703645</v>
      </c>
      <c r="C7" s="75">
        <f t="shared" si="0"/>
        <v>0.6851847696829636</v>
      </c>
      <c r="D7" s="69">
        <v>6065</v>
      </c>
      <c r="E7" s="96">
        <v>0.60640535560504893</v>
      </c>
      <c r="F7" s="96">
        <f t="shared" si="1"/>
        <v>0.39359464439495107</v>
      </c>
      <c r="G7" s="93"/>
      <c r="H7" s="93"/>
      <c r="I7" s="93"/>
      <c r="J7" s="93"/>
      <c r="K7" s="93"/>
      <c r="L7" s="93"/>
    </row>
    <row r="8" spans="1:12" ht="15" x14ac:dyDescent="0.25">
      <c r="A8" s="175">
        <v>3250.9799999999996</v>
      </c>
      <c r="B8" s="75">
        <v>0.3241022706999121</v>
      </c>
      <c r="C8" s="75">
        <f t="shared" si="0"/>
        <v>0.67589772930008785</v>
      </c>
      <c r="D8" s="104">
        <v>8393</v>
      </c>
      <c r="E8" s="96">
        <v>0.60970083463320368</v>
      </c>
      <c r="F8" s="96">
        <f t="shared" si="1"/>
        <v>0.39029916536679632</v>
      </c>
      <c r="G8" s="93"/>
      <c r="H8" s="93"/>
      <c r="I8" s="93"/>
      <c r="J8" s="93"/>
      <c r="K8" s="93"/>
      <c r="L8" s="93"/>
    </row>
    <row r="9" spans="1:12" x14ac:dyDescent="0.2">
      <c r="A9" s="175">
        <v>2616.9599999999991</v>
      </c>
      <c r="B9" s="75">
        <v>0.34</v>
      </c>
      <c r="C9" s="75">
        <f t="shared" si="0"/>
        <v>0.65999999999999992</v>
      </c>
      <c r="D9" s="69">
        <v>11006</v>
      </c>
      <c r="E9" s="96">
        <v>0.61247416949070066</v>
      </c>
      <c r="F9" s="96">
        <f t="shared" si="1"/>
        <v>0.38752583050929934</v>
      </c>
      <c r="G9" s="93"/>
      <c r="H9" s="93"/>
      <c r="I9" s="93"/>
      <c r="J9" s="93"/>
      <c r="K9" s="93"/>
      <c r="L9" s="93"/>
    </row>
    <row r="10" spans="1:12" x14ac:dyDescent="0.2">
      <c r="A10" s="175">
        <v>4422.9699999999993</v>
      </c>
      <c r="B10" s="75">
        <v>0.35190155031573811</v>
      </c>
      <c r="C10" s="75">
        <f t="shared" si="0"/>
        <v>0.64809844968426189</v>
      </c>
      <c r="D10" s="69">
        <v>13904</v>
      </c>
      <c r="E10" s="96">
        <v>0.61881609224302114</v>
      </c>
      <c r="F10" s="96">
        <f t="shared" si="1"/>
        <v>0.38118390775697886</v>
      </c>
      <c r="G10" s="93"/>
      <c r="H10" s="93"/>
      <c r="I10" s="93"/>
      <c r="J10" s="93"/>
      <c r="K10" s="93"/>
      <c r="L10" s="93"/>
    </row>
    <row r="11" spans="1:12" x14ac:dyDescent="0.2">
      <c r="A11" s="175">
        <v>4570.82</v>
      </c>
      <c r="B11" s="75">
        <v>0.35562546764037967</v>
      </c>
      <c r="C11" s="75">
        <f t="shared" si="0"/>
        <v>0.64437453235962039</v>
      </c>
      <c r="D11" s="69">
        <v>17086</v>
      </c>
      <c r="E11" s="96">
        <v>0.71221844286741032</v>
      </c>
      <c r="F11" s="96">
        <f t="shared" si="1"/>
        <v>0.28778155713258968</v>
      </c>
      <c r="G11" s="93"/>
      <c r="H11" s="93"/>
      <c r="I11" s="93"/>
      <c r="J11" s="93"/>
      <c r="K11" s="93"/>
      <c r="L11" s="93"/>
    </row>
    <row r="12" spans="1:12" x14ac:dyDescent="0.2">
      <c r="A12" s="175">
        <v>7021.27</v>
      </c>
      <c r="B12" s="75">
        <v>0.38493178584501092</v>
      </c>
      <c r="C12" s="75">
        <f t="shared" si="0"/>
        <v>0.61506821415498902</v>
      </c>
      <c r="D12" s="69">
        <v>17086</v>
      </c>
      <c r="E12" s="96">
        <v>0.81308032885046988</v>
      </c>
      <c r="F12" s="96">
        <f t="shared" si="1"/>
        <v>0.18691967114953012</v>
      </c>
      <c r="G12" s="93"/>
      <c r="H12" s="93"/>
      <c r="I12" s="93"/>
      <c r="J12" s="93"/>
      <c r="K12" s="93"/>
      <c r="L12" s="93"/>
    </row>
    <row r="13" spans="1:12" x14ac:dyDescent="0.2">
      <c r="A13" s="175">
        <v>9863.68</v>
      </c>
      <c r="B13" s="75">
        <v>0.41770819815728005</v>
      </c>
      <c r="C13" s="75">
        <f t="shared" si="0"/>
        <v>0.58229180184271989</v>
      </c>
      <c r="D13" s="69">
        <v>20554</v>
      </c>
      <c r="E13" s="96">
        <v>0.71389268081688617</v>
      </c>
      <c r="F13" s="96">
        <f t="shared" si="1"/>
        <v>0.28610731918311383</v>
      </c>
      <c r="G13" s="93"/>
      <c r="H13" s="93"/>
      <c r="I13" s="93"/>
      <c r="J13" s="93"/>
      <c r="K13" s="93"/>
      <c r="L13" s="93"/>
    </row>
    <row r="14" spans="1:12" x14ac:dyDescent="0.2">
      <c r="A14" s="175">
        <v>13416.68</v>
      </c>
      <c r="B14" s="75">
        <v>0.43443609000140121</v>
      </c>
      <c r="C14" s="75">
        <f t="shared" si="0"/>
        <v>0.56556390999859874</v>
      </c>
      <c r="D14" s="69">
        <v>24307</v>
      </c>
      <c r="E14" s="96">
        <v>0.71648352182741726</v>
      </c>
      <c r="F14" s="96">
        <f t="shared" si="1"/>
        <v>0.28351647817258274</v>
      </c>
      <c r="G14" s="93"/>
      <c r="H14" s="93"/>
      <c r="I14" s="93"/>
      <c r="J14" s="93"/>
      <c r="K14" s="93"/>
      <c r="L14" s="93"/>
    </row>
    <row r="15" spans="1:12" x14ac:dyDescent="0.2">
      <c r="A15" s="175">
        <v>16761.400000000001</v>
      </c>
      <c r="B15" s="75">
        <v>0.44037908527927255</v>
      </c>
      <c r="C15" s="75">
        <f t="shared" si="0"/>
        <v>0.55962091472072739</v>
      </c>
      <c r="D15" s="69">
        <v>28345</v>
      </c>
      <c r="E15" s="96">
        <v>0.67808040137426373</v>
      </c>
      <c r="F15" s="96">
        <f t="shared" si="1"/>
        <v>0.32191959862573627</v>
      </c>
      <c r="G15" s="93"/>
      <c r="H15" s="93"/>
      <c r="I15" s="93"/>
      <c r="J15" s="93"/>
      <c r="K15" s="93"/>
      <c r="L15" s="93"/>
    </row>
    <row r="16" spans="1:12" x14ac:dyDescent="0.2">
      <c r="A16" s="175">
        <v>18113.490000000002</v>
      </c>
      <c r="B16" s="75">
        <v>0.42874067890837153</v>
      </c>
      <c r="C16" s="75">
        <f t="shared" si="0"/>
        <v>0.57125932109162847</v>
      </c>
      <c r="D16" s="69">
        <v>32668</v>
      </c>
      <c r="E16" s="96">
        <v>0.66585498183831815</v>
      </c>
      <c r="F16" s="96">
        <f t="shared" si="1"/>
        <v>0.33414501816168185</v>
      </c>
      <c r="G16" s="93"/>
      <c r="H16" s="93"/>
      <c r="I16" s="93"/>
      <c r="J16" s="93"/>
      <c r="K16" s="93"/>
      <c r="L16" s="93"/>
    </row>
    <row r="17" spans="1:12" x14ac:dyDescent="0.2">
      <c r="A17" s="175">
        <v>19748.93</v>
      </c>
      <c r="B17" s="75">
        <v>0.41424016389748713</v>
      </c>
      <c r="C17" s="75">
        <f t="shared" si="0"/>
        <v>0.58575983610251292</v>
      </c>
      <c r="D17" s="69">
        <v>37276</v>
      </c>
      <c r="E17" s="96">
        <v>0.66311421663037096</v>
      </c>
      <c r="F17" s="96">
        <f t="shared" si="1"/>
        <v>0.33688578336962904</v>
      </c>
      <c r="G17" s="93"/>
      <c r="H17" s="93"/>
      <c r="I17" s="93"/>
      <c r="J17" s="93"/>
      <c r="K17" s="93"/>
      <c r="L17" s="93"/>
    </row>
    <row r="18" spans="1:12" x14ac:dyDescent="0.2">
      <c r="A18" s="175">
        <v>21384.369999999995</v>
      </c>
      <c r="B18" s="75">
        <v>0.40195759800265279</v>
      </c>
      <c r="C18" s="75">
        <f t="shared" si="0"/>
        <v>0.59804240199734715</v>
      </c>
      <c r="D18" s="69">
        <v>42169</v>
      </c>
      <c r="E18" s="96">
        <v>0.65967589436553009</v>
      </c>
      <c r="F18" s="96">
        <f t="shared" si="1"/>
        <v>0.34032410563446991</v>
      </c>
      <c r="G18" s="99"/>
      <c r="H18" s="99"/>
      <c r="I18" s="99"/>
      <c r="J18" s="99"/>
      <c r="K18" s="99"/>
      <c r="L18" s="99"/>
    </row>
    <row r="19" spans="1:12" x14ac:dyDescent="0.2">
      <c r="A19" s="175">
        <v>23019.809999999998</v>
      </c>
      <c r="B19" s="75">
        <v>0.39142025933315627</v>
      </c>
      <c r="C19" s="75">
        <f t="shared" si="0"/>
        <v>0.60857974066684373</v>
      </c>
      <c r="D19" s="69">
        <v>47347</v>
      </c>
      <c r="E19" s="96">
        <v>0.65029287055829033</v>
      </c>
      <c r="F19" s="96">
        <f t="shared" si="1"/>
        <v>0.34970712944170967</v>
      </c>
      <c r="G19" s="99"/>
      <c r="H19" s="99"/>
      <c r="I19" s="99"/>
      <c r="J19" s="99"/>
    </row>
    <row r="20" spans="1:12" x14ac:dyDescent="0.2">
      <c r="A20" s="122">
        <v>50000</v>
      </c>
      <c r="B20" s="112">
        <v>0.39142025933315627</v>
      </c>
      <c r="C20" s="112">
        <v>0.60857974066684373</v>
      </c>
      <c r="D20" s="69">
        <v>52810</v>
      </c>
      <c r="E20" s="96">
        <v>0.65397272227296743</v>
      </c>
      <c r="F20" s="96">
        <f t="shared" si="1"/>
        <v>0.34602727772703257</v>
      </c>
      <c r="G20" s="93"/>
      <c r="H20" s="93"/>
      <c r="I20" s="93"/>
      <c r="J20" s="93"/>
    </row>
    <row r="21" spans="1:12" x14ac:dyDescent="0.2">
      <c r="A21" s="69"/>
      <c r="B21" s="75"/>
      <c r="C21" s="75"/>
      <c r="D21" s="69">
        <v>54022</v>
      </c>
      <c r="E21" s="96">
        <v>0.68466997899992099</v>
      </c>
      <c r="F21" s="96">
        <f t="shared" si="1"/>
        <v>0.31533002100007901</v>
      </c>
      <c r="G21" s="93"/>
      <c r="H21" s="93"/>
      <c r="I21" s="93"/>
      <c r="J21" s="93"/>
    </row>
    <row r="22" spans="1:12" x14ac:dyDescent="0.2">
      <c r="A22" s="69"/>
      <c r="B22" s="75"/>
      <c r="C22" s="1"/>
      <c r="D22" s="69">
        <v>58558</v>
      </c>
      <c r="E22" s="96">
        <v>0.69094618759551196</v>
      </c>
      <c r="F22" s="96">
        <f t="shared" si="1"/>
        <v>0.30905381240448804</v>
      </c>
      <c r="G22" s="93"/>
      <c r="H22" s="93"/>
      <c r="I22" s="93"/>
      <c r="J22" s="93"/>
    </row>
    <row r="23" spans="1:12" x14ac:dyDescent="0.2">
      <c r="A23" s="69"/>
      <c r="B23" s="75"/>
      <c r="C23" s="1"/>
      <c r="D23" s="69">
        <v>64592</v>
      </c>
      <c r="E23" s="96">
        <v>0.79404445643309984</v>
      </c>
      <c r="F23" s="96">
        <f t="shared" si="1"/>
        <v>0.20595554356690016</v>
      </c>
      <c r="G23" s="93"/>
      <c r="H23" s="93"/>
      <c r="I23" s="93"/>
      <c r="J23" s="93"/>
    </row>
    <row r="24" spans="1:12" x14ac:dyDescent="0.2">
      <c r="A24" s="69"/>
      <c r="B24" s="75"/>
      <c r="C24" s="1"/>
      <c r="D24" s="69">
        <v>70910</v>
      </c>
      <c r="E24" s="96">
        <v>0.78462378656962295</v>
      </c>
      <c r="F24" s="96">
        <f t="shared" si="1"/>
        <v>0.21537621343037705</v>
      </c>
      <c r="G24" s="93"/>
      <c r="H24" s="93"/>
      <c r="I24" s="93"/>
      <c r="J24" s="93"/>
    </row>
    <row r="25" spans="1:12" x14ac:dyDescent="0.2">
      <c r="A25" s="69"/>
      <c r="B25" s="75"/>
      <c r="C25" s="1"/>
      <c r="D25" s="69">
        <v>74000</v>
      </c>
      <c r="E25" s="96">
        <v>0.77971204998873145</v>
      </c>
      <c r="F25" s="96">
        <f t="shared" si="1"/>
        <v>0.22028795001126855</v>
      </c>
      <c r="G25" s="93"/>
      <c r="H25" s="93"/>
      <c r="I25" s="93"/>
      <c r="J25" s="93"/>
    </row>
    <row r="26" spans="1:12" x14ac:dyDescent="0.2">
      <c r="A26" s="69"/>
      <c r="B26" s="75"/>
      <c r="C26" s="1"/>
      <c r="D26" s="69">
        <v>77513</v>
      </c>
      <c r="E26" s="96">
        <v>0.78174306942569405</v>
      </c>
      <c r="F26" s="96">
        <f t="shared" si="1"/>
        <v>0.21825693057430595</v>
      </c>
      <c r="G26" s="93"/>
      <c r="H26" s="93"/>
      <c r="I26" s="93"/>
      <c r="J26" s="93"/>
    </row>
    <row r="27" spans="1:12" x14ac:dyDescent="0.2">
      <c r="D27" s="69">
        <v>84401</v>
      </c>
      <c r="E27" s="96">
        <v>0.77809899133196192</v>
      </c>
      <c r="F27" s="96">
        <f t="shared" si="1"/>
        <v>0.22190100866803808</v>
      </c>
      <c r="G27" s="93"/>
      <c r="H27" s="93"/>
      <c r="I27" s="93"/>
      <c r="J27" s="93"/>
    </row>
    <row r="28" spans="1:12" x14ac:dyDescent="0.2">
      <c r="D28" s="69">
        <v>91575</v>
      </c>
      <c r="E28" s="96">
        <v>0.77034935102941948</v>
      </c>
      <c r="F28" s="96">
        <f t="shared" si="1"/>
        <v>0.22965064897058052</v>
      </c>
      <c r="G28" s="93"/>
      <c r="H28" s="93"/>
      <c r="I28" s="93"/>
      <c r="J28" s="93"/>
    </row>
    <row r="29" spans="1:12" x14ac:dyDescent="0.2">
      <c r="D29" s="69">
        <v>99033</v>
      </c>
      <c r="E29" s="96">
        <v>0.73626793254987688</v>
      </c>
      <c r="F29" s="96">
        <f t="shared" si="1"/>
        <v>0.26373206745012312</v>
      </c>
      <c r="G29" s="93"/>
      <c r="H29" s="93"/>
      <c r="I29" s="93"/>
      <c r="J29" s="93"/>
    </row>
    <row r="30" spans="1:12" x14ac:dyDescent="0.2">
      <c r="F30" s="93"/>
      <c r="G30" s="93"/>
      <c r="H30" s="93"/>
      <c r="I30" s="93"/>
      <c r="J30" s="93"/>
    </row>
    <row r="31" spans="1:12" x14ac:dyDescent="0.2">
      <c r="E31" s="93"/>
      <c r="F31" s="93"/>
      <c r="G31" s="93"/>
      <c r="H31" s="93"/>
      <c r="I31" s="93"/>
      <c r="J31" s="93"/>
    </row>
  </sheetData>
  <mergeCells count="2">
    <mergeCell ref="B1:C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43"/>
  <sheetViews>
    <sheetView workbookViewId="0">
      <selection activeCell="H40" sqref="H40"/>
    </sheetView>
  </sheetViews>
  <sheetFormatPr defaultRowHeight="12.75" x14ac:dyDescent="0.2"/>
  <cols>
    <col min="1" max="1" width="10.375" style="123" bestFit="1" customWidth="1"/>
    <col min="2" max="2" width="11.875" bestFit="1" customWidth="1"/>
    <col min="3" max="3" width="22" bestFit="1" customWidth="1"/>
    <col min="4" max="4" width="17.5" bestFit="1" customWidth="1"/>
  </cols>
  <sheetData>
    <row r="1" spans="1:14" x14ac:dyDescent="0.2">
      <c r="A1" s="124" t="s">
        <v>53</v>
      </c>
      <c r="C1" s="123"/>
      <c r="D1" s="123"/>
    </row>
    <row r="2" spans="1:14" x14ac:dyDescent="0.2">
      <c r="A2" s="128" t="s">
        <v>94</v>
      </c>
      <c r="B2" s="125" t="s">
        <v>55</v>
      </c>
      <c r="C2" s="126" t="s">
        <v>340</v>
      </c>
      <c r="D2" s="132" t="s">
        <v>109</v>
      </c>
      <c r="M2" s="117"/>
    </row>
    <row r="3" spans="1:14" x14ac:dyDescent="0.2">
      <c r="A3" s="124" t="s">
        <v>83</v>
      </c>
      <c r="B3" s="131" t="s">
        <v>152</v>
      </c>
      <c r="C3" s="131" t="s">
        <v>153</v>
      </c>
      <c r="D3" s="131" t="s">
        <v>153</v>
      </c>
      <c r="E3" s="129"/>
      <c r="F3" s="129"/>
      <c r="G3" s="129"/>
      <c r="H3" s="129"/>
      <c r="I3" s="129"/>
      <c r="J3" s="129"/>
      <c r="K3" s="129"/>
      <c r="L3" s="129"/>
      <c r="M3" s="129"/>
    </row>
    <row r="4" spans="1:14" x14ac:dyDescent="0.2">
      <c r="A4" s="139">
        <v>800</v>
      </c>
      <c r="B4" s="138">
        <v>23.8409748077</v>
      </c>
      <c r="C4" s="138">
        <v>0.75088652482269513</v>
      </c>
      <c r="D4" s="133">
        <v>0.24911347517730487</v>
      </c>
      <c r="E4" s="135"/>
      <c r="F4" s="136"/>
      <c r="G4" s="133"/>
      <c r="H4" s="133"/>
      <c r="I4" s="133"/>
      <c r="J4" s="133"/>
      <c r="K4" s="133"/>
      <c r="L4" s="133"/>
      <c r="N4" s="112"/>
    </row>
    <row r="5" spans="1:14" x14ac:dyDescent="0.2">
      <c r="A5" s="139">
        <v>800</v>
      </c>
      <c r="B5" s="138">
        <v>26.101725101500001</v>
      </c>
      <c r="C5" s="138">
        <v>0.75099601593625498</v>
      </c>
      <c r="D5" s="133">
        <v>0.24900398406374502</v>
      </c>
      <c r="E5" s="135"/>
      <c r="F5" s="136"/>
      <c r="G5" s="133"/>
      <c r="H5" s="133"/>
      <c r="I5" s="133"/>
      <c r="J5" s="133"/>
      <c r="K5" s="133"/>
      <c r="L5" s="133"/>
      <c r="M5" s="127"/>
      <c r="N5" s="112"/>
    </row>
    <row r="6" spans="1:14" x14ac:dyDescent="0.2">
      <c r="A6" s="139">
        <v>800</v>
      </c>
      <c r="B6" s="138">
        <v>29.0925245285</v>
      </c>
      <c r="C6" s="138">
        <v>0.74832214765100669</v>
      </c>
      <c r="D6" s="133">
        <v>0.25167785234899331</v>
      </c>
      <c r="E6" s="135"/>
      <c r="F6" s="136"/>
      <c r="G6" s="133"/>
      <c r="H6" s="133"/>
      <c r="I6" s="133"/>
      <c r="J6" s="133"/>
      <c r="K6" s="133"/>
      <c r="L6" s="133"/>
      <c r="M6" s="127"/>
      <c r="N6" s="112"/>
    </row>
    <row r="7" spans="1:14" x14ac:dyDescent="0.2">
      <c r="A7" s="139">
        <v>800</v>
      </c>
      <c r="B7" s="138">
        <v>31.684650421099999</v>
      </c>
      <c r="C7" s="138">
        <v>0.47247497725204729</v>
      </c>
      <c r="D7" s="133">
        <v>0.52752502274795265</v>
      </c>
      <c r="E7" s="135"/>
      <c r="F7" s="136"/>
      <c r="G7" s="133"/>
      <c r="H7" s="133"/>
      <c r="I7" s="133"/>
      <c r="J7" s="133"/>
      <c r="K7" s="133"/>
      <c r="L7" s="133"/>
      <c r="M7" s="127"/>
      <c r="N7" s="112"/>
    </row>
    <row r="8" spans="1:14" x14ac:dyDescent="0.2">
      <c r="A8" s="139">
        <v>800</v>
      </c>
      <c r="B8" s="138">
        <v>32.276550293</v>
      </c>
      <c r="C8" s="138">
        <v>1.0357218347072501E-2</v>
      </c>
      <c r="D8" s="133">
        <v>0.98964278165292752</v>
      </c>
      <c r="E8" s="135"/>
      <c r="F8" s="136"/>
      <c r="G8" s="133"/>
      <c r="H8" s="133"/>
      <c r="I8" s="133"/>
      <c r="J8" s="133"/>
      <c r="K8" s="133"/>
      <c r="L8" s="133"/>
      <c r="M8" s="127"/>
      <c r="N8" s="112"/>
    </row>
    <row r="9" spans="1:14" x14ac:dyDescent="0.2">
      <c r="A9" s="139">
        <v>800</v>
      </c>
      <c r="B9" s="138">
        <v>32.276550293</v>
      </c>
      <c r="C9" s="138">
        <v>1.0357218347072501E-2</v>
      </c>
      <c r="D9" s="133">
        <v>0.98964278165292752</v>
      </c>
      <c r="E9" s="135"/>
      <c r="F9" s="136"/>
      <c r="G9" s="133"/>
      <c r="H9" s="133"/>
      <c r="I9" s="133"/>
      <c r="J9" s="133"/>
      <c r="K9" s="133"/>
      <c r="L9" s="133"/>
      <c r="M9" s="127"/>
      <c r="N9" s="112"/>
    </row>
    <row r="10" spans="1:14" x14ac:dyDescent="0.2">
      <c r="A10" s="139">
        <v>800</v>
      </c>
      <c r="B10" s="138">
        <v>32.276550293</v>
      </c>
      <c r="C10" s="138">
        <v>1.0357218347072501E-2</v>
      </c>
      <c r="D10" s="133">
        <v>0.98964278165292752</v>
      </c>
      <c r="E10" s="135"/>
      <c r="F10" s="136"/>
      <c r="G10" s="133"/>
      <c r="H10" s="133"/>
      <c r="I10" s="133"/>
      <c r="J10" s="133"/>
      <c r="K10" s="133"/>
      <c r="L10" s="133"/>
      <c r="M10" s="133"/>
      <c r="N10" s="133"/>
    </row>
    <row r="11" spans="1:14" x14ac:dyDescent="0.2">
      <c r="A11" s="139">
        <v>1000</v>
      </c>
      <c r="B11" s="138">
        <v>24.124525070200001</v>
      </c>
      <c r="C11" s="138">
        <v>0.780991006877094</v>
      </c>
      <c r="D11" s="133">
        <v>0.219008993122906</v>
      </c>
      <c r="F11" s="136"/>
    </row>
    <row r="12" spans="1:14" x14ac:dyDescent="0.2">
      <c r="A12" s="139">
        <v>1000</v>
      </c>
      <c r="B12" s="138">
        <v>26.4402999878</v>
      </c>
      <c r="C12" s="138">
        <v>0.78110680296087409</v>
      </c>
      <c r="D12" s="133">
        <v>0.21889319703912591</v>
      </c>
    </row>
    <row r="13" spans="1:14" x14ac:dyDescent="0.2">
      <c r="A13" s="139">
        <v>1000</v>
      </c>
      <c r="B13" s="138">
        <v>29.434775352500001</v>
      </c>
      <c r="C13" s="138">
        <v>0.7795918367346939</v>
      </c>
      <c r="D13" s="133">
        <v>0.2204081632653061</v>
      </c>
    </row>
    <row r="14" spans="1:14" x14ac:dyDescent="0.2">
      <c r="A14" s="139">
        <v>1000</v>
      </c>
      <c r="B14" s="138">
        <v>31.857200622600001</v>
      </c>
      <c r="C14" s="138">
        <v>0.44645739910313903</v>
      </c>
      <c r="D14" s="133">
        <v>0.55354260089686091</v>
      </c>
    </row>
    <row r="15" spans="1:14" x14ac:dyDescent="0.2">
      <c r="A15" s="139">
        <v>1000</v>
      </c>
      <c r="B15" s="138">
        <v>32.452598571800003</v>
      </c>
      <c r="C15" s="138">
        <v>3.0901287553648068E-2</v>
      </c>
      <c r="D15" s="133">
        <v>0.96909871244635193</v>
      </c>
    </row>
    <row r="16" spans="1:14" x14ac:dyDescent="0.2">
      <c r="A16" s="139">
        <v>1000</v>
      </c>
      <c r="B16" s="138">
        <v>32.452598571800003</v>
      </c>
      <c r="C16" s="138">
        <v>3.0901287553648068E-2</v>
      </c>
      <c r="D16" s="133">
        <v>0.96909871244635193</v>
      </c>
    </row>
    <row r="17" spans="1:4" x14ac:dyDescent="0.2">
      <c r="A17" s="139">
        <v>1000</v>
      </c>
      <c r="B17" s="138">
        <v>32.452598571800003</v>
      </c>
      <c r="C17" s="138">
        <v>3.0901287553648068E-2</v>
      </c>
      <c r="D17" s="133">
        <v>0.96909871244635193</v>
      </c>
    </row>
    <row r="18" spans="1:4" x14ac:dyDescent="0.2">
      <c r="A18" s="139">
        <v>3000</v>
      </c>
      <c r="B18" s="138">
        <v>25.9294252396</v>
      </c>
      <c r="C18" s="138">
        <v>0.83940265622131105</v>
      </c>
      <c r="D18" s="133">
        <v>0.16059734377868895</v>
      </c>
    </row>
    <row r="19" spans="1:4" x14ac:dyDescent="0.2">
      <c r="A19" s="139">
        <v>3000</v>
      </c>
      <c r="B19" s="138">
        <v>28.944674491899999</v>
      </c>
      <c r="C19" s="138">
        <v>0.83885385416028901</v>
      </c>
      <c r="D19" s="133">
        <v>0.16114614583971099</v>
      </c>
    </row>
    <row r="20" spans="1:4" x14ac:dyDescent="0.2">
      <c r="A20" s="139">
        <v>3000</v>
      </c>
      <c r="B20" s="138">
        <v>31.5177750587</v>
      </c>
      <c r="C20" s="138">
        <v>0.73272867618680049</v>
      </c>
      <c r="D20" s="133">
        <v>0.26727132381319951</v>
      </c>
    </row>
    <row r="21" spans="1:4" x14ac:dyDescent="0.2">
      <c r="A21" s="139">
        <v>3000</v>
      </c>
      <c r="B21" s="138">
        <v>33.117399215699997</v>
      </c>
      <c r="C21" s="138">
        <v>0.41188738269030239</v>
      </c>
      <c r="D21" s="133">
        <v>0.58811261730969755</v>
      </c>
    </row>
    <row r="22" spans="1:4" x14ac:dyDescent="0.2">
      <c r="A22" s="139">
        <v>3000</v>
      </c>
      <c r="B22" s="138">
        <v>33.8730010986</v>
      </c>
      <c r="C22" s="138">
        <v>0.23213863259995268</v>
      </c>
      <c r="D22" s="133">
        <v>0.76786136740004729</v>
      </c>
    </row>
    <row r="23" spans="1:4" x14ac:dyDescent="0.2">
      <c r="A23" s="139">
        <v>3000</v>
      </c>
      <c r="B23" s="138">
        <v>33.8746986389</v>
      </c>
      <c r="C23" s="138">
        <v>0.23255951326126761</v>
      </c>
      <c r="D23" s="133">
        <v>0.76744048673873233</v>
      </c>
    </row>
    <row r="24" spans="1:4" x14ac:dyDescent="0.2">
      <c r="A24" s="139">
        <v>3000</v>
      </c>
      <c r="B24" s="138">
        <v>33.8746986389</v>
      </c>
      <c r="C24" s="138">
        <v>0.23255951326126761</v>
      </c>
      <c r="D24" s="133">
        <v>0.76744048673873233</v>
      </c>
    </row>
    <row r="25" spans="1:4" x14ac:dyDescent="0.2">
      <c r="A25" s="139">
        <v>5000</v>
      </c>
      <c r="B25" s="138">
        <v>27.139300346399999</v>
      </c>
      <c r="C25" s="138">
        <v>0.82754144568482735</v>
      </c>
      <c r="D25" s="133">
        <v>0.17245855431517265</v>
      </c>
    </row>
    <row r="26" spans="1:4" x14ac:dyDescent="0.2">
      <c r="A26" s="139">
        <v>5000</v>
      </c>
      <c r="B26" s="138">
        <v>30.339449882499999</v>
      </c>
      <c r="C26" s="138">
        <v>0.78227718078381803</v>
      </c>
      <c r="D26" s="133">
        <v>0.21772281921618197</v>
      </c>
    </row>
    <row r="27" spans="1:4" x14ac:dyDescent="0.2">
      <c r="A27" s="139">
        <v>5000</v>
      </c>
      <c r="B27" s="138">
        <v>32.617923736599998</v>
      </c>
      <c r="C27" s="138">
        <v>0.6416366561949276</v>
      </c>
      <c r="D27" s="133">
        <v>0.3583633438050724</v>
      </c>
    </row>
    <row r="28" spans="1:4" x14ac:dyDescent="0.2">
      <c r="A28" s="139">
        <v>5000</v>
      </c>
      <c r="B28" s="138">
        <v>34.120400428799996</v>
      </c>
      <c r="C28" s="138">
        <v>0.4457670486149739</v>
      </c>
      <c r="D28" s="133">
        <v>0.55423295138502615</v>
      </c>
    </row>
    <row r="29" spans="1:4" x14ac:dyDescent="0.2">
      <c r="A29" s="139">
        <v>5000</v>
      </c>
      <c r="B29" s="138">
        <v>34.954299926799997</v>
      </c>
      <c r="C29" s="138">
        <v>0.34631897522522526</v>
      </c>
      <c r="D29" s="133">
        <v>0.65368102477477474</v>
      </c>
    </row>
    <row r="30" spans="1:4" x14ac:dyDescent="0.2">
      <c r="A30" s="139">
        <v>5000</v>
      </c>
      <c r="B30" s="138">
        <v>34.9561500549</v>
      </c>
      <c r="C30" s="138">
        <v>0.32701387637412149</v>
      </c>
      <c r="D30" s="133">
        <v>0.67298612362587851</v>
      </c>
    </row>
    <row r="31" spans="1:4" x14ac:dyDescent="0.2">
      <c r="A31" s="139">
        <v>5000</v>
      </c>
      <c r="B31" s="138">
        <v>34.9561500549</v>
      </c>
      <c r="C31" s="138">
        <v>0.32701387637412149</v>
      </c>
      <c r="D31" s="133">
        <v>0.67298612362587851</v>
      </c>
    </row>
    <row r="32" spans="1:4" x14ac:dyDescent="0.2">
      <c r="A32" s="139">
        <v>7000</v>
      </c>
      <c r="B32" s="138">
        <v>28.256350040400001</v>
      </c>
      <c r="C32" s="138">
        <v>0.80536665085138903</v>
      </c>
      <c r="D32" s="133">
        <v>0.19463334914861097</v>
      </c>
    </row>
    <row r="33" spans="1:4" x14ac:dyDescent="0.2">
      <c r="A33" s="139">
        <v>7000</v>
      </c>
      <c r="B33" s="138">
        <v>31.545974731400001</v>
      </c>
      <c r="C33" s="138">
        <v>0.74850348280365686</v>
      </c>
      <c r="D33" s="133">
        <v>0.25149651719634314</v>
      </c>
    </row>
    <row r="34" spans="1:4" x14ac:dyDescent="0.2">
      <c r="A34" s="139">
        <v>7000</v>
      </c>
      <c r="B34" s="138">
        <v>33.493625640899999</v>
      </c>
      <c r="C34" s="138">
        <v>0.631371609571721</v>
      </c>
      <c r="D34" s="133">
        <v>0.36862839042827866</v>
      </c>
    </row>
    <row r="35" spans="1:4" x14ac:dyDescent="0.2">
      <c r="A35" s="139">
        <v>7000</v>
      </c>
      <c r="B35" s="138">
        <v>35.002824783299999</v>
      </c>
      <c r="C35" s="138">
        <v>0.50028041195064754</v>
      </c>
      <c r="D35" s="133">
        <v>0.49971958804935246</v>
      </c>
    </row>
    <row r="36" spans="1:4" x14ac:dyDescent="0.2">
      <c r="A36" s="139">
        <v>7000</v>
      </c>
      <c r="B36" s="138">
        <v>35.482799530000001</v>
      </c>
      <c r="C36" s="138">
        <v>0.44617363344051442</v>
      </c>
      <c r="D36" s="133">
        <v>0.55382636655948558</v>
      </c>
    </row>
    <row r="37" spans="1:4" x14ac:dyDescent="0.2">
      <c r="A37" s="139">
        <v>7000</v>
      </c>
      <c r="B37" s="138">
        <v>35.840450286900001</v>
      </c>
      <c r="C37" s="138">
        <v>0.39808764538184022</v>
      </c>
      <c r="D37" s="133">
        <v>0.60191235461815973</v>
      </c>
    </row>
    <row r="38" spans="1:4" x14ac:dyDescent="0.2">
      <c r="A38" s="139">
        <v>7000</v>
      </c>
      <c r="B38" s="138">
        <v>35.840450286900001</v>
      </c>
      <c r="C38" s="138">
        <v>0.39808764538184022</v>
      </c>
      <c r="D38" s="133">
        <v>0.60191235461815973</v>
      </c>
    </row>
    <row r="39" spans="1:4" x14ac:dyDescent="0.2">
      <c r="A39" s="137">
        <v>9000</v>
      </c>
      <c r="B39" s="138">
        <v>29.135050296799999</v>
      </c>
      <c r="C39" s="138">
        <v>0.78480713441495653</v>
      </c>
      <c r="D39" s="133">
        <v>0.21519286558504347</v>
      </c>
    </row>
    <row r="40" spans="1:4" x14ac:dyDescent="0.2">
      <c r="A40" s="137">
        <v>9000</v>
      </c>
      <c r="B40" s="138">
        <v>32.480024337800003</v>
      </c>
      <c r="C40" s="138">
        <v>0.72112123216076118</v>
      </c>
      <c r="D40" s="133">
        <v>0.27887876783923882</v>
      </c>
    </row>
    <row r="41" spans="1:4" x14ac:dyDescent="0.2">
      <c r="A41" s="137">
        <v>9000</v>
      </c>
      <c r="B41" s="138">
        <v>34.200449943499997</v>
      </c>
      <c r="C41" s="138">
        <v>0.63287540466506187</v>
      </c>
      <c r="D41" s="133">
        <v>0.36712459533493813</v>
      </c>
    </row>
    <row r="42" spans="1:4" x14ac:dyDescent="0.2">
      <c r="A42" s="137">
        <v>9000</v>
      </c>
      <c r="B42" s="138">
        <v>35.313698768599998</v>
      </c>
      <c r="C42" s="138">
        <v>0.55488326610438821</v>
      </c>
      <c r="D42" s="133">
        <v>0.44511673389561179</v>
      </c>
    </row>
    <row r="43" spans="1:4" x14ac:dyDescent="0.2">
      <c r="A43" s="137">
        <v>9000</v>
      </c>
      <c r="B43" s="138">
        <v>36.0959749222</v>
      </c>
      <c r="C43" s="138">
        <v>0.47749164145836653</v>
      </c>
      <c r="D43" s="133">
        <v>0.52250835854163347</v>
      </c>
    </row>
    <row r="44" spans="1:4" x14ac:dyDescent="0.2">
      <c r="A44" s="137">
        <v>9000</v>
      </c>
      <c r="B44" s="138">
        <v>36.663924217199998</v>
      </c>
      <c r="C44" s="138">
        <v>0.44277721261444558</v>
      </c>
      <c r="D44" s="133">
        <v>0.55722278738555442</v>
      </c>
    </row>
    <row r="45" spans="1:4" x14ac:dyDescent="0.2">
      <c r="A45" s="137">
        <v>9000</v>
      </c>
      <c r="B45" s="138">
        <v>36.663924217199998</v>
      </c>
      <c r="C45" s="138">
        <v>0.44277721261444558</v>
      </c>
      <c r="D45" s="133">
        <v>0.55722278738555442</v>
      </c>
    </row>
    <row r="46" spans="1:4" x14ac:dyDescent="0.2">
      <c r="A46" s="137">
        <v>11000</v>
      </c>
      <c r="B46" s="138">
        <v>30.054175376900002</v>
      </c>
      <c r="C46" s="138">
        <v>0.77572742925717852</v>
      </c>
      <c r="D46" s="133">
        <v>0.22427257074282148</v>
      </c>
    </row>
    <row r="47" spans="1:4" x14ac:dyDescent="0.2">
      <c r="A47" s="137">
        <v>11000</v>
      </c>
      <c r="B47" s="138">
        <v>33.236149787899997</v>
      </c>
      <c r="C47" s="138">
        <v>0.70620030143963408</v>
      </c>
      <c r="D47" s="133">
        <v>0.29379969856036592</v>
      </c>
    </row>
    <row r="48" spans="1:4" x14ac:dyDescent="0.2">
      <c r="A48" s="137">
        <v>11000</v>
      </c>
      <c r="B48" s="138">
        <v>34.887099266100002</v>
      </c>
      <c r="C48" s="138">
        <v>0.63909596896609888</v>
      </c>
      <c r="D48" s="133">
        <v>0.36090403103390112</v>
      </c>
    </row>
    <row r="49" spans="1:4" x14ac:dyDescent="0.2">
      <c r="A49" s="137">
        <v>11000</v>
      </c>
      <c r="B49" s="138">
        <v>35.889800071700002</v>
      </c>
      <c r="C49" s="138">
        <v>0.57337409672040029</v>
      </c>
      <c r="D49" s="133">
        <v>0.42662590327959971</v>
      </c>
    </row>
    <row r="50" spans="1:4" x14ac:dyDescent="0.2">
      <c r="A50" s="137">
        <v>11000</v>
      </c>
      <c r="B50" s="138">
        <v>36.714449882499999</v>
      </c>
      <c r="C50" s="138">
        <v>0.52199207262498404</v>
      </c>
      <c r="D50" s="133">
        <v>0.47800792737501596</v>
      </c>
    </row>
    <row r="51" spans="1:4" x14ac:dyDescent="0.2">
      <c r="A51" s="137">
        <v>11000</v>
      </c>
      <c r="B51" s="138">
        <v>37.263300895699999</v>
      </c>
      <c r="C51" s="138">
        <v>0.44122593320235753</v>
      </c>
      <c r="D51" s="133">
        <v>0.55877406679764241</v>
      </c>
    </row>
    <row r="52" spans="1:4" x14ac:dyDescent="0.2">
      <c r="A52" s="137">
        <v>11000</v>
      </c>
      <c r="B52" s="138">
        <v>37.263450622599997</v>
      </c>
      <c r="C52" s="138">
        <v>0.4408707003664617</v>
      </c>
      <c r="D52" s="133">
        <v>0.5591292996335383</v>
      </c>
    </row>
    <row r="53" spans="1:4" x14ac:dyDescent="0.2">
      <c r="A53" s="137">
        <v>13000</v>
      </c>
      <c r="B53" s="138">
        <v>30.9517998695</v>
      </c>
      <c r="C53" s="138">
        <v>0.76612512657949194</v>
      </c>
      <c r="D53" s="133">
        <v>0.23387487342050806</v>
      </c>
    </row>
    <row r="54" spans="1:4" x14ac:dyDescent="0.2">
      <c r="A54" s="137">
        <v>13000</v>
      </c>
      <c r="B54" s="138">
        <v>33.930925369299999</v>
      </c>
      <c r="C54" s="138">
        <v>0.70808300682049041</v>
      </c>
      <c r="D54" s="133">
        <v>0.29191699317950959</v>
      </c>
    </row>
    <row r="55" spans="1:4" x14ac:dyDescent="0.2">
      <c r="A55" s="137">
        <v>13000</v>
      </c>
      <c r="B55" s="138">
        <v>35.452175140400001</v>
      </c>
      <c r="C55" s="138">
        <v>0.64231988998344136</v>
      </c>
      <c r="D55" s="133">
        <v>0.35768011001655864</v>
      </c>
    </row>
    <row r="56" spans="1:4" x14ac:dyDescent="0.2">
      <c r="A56" s="137">
        <v>13000</v>
      </c>
      <c r="B56" s="138">
        <v>36.466349601700003</v>
      </c>
      <c r="C56" s="138">
        <v>0.5970169565335729</v>
      </c>
      <c r="D56" s="133">
        <v>0.4029830434664271</v>
      </c>
    </row>
    <row r="57" spans="1:4" x14ac:dyDescent="0.2">
      <c r="A57" s="137">
        <v>13000</v>
      </c>
      <c r="B57" s="138">
        <v>37.184075355499999</v>
      </c>
      <c r="C57" s="138">
        <v>0.52554913294797689</v>
      </c>
      <c r="D57" s="133">
        <v>0.47445086705202311</v>
      </c>
    </row>
    <row r="58" spans="1:4" x14ac:dyDescent="0.2">
      <c r="A58" s="137">
        <v>13000</v>
      </c>
      <c r="B58" s="138">
        <v>37.842249870300002</v>
      </c>
      <c r="C58" s="138">
        <v>0.45785595751742453</v>
      </c>
      <c r="D58" s="133">
        <v>0.54214404248257542</v>
      </c>
    </row>
    <row r="59" spans="1:4" x14ac:dyDescent="0.2">
      <c r="A59" s="137">
        <v>13000</v>
      </c>
      <c r="B59" s="138">
        <v>37.843200683600003</v>
      </c>
      <c r="C59" s="138">
        <v>0.45426381433111657</v>
      </c>
      <c r="D59" s="133">
        <v>0.54573618566888338</v>
      </c>
    </row>
    <row r="60" spans="1:4" x14ac:dyDescent="0.2">
      <c r="A60" s="137">
        <v>15000</v>
      </c>
      <c r="B60" s="138">
        <v>31.8289999962</v>
      </c>
      <c r="C60" s="138">
        <v>0.76027101235572281</v>
      </c>
      <c r="D60" s="133">
        <v>0.23972898764427719</v>
      </c>
    </row>
    <row r="61" spans="1:4" x14ac:dyDescent="0.2">
      <c r="A61" s="137">
        <v>15000</v>
      </c>
      <c r="B61" s="138">
        <v>34.516600608799997</v>
      </c>
      <c r="C61" s="138">
        <v>0.70077043532727834</v>
      </c>
      <c r="D61" s="133">
        <v>0.29922956467272166</v>
      </c>
    </row>
    <row r="62" spans="1:4" x14ac:dyDescent="0.2">
      <c r="A62" s="137">
        <v>15000</v>
      </c>
      <c r="B62" s="138">
        <v>36.020298957800001</v>
      </c>
      <c r="C62" s="138">
        <v>0.65501816829961501</v>
      </c>
      <c r="D62" s="133">
        <v>0.34498183170038499</v>
      </c>
    </row>
    <row r="63" spans="1:4" x14ac:dyDescent="0.2">
      <c r="A63" s="137">
        <v>15000</v>
      </c>
      <c r="B63" s="138">
        <v>36.916024208099998</v>
      </c>
      <c r="C63" s="138">
        <v>0.58993456276026179</v>
      </c>
      <c r="D63" s="133">
        <v>0.41006543723973821</v>
      </c>
    </row>
    <row r="64" spans="1:4" x14ac:dyDescent="0.2">
      <c r="A64" s="137">
        <v>15000</v>
      </c>
      <c r="B64" s="138">
        <v>37.631449699400001</v>
      </c>
      <c r="C64" s="138">
        <v>0.52694561841828746</v>
      </c>
      <c r="D64" s="133">
        <v>0.47305438158171254</v>
      </c>
    </row>
    <row r="65" spans="1:4" x14ac:dyDescent="0.2">
      <c r="A65" s="137">
        <v>15000</v>
      </c>
      <c r="B65" s="138">
        <v>38.366874694800003</v>
      </c>
      <c r="C65" s="138">
        <v>0.45936464626778412</v>
      </c>
      <c r="D65" s="133">
        <v>0.54063535373221594</v>
      </c>
    </row>
    <row r="66" spans="1:4" x14ac:dyDescent="0.2">
      <c r="A66" s="137">
        <v>15000</v>
      </c>
      <c r="B66" s="138">
        <v>38.366700172400002</v>
      </c>
      <c r="C66" s="138">
        <v>0.45908746817149543</v>
      </c>
      <c r="D66" s="133">
        <v>0.54091253182850463</v>
      </c>
    </row>
    <row r="67" spans="1:4" x14ac:dyDescent="0.2">
      <c r="A67" s="137">
        <v>17086</v>
      </c>
      <c r="B67" s="138">
        <v>32.510550498999997</v>
      </c>
      <c r="C67" s="138">
        <v>0.75075970925119939</v>
      </c>
      <c r="D67" s="133">
        <v>0.24924029074880061</v>
      </c>
    </row>
    <row r="68" spans="1:4" x14ac:dyDescent="0.2">
      <c r="A68" s="137">
        <v>17086</v>
      </c>
      <c r="B68" s="138">
        <v>35.061051368699999</v>
      </c>
      <c r="C68" s="138">
        <v>0.69880679111265098</v>
      </c>
      <c r="D68" s="133">
        <v>0.30119320888734902</v>
      </c>
    </row>
    <row r="69" spans="1:4" x14ac:dyDescent="0.2">
      <c r="A69" s="137">
        <v>17086</v>
      </c>
      <c r="B69" s="138">
        <v>36.4951238632</v>
      </c>
      <c r="C69" s="138">
        <v>0.64759309718437774</v>
      </c>
      <c r="D69" s="133">
        <v>0.35240690281562226</v>
      </c>
    </row>
    <row r="70" spans="1:4" x14ac:dyDescent="0.2">
      <c r="A70" s="137">
        <v>17086</v>
      </c>
      <c r="B70" s="138">
        <v>37.3615999222</v>
      </c>
      <c r="C70" s="138">
        <v>0.58500237696616442</v>
      </c>
      <c r="D70" s="133">
        <v>0.41499762303383558</v>
      </c>
    </row>
    <row r="71" spans="1:4" x14ac:dyDescent="0.2">
      <c r="A71" s="137">
        <v>17086</v>
      </c>
      <c r="B71" s="138">
        <v>38.084300041200002</v>
      </c>
      <c r="C71" s="138">
        <v>0.53309100535565201</v>
      </c>
      <c r="D71" s="133">
        <v>0.46690899464434799</v>
      </c>
    </row>
    <row r="72" spans="1:4" x14ac:dyDescent="0.2">
      <c r="A72" s="137">
        <v>17086</v>
      </c>
      <c r="B72" s="138">
        <v>38.933874130200003</v>
      </c>
      <c r="C72" s="138">
        <v>0.47142221052844629</v>
      </c>
      <c r="D72" s="133">
        <v>0.52857778947155376</v>
      </c>
    </row>
    <row r="73" spans="1:4" x14ac:dyDescent="0.2">
      <c r="A73" s="137">
        <v>17086</v>
      </c>
      <c r="B73" s="138">
        <v>38.933574676500001</v>
      </c>
      <c r="C73" s="138">
        <v>0.45813224294012994</v>
      </c>
      <c r="D73" s="133">
        <v>0.54186775705987</v>
      </c>
    </row>
    <row r="74" spans="1:4" x14ac:dyDescent="0.2">
      <c r="A74" s="130">
        <v>21010</v>
      </c>
      <c r="B74" s="112">
        <v>33.792623448658283</v>
      </c>
      <c r="C74" s="133">
        <v>0.73286788116771429</v>
      </c>
      <c r="D74" s="133">
        <v>0.26713211883228571</v>
      </c>
    </row>
    <row r="75" spans="1:4" x14ac:dyDescent="0.2">
      <c r="A75" s="130">
        <v>21010</v>
      </c>
      <c r="B75" s="133">
        <v>33.792623448658283</v>
      </c>
      <c r="C75" s="133">
        <v>0.68215308578444445</v>
      </c>
      <c r="D75" s="133">
        <v>0.31784691421555555</v>
      </c>
    </row>
    <row r="76" spans="1:4" x14ac:dyDescent="0.2">
      <c r="A76" s="130">
        <v>21010</v>
      </c>
      <c r="B76" s="133">
        <v>36.443704841386435</v>
      </c>
      <c r="C76" s="133">
        <v>0.58841414121388291</v>
      </c>
      <c r="D76" s="133">
        <v>0.41158585878611709</v>
      </c>
    </row>
    <row r="77" spans="1:4" x14ac:dyDescent="0.2">
      <c r="A77" s="130">
        <v>21010</v>
      </c>
      <c r="B77" s="133">
        <v>37.934330840051302</v>
      </c>
      <c r="C77" s="133">
        <v>0.45850045894704611</v>
      </c>
      <c r="D77" s="133">
        <v>0.54149954105295395</v>
      </c>
    </row>
    <row r="78" spans="1:4" x14ac:dyDescent="0.2">
      <c r="A78" s="130">
        <v>21010</v>
      </c>
      <c r="B78" s="133">
        <v>38.834976899242612</v>
      </c>
      <c r="C78" s="133">
        <v>0.45850045894704611</v>
      </c>
      <c r="D78" s="133">
        <v>0.54149954105295395</v>
      </c>
    </row>
    <row r="79" spans="1:4" x14ac:dyDescent="0.2">
      <c r="A79" s="130">
        <v>21010</v>
      </c>
      <c r="B79" s="133">
        <v>39.586177128485701</v>
      </c>
      <c r="C79" s="133">
        <v>0.45850045894704611</v>
      </c>
      <c r="D79" s="133">
        <v>0.54149954105295395</v>
      </c>
    </row>
    <row r="80" spans="1:4" x14ac:dyDescent="0.2">
      <c r="A80" s="130">
        <v>21010</v>
      </c>
      <c r="B80" s="133">
        <v>40</v>
      </c>
      <c r="C80" s="133">
        <v>0.45813224294012994</v>
      </c>
      <c r="D80" s="133">
        <v>0.54186775705987</v>
      </c>
    </row>
    <row r="81" spans="1:4" x14ac:dyDescent="0.2">
      <c r="A81" s="130">
        <v>26000</v>
      </c>
      <c r="B81" s="112">
        <v>35.422986348453101</v>
      </c>
      <c r="C81" s="133">
        <v>0.71011553098000013</v>
      </c>
      <c r="D81" s="133">
        <v>0.28988446901999987</v>
      </c>
    </row>
    <row r="82" spans="1:4" x14ac:dyDescent="0.2">
      <c r="A82" s="130">
        <v>26000</v>
      </c>
      <c r="B82" s="133">
        <v>38.201972126989212</v>
      </c>
      <c r="C82" s="133">
        <v>0.66097520872334614</v>
      </c>
      <c r="D82" s="133">
        <v>0.33902479127665386</v>
      </c>
    </row>
    <row r="83" spans="1:4" x14ac:dyDescent="0.2">
      <c r="A83" s="130">
        <v>26000</v>
      </c>
      <c r="B83" s="133">
        <v>39.764515043539582</v>
      </c>
      <c r="C83" s="133">
        <v>0.57014644939613002</v>
      </c>
      <c r="D83" s="133">
        <v>0.42985355060386998</v>
      </c>
    </row>
    <row r="84" spans="1:4" x14ac:dyDescent="0.2">
      <c r="A84" s="130">
        <v>26000</v>
      </c>
      <c r="B84" s="133">
        <v>40</v>
      </c>
      <c r="C84" s="116">
        <v>0.45050624730719518</v>
      </c>
      <c r="D84" s="133">
        <v>0.54949375269280476</v>
      </c>
    </row>
    <row r="85" spans="1:4" x14ac:dyDescent="0.2">
      <c r="A85" s="130">
        <v>26000</v>
      </c>
      <c r="B85" s="133">
        <v>40</v>
      </c>
      <c r="C85" s="116">
        <v>0.45050624730719518</v>
      </c>
      <c r="D85" s="133">
        <v>0.54949375269280476</v>
      </c>
    </row>
    <row r="86" spans="1:4" x14ac:dyDescent="0.2">
      <c r="A86" s="130">
        <v>26000</v>
      </c>
      <c r="B86" s="133">
        <v>40</v>
      </c>
      <c r="C86" s="116">
        <v>0.45050624730719518</v>
      </c>
      <c r="D86" s="133">
        <v>0.54949375269280476</v>
      </c>
    </row>
    <row r="87" spans="1:4" x14ac:dyDescent="0.2">
      <c r="A87" s="130">
        <v>26000</v>
      </c>
      <c r="B87" s="133">
        <v>40</v>
      </c>
      <c r="C87" s="116">
        <v>0.45050624730719518</v>
      </c>
      <c r="D87" s="133">
        <v>0.54949375269280476</v>
      </c>
    </row>
    <row r="88" spans="1:4" x14ac:dyDescent="0.2">
      <c r="A88" s="130">
        <v>32000</v>
      </c>
      <c r="B88" s="112">
        <v>38.064893043391152</v>
      </c>
      <c r="C88" s="133">
        <v>0.6827579956841513</v>
      </c>
      <c r="D88" s="133">
        <v>0.3172420043158487</v>
      </c>
    </row>
    <row r="89" spans="1:4" x14ac:dyDescent="0.2">
      <c r="A89" s="130">
        <v>32000</v>
      </c>
      <c r="B89" s="134">
        <v>40</v>
      </c>
      <c r="C89" s="116">
        <v>0.66194936797019177</v>
      </c>
      <c r="D89" s="133">
        <v>0.33805063202980823</v>
      </c>
    </row>
    <row r="90" spans="1:4" x14ac:dyDescent="0.2">
      <c r="A90" s="130">
        <v>32000</v>
      </c>
      <c r="B90" s="134">
        <v>40</v>
      </c>
      <c r="C90" s="116">
        <v>0.66194936797019177</v>
      </c>
      <c r="D90" s="133">
        <v>0.33805063202980823</v>
      </c>
    </row>
    <row r="91" spans="1:4" x14ac:dyDescent="0.2">
      <c r="A91" s="130">
        <v>32000</v>
      </c>
      <c r="B91" s="134">
        <v>40</v>
      </c>
      <c r="C91" s="116">
        <v>0.66194936797019177</v>
      </c>
      <c r="D91" s="133">
        <v>0.33805063202980823</v>
      </c>
    </row>
    <row r="92" spans="1:4" x14ac:dyDescent="0.2">
      <c r="A92" s="130">
        <v>32000</v>
      </c>
      <c r="B92" s="134">
        <v>40</v>
      </c>
      <c r="C92" s="116">
        <v>0.66194936797019177</v>
      </c>
      <c r="D92" s="133">
        <v>0.33805063202980823</v>
      </c>
    </row>
    <row r="93" spans="1:4" x14ac:dyDescent="0.2">
      <c r="A93" s="130">
        <v>32000</v>
      </c>
      <c r="B93" s="134">
        <v>40</v>
      </c>
      <c r="C93" s="116">
        <v>0.66194936797019177</v>
      </c>
      <c r="D93" s="133">
        <v>0.33805063202980823</v>
      </c>
    </row>
    <row r="94" spans="1:4" x14ac:dyDescent="0.2">
      <c r="A94" s="130">
        <v>32000</v>
      </c>
      <c r="B94" s="133">
        <v>40</v>
      </c>
      <c r="C94" s="116">
        <v>0.66194936797019177</v>
      </c>
      <c r="D94" s="133">
        <v>0.33805063202980823</v>
      </c>
    </row>
    <row r="95" spans="1:4" x14ac:dyDescent="0.2">
      <c r="A95" s="130">
        <v>38000</v>
      </c>
      <c r="B95" s="112">
        <v>40</v>
      </c>
      <c r="C95" s="112">
        <v>0.55406570407681899</v>
      </c>
      <c r="D95" s="133">
        <v>0.44593429592318101</v>
      </c>
    </row>
    <row r="96" spans="1:4" x14ac:dyDescent="0.2">
      <c r="A96" s="130">
        <v>38000</v>
      </c>
      <c r="B96" s="112">
        <v>40</v>
      </c>
      <c r="C96" s="112">
        <v>0.5540657040768191</v>
      </c>
      <c r="D96" s="133">
        <v>0.4459342959231809</v>
      </c>
    </row>
    <row r="97" spans="1:4" x14ac:dyDescent="0.2">
      <c r="A97" s="130">
        <v>38000</v>
      </c>
      <c r="B97" s="112">
        <v>40</v>
      </c>
      <c r="C97" s="112">
        <v>0.5540657040768191</v>
      </c>
      <c r="D97" s="133">
        <v>0.4459342959231809</v>
      </c>
    </row>
    <row r="98" spans="1:4" x14ac:dyDescent="0.2">
      <c r="A98" s="130">
        <v>38000</v>
      </c>
      <c r="B98" s="112">
        <v>40</v>
      </c>
      <c r="C98" s="112">
        <v>0.5540657040768191</v>
      </c>
      <c r="D98" s="133">
        <v>0.4459342959231809</v>
      </c>
    </row>
    <row r="99" spans="1:4" x14ac:dyDescent="0.2">
      <c r="A99" s="130">
        <v>38000</v>
      </c>
      <c r="B99" s="112">
        <v>40</v>
      </c>
      <c r="C99" s="112">
        <v>0.5540657040768191</v>
      </c>
      <c r="D99" s="133">
        <v>0.4459342959231809</v>
      </c>
    </row>
    <row r="100" spans="1:4" x14ac:dyDescent="0.2">
      <c r="A100" s="130">
        <v>38000</v>
      </c>
      <c r="B100" s="112">
        <v>40</v>
      </c>
      <c r="C100" s="116">
        <v>0.5540657040768191</v>
      </c>
      <c r="D100" s="133">
        <v>0.4459342959231809</v>
      </c>
    </row>
    <row r="101" spans="1:4" x14ac:dyDescent="0.2">
      <c r="A101" s="130">
        <v>38000</v>
      </c>
      <c r="B101" s="112">
        <v>40</v>
      </c>
      <c r="C101" s="112">
        <v>0.5540657040768191</v>
      </c>
      <c r="D101" s="133">
        <v>0.4459342959231809</v>
      </c>
    </row>
    <row r="102" spans="1:4" x14ac:dyDescent="0.2">
      <c r="A102" s="130">
        <v>44000</v>
      </c>
      <c r="B102" s="112">
        <v>40</v>
      </c>
      <c r="C102" s="112">
        <v>0.48575887800364898</v>
      </c>
      <c r="D102" s="133">
        <v>0.51424112199635097</v>
      </c>
    </row>
    <row r="103" spans="1:4" x14ac:dyDescent="0.2">
      <c r="A103" s="130">
        <v>44000</v>
      </c>
      <c r="B103" s="112">
        <v>40</v>
      </c>
      <c r="C103" s="112">
        <v>0.48575887800364898</v>
      </c>
      <c r="D103" s="133">
        <v>0.51424112199635097</v>
      </c>
    </row>
    <row r="104" spans="1:4" x14ac:dyDescent="0.2">
      <c r="A104" s="130">
        <v>44000</v>
      </c>
      <c r="B104" s="112">
        <v>40</v>
      </c>
      <c r="C104" s="112">
        <v>0.48575887800364898</v>
      </c>
      <c r="D104" s="133">
        <v>0.51424112199635097</v>
      </c>
    </row>
    <row r="105" spans="1:4" x14ac:dyDescent="0.2">
      <c r="A105" s="130">
        <v>44000</v>
      </c>
      <c r="B105" s="112">
        <v>40</v>
      </c>
      <c r="C105" s="112">
        <v>0.48575887800364898</v>
      </c>
      <c r="D105" s="133">
        <v>0.51424112199635097</v>
      </c>
    </row>
    <row r="106" spans="1:4" x14ac:dyDescent="0.2">
      <c r="A106" s="130">
        <v>44000</v>
      </c>
      <c r="B106" s="112">
        <v>40</v>
      </c>
      <c r="C106" s="112">
        <v>0.48575887800364898</v>
      </c>
      <c r="D106" s="133">
        <v>0.51424112199635097</v>
      </c>
    </row>
    <row r="107" spans="1:4" x14ac:dyDescent="0.2">
      <c r="A107" s="130">
        <v>44000</v>
      </c>
      <c r="B107" s="112">
        <v>40</v>
      </c>
      <c r="C107" s="112">
        <v>0.48575887800364898</v>
      </c>
      <c r="D107" s="133">
        <v>0.51424112199635097</v>
      </c>
    </row>
    <row r="108" spans="1:4" x14ac:dyDescent="0.2">
      <c r="A108" s="130">
        <v>44000</v>
      </c>
      <c r="B108" s="112">
        <v>40</v>
      </c>
      <c r="C108" s="116">
        <v>0.48575887800364898</v>
      </c>
      <c r="D108" s="133">
        <v>0.51424112199635097</v>
      </c>
    </row>
    <row r="109" spans="1:4" x14ac:dyDescent="0.2">
      <c r="A109" s="130">
        <v>50000</v>
      </c>
      <c r="B109" s="112">
        <v>40</v>
      </c>
      <c r="C109" s="112">
        <v>0.47969165630459748</v>
      </c>
      <c r="D109" s="133">
        <v>0.52030834369540258</v>
      </c>
    </row>
    <row r="110" spans="1:4" x14ac:dyDescent="0.2">
      <c r="A110" s="130">
        <v>50000</v>
      </c>
      <c r="B110" s="112">
        <v>40</v>
      </c>
      <c r="C110" s="112">
        <v>0.47969165630459748</v>
      </c>
      <c r="D110" s="133">
        <v>0.52030834369540258</v>
      </c>
    </row>
    <row r="111" spans="1:4" x14ac:dyDescent="0.2">
      <c r="A111" s="130">
        <v>50000</v>
      </c>
      <c r="B111" s="112">
        <v>40</v>
      </c>
      <c r="C111" s="112">
        <v>0.47969165630459748</v>
      </c>
      <c r="D111" s="133">
        <v>0.52030834369540258</v>
      </c>
    </row>
    <row r="112" spans="1:4" x14ac:dyDescent="0.2">
      <c r="A112" s="130">
        <v>50000</v>
      </c>
      <c r="B112" s="112">
        <v>40</v>
      </c>
      <c r="C112" s="112">
        <v>0.47969165630459748</v>
      </c>
      <c r="D112" s="133">
        <v>0.52030834369540258</v>
      </c>
    </row>
    <row r="113" spans="1:4" x14ac:dyDescent="0.2">
      <c r="A113" s="130">
        <v>50000</v>
      </c>
      <c r="B113" s="112">
        <v>40</v>
      </c>
      <c r="C113" s="112">
        <v>0.47969165630459748</v>
      </c>
      <c r="D113" s="133">
        <v>0.52030834369540258</v>
      </c>
    </row>
    <row r="114" spans="1:4" x14ac:dyDescent="0.2">
      <c r="A114" s="130">
        <v>50000</v>
      </c>
      <c r="B114" s="112">
        <v>40</v>
      </c>
      <c r="C114" s="112">
        <v>0.47969165630459748</v>
      </c>
      <c r="D114" s="133">
        <v>0.52030834369540258</v>
      </c>
    </row>
    <row r="115" spans="1:4" x14ac:dyDescent="0.2">
      <c r="A115" s="130">
        <v>50000</v>
      </c>
      <c r="B115" s="112">
        <v>40</v>
      </c>
      <c r="C115" s="116">
        <v>0.47969165630459748</v>
      </c>
      <c r="D115" s="133">
        <v>0.52030834369540258</v>
      </c>
    </row>
    <row r="116" spans="1:4" x14ac:dyDescent="0.2">
      <c r="A116" s="130">
        <v>56000</v>
      </c>
      <c r="B116" s="112">
        <v>40</v>
      </c>
      <c r="C116" s="112">
        <v>0.51930783505303491</v>
      </c>
      <c r="D116" s="133">
        <v>0.48069216494696509</v>
      </c>
    </row>
    <row r="117" spans="1:4" x14ac:dyDescent="0.2">
      <c r="A117" s="130">
        <v>56000</v>
      </c>
      <c r="B117" s="112">
        <v>40</v>
      </c>
      <c r="C117" s="112">
        <v>0.51930783505303491</v>
      </c>
      <c r="D117" s="133">
        <v>0.48069216494696509</v>
      </c>
    </row>
    <row r="118" spans="1:4" x14ac:dyDescent="0.2">
      <c r="A118" s="130">
        <v>56000</v>
      </c>
      <c r="B118" s="112">
        <v>40</v>
      </c>
      <c r="C118" s="112">
        <v>0.51930783505303491</v>
      </c>
      <c r="D118" s="133">
        <v>0.48069216494696509</v>
      </c>
    </row>
    <row r="119" spans="1:4" x14ac:dyDescent="0.2">
      <c r="A119" s="130">
        <v>56000</v>
      </c>
      <c r="B119" s="112">
        <v>40</v>
      </c>
      <c r="C119" s="112">
        <v>0.51930783505303491</v>
      </c>
      <c r="D119" s="133">
        <v>0.48069216494696509</v>
      </c>
    </row>
    <row r="120" spans="1:4" x14ac:dyDescent="0.2">
      <c r="A120" s="130">
        <v>56000</v>
      </c>
      <c r="B120" s="112">
        <v>40</v>
      </c>
      <c r="C120" s="112">
        <v>0.51930783505303491</v>
      </c>
      <c r="D120" s="133">
        <v>0.48069216494696509</v>
      </c>
    </row>
    <row r="121" spans="1:4" x14ac:dyDescent="0.2">
      <c r="A121" s="130">
        <v>56000</v>
      </c>
      <c r="B121" s="112">
        <v>40</v>
      </c>
      <c r="C121" s="112">
        <v>0.51930783505303491</v>
      </c>
      <c r="D121" s="133">
        <v>0.48069216494696509</v>
      </c>
    </row>
    <row r="122" spans="1:4" x14ac:dyDescent="0.2">
      <c r="A122" s="130">
        <v>56000</v>
      </c>
      <c r="B122" s="112">
        <v>40</v>
      </c>
      <c r="C122" s="116">
        <v>0.51930783505303491</v>
      </c>
      <c r="D122" s="133">
        <v>0.48069216494696509</v>
      </c>
    </row>
    <row r="123" spans="1:4" x14ac:dyDescent="0.2">
      <c r="A123" s="130">
        <v>62000</v>
      </c>
      <c r="B123" s="112">
        <v>40</v>
      </c>
      <c r="C123" s="112">
        <v>0.56244955913427541</v>
      </c>
      <c r="D123" s="133">
        <v>0.43755044086572459</v>
      </c>
    </row>
    <row r="124" spans="1:4" x14ac:dyDescent="0.2">
      <c r="A124" s="130">
        <v>62000</v>
      </c>
      <c r="B124" s="112">
        <v>40</v>
      </c>
      <c r="C124" s="112">
        <v>0.56244955913427541</v>
      </c>
      <c r="D124" s="133">
        <v>0.43755044086572459</v>
      </c>
    </row>
    <row r="125" spans="1:4" x14ac:dyDescent="0.2">
      <c r="A125" s="130">
        <v>62000</v>
      </c>
      <c r="B125" s="112">
        <v>40</v>
      </c>
      <c r="C125" s="112">
        <v>0.56244955913427541</v>
      </c>
      <c r="D125" s="133">
        <v>0.43755044086572459</v>
      </c>
    </row>
    <row r="126" spans="1:4" x14ac:dyDescent="0.2">
      <c r="A126" s="130">
        <v>62000</v>
      </c>
      <c r="B126" s="112">
        <v>40</v>
      </c>
      <c r="C126" s="112">
        <v>0.56244955913427541</v>
      </c>
      <c r="D126" s="133">
        <v>0.43755044086572459</v>
      </c>
    </row>
    <row r="127" spans="1:4" x14ac:dyDescent="0.2">
      <c r="A127" s="130">
        <v>62000</v>
      </c>
      <c r="B127" s="112">
        <v>40</v>
      </c>
      <c r="C127" s="112">
        <v>0.56244955913427541</v>
      </c>
      <c r="D127" s="133">
        <v>0.43755044086572459</v>
      </c>
    </row>
    <row r="128" spans="1:4" x14ac:dyDescent="0.2">
      <c r="A128" s="130">
        <v>62000</v>
      </c>
      <c r="B128" s="112">
        <v>40</v>
      </c>
      <c r="C128" s="112">
        <v>0.56244955913427541</v>
      </c>
      <c r="D128" s="133">
        <v>0.43755044086572459</v>
      </c>
    </row>
    <row r="129" spans="1:4" x14ac:dyDescent="0.2">
      <c r="A129" s="130">
        <v>62000</v>
      </c>
      <c r="B129" s="112">
        <v>40</v>
      </c>
      <c r="C129" s="116">
        <v>0.56244955913427541</v>
      </c>
      <c r="D129" s="133">
        <v>0.43755044086572459</v>
      </c>
    </row>
    <row r="130" spans="1:4" x14ac:dyDescent="0.2">
      <c r="A130" s="130">
        <v>68000</v>
      </c>
      <c r="B130" s="112">
        <v>40</v>
      </c>
      <c r="C130" s="112">
        <v>0.59815079568227636</v>
      </c>
      <c r="D130" s="133">
        <v>0.40184920431772364</v>
      </c>
    </row>
    <row r="131" spans="1:4" x14ac:dyDescent="0.2">
      <c r="A131" s="130">
        <v>68000</v>
      </c>
      <c r="B131" s="112">
        <v>40</v>
      </c>
      <c r="C131" s="112">
        <v>0.59815079568227636</v>
      </c>
      <c r="D131" s="133">
        <v>0.40184920431772364</v>
      </c>
    </row>
    <row r="132" spans="1:4" x14ac:dyDescent="0.2">
      <c r="A132" s="130">
        <v>68000</v>
      </c>
      <c r="B132" s="112">
        <v>40</v>
      </c>
      <c r="C132" s="112">
        <v>0.59815079568227636</v>
      </c>
      <c r="D132" s="133">
        <v>0.40184920431772364</v>
      </c>
    </row>
    <row r="133" spans="1:4" x14ac:dyDescent="0.2">
      <c r="A133" s="130">
        <v>68000</v>
      </c>
      <c r="B133" s="112">
        <v>40</v>
      </c>
      <c r="C133" s="112">
        <v>0.59815079568227636</v>
      </c>
      <c r="D133" s="133">
        <v>0.40184920431772364</v>
      </c>
    </row>
    <row r="134" spans="1:4" x14ac:dyDescent="0.2">
      <c r="A134" s="130">
        <v>68000</v>
      </c>
      <c r="B134" s="112">
        <v>40</v>
      </c>
      <c r="C134" s="112">
        <v>0.59815079568227636</v>
      </c>
      <c r="D134" s="133">
        <v>0.40184920431772364</v>
      </c>
    </row>
    <row r="135" spans="1:4" x14ac:dyDescent="0.2">
      <c r="A135" s="130">
        <v>68000</v>
      </c>
      <c r="B135" s="112">
        <v>40</v>
      </c>
      <c r="C135" s="112">
        <v>0.59815079568227636</v>
      </c>
      <c r="D135" s="133">
        <v>0.40184920431772364</v>
      </c>
    </row>
    <row r="136" spans="1:4" x14ac:dyDescent="0.2">
      <c r="A136" s="130">
        <v>68000</v>
      </c>
      <c r="B136" s="112">
        <v>40</v>
      </c>
      <c r="C136" s="116">
        <v>0.59815079568227636</v>
      </c>
      <c r="D136" s="133">
        <v>0.40184920431772364</v>
      </c>
    </row>
    <row r="137" spans="1:4" x14ac:dyDescent="0.2">
      <c r="A137" s="130">
        <v>74000</v>
      </c>
      <c r="B137" s="112">
        <v>40</v>
      </c>
      <c r="C137" s="112">
        <v>0.64917794612545043</v>
      </c>
      <c r="D137" s="133">
        <v>0.35082205387454957</v>
      </c>
    </row>
    <row r="138" spans="1:4" x14ac:dyDescent="0.2">
      <c r="A138" s="130">
        <v>74000</v>
      </c>
      <c r="B138" s="112">
        <v>40</v>
      </c>
      <c r="C138" s="112">
        <v>0.64917794612545043</v>
      </c>
      <c r="D138" s="133">
        <v>0.35082205387454957</v>
      </c>
    </row>
    <row r="139" spans="1:4" x14ac:dyDescent="0.2">
      <c r="A139" s="130">
        <v>74000</v>
      </c>
      <c r="B139" s="112">
        <v>40</v>
      </c>
      <c r="C139" s="112">
        <v>0.64917794612545043</v>
      </c>
      <c r="D139" s="133">
        <v>0.35082205387454957</v>
      </c>
    </row>
    <row r="140" spans="1:4" x14ac:dyDescent="0.2">
      <c r="A140" s="130">
        <v>74000</v>
      </c>
      <c r="B140" s="112">
        <v>40</v>
      </c>
      <c r="C140" s="112">
        <v>0.64917794612545043</v>
      </c>
      <c r="D140" s="133">
        <v>0.35082205387454957</v>
      </c>
    </row>
    <row r="141" spans="1:4" x14ac:dyDescent="0.2">
      <c r="A141" s="130">
        <v>74000</v>
      </c>
      <c r="B141" s="112">
        <v>40</v>
      </c>
      <c r="C141" s="112">
        <v>0.64917794612545043</v>
      </c>
      <c r="D141" s="133">
        <v>0.35082205387454957</v>
      </c>
    </row>
    <row r="142" spans="1:4" x14ac:dyDescent="0.2">
      <c r="A142" s="130">
        <v>74000</v>
      </c>
      <c r="B142" s="112">
        <v>40</v>
      </c>
      <c r="C142" s="112">
        <v>0.64917794612545043</v>
      </c>
      <c r="D142" s="133">
        <v>0.35082205387454957</v>
      </c>
    </row>
    <row r="143" spans="1:4" x14ac:dyDescent="0.2">
      <c r="A143" s="130">
        <v>74000</v>
      </c>
      <c r="B143" s="112">
        <v>40</v>
      </c>
      <c r="C143" s="116">
        <v>0.64917794612545043</v>
      </c>
      <c r="D143" s="133">
        <v>0.35082205387454957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D15"/>
  <sheetViews>
    <sheetView workbookViewId="0"/>
  </sheetViews>
  <sheetFormatPr defaultRowHeight="12.75" x14ac:dyDescent="0.2"/>
  <cols>
    <col min="1" max="1" width="19.625" bestFit="1" customWidth="1"/>
    <col min="2" max="2" width="13.5" bestFit="1" customWidth="1"/>
    <col min="3" max="3" width="13.25" bestFit="1" customWidth="1"/>
  </cols>
  <sheetData>
    <row r="1" spans="1:4" x14ac:dyDescent="0.2">
      <c r="A1" s="44" t="s">
        <v>340</v>
      </c>
    </row>
    <row r="2" spans="1:4" ht="15" x14ac:dyDescent="0.25">
      <c r="A2" s="81" t="s">
        <v>114</v>
      </c>
      <c r="B2" s="81" t="s">
        <v>115</v>
      </c>
      <c r="C2" s="144" t="s">
        <v>162</v>
      </c>
      <c r="D2" s="149" t="s">
        <v>180</v>
      </c>
    </row>
    <row r="3" spans="1:4" ht="15" x14ac:dyDescent="0.25">
      <c r="A3" s="81" t="s">
        <v>83</v>
      </c>
      <c r="B3" s="81" t="s">
        <v>92</v>
      </c>
      <c r="C3" s="144" t="s">
        <v>83</v>
      </c>
      <c r="D3" s="128" t="s">
        <v>181</v>
      </c>
    </row>
    <row r="4" spans="1:4" x14ac:dyDescent="0.2">
      <c r="A4" s="119">
        <v>0</v>
      </c>
      <c r="B4" s="101">
        <v>20</v>
      </c>
      <c r="C4" s="143">
        <v>8000</v>
      </c>
      <c r="D4" s="134">
        <v>4</v>
      </c>
    </row>
    <row r="5" spans="1:4" x14ac:dyDescent="0.2">
      <c r="A5" s="119">
        <v>4137.7072284241367</v>
      </c>
      <c r="B5" s="101">
        <v>27.1</v>
      </c>
      <c r="D5" s="134"/>
    </row>
    <row r="6" spans="1:4" x14ac:dyDescent="0.2">
      <c r="A6" s="119">
        <v>5637.5665559597228</v>
      </c>
      <c r="B6" s="101">
        <v>28.3</v>
      </c>
      <c r="D6" s="134"/>
    </row>
    <row r="7" spans="1:4" x14ac:dyDescent="0.2">
      <c r="A7" s="119">
        <v>6490.0910894468507</v>
      </c>
      <c r="B7" s="101">
        <v>32.5</v>
      </c>
      <c r="D7" s="134"/>
    </row>
    <row r="8" spans="1:4" x14ac:dyDescent="0.2">
      <c r="A8" s="119">
        <v>7768.2033158359745</v>
      </c>
      <c r="B8" s="101">
        <v>33.200000000000003</v>
      </c>
      <c r="D8" s="134"/>
    </row>
    <row r="9" spans="1:4" x14ac:dyDescent="0.2">
      <c r="A9" s="119">
        <v>8350.1585697847386</v>
      </c>
      <c r="B9" s="101">
        <v>35.5</v>
      </c>
      <c r="D9" s="134"/>
    </row>
    <row r="10" spans="1:4" x14ac:dyDescent="0.2">
      <c r="A10" s="119">
        <v>9825.2725244942249</v>
      </c>
      <c r="B10" s="101">
        <v>36</v>
      </c>
      <c r="D10" s="134"/>
    </row>
    <row r="11" spans="1:4" x14ac:dyDescent="0.2">
      <c r="A11" s="119">
        <v>9995.3506128438858</v>
      </c>
      <c r="B11" s="101">
        <v>37.4</v>
      </c>
      <c r="D11" s="134"/>
    </row>
    <row r="12" spans="1:4" x14ac:dyDescent="0.2">
      <c r="A12" s="122">
        <v>11000</v>
      </c>
      <c r="B12" s="185">
        <v>38.700000000000003</v>
      </c>
    </row>
    <row r="13" spans="1:4" x14ac:dyDescent="0.2">
      <c r="A13" s="122">
        <v>12000</v>
      </c>
      <c r="B13" s="185">
        <v>40.4</v>
      </c>
    </row>
    <row r="14" spans="1:4" x14ac:dyDescent="0.2">
      <c r="C14" s="127"/>
      <c r="D14" s="189"/>
    </row>
    <row r="15" spans="1:4" x14ac:dyDescent="0.2">
      <c r="C15" s="128"/>
      <c r="D15" s="18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F33" sqref="F33"/>
    </sheetView>
  </sheetViews>
  <sheetFormatPr defaultRowHeight="12.75" x14ac:dyDescent="0.2"/>
  <cols>
    <col min="1" max="1" width="28" style="87" bestFit="1" customWidth="1"/>
    <col min="2" max="3" width="28" style="87" customWidth="1"/>
    <col min="4" max="4" width="31.25" style="87" bestFit="1" customWidth="1"/>
    <col min="5" max="5" width="34.125" style="87" bestFit="1" customWidth="1"/>
    <col min="6" max="6" width="31.25" style="87" bestFit="1" customWidth="1"/>
    <col min="7" max="7" width="10.375" style="87" bestFit="1" customWidth="1"/>
    <col min="8" max="16384" width="9" style="87"/>
  </cols>
  <sheetData>
    <row r="1" spans="1:11" x14ac:dyDescent="0.2">
      <c r="A1" s="155" t="s">
        <v>251</v>
      </c>
      <c r="B1" s="155">
        <v>4</v>
      </c>
      <c r="C1" s="155"/>
      <c r="D1" s="48"/>
    </row>
    <row r="2" spans="1:11" x14ac:dyDescent="0.2">
      <c r="A2" s="155" t="s">
        <v>217</v>
      </c>
      <c r="B2" s="155" t="s">
        <v>218</v>
      </c>
      <c r="C2" s="155" t="s">
        <v>218</v>
      </c>
      <c r="D2" s="155" t="s">
        <v>218</v>
      </c>
      <c r="E2" s="155" t="s">
        <v>218</v>
      </c>
    </row>
    <row r="3" spans="1:11" x14ac:dyDescent="0.2">
      <c r="A3" s="155" t="s">
        <v>219</v>
      </c>
      <c r="B3" s="155">
        <v>0</v>
      </c>
      <c r="C3" s="155">
        <v>1</v>
      </c>
      <c r="D3" s="155">
        <v>2</v>
      </c>
      <c r="E3" s="155">
        <v>3</v>
      </c>
    </row>
    <row r="4" spans="1:11" x14ac:dyDescent="0.2">
      <c r="A4" s="155" t="s">
        <v>220</v>
      </c>
      <c r="B4" s="108"/>
      <c r="C4" s="108"/>
      <c r="D4" s="108"/>
      <c r="E4" s="108"/>
    </row>
    <row r="5" spans="1:11" x14ac:dyDescent="0.2">
      <c r="A5" s="155" t="s">
        <v>252</v>
      </c>
      <c r="B5" s="162" t="s">
        <v>318</v>
      </c>
      <c r="C5" s="162" t="s">
        <v>318</v>
      </c>
      <c r="D5" s="162" t="s">
        <v>318</v>
      </c>
      <c r="E5" s="162" t="s">
        <v>318</v>
      </c>
    </row>
    <row r="6" spans="1:11" ht="15" x14ac:dyDescent="0.2">
      <c r="A6" s="155" t="s">
        <v>272</v>
      </c>
      <c r="B6" s="180" t="s">
        <v>274</v>
      </c>
      <c r="C6" s="180" t="s">
        <v>274</v>
      </c>
      <c r="D6" s="180" t="s">
        <v>274</v>
      </c>
      <c r="E6" s="180" t="s">
        <v>274</v>
      </c>
    </row>
    <row r="7" spans="1:11" x14ac:dyDescent="0.2">
      <c r="A7" s="155" t="s">
        <v>273</v>
      </c>
      <c r="B7" s="48" t="s">
        <v>311</v>
      </c>
      <c r="C7" s="48" t="s">
        <v>311</v>
      </c>
      <c r="D7" s="48" t="s">
        <v>311</v>
      </c>
      <c r="E7" s="48" t="s">
        <v>311</v>
      </c>
      <c r="F7" s="35" t="s">
        <v>275</v>
      </c>
      <c r="G7" s="35" t="s">
        <v>275</v>
      </c>
      <c r="H7" s="35" t="s">
        <v>275</v>
      </c>
      <c r="I7" s="48" t="s">
        <v>280</v>
      </c>
      <c r="J7" s="48" t="s">
        <v>280</v>
      </c>
      <c r="K7" s="48" t="s">
        <v>280</v>
      </c>
    </row>
    <row r="8" spans="1:11" x14ac:dyDescent="0.2">
      <c r="A8" s="161" t="s">
        <v>276</v>
      </c>
      <c r="B8" s="48"/>
      <c r="C8" s="48"/>
      <c r="D8" s="48"/>
      <c r="E8" s="48"/>
      <c r="F8" s="48" t="s">
        <v>80</v>
      </c>
      <c r="G8" s="48" t="s">
        <v>80</v>
      </c>
      <c r="H8" s="48" t="s">
        <v>80</v>
      </c>
    </row>
    <row r="9" spans="1:11" x14ac:dyDescent="0.2">
      <c r="A9" s="161" t="s">
        <v>277</v>
      </c>
      <c r="B9" s="48" t="s">
        <v>80</v>
      </c>
      <c r="C9" s="48" t="s">
        <v>80</v>
      </c>
      <c r="D9" s="48" t="s">
        <v>80</v>
      </c>
      <c r="E9" s="48" t="s">
        <v>80</v>
      </c>
      <c r="F9" s="164" t="s">
        <v>80</v>
      </c>
      <c r="G9" s="164" t="s">
        <v>80</v>
      </c>
      <c r="H9" s="164" t="s">
        <v>80</v>
      </c>
    </row>
    <row r="10" spans="1:11" x14ac:dyDescent="0.2">
      <c r="A10" s="161" t="s">
        <v>281</v>
      </c>
      <c r="B10" s="48" t="s">
        <v>80</v>
      </c>
      <c r="C10" s="48" t="s">
        <v>80</v>
      </c>
      <c r="D10" s="48" t="s">
        <v>80</v>
      </c>
      <c r="E10" s="48" t="s">
        <v>80</v>
      </c>
      <c r="F10" s="142"/>
      <c r="G10" s="142"/>
      <c r="H10" s="142"/>
    </row>
    <row r="11" spans="1:11" x14ac:dyDescent="0.2">
      <c r="A11" s="161" t="s">
        <v>279</v>
      </c>
      <c r="B11" s="35" t="s">
        <v>307</v>
      </c>
      <c r="C11" s="35" t="s">
        <v>307</v>
      </c>
      <c r="D11" s="35" t="s">
        <v>307</v>
      </c>
      <c r="E11" s="35" t="s">
        <v>307</v>
      </c>
      <c r="F11" s="48" t="s">
        <v>282</v>
      </c>
      <c r="G11" s="48" t="s">
        <v>282</v>
      </c>
      <c r="H11" s="48" t="s">
        <v>282</v>
      </c>
    </row>
    <row r="12" spans="1:11" x14ac:dyDescent="0.2">
      <c r="A12" s="163" t="s">
        <v>222</v>
      </c>
      <c r="B12" s="164"/>
      <c r="C12" s="164"/>
      <c r="D12" s="164"/>
      <c r="E12" s="164"/>
    </row>
    <row r="13" spans="1:11" x14ac:dyDescent="0.2">
      <c r="A13" s="165" t="s">
        <v>156</v>
      </c>
      <c r="B13" s="155" t="s">
        <v>190</v>
      </c>
      <c r="C13" s="155" t="s">
        <v>191</v>
      </c>
      <c r="D13" s="155" t="s">
        <v>191</v>
      </c>
      <c r="E13" s="148" t="s">
        <v>186</v>
      </c>
    </row>
    <row r="14" spans="1:11" x14ac:dyDescent="0.2">
      <c r="A14" s="166" t="s">
        <v>170</v>
      </c>
      <c r="B14" s="48">
        <v>1</v>
      </c>
      <c r="C14" s="48">
        <v>1</v>
      </c>
      <c r="D14" s="48">
        <v>1</v>
      </c>
      <c r="E14" s="13">
        <f>0.000000001</f>
        <v>1.0000000000000001E-9</v>
      </c>
    </row>
    <row r="15" spans="1:11" x14ac:dyDescent="0.2">
      <c r="A15" s="166" t="s">
        <v>171</v>
      </c>
      <c r="B15" s="155" t="s">
        <v>80</v>
      </c>
      <c r="C15" s="155" t="s">
        <v>80</v>
      </c>
      <c r="D15" s="155" t="s">
        <v>80</v>
      </c>
      <c r="E15" s="155" t="s">
        <v>20</v>
      </c>
      <c r="G15" s="87" t="s">
        <v>306</v>
      </c>
    </row>
    <row r="16" spans="1:11" x14ac:dyDescent="0.2">
      <c r="A16" s="166" t="s">
        <v>172</v>
      </c>
      <c r="B16" s="155" t="s">
        <v>20</v>
      </c>
      <c r="C16" s="155" t="s">
        <v>20</v>
      </c>
      <c r="D16" s="155" t="s">
        <v>20</v>
      </c>
      <c r="E16" s="155" t="s">
        <v>20</v>
      </c>
      <c r="G16" s="87" t="s">
        <v>308</v>
      </c>
    </row>
    <row r="17" spans="1:5" x14ac:dyDescent="0.2">
      <c r="A17" s="166" t="s">
        <v>208</v>
      </c>
      <c r="B17" s="167" t="s">
        <v>278</v>
      </c>
      <c r="C17" s="167" t="s">
        <v>278</v>
      </c>
      <c r="D17" s="167" t="s">
        <v>278</v>
      </c>
      <c r="E17" s="182" t="s">
        <v>316</v>
      </c>
    </row>
    <row r="18" spans="1:5" ht="30" x14ac:dyDescent="0.2">
      <c r="A18" s="178" t="s">
        <v>223</v>
      </c>
      <c r="B18" s="177" t="s">
        <v>305</v>
      </c>
      <c r="C18" s="177" t="s">
        <v>304</v>
      </c>
      <c r="D18" s="177" t="s">
        <v>304</v>
      </c>
      <c r="E18" s="177" t="s">
        <v>312</v>
      </c>
    </row>
    <row r="19" spans="1:5" ht="15" x14ac:dyDescent="0.2">
      <c r="A19" s="179" t="s">
        <v>309</v>
      </c>
      <c r="B19" s="180" t="s">
        <v>20</v>
      </c>
      <c r="C19" s="180" t="s">
        <v>20</v>
      </c>
      <c r="D19" s="180" t="s">
        <v>20</v>
      </c>
      <c r="E19" s="180" t="s">
        <v>80</v>
      </c>
    </row>
    <row r="20" spans="1:5" x14ac:dyDescent="0.2">
      <c r="A20" s="163" t="s">
        <v>224</v>
      </c>
      <c r="B20" s="164"/>
      <c r="C20" s="164"/>
      <c r="D20" s="164"/>
      <c r="E20" s="164"/>
    </row>
    <row r="21" spans="1:5" x14ac:dyDescent="0.2">
      <c r="A21" s="165" t="s">
        <v>156</v>
      </c>
      <c r="B21" s="155" t="s">
        <v>193</v>
      </c>
      <c r="C21" s="155" t="s">
        <v>193</v>
      </c>
      <c r="D21" s="155" t="s">
        <v>194</v>
      </c>
      <c r="E21" s="155" t="s">
        <v>193</v>
      </c>
    </row>
    <row r="22" spans="1:5" x14ac:dyDescent="0.2">
      <c r="A22" s="166" t="s">
        <v>170</v>
      </c>
      <c r="B22" s="156">
        <v>1E-3</v>
      </c>
      <c r="C22" s="156">
        <v>1E-3</v>
      </c>
      <c r="D22" s="156">
        <v>1E-3</v>
      </c>
      <c r="E22" s="156">
        <v>1E-3</v>
      </c>
    </row>
    <row r="23" spans="1:5" x14ac:dyDescent="0.2">
      <c r="A23" s="166" t="s">
        <v>171</v>
      </c>
      <c r="B23" s="155" t="s">
        <v>20</v>
      </c>
      <c r="C23" s="155" t="s">
        <v>20</v>
      </c>
      <c r="D23" s="155" t="s">
        <v>20</v>
      </c>
      <c r="E23" s="155" t="s">
        <v>20</v>
      </c>
    </row>
    <row r="24" spans="1:5" x14ac:dyDescent="0.2">
      <c r="A24" s="166" t="s">
        <v>172</v>
      </c>
      <c r="B24" s="155" t="s">
        <v>20</v>
      </c>
      <c r="C24" s="155" t="s">
        <v>20</v>
      </c>
      <c r="D24" s="155" t="s">
        <v>20</v>
      </c>
      <c r="E24" s="155" t="s">
        <v>20</v>
      </c>
    </row>
    <row r="25" spans="1:5" x14ac:dyDescent="0.2">
      <c r="A25" s="166" t="s">
        <v>208</v>
      </c>
      <c r="B25" s="167" t="s">
        <v>225</v>
      </c>
      <c r="C25" s="167" t="s">
        <v>225</v>
      </c>
      <c r="D25" s="167" t="s">
        <v>314</v>
      </c>
      <c r="E25" s="167" t="s">
        <v>225</v>
      </c>
    </row>
    <row r="26" spans="1:5" x14ac:dyDescent="0.2">
      <c r="A26" s="178" t="s">
        <v>223</v>
      </c>
      <c r="B26" s="155" t="s">
        <v>295</v>
      </c>
      <c r="C26" s="155" t="s">
        <v>295</v>
      </c>
      <c r="D26" s="155" t="s">
        <v>310</v>
      </c>
      <c r="E26" s="155" t="s">
        <v>295</v>
      </c>
    </row>
    <row r="27" spans="1:5" ht="15" x14ac:dyDescent="0.2">
      <c r="A27" s="179" t="s">
        <v>309</v>
      </c>
      <c r="B27" s="180" t="s">
        <v>20</v>
      </c>
      <c r="C27" s="180" t="s">
        <v>20</v>
      </c>
      <c r="D27" s="180" t="s">
        <v>20</v>
      </c>
      <c r="E27" s="180" t="s">
        <v>20</v>
      </c>
    </row>
    <row r="28" spans="1:5" x14ac:dyDescent="0.2">
      <c r="A28" s="163" t="s">
        <v>228</v>
      </c>
      <c r="B28" s="164"/>
      <c r="C28" s="164"/>
      <c r="D28" s="164"/>
      <c r="E28" s="164"/>
    </row>
    <row r="29" spans="1:5" x14ac:dyDescent="0.2">
      <c r="A29" s="165" t="s">
        <v>156</v>
      </c>
      <c r="B29" s="155" t="s">
        <v>192</v>
      </c>
      <c r="C29" s="155" t="s">
        <v>192</v>
      </c>
      <c r="D29" s="155" t="s">
        <v>192</v>
      </c>
      <c r="E29" s="155" t="s">
        <v>192</v>
      </c>
    </row>
    <row r="30" spans="1:5" x14ac:dyDescent="0.2">
      <c r="A30" s="166" t="s">
        <v>170</v>
      </c>
      <c r="B30" s="48">
        <v>1</v>
      </c>
      <c r="C30" s="48">
        <v>1</v>
      </c>
      <c r="D30" s="48">
        <v>1</v>
      </c>
      <c r="E30" s="48">
        <v>1</v>
      </c>
    </row>
    <row r="31" spans="1:5" x14ac:dyDescent="0.2">
      <c r="A31" s="166" t="s">
        <v>171</v>
      </c>
      <c r="B31" s="155" t="s">
        <v>20</v>
      </c>
      <c r="C31" s="155" t="s">
        <v>20</v>
      </c>
      <c r="D31" s="155" t="s">
        <v>20</v>
      </c>
      <c r="E31" s="155" t="s">
        <v>20</v>
      </c>
    </row>
    <row r="32" spans="1:5" x14ac:dyDescent="0.2">
      <c r="A32" s="166" t="s">
        <v>172</v>
      </c>
      <c r="B32" s="155" t="s">
        <v>20</v>
      </c>
      <c r="C32" s="155" t="s">
        <v>20</v>
      </c>
      <c r="D32" s="155" t="s">
        <v>20</v>
      </c>
      <c r="E32" s="155" t="s">
        <v>20</v>
      </c>
    </row>
    <row r="33" spans="1:7" x14ac:dyDescent="0.2">
      <c r="A33" s="166" t="s">
        <v>270</v>
      </c>
      <c r="F33" s="172" t="s">
        <v>271</v>
      </c>
      <c r="G33" s="172" t="s">
        <v>271</v>
      </c>
    </row>
    <row r="34" spans="1:7" x14ac:dyDescent="0.2">
      <c r="A34" s="178" t="s">
        <v>223</v>
      </c>
      <c r="B34" s="155" t="s">
        <v>303</v>
      </c>
      <c r="C34" s="155" t="s">
        <v>303</v>
      </c>
      <c r="D34" s="155" t="s">
        <v>303</v>
      </c>
      <c r="E34" s="155" t="s">
        <v>303</v>
      </c>
    </row>
    <row r="35" spans="1:7" ht="15" x14ac:dyDescent="0.2">
      <c r="A35" s="179" t="s">
        <v>309</v>
      </c>
      <c r="B35" s="180" t="s">
        <v>20</v>
      </c>
      <c r="C35" s="180" t="s">
        <v>20</v>
      </c>
      <c r="D35" s="180" t="s">
        <v>20</v>
      </c>
      <c r="E35" s="180" t="s">
        <v>20</v>
      </c>
    </row>
    <row r="36" spans="1:7" x14ac:dyDescent="0.2">
      <c r="A36" s="161" t="s">
        <v>269</v>
      </c>
      <c r="B36" s="162" t="s">
        <v>283</v>
      </c>
      <c r="C36" s="162" t="s">
        <v>283</v>
      </c>
      <c r="D36" s="162" t="s">
        <v>283</v>
      </c>
      <c r="E36" s="162" t="s">
        <v>283</v>
      </c>
    </row>
    <row r="37" spans="1:7" x14ac:dyDescent="0.2">
      <c r="A37" s="163" t="s">
        <v>230</v>
      </c>
      <c r="B37" s="171"/>
      <c r="C37" s="171"/>
      <c r="D37" s="171"/>
      <c r="E37" s="164"/>
      <c r="F37" s="164"/>
    </row>
    <row r="38" spans="1:7" x14ac:dyDescent="0.2">
      <c r="A38" s="165" t="s">
        <v>156</v>
      </c>
      <c r="B38" s="165"/>
      <c r="C38" s="165"/>
      <c r="D38" s="165"/>
      <c r="E38" s="48"/>
      <c r="F38" s="48"/>
    </row>
    <row r="39" spans="1:7" x14ac:dyDescent="0.2">
      <c r="A39" s="166" t="s">
        <v>170</v>
      </c>
      <c r="B39" s="166"/>
      <c r="C39" s="166"/>
      <c r="D39" s="166"/>
      <c r="E39" s="48"/>
      <c r="F39" s="48"/>
    </row>
    <row r="40" spans="1:7" x14ac:dyDescent="0.2">
      <c r="A40" s="166" t="s">
        <v>171</v>
      </c>
      <c r="B40" s="166"/>
      <c r="C40" s="166"/>
      <c r="D40" s="166"/>
      <c r="E40" s="48"/>
      <c r="F40" s="48"/>
    </row>
    <row r="41" spans="1:7" x14ac:dyDescent="0.2">
      <c r="A41" s="166" t="s">
        <v>172</v>
      </c>
      <c r="B41" s="166"/>
      <c r="C41" s="166"/>
      <c r="D41" s="166"/>
      <c r="E41" s="48"/>
      <c r="F41" s="48"/>
    </row>
    <row r="42" spans="1:7" x14ac:dyDescent="0.2">
      <c r="A42" s="166" t="s">
        <v>208</v>
      </c>
      <c r="B42" s="166"/>
      <c r="C42" s="166"/>
      <c r="D42" s="166"/>
      <c r="E42" s="48"/>
      <c r="F42" s="48"/>
    </row>
    <row r="43" spans="1:7" x14ac:dyDescent="0.2">
      <c r="A43" s="166" t="s">
        <v>223</v>
      </c>
      <c r="B43" s="166"/>
      <c r="C43" s="166"/>
      <c r="D43" s="166"/>
      <c r="E43" s="48"/>
      <c r="F43" s="48"/>
    </row>
    <row r="44" spans="1:7" ht="15" x14ac:dyDescent="0.2">
      <c r="A44" s="179" t="s">
        <v>309</v>
      </c>
      <c r="B44" s="180" t="s">
        <v>20</v>
      </c>
      <c r="C44" s="180" t="s">
        <v>20</v>
      </c>
      <c r="D44" s="180" t="s">
        <v>20</v>
      </c>
      <c r="E44" s="180" t="s">
        <v>20</v>
      </c>
      <c r="F44" s="164"/>
    </row>
    <row r="45" spans="1:7" x14ac:dyDescent="0.2">
      <c r="A45" s="163" t="s">
        <v>231</v>
      </c>
      <c r="B45" s="171"/>
      <c r="C45" s="171"/>
      <c r="D45" s="171"/>
      <c r="E45" s="164"/>
      <c r="F45" s="164"/>
      <c r="G45" s="141"/>
    </row>
    <row r="46" spans="1:7" x14ac:dyDescent="0.2">
      <c r="A46" s="165" t="s">
        <v>156</v>
      </c>
      <c r="B46" s="165"/>
      <c r="C46" s="165"/>
      <c r="D46" s="165"/>
      <c r="E46" s="157"/>
      <c r="F46" s="48"/>
    </row>
    <row r="47" spans="1:7" x14ac:dyDescent="0.2">
      <c r="A47" s="166" t="s">
        <v>170</v>
      </c>
      <c r="B47" s="166"/>
      <c r="C47" s="166"/>
      <c r="D47" s="166"/>
      <c r="E47" s="48"/>
      <c r="F47" s="48"/>
    </row>
    <row r="48" spans="1:7" x14ac:dyDescent="0.2">
      <c r="A48" s="166" t="s">
        <v>171</v>
      </c>
      <c r="B48" s="166"/>
      <c r="C48" s="166"/>
      <c r="D48" s="166"/>
      <c r="E48" s="155"/>
      <c r="F48" s="48"/>
    </row>
    <row r="49" spans="1:6" x14ac:dyDescent="0.2">
      <c r="A49" s="166" t="s">
        <v>172</v>
      </c>
      <c r="B49" s="166"/>
      <c r="C49" s="166"/>
      <c r="D49" s="166"/>
      <c r="E49" s="155"/>
      <c r="F49" s="48"/>
    </row>
    <row r="50" spans="1:6" x14ac:dyDescent="0.2">
      <c r="A50" s="166" t="s">
        <v>208</v>
      </c>
      <c r="B50" s="166"/>
      <c r="C50" s="166"/>
      <c r="D50" s="166"/>
      <c r="E50" s="155"/>
      <c r="F50" s="48"/>
    </row>
    <row r="51" spans="1:6" x14ac:dyDescent="0.2">
      <c r="A51" s="166" t="s">
        <v>223</v>
      </c>
      <c r="B51" s="166"/>
      <c r="C51" s="166"/>
      <c r="D51" s="166"/>
      <c r="E51" s="155"/>
      <c r="F51" s="48"/>
    </row>
    <row r="52" spans="1:6" ht="15" x14ac:dyDescent="0.2">
      <c r="A52" s="179" t="s">
        <v>309</v>
      </c>
      <c r="B52" s="180" t="s">
        <v>20</v>
      </c>
      <c r="C52" s="180" t="s">
        <v>20</v>
      </c>
      <c r="D52" s="180" t="s">
        <v>20</v>
      </c>
      <c r="E52" s="180" t="s">
        <v>20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1"/>
  <sheetViews>
    <sheetView workbookViewId="0">
      <selection activeCell="B10" sqref="B10"/>
    </sheetView>
  </sheetViews>
  <sheetFormatPr defaultRowHeight="12.75" x14ac:dyDescent="0.2"/>
  <cols>
    <col min="1" max="1" width="36.125" style="87" bestFit="1" customWidth="1"/>
    <col min="2" max="3" width="31.625" style="87" bestFit="1" customWidth="1"/>
    <col min="4" max="7" width="31.625" style="87" customWidth="1"/>
    <col min="8" max="8" width="31.625" style="87" bestFit="1" customWidth="1"/>
    <col min="9" max="9" width="31.625" style="87" customWidth="1"/>
    <col min="10" max="11" width="31.625" style="87" bestFit="1" customWidth="1"/>
    <col min="12" max="12" width="31.625" style="87" customWidth="1"/>
    <col min="13" max="15" width="38.5" style="87" bestFit="1" customWidth="1"/>
    <col min="16" max="16" width="38.5" style="87" customWidth="1"/>
    <col min="17" max="17" width="30.75" style="87" customWidth="1"/>
    <col min="18" max="18" width="31.625" style="87" bestFit="1" customWidth="1"/>
    <col min="19" max="19" width="34.125" style="87" bestFit="1" customWidth="1"/>
    <col min="20" max="20" width="31.625" style="87" bestFit="1" customWidth="1"/>
    <col min="21" max="21" width="38.5" style="87" bestFit="1" customWidth="1"/>
    <col min="22" max="16384" width="9" style="87"/>
  </cols>
  <sheetData>
    <row r="1" spans="1:22" x14ac:dyDescent="0.2">
      <c r="A1" s="160" t="s">
        <v>233</v>
      </c>
      <c r="B1" s="35">
        <v>1</v>
      </c>
      <c r="D1" s="155"/>
      <c r="E1" s="155"/>
      <c r="F1" s="155"/>
      <c r="G1" s="155"/>
      <c r="H1" s="155"/>
      <c r="I1" s="155"/>
      <c r="J1" s="155"/>
      <c r="L1" s="155"/>
      <c r="M1" s="155"/>
      <c r="N1" s="155"/>
      <c r="O1" s="155"/>
      <c r="P1" s="168"/>
      <c r="R1" s="48"/>
      <c r="S1" s="48"/>
    </row>
    <row r="2" spans="1:22" x14ac:dyDescent="0.2">
      <c r="A2" s="160" t="s">
        <v>217</v>
      </c>
      <c r="B2" s="170" t="s">
        <v>262</v>
      </c>
      <c r="C2" s="155" t="s">
        <v>287</v>
      </c>
      <c r="D2" s="170" t="s">
        <v>286</v>
      </c>
      <c r="E2" s="170" t="s">
        <v>259</v>
      </c>
      <c r="F2" s="170" t="s">
        <v>261</v>
      </c>
      <c r="H2" s="170" t="s">
        <v>263</v>
      </c>
      <c r="I2" s="155"/>
      <c r="J2" s="170" t="s">
        <v>259</v>
      </c>
      <c r="K2" s="170" t="s">
        <v>268</v>
      </c>
      <c r="L2" s="170" t="s">
        <v>267</v>
      </c>
      <c r="M2" s="170" t="s">
        <v>261</v>
      </c>
      <c r="N2" s="170" t="s">
        <v>262</v>
      </c>
      <c r="O2" s="170" t="s">
        <v>263</v>
      </c>
      <c r="Q2" s="155" t="s">
        <v>232</v>
      </c>
      <c r="R2" s="155" t="s">
        <v>246</v>
      </c>
      <c r="S2" s="155" t="s">
        <v>250</v>
      </c>
    </row>
    <row r="3" spans="1:22" x14ac:dyDescent="0.2">
      <c r="A3" s="160" t="s">
        <v>234</v>
      </c>
      <c r="B3" s="155">
        <v>6</v>
      </c>
      <c r="C3" s="155">
        <v>6</v>
      </c>
      <c r="D3" s="155">
        <v>6</v>
      </c>
      <c r="E3" s="155">
        <v>6</v>
      </c>
      <c r="F3" s="155">
        <v>6</v>
      </c>
      <c r="H3" s="155">
        <v>6</v>
      </c>
      <c r="I3" s="155"/>
      <c r="J3" s="155">
        <v>6</v>
      </c>
      <c r="K3" s="155">
        <v>6</v>
      </c>
      <c r="L3" s="155">
        <v>6</v>
      </c>
      <c r="M3" s="155">
        <v>6</v>
      </c>
      <c r="N3" s="155">
        <v>6</v>
      </c>
      <c r="O3" s="155">
        <v>6</v>
      </c>
      <c r="Q3" s="155">
        <v>6</v>
      </c>
      <c r="R3" s="155">
        <v>6</v>
      </c>
      <c r="S3" s="155">
        <v>6</v>
      </c>
    </row>
    <row r="4" spans="1:22" x14ac:dyDescent="0.2">
      <c r="A4" s="160" t="s">
        <v>220</v>
      </c>
      <c r="B4" s="155" t="s">
        <v>221</v>
      </c>
      <c r="C4" s="155" t="s">
        <v>221</v>
      </c>
      <c r="D4" s="155" t="s">
        <v>221</v>
      </c>
      <c r="E4" s="155" t="s">
        <v>221</v>
      </c>
      <c r="F4" s="155" t="s">
        <v>221</v>
      </c>
      <c r="H4" s="155" t="s">
        <v>221</v>
      </c>
      <c r="I4" s="155"/>
      <c r="J4" s="155" t="s">
        <v>221</v>
      </c>
      <c r="K4" s="155" t="s">
        <v>221</v>
      </c>
      <c r="L4" s="155" t="s">
        <v>221</v>
      </c>
      <c r="M4" s="155" t="s">
        <v>221</v>
      </c>
      <c r="N4" s="155" t="s">
        <v>221</v>
      </c>
      <c r="O4" s="155" t="s">
        <v>221</v>
      </c>
      <c r="Q4" s="155" t="s">
        <v>221</v>
      </c>
      <c r="R4" s="155" t="s">
        <v>221</v>
      </c>
      <c r="S4" s="155" t="s">
        <v>221</v>
      </c>
    </row>
    <row r="5" spans="1:22" x14ac:dyDescent="0.2">
      <c r="A5" s="160" t="s">
        <v>245</v>
      </c>
      <c r="B5" s="155">
        <v>2</v>
      </c>
      <c r="C5" s="155">
        <v>2</v>
      </c>
      <c r="D5" s="155">
        <v>2</v>
      </c>
      <c r="E5" s="155">
        <v>2</v>
      </c>
      <c r="F5" s="155">
        <v>2</v>
      </c>
      <c r="H5" s="155">
        <v>2</v>
      </c>
      <c r="I5" s="155"/>
      <c r="J5" s="155">
        <v>1</v>
      </c>
      <c r="K5" s="155">
        <v>1</v>
      </c>
      <c r="L5" s="155">
        <v>1</v>
      </c>
      <c r="M5" s="155">
        <v>1</v>
      </c>
      <c r="N5" s="155">
        <v>1</v>
      </c>
      <c r="O5" s="155">
        <v>1</v>
      </c>
      <c r="Q5" s="155">
        <v>5</v>
      </c>
      <c r="R5" s="155">
        <v>5</v>
      </c>
      <c r="S5" s="155">
        <v>4</v>
      </c>
    </row>
    <row r="6" spans="1:22" x14ac:dyDescent="0.2">
      <c r="A6" s="160" t="s">
        <v>269</v>
      </c>
      <c r="B6" s="155" t="s">
        <v>283</v>
      </c>
      <c r="C6" s="155" t="s">
        <v>283</v>
      </c>
      <c r="D6" s="155" t="s">
        <v>283</v>
      </c>
      <c r="E6" s="155" t="s">
        <v>283</v>
      </c>
      <c r="F6" s="155" t="s">
        <v>283</v>
      </c>
      <c r="H6" s="162" t="s">
        <v>283</v>
      </c>
      <c r="I6" s="162"/>
      <c r="J6" s="162" t="s">
        <v>283</v>
      </c>
      <c r="K6" s="162" t="s">
        <v>283</v>
      </c>
      <c r="L6" s="162" t="s">
        <v>283</v>
      </c>
      <c r="M6" s="162" t="s">
        <v>283</v>
      </c>
      <c r="N6" s="162" t="s">
        <v>283</v>
      </c>
      <c r="O6" s="162" t="s">
        <v>283</v>
      </c>
      <c r="Q6" s="162"/>
      <c r="R6" s="162"/>
      <c r="S6" s="162"/>
    </row>
    <row r="7" spans="1:22" ht="30" x14ac:dyDescent="0.2">
      <c r="A7" s="183" t="s">
        <v>301</v>
      </c>
      <c r="B7" s="177" t="s">
        <v>336</v>
      </c>
      <c r="C7" s="177" t="s">
        <v>336</v>
      </c>
      <c r="D7" s="177" t="s">
        <v>336</v>
      </c>
      <c r="E7" s="177" t="s">
        <v>336</v>
      </c>
      <c r="F7" s="177" t="s">
        <v>336</v>
      </c>
      <c r="H7" s="155" t="s">
        <v>302</v>
      </c>
      <c r="I7" s="155"/>
      <c r="J7" s="155" t="s">
        <v>302</v>
      </c>
      <c r="K7" s="155" t="s">
        <v>302</v>
      </c>
      <c r="L7" s="155" t="s">
        <v>302</v>
      </c>
      <c r="M7" s="155" t="s">
        <v>302</v>
      </c>
      <c r="N7" s="155" t="s">
        <v>302</v>
      </c>
      <c r="O7" s="155" t="s">
        <v>302</v>
      </c>
      <c r="Q7" s="162"/>
      <c r="R7" s="162"/>
      <c r="S7" s="162"/>
    </row>
    <row r="8" spans="1:22" x14ac:dyDescent="0.2">
      <c r="A8" s="184" t="s">
        <v>317</v>
      </c>
      <c r="B8" s="162" t="s">
        <v>338</v>
      </c>
      <c r="C8" s="162" t="s">
        <v>318</v>
      </c>
      <c r="D8" s="162" t="s">
        <v>318</v>
      </c>
      <c r="E8" s="162" t="s">
        <v>318</v>
      </c>
      <c r="F8" s="162" t="s">
        <v>318</v>
      </c>
      <c r="H8" s="162"/>
      <c r="I8" s="162"/>
      <c r="J8" s="162"/>
      <c r="K8" s="162"/>
      <c r="L8" s="162"/>
      <c r="M8" s="162"/>
      <c r="N8" s="162"/>
      <c r="O8" s="162"/>
      <c r="Q8" s="162"/>
      <c r="R8" s="162"/>
      <c r="S8" s="162"/>
    </row>
    <row r="9" spans="1:22" ht="15" x14ac:dyDescent="0.2">
      <c r="A9" s="184" t="s">
        <v>272</v>
      </c>
      <c r="B9" s="180" t="s">
        <v>339</v>
      </c>
      <c r="C9" s="180" t="s">
        <v>274</v>
      </c>
      <c r="D9" s="180" t="s">
        <v>274</v>
      </c>
      <c r="E9" s="180" t="s">
        <v>274</v>
      </c>
      <c r="F9" s="180" t="s">
        <v>274</v>
      </c>
      <c r="H9" s="162"/>
      <c r="I9" s="162"/>
      <c r="J9" s="162"/>
      <c r="K9" s="162"/>
      <c r="L9" s="162"/>
      <c r="M9" s="162"/>
      <c r="N9" s="162"/>
      <c r="O9" s="162"/>
      <c r="Q9" s="162"/>
      <c r="R9" s="162"/>
      <c r="S9" s="162"/>
    </row>
    <row r="10" spans="1:22" x14ac:dyDescent="0.2">
      <c r="A10" s="163" t="s">
        <v>240</v>
      </c>
      <c r="B10" s="171"/>
      <c r="C10" s="171"/>
      <c r="D10" s="171"/>
      <c r="E10" s="171"/>
      <c r="F10" s="171"/>
      <c r="H10" s="171"/>
      <c r="I10" s="171"/>
      <c r="J10" s="164"/>
      <c r="K10" s="164"/>
      <c r="L10" s="164"/>
      <c r="M10" s="164"/>
      <c r="N10" s="164"/>
      <c r="O10" s="164"/>
      <c r="Q10" s="164"/>
      <c r="R10" s="164"/>
      <c r="S10" s="164"/>
    </row>
    <row r="11" spans="1:22" x14ac:dyDescent="0.2">
      <c r="A11" s="165" t="s">
        <v>156</v>
      </c>
      <c r="B11" s="155" t="s">
        <v>193</v>
      </c>
      <c r="C11" s="155" t="s">
        <v>193</v>
      </c>
      <c r="D11" s="155" t="s">
        <v>193</v>
      </c>
      <c r="E11" s="155" t="s">
        <v>193</v>
      </c>
      <c r="F11" s="155" t="s">
        <v>193</v>
      </c>
      <c r="H11" s="155" t="s">
        <v>193</v>
      </c>
      <c r="I11" s="155"/>
      <c r="J11" s="107" t="s">
        <v>194</v>
      </c>
      <c r="K11" s="107" t="s">
        <v>194</v>
      </c>
      <c r="L11" s="107" t="s">
        <v>194</v>
      </c>
      <c r="M11" s="107" t="s">
        <v>194</v>
      </c>
      <c r="N11" s="107" t="s">
        <v>194</v>
      </c>
      <c r="O11" s="107" t="s">
        <v>194</v>
      </c>
      <c r="Q11" s="155" t="s">
        <v>190</v>
      </c>
      <c r="R11" s="155" t="s">
        <v>190</v>
      </c>
      <c r="S11" s="155" t="s">
        <v>190</v>
      </c>
    </row>
    <row r="12" spans="1:22" x14ac:dyDescent="0.2">
      <c r="A12" s="166" t="s">
        <v>170</v>
      </c>
      <c r="B12" s="156">
        <v>1E-3</v>
      </c>
      <c r="C12" s="156">
        <v>1E-3</v>
      </c>
      <c r="D12" s="156">
        <v>1E-3</v>
      </c>
      <c r="E12" s="156">
        <v>1E-3</v>
      </c>
      <c r="F12" s="156">
        <v>1E-3</v>
      </c>
      <c r="H12" s="156">
        <v>1E-3</v>
      </c>
      <c r="I12" s="156"/>
      <c r="J12" s="156">
        <v>1E-3</v>
      </c>
      <c r="K12" s="156">
        <v>1E-3</v>
      </c>
      <c r="L12" s="156">
        <v>1E-3</v>
      </c>
      <c r="M12" s="156">
        <v>1E-3</v>
      </c>
      <c r="N12" s="156">
        <v>1E-3</v>
      </c>
      <c r="O12" s="156">
        <v>1E-3</v>
      </c>
      <c r="Q12" s="48">
        <v>1</v>
      </c>
      <c r="R12" s="48">
        <v>1</v>
      </c>
      <c r="S12" s="48">
        <v>1</v>
      </c>
    </row>
    <row r="13" spans="1:22" x14ac:dyDescent="0.2">
      <c r="A13" s="166" t="s">
        <v>171</v>
      </c>
      <c r="B13" s="155" t="s">
        <v>20</v>
      </c>
      <c r="C13" s="155" t="s">
        <v>20</v>
      </c>
      <c r="D13" s="155" t="s">
        <v>20</v>
      </c>
      <c r="E13" s="155" t="s">
        <v>20</v>
      </c>
      <c r="F13" s="155" t="s">
        <v>20</v>
      </c>
      <c r="H13" s="155" t="s">
        <v>20</v>
      </c>
      <c r="I13" s="155"/>
      <c r="J13" s="48" t="s">
        <v>20</v>
      </c>
      <c r="K13" s="48" t="s">
        <v>20</v>
      </c>
      <c r="L13" s="48" t="s">
        <v>20</v>
      </c>
      <c r="M13" s="48" t="s">
        <v>20</v>
      </c>
      <c r="N13" s="48" t="s">
        <v>20</v>
      </c>
      <c r="O13" s="48" t="s">
        <v>20</v>
      </c>
      <c r="Q13" s="155" t="s">
        <v>80</v>
      </c>
      <c r="R13" s="155" t="s">
        <v>80</v>
      </c>
      <c r="S13" s="155" t="s">
        <v>80</v>
      </c>
    </row>
    <row r="14" spans="1:22" x14ac:dyDescent="0.2">
      <c r="A14" s="166" t="s">
        <v>172</v>
      </c>
      <c r="B14" s="155" t="s">
        <v>20</v>
      </c>
      <c r="C14" s="155" t="s">
        <v>20</v>
      </c>
      <c r="D14" s="155" t="s">
        <v>20</v>
      </c>
      <c r="E14" s="155" t="s">
        <v>20</v>
      </c>
      <c r="F14" s="155" t="s">
        <v>20</v>
      </c>
      <c r="H14" s="155" t="s">
        <v>20</v>
      </c>
      <c r="I14" s="155"/>
      <c r="J14" s="48" t="s">
        <v>20</v>
      </c>
      <c r="K14" s="48" t="s">
        <v>20</v>
      </c>
      <c r="L14" s="48" t="s">
        <v>20</v>
      </c>
      <c r="M14" s="48" t="s">
        <v>20</v>
      </c>
      <c r="N14" s="48" t="s">
        <v>20</v>
      </c>
      <c r="O14" s="48" t="s">
        <v>20</v>
      </c>
      <c r="Q14" s="155" t="s">
        <v>20</v>
      </c>
      <c r="R14" s="155" t="s">
        <v>20</v>
      </c>
      <c r="S14" s="155" t="s">
        <v>20</v>
      </c>
    </row>
    <row r="15" spans="1:22" x14ac:dyDescent="0.2">
      <c r="A15" s="166" t="s">
        <v>244</v>
      </c>
      <c r="B15" s="167"/>
      <c r="D15" s="167" t="s">
        <v>289</v>
      </c>
      <c r="E15" s="167"/>
      <c r="F15" s="167" t="s">
        <v>288</v>
      </c>
      <c r="H15" s="167" t="s">
        <v>290</v>
      </c>
      <c r="I15" s="167"/>
      <c r="J15" s="155"/>
      <c r="K15" s="155"/>
      <c r="L15" s="155"/>
      <c r="M15" s="155"/>
      <c r="N15" s="155"/>
      <c r="O15" s="155"/>
      <c r="Q15" s="167"/>
      <c r="R15" s="167" t="s">
        <v>248</v>
      </c>
      <c r="S15" s="167"/>
      <c r="V15" s="168"/>
    </row>
    <row r="16" spans="1:22" x14ac:dyDescent="0.2">
      <c r="A16" s="178" t="s">
        <v>223</v>
      </c>
      <c r="B16" s="155" t="s">
        <v>297</v>
      </c>
      <c r="C16" s="155" t="s">
        <v>297</v>
      </c>
      <c r="D16" s="155" t="s">
        <v>297</v>
      </c>
      <c r="E16" s="155" t="s">
        <v>297</v>
      </c>
      <c r="F16" s="155" t="s">
        <v>297</v>
      </c>
      <c r="H16" s="155" t="s">
        <v>226</v>
      </c>
      <c r="I16" s="155"/>
      <c r="J16" s="155" t="s">
        <v>227</v>
      </c>
      <c r="K16" s="155" t="s">
        <v>227</v>
      </c>
      <c r="L16" s="155" t="s">
        <v>227</v>
      </c>
      <c r="M16" s="155" t="s">
        <v>227</v>
      </c>
      <c r="N16" s="155" t="s">
        <v>227</v>
      </c>
      <c r="O16" s="155" t="s">
        <v>227</v>
      </c>
      <c r="Q16" s="155" t="s">
        <v>242</v>
      </c>
      <c r="R16" s="155" t="s">
        <v>242</v>
      </c>
      <c r="S16" s="155" t="s">
        <v>242</v>
      </c>
    </row>
    <row r="17" spans="1:19" x14ac:dyDescent="0.2">
      <c r="A17" s="163" t="s">
        <v>235</v>
      </c>
      <c r="B17" s="176"/>
      <c r="C17" s="176"/>
      <c r="D17" s="176"/>
      <c r="E17" s="176"/>
      <c r="F17" s="176"/>
      <c r="H17" s="176"/>
      <c r="I17" s="176"/>
      <c r="Q17" s="164"/>
      <c r="R17" s="164"/>
      <c r="S17" s="164"/>
    </row>
    <row r="18" spans="1:19" x14ac:dyDescent="0.2">
      <c r="A18" s="165" t="s">
        <v>156</v>
      </c>
      <c r="B18" s="155" t="s">
        <v>190</v>
      </c>
      <c r="C18" s="155" t="s">
        <v>190</v>
      </c>
      <c r="D18" s="155" t="s">
        <v>190</v>
      </c>
      <c r="E18" s="155" t="s">
        <v>190</v>
      </c>
      <c r="F18" s="155" t="s">
        <v>190</v>
      </c>
      <c r="H18" s="155" t="s">
        <v>190</v>
      </c>
      <c r="I18" s="155"/>
      <c r="J18" s="107" t="s">
        <v>192</v>
      </c>
      <c r="K18" s="107" t="s">
        <v>192</v>
      </c>
      <c r="L18" s="107" t="s">
        <v>192</v>
      </c>
      <c r="M18" s="107" t="s">
        <v>192</v>
      </c>
      <c r="N18" s="107" t="s">
        <v>192</v>
      </c>
      <c r="O18" s="107" t="s">
        <v>192</v>
      </c>
      <c r="Q18" s="155" t="s">
        <v>193</v>
      </c>
      <c r="R18" s="155" t="s">
        <v>193</v>
      </c>
      <c r="S18" s="155" t="s">
        <v>193</v>
      </c>
    </row>
    <row r="19" spans="1:19" x14ac:dyDescent="0.2">
      <c r="A19" s="166" t="s">
        <v>170</v>
      </c>
      <c r="B19" s="48">
        <v>1</v>
      </c>
      <c r="C19" s="48">
        <v>1</v>
      </c>
      <c r="D19" s="48">
        <v>1</v>
      </c>
      <c r="E19" s="48">
        <v>1</v>
      </c>
      <c r="F19" s="48">
        <v>1</v>
      </c>
      <c r="H19" s="48">
        <v>1</v>
      </c>
      <c r="I19" s="48"/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Q19" s="156">
        <v>1E-3</v>
      </c>
      <c r="R19" s="156">
        <v>1E-3</v>
      </c>
      <c r="S19" s="156">
        <v>1E-3</v>
      </c>
    </row>
    <row r="20" spans="1:19" x14ac:dyDescent="0.2">
      <c r="A20" s="166" t="s">
        <v>171</v>
      </c>
      <c r="B20" s="155" t="s">
        <v>80</v>
      </c>
      <c r="C20" s="155" t="s">
        <v>80</v>
      </c>
      <c r="D20" s="155" t="s">
        <v>80</v>
      </c>
      <c r="E20" s="155" t="s">
        <v>80</v>
      </c>
      <c r="F20" s="155" t="s">
        <v>80</v>
      </c>
      <c r="H20" s="155" t="s">
        <v>80</v>
      </c>
      <c r="I20" s="155"/>
      <c r="J20" s="48" t="s">
        <v>20</v>
      </c>
      <c r="K20" s="48" t="s">
        <v>20</v>
      </c>
      <c r="L20" s="48" t="s">
        <v>20</v>
      </c>
      <c r="M20" s="48" t="s">
        <v>20</v>
      </c>
      <c r="N20" s="48" t="s">
        <v>20</v>
      </c>
      <c r="O20" s="48" t="s">
        <v>20</v>
      </c>
      <c r="Q20" s="155" t="s">
        <v>20</v>
      </c>
      <c r="R20" s="155" t="s">
        <v>20</v>
      </c>
      <c r="S20" s="155" t="s">
        <v>20</v>
      </c>
    </row>
    <row r="21" spans="1:19" x14ac:dyDescent="0.2">
      <c r="A21" s="166" t="s">
        <v>172</v>
      </c>
      <c r="B21" s="155" t="s">
        <v>20</v>
      </c>
      <c r="C21" s="155" t="s">
        <v>20</v>
      </c>
      <c r="D21" s="155" t="s">
        <v>20</v>
      </c>
      <c r="E21" s="155" t="s">
        <v>20</v>
      </c>
      <c r="F21" s="155" t="s">
        <v>20</v>
      </c>
      <c r="H21" s="155" t="s">
        <v>20</v>
      </c>
      <c r="I21" s="155"/>
      <c r="J21" s="48" t="s">
        <v>20</v>
      </c>
      <c r="K21" s="48" t="s">
        <v>20</v>
      </c>
      <c r="L21" s="48" t="s">
        <v>20</v>
      </c>
      <c r="M21" s="48" t="s">
        <v>20</v>
      </c>
      <c r="N21" s="48" t="s">
        <v>20</v>
      </c>
      <c r="O21" s="48" t="s">
        <v>20</v>
      </c>
      <c r="Q21" s="155" t="s">
        <v>20</v>
      </c>
      <c r="R21" s="155" t="s">
        <v>20</v>
      </c>
      <c r="S21" s="155" t="s">
        <v>20</v>
      </c>
    </row>
    <row r="22" spans="1:19" x14ac:dyDescent="0.2">
      <c r="A22" s="166" t="s">
        <v>244</v>
      </c>
      <c r="D22" s="167" t="s">
        <v>292</v>
      </c>
      <c r="E22" s="167"/>
      <c r="F22" s="167"/>
      <c r="H22" s="167" t="s">
        <v>293</v>
      </c>
      <c r="I22" s="167"/>
      <c r="J22" s="155"/>
      <c r="K22" s="155"/>
      <c r="L22" s="155"/>
      <c r="M22" s="155"/>
      <c r="N22" s="155"/>
      <c r="O22" s="155"/>
      <c r="Q22" s="167"/>
      <c r="R22" s="167" t="s">
        <v>247</v>
      </c>
      <c r="S22" s="167"/>
    </row>
    <row r="23" spans="1:19" ht="30" x14ac:dyDescent="0.2">
      <c r="A23" s="178" t="s">
        <v>223</v>
      </c>
      <c r="B23" s="177" t="s">
        <v>298</v>
      </c>
      <c r="C23" s="177" t="s">
        <v>298</v>
      </c>
      <c r="D23" s="177" t="s">
        <v>298</v>
      </c>
      <c r="E23" s="177" t="s">
        <v>298</v>
      </c>
      <c r="F23" s="177" t="s">
        <v>298</v>
      </c>
      <c r="H23" s="155" t="s">
        <v>257</v>
      </c>
      <c r="I23" s="155"/>
      <c r="J23" s="155" t="s">
        <v>258</v>
      </c>
      <c r="K23" s="155" t="s">
        <v>258</v>
      </c>
      <c r="L23" s="155" t="s">
        <v>258</v>
      </c>
      <c r="M23" s="155" t="s">
        <v>258</v>
      </c>
      <c r="N23" s="155" t="s">
        <v>258</v>
      </c>
      <c r="O23" s="155" t="s">
        <v>258</v>
      </c>
      <c r="Q23" s="155" t="s">
        <v>226</v>
      </c>
      <c r="R23" s="155" t="s">
        <v>226</v>
      </c>
      <c r="S23" s="155" t="s">
        <v>226</v>
      </c>
    </row>
    <row r="24" spans="1:19" x14ac:dyDescent="0.2">
      <c r="A24" s="163" t="s">
        <v>236</v>
      </c>
      <c r="B24" s="176"/>
      <c r="C24" s="176"/>
      <c r="D24" s="176"/>
      <c r="E24" s="176"/>
      <c r="F24" s="176"/>
      <c r="H24" s="176"/>
      <c r="I24" s="176"/>
      <c r="Q24" s="164"/>
      <c r="R24" s="164"/>
      <c r="S24" s="164"/>
    </row>
    <row r="25" spans="1:19" x14ac:dyDescent="0.2">
      <c r="A25" s="165" t="s">
        <v>156</v>
      </c>
      <c r="B25" s="107" t="s">
        <v>192</v>
      </c>
      <c r="C25" s="107" t="s">
        <v>192</v>
      </c>
      <c r="D25" s="107" t="s">
        <v>192</v>
      </c>
      <c r="E25" s="107" t="s">
        <v>192</v>
      </c>
      <c r="F25" s="107" t="s">
        <v>192</v>
      </c>
      <c r="H25" s="107" t="s">
        <v>192</v>
      </c>
      <c r="I25" s="107"/>
      <c r="J25" s="107" t="s">
        <v>191</v>
      </c>
      <c r="K25" s="107" t="s">
        <v>191</v>
      </c>
      <c r="L25" s="107" t="s">
        <v>191</v>
      </c>
      <c r="M25" s="107" t="s">
        <v>191</v>
      </c>
      <c r="N25" s="107" t="s">
        <v>191</v>
      </c>
      <c r="O25" s="107" t="s">
        <v>191</v>
      </c>
      <c r="Q25" s="148" t="s">
        <v>186</v>
      </c>
      <c r="R25" s="148" t="s">
        <v>186</v>
      </c>
      <c r="S25" s="148" t="s">
        <v>186</v>
      </c>
    </row>
    <row r="26" spans="1:19" x14ac:dyDescent="0.2">
      <c r="A26" s="166" t="s">
        <v>170</v>
      </c>
      <c r="B26" s="48">
        <v>1</v>
      </c>
      <c r="C26" s="48">
        <v>1</v>
      </c>
      <c r="D26" s="48">
        <v>1</v>
      </c>
      <c r="E26" s="48">
        <v>1</v>
      </c>
      <c r="F26" s="48">
        <v>1</v>
      </c>
      <c r="H26" s="48">
        <v>1</v>
      </c>
      <c r="I26" s="48"/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Q26" s="48">
        <v>1</v>
      </c>
      <c r="R26" s="48">
        <v>1</v>
      </c>
      <c r="S26" s="48">
        <v>1</v>
      </c>
    </row>
    <row r="27" spans="1:19" x14ac:dyDescent="0.2">
      <c r="A27" s="166" t="s">
        <v>171</v>
      </c>
      <c r="B27" s="48" t="s">
        <v>20</v>
      </c>
      <c r="C27" s="48" t="s">
        <v>20</v>
      </c>
      <c r="D27" s="48" t="s">
        <v>20</v>
      </c>
      <c r="E27" s="48" t="s">
        <v>20</v>
      </c>
      <c r="F27" s="48" t="s">
        <v>20</v>
      </c>
      <c r="H27" s="48" t="s">
        <v>20</v>
      </c>
      <c r="I27" s="48"/>
      <c r="J27" s="48" t="s">
        <v>80</v>
      </c>
      <c r="K27" s="48" t="s">
        <v>80</v>
      </c>
      <c r="L27" s="48" t="s">
        <v>80</v>
      </c>
      <c r="M27" s="48" t="s">
        <v>80</v>
      </c>
      <c r="N27" s="48" t="s">
        <v>80</v>
      </c>
      <c r="O27" s="48" t="s">
        <v>80</v>
      </c>
      <c r="Q27" s="155" t="s">
        <v>20</v>
      </c>
      <c r="R27" s="155" t="s">
        <v>20</v>
      </c>
      <c r="S27" s="155" t="s">
        <v>20</v>
      </c>
    </row>
    <row r="28" spans="1:19" x14ac:dyDescent="0.2">
      <c r="A28" s="166" t="s">
        <v>172</v>
      </c>
      <c r="B28" s="48" t="s">
        <v>20</v>
      </c>
      <c r="C28" s="48" t="s">
        <v>20</v>
      </c>
      <c r="D28" s="48" t="s">
        <v>20</v>
      </c>
      <c r="E28" s="48" t="s">
        <v>20</v>
      </c>
      <c r="F28" s="48" t="s">
        <v>20</v>
      </c>
      <c r="H28" s="48" t="s">
        <v>20</v>
      </c>
      <c r="I28" s="48"/>
      <c r="J28" s="48" t="s">
        <v>20</v>
      </c>
      <c r="K28" s="48" t="s">
        <v>20</v>
      </c>
      <c r="L28" s="48" t="s">
        <v>20</v>
      </c>
      <c r="M28" s="48" t="s">
        <v>20</v>
      </c>
      <c r="N28" s="48" t="s">
        <v>20</v>
      </c>
      <c r="O28" s="48" t="s">
        <v>20</v>
      </c>
      <c r="Q28" s="155" t="s">
        <v>20</v>
      </c>
      <c r="R28" s="155" t="s">
        <v>20</v>
      </c>
      <c r="S28" s="155" t="s">
        <v>20</v>
      </c>
    </row>
    <row r="29" spans="1:19" x14ac:dyDescent="0.2">
      <c r="A29" s="166" t="s">
        <v>244</v>
      </c>
      <c r="B29" s="155"/>
      <c r="C29" s="155"/>
      <c r="D29" s="155"/>
      <c r="E29" s="155"/>
      <c r="F29" s="155"/>
      <c r="H29" s="155"/>
      <c r="I29" s="167"/>
      <c r="J29" s="167" t="s">
        <v>260</v>
      </c>
      <c r="K29" s="167"/>
      <c r="L29" s="167" t="s">
        <v>260</v>
      </c>
      <c r="M29" s="167"/>
      <c r="N29" s="167" t="s">
        <v>266</v>
      </c>
      <c r="O29" s="167" t="s">
        <v>254</v>
      </c>
      <c r="Q29" s="167"/>
      <c r="R29" s="167"/>
      <c r="S29" s="167"/>
    </row>
    <row r="30" spans="1:19" x14ac:dyDescent="0.2">
      <c r="A30" s="178" t="s">
        <v>223</v>
      </c>
      <c r="B30" s="155" t="s">
        <v>337</v>
      </c>
      <c r="C30" s="155" t="s">
        <v>299</v>
      </c>
      <c r="D30" s="155" t="s">
        <v>299</v>
      </c>
      <c r="E30" s="155" t="s">
        <v>299</v>
      </c>
      <c r="F30" s="155" t="s">
        <v>299</v>
      </c>
      <c r="H30" s="155" t="s">
        <v>258</v>
      </c>
      <c r="I30" s="155"/>
      <c r="J30" s="155" t="s">
        <v>256</v>
      </c>
      <c r="K30" s="155" t="s">
        <v>256</v>
      </c>
      <c r="L30" s="155" t="s">
        <v>256</v>
      </c>
      <c r="M30" s="155" t="s">
        <v>256</v>
      </c>
      <c r="N30" s="155" t="s">
        <v>256</v>
      </c>
      <c r="O30" s="155" t="s">
        <v>256</v>
      </c>
      <c r="Q30" s="148" t="s">
        <v>241</v>
      </c>
      <c r="R30" s="148" t="s">
        <v>241</v>
      </c>
      <c r="S30" s="148" t="s">
        <v>241</v>
      </c>
    </row>
    <row r="31" spans="1:19" x14ac:dyDescent="0.2">
      <c r="A31" s="163" t="s">
        <v>237</v>
      </c>
      <c r="B31" s="176"/>
      <c r="C31" s="176"/>
      <c r="D31" s="176"/>
      <c r="E31" s="176"/>
      <c r="F31" s="176"/>
      <c r="H31" s="176"/>
      <c r="I31" s="176"/>
      <c r="Q31" s="164"/>
      <c r="R31" s="164"/>
      <c r="S31" s="164"/>
    </row>
    <row r="32" spans="1:19" x14ac:dyDescent="0.2">
      <c r="A32" s="165" t="s">
        <v>156</v>
      </c>
      <c r="B32" s="107" t="s">
        <v>191</v>
      </c>
      <c r="C32" s="107" t="s">
        <v>191</v>
      </c>
      <c r="D32" s="107" t="s">
        <v>191</v>
      </c>
      <c r="E32" s="107" t="s">
        <v>191</v>
      </c>
      <c r="F32" s="107" t="s">
        <v>191</v>
      </c>
      <c r="H32" s="107" t="s">
        <v>191</v>
      </c>
      <c r="I32" s="107"/>
      <c r="J32" s="155" t="s">
        <v>190</v>
      </c>
      <c r="K32" s="155" t="s">
        <v>190</v>
      </c>
      <c r="L32" s="155" t="s">
        <v>190</v>
      </c>
      <c r="M32" s="155" t="s">
        <v>190</v>
      </c>
      <c r="N32" s="155" t="s">
        <v>190</v>
      </c>
      <c r="O32" s="155" t="s">
        <v>190</v>
      </c>
      <c r="Q32" s="107" t="s">
        <v>194</v>
      </c>
      <c r="R32" s="107" t="s">
        <v>194</v>
      </c>
      <c r="S32" s="107" t="s">
        <v>194</v>
      </c>
    </row>
    <row r="33" spans="1:22" x14ac:dyDescent="0.2">
      <c r="A33" s="166" t="s">
        <v>170</v>
      </c>
      <c r="B33" s="48">
        <v>1</v>
      </c>
      <c r="C33" s="48">
        <v>1</v>
      </c>
      <c r="D33" s="48">
        <v>1</v>
      </c>
      <c r="E33" s="48">
        <v>1</v>
      </c>
      <c r="F33" s="48">
        <v>1</v>
      </c>
      <c r="H33" s="48">
        <v>1</v>
      </c>
      <c r="I33" s="48"/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Q33" s="156">
        <v>1E-3</v>
      </c>
      <c r="R33" s="156">
        <v>1E-3</v>
      </c>
      <c r="S33" s="156">
        <v>1E-3</v>
      </c>
    </row>
    <row r="34" spans="1:22" x14ac:dyDescent="0.2">
      <c r="A34" s="166" t="s">
        <v>171</v>
      </c>
      <c r="B34" s="48" t="s">
        <v>80</v>
      </c>
      <c r="C34" s="48" t="s">
        <v>80</v>
      </c>
      <c r="D34" s="48" t="s">
        <v>80</v>
      </c>
      <c r="E34" s="48" t="s">
        <v>80</v>
      </c>
      <c r="F34" s="48" t="s">
        <v>80</v>
      </c>
      <c r="H34" s="48" t="s">
        <v>80</v>
      </c>
      <c r="I34" s="48"/>
      <c r="J34" s="155" t="s">
        <v>80</v>
      </c>
      <c r="K34" s="155" t="s">
        <v>80</v>
      </c>
      <c r="L34" s="155" t="s">
        <v>80</v>
      </c>
      <c r="M34" s="155" t="s">
        <v>80</v>
      </c>
      <c r="N34" s="155" t="s">
        <v>80</v>
      </c>
      <c r="O34" s="155" t="s">
        <v>80</v>
      </c>
      <c r="Q34" s="48" t="s">
        <v>20</v>
      </c>
      <c r="R34" s="48" t="s">
        <v>20</v>
      </c>
      <c r="S34" s="48" t="s">
        <v>20</v>
      </c>
    </row>
    <row r="35" spans="1:22" x14ac:dyDescent="0.2">
      <c r="A35" s="166" t="s">
        <v>172</v>
      </c>
      <c r="B35" s="48" t="s">
        <v>20</v>
      </c>
      <c r="C35" s="48" t="s">
        <v>20</v>
      </c>
      <c r="D35" s="48" t="s">
        <v>20</v>
      </c>
      <c r="E35" s="48" t="s">
        <v>20</v>
      </c>
      <c r="F35" s="48" t="s">
        <v>20</v>
      </c>
      <c r="H35" s="48" t="s">
        <v>20</v>
      </c>
      <c r="I35" s="48"/>
      <c r="J35" s="155" t="s">
        <v>20</v>
      </c>
      <c r="K35" s="155" t="s">
        <v>20</v>
      </c>
      <c r="L35" s="155" t="s">
        <v>20</v>
      </c>
      <c r="M35" s="155" t="s">
        <v>20</v>
      </c>
      <c r="N35" s="155" t="s">
        <v>20</v>
      </c>
      <c r="O35" s="155" t="s">
        <v>20</v>
      </c>
      <c r="Q35" s="48" t="s">
        <v>20</v>
      </c>
      <c r="R35" s="48" t="s">
        <v>20</v>
      </c>
      <c r="S35" s="48" t="s">
        <v>20</v>
      </c>
    </row>
    <row r="36" spans="1:22" x14ac:dyDescent="0.2">
      <c r="A36" s="166" t="s">
        <v>244</v>
      </c>
      <c r="D36" s="167" t="s">
        <v>294</v>
      </c>
      <c r="E36" s="167" t="s">
        <v>260</v>
      </c>
      <c r="F36" s="167"/>
      <c r="H36" s="167" t="s">
        <v>291</v>
      </c>
      <c r="I36" s="167"/>
      <c r="J36" s="167" t="s">
        <v>260</v>
      </c>
      <c r="K36" s="167"/>
      <c r="L36" s="167" t="s">
        <v>260</v>
      </c>
      <c r="M36" s="167"/>
      <c r="N36" s="167" t="s">
        <v>265</v>
      </c>
      <c r="O36" s="167" t="s">
        <v>253</v>
      </c>
      <c r="Q36" s="155"/>
      <c r="R36" s="155"/>
      <c r="S36" s="155"/>
    </row>
    <row r="37" spans="1:22" ht="30" x14ac:dyDescent="0.2">
      <c r="A37" s="178" t="s">
        <v>223</v>
      </c>
      <c r="B37" s="177" t="s">
        <v>300</v>
      </c>
      <c r="C37" s="177" t="s">
        <v>300</v>
      </c>
      <c r="D37" s="177" t="s">
        <v>300</v>
      </c>
      <c r="E37" s="177" t="s">
        <v>300</v>
      </c>
      <c r="F37" s="177" t="s">
        <v>300</v>
      </c>
      <c r="H37" s="155" t="s">
        <v>256</v>
      </c>
      <c r="I37" s="155"/>
      <c r="J37" s="155" t="s">
        <v>257</v>
      </c>
      <c r="K37" s="155" t="s">
        <v>257</v>
      </c>
      <c r="L37" s="155" t="s">
        <v>257</v>
      </c>
      <c r="M37" s="155" t="s">
        <v>257</v>
      </c>
      <c r="N37" s="155" t="s">
        <v>257</v>
      </c>
      <c r="O37" s="155" t="s">
        <v>257</v>
      </c>
      <c r="Q37" s="155" t="s">
        <v>227</v>
      </c>
      <c r="R37" s="155" t="s">
        <v>227</v>
      </c>
      <c r="S37" s="155" t="s">
        <v>227</v>
      </c>
    </row>
    <row r="38" spans="1:22" x14ac:dyDescent="0.2">
      <c r="A38" s="163" t="s">
        <v>238</v>
      </c>
      <c r="B38" s="176"/>
      <c r="C38" s="176"/>
      <c r="D38" s="176"/>
      <c r="E38" s="176"/>
      <c r="F38" s="176"/>
      <c r="H38" s="176"/>
      <c r="I38" s="176"/>
      <c r="Q38" s="164"/>
      <c r="R38" s="164"/>
      <c r="S38" s="164"/>
    </row>
    <row r="39" spans="1:22" x14ac:dyDescent="0.2">
      <c r="A39" s="165" t="s">
        <v>156</v>
      </c>
      <c r="B39" s="107" t="s">
        <v>194</v>
      </c>
      <c r="C39" s="107" t="s">
        <v>194</v>
      </c>
      <c r="D39" s="107" t="s">
        <v>194</v>
      </c>
      <c r="E39" s="107" t="s">
        <v>194</v>
      </c>
      <c r="F39" s="107" t="s">
        <v>194</v>
      </c>
      <c r="H39" s="107" t="s">
        <v>194</v>
      </c>
      <c r="I39" s="107"/>
      <c r="J39" s="155" t="s">
        <v>193</v>
      </c>
      <c r="K39" s="155" t="s">
        <v>193</v>
      </c>
      <c r="L39" s="155" t="s">
        <v>193</v>
      </c>
      <c r="M39" s="155" t="s">
        <v>193</v>
      </c>
      <c r="N39" s="155" t="s">
        <v>193</v>
      </c>
      <c r="O39" s="155" t="s">
        <v>193</v>
      </c>
      <c r="Q39" s="107" t="s">
        <v>191</v>
      </c>
      <c r="R39" s="107" t="s">
        <v>191</v>
      </c>
      <c r="S39" s="107" t="s">
        <v>192</v>
      </c>
    </row>
    <row r="40" spans="1:22" x14ac:dyDescent="0.2">
      <c r="A40" s="166" t="s">
        <v>170</v>
      </c>
      <c r="B40" s="156">
        <v>1E-3</v>
      </c>
      <c r="C40" s="156">
        <v>1E-3</v>
      </c>
      <c r="D40" s="156">
        <v>1E-3</v>
      </c>
      <c r="E40" s="156">
        <v>1E-3</v>
      </c>
      <c r="F40" s="156">
        <v>1E-3</v>
      </c>
      <c r="H40" s="156">
        <v>1E-3</v>
      </c>
      <c r="I40" s="156"/>
      <c r="J40" s="156">
        <v>1E-3</v>
      </c>
      <c r="K40" s="156">
        <v>1E-3</v>
      </c>
      <c r="L40" s="156">
        <v>1E-3</v>
      </c>
      <c r="M40" s="156">
        <v>1E-3</v>
      </c>
      <c r="N40" s="156">
        <v>1E-3</v>
      </c>
      <c r="O40" s="156">
        <v>1E-3</v>
      </c>
      <c r="Q40" s="48">
        <v>1</v>
      </c>
      <c r="R40" s="48">
        <v>1</v>
      </c>
      <c r="S40" s="48">
        <v>1</v>
      </c>
    </row>
    <row r="41" spans="1:22" x14ac:dyDescent="0.2">
      <c r="A41" s="166" t="s">
        <v>171</v>
      </c>
      <c r="B41" s="48" t="s">
        <v>20</v>
      </c>
      <c r="C41" s="48" t="s">
        <v>20</v>
      </c>
      <c r="D41" s="48" t="s">
        <v>20</v>
      </c>
      <c r="E41" s="48" t="s">
        <v>20</v>
      </c>
      <c r="F41" s="48" t="s">
        <v>20</v>
      </c>
      <c r="H41" s="48" t="s">
        <v>20</v>
      </c>
      <c r="I41" s="48"/>
      <c r="J41" s="155" t="s">
        <v>20</v>
      </c>
      <c r="K41" s="155" t="s">
        <v>20</v>
      </c>
      <c r="L41" s="155" t="s">
        <v>20</v>
      </c>
      <c r="M41" s="155" t="s">
        <v>20</v>
      </c>
      <c r="N41" s="155" t="s">
        <v>20</v>
      </c>
      <c r="O41" s="155" t="s">
        <v>20</v>
      </c>
      <c r="Q41" s="48" t="s">
        <v>80</v>
      </c>
      <c r="R41" s="48" t="s">
        <v>80</v>
      </c>
      <c r="S41" s="48" t="s">
        <v>20</v>
      </c>
    </row>
    <row r="42" spans="1:22" x14ac:dyDescent="0.2">
      <c r="A42" s="166" t="s">
        <v>172</v>
      </c>
      <c r="B42" s="48" t="s">
        <v>20</v>
      </c>
      <c r="C42" s="48" t="s">
        <v>20</v>
      </c>
      <c r="D42" s="48" t="s">
        <v>20</v>
      </c>
      <c r="E42" s="48" t="s">
        <v>20</v>
      </c>
      <c r="F42" s="48" t="s">
        <v>20</v>
      </c>
      <c r="H42" s="48" t="s">
        <v>20</v>
      </c>
      <c r="I42" s="48"/>
      <c r="J42" s="155" t="s">
        <v>20</v>
      </c>
      <c r="K42" s="155" t="s">
        <v>20</v>
      </c>
      <c r="L42" s="155" t="s">
        <v>20</v>
      </c>
      <c r="M42" s="155" t="s">
        <v>20</v>
      </c>
      <c r="N42" s="155" t="s">
        <v>20</v>
      </c>
      <c r="O42" s="155" t="s">
        <v>20</v>
      </c>
      <c r="Q42" s="48" t="s">
        <v>20</v>
      </c>
      <c r="R42" s="48" t="s">
        <v>20</v>
      </c>
      <c r="S42" s="48" t="s">
        <v>20</v>
      </c>
    </row>
    <row r="43" spans="1:22" x14ac:dyDescent="0.2">
      <c r="A43" s="166" t="s">
        <v>244</v>
      </c>
      <c r="B43" s="155"/>
      <c r="C43" s="155"/>
      <c r="D43" s="155"/>
      <c r="E43" s="155"/>
      <c r="F43" s="155"/>
      <c r="H43" s="155"/>
      <c r="I43" s="167"/>
      <c r="J43" s="167"/>
      <c r="K43" s="167"/>
      <c r="L43" s="167"/>
      <c r="M43" s="167" t="s">
        <v>264</v>
      </c>
      <c r="N43" s="167" t="s">
        <v>247</v>
      </c>
      <c r="O43" s="167" t="s">
        <v>255</v>
      </c>
      <c r="Q43" s="167"/>
      <c r="R43" s="167" t="s">
        <v>249</v>
      </c>
      <c r="S43" s="155"/>
      <c r="V43" s="169"/>
    </row>
    <row r="44" spans="1:22" x14ac:dyDescent="0.2">
      <c r="A44" s="178" t="s">
        <v>223</v>
      </c>
      <c r="B44" s="155" t="s">
        <v>296</v>
      </c>
      <c r="C44" s="155" t="s">
        <v>296</v>
      </c>
      <c r="D44" s="155" t="s">
        <v>296</v>
      </c>
      <c r="E44" s="155" t="s">
        <v>296</v>
      </c>
      <c r="F44" s="155" t="s">
        <v>296</v>
      </c>
      <c r="H44" s="155" t="s">
        <v>227</v>
      </c>
      <c r="I44" s="155"/>
      <c r="J44" s="155" t="s">
        <v>226</v>
      </c>
      <c r="K44" s="155" t="s">
        <v>226</v>
      </c>
      <c r="L44" s="155" t="s">
        <v>226</v>
      </c>
      <c r="M44" s="155" t="s">
        <v>226</v>
      </c>
      <c r="N44" s="155" t="s">
        <v>226</v>
      </c>
      <c r="O44" s="155" t="s">
        <v>226</v>
      </c>
      <c r="Q44" s="155" t="s">
        <v>243</v>
      </c>
      <c r="R44" s="155" t="s">
        <v>243</v>
      </c>
      <c r="S44" s="155" t="s">
        <v>229</v>
      </c>
    </row>
    <row r="45" spans="1:22" x14ac:dyDescent="0.2">
      <c r="A45" s="163" t="s">
        <v>239</v>
      </c>
      <c r="B45" s="176"/>
      <c r="C45" s="176"/>
      <c r="D45" s="176"/>
      <c r="E45" s="176"/>
      <c r="F45" s="176"/>
      <c r="H45" s="176"/>
      <c r="I45" s="176"/>
      <c r="Q45" s="164"/>
      <c r="R45" s="164"/>
      <c r="S45" s="164"/>
    </row>
    <row r="46" spans="1:22" x14ac:dyDescent="0.2">
      <c r="A46" s="165" t="s">
        <v>156</v>
      </c>
      <c r="B46" s="148" t="s">
        <v>186</v>
      </c>
      <c r="C46" s="148" t="s">
        <v>186</v>
      </c>
      <c r="D46" s="148" t="s">
        <v>186</v>
      </c>
      <c r="E46" s="148" t="s">
        <v>186</v>
      </c>
      <c r="F46" s="148" t="s">
        <v>186</v>
      </c>
      <c r="H46" s="148" t="s">
        <v>186</v>
      </c>
      <c r="I46" s="148"/>
      <c r="J46" s="148" t="s">
        <v>186</v>
      </c>
      <c r="K46" s="148" t="s">
        <v>186</v>
      </c>
      <c r="L46" s="148" t="s">
        <v>186</v>
      </c>
      <c r="M46" s="148" t="s">
        <v>186</v>
      </c>
      <c r="N46" s="148" t="s">
        <v>186</v>
      </c>
      <c r="O46" s="148" t="s">
        <v>186</v>
      </c>
      <c r="Q46" s="107" t="s">
        <v>192</v>
      </c>
      <c r="R46" s="107" t="s">
        <v>192</v>
      </c>
      <c r="S46" s="107" t="s">
        <v>191</v>
      </c>
    </row>
    <row r="47" spans="1:22" x14ac:dyDescent="0.2">
      <c r="A47" s="166" t="s">
        <v>170</v>
      </c>
      <c r="B47" s="13">
        <f>0.000000001</f>
        <v>1.0000000000000001E-9</v>
      </c>
      <c r="C47" s="13">
        <f>0.000000001</f>
        <v>1.0000000000000001E-9</v>
      </c>
      <c r="D47" s="13">
        <f>0.000000001</f>
        <v>1.0000000000000001E-9</v>
      </c>
      <c r="E47" s="13">
        <f>0.000000001</f>
        <v>1.0000000000000001E-9</v>
      </c>
      <c r="F47" s="13">
        <f>0.000000001</f>
        <v>1.0000000000000001E-9</v>
      </c>
      <c r="H47" s="13">
        <f t="shared" ref="H47" si="0">0.000001</f>
        <v>9.9999999999999995E-7</v>
      </c>
      <c r="I47" s="13"/>
      <c r="J47" s="13">
        <f t="shared" ref="J47:S47" si="1">0.000001</f>
        <v>9.9999999999999995E-7</v>
      </c>
      <c r="K47" s="13">
        <f t="shared" si="1"/>
        <v>9.9999999999999995E-7</v>
      </c>
      <c r="L47" s="13">
        <f t="shared" si="1"/>
        <v>9.9999999999999995E-7</v>
      </c>
      <c r="M47" s="13">
        <f t="shared" si="1"/>
        <v>9.9999999999999995E-7</v>
      </c>
      <c r="N47" s="13">
        <f t="shared" si="1"/>
        <v>9.9999999999999995E-7</v>
      </c>
      <c r="O47" s="13">
        <f t="shared" si="1"/>
        <v>9.9999999999999995E-7</v>
      </c>
      <c r="Q47" s="13">
        <f t="shared" si="1"/>
        <v>9.9999999999999995E-7</v>
      </c>
      <c r="R47" s="13">
        <f t="shared" si="1"/>
        <v>9.9999999999999995E-7</v>
      </c>
      <c r="S47" s="13">
        <f t="shared" si="1"/>
        <v>9.9999999999999995E-7</v>
      </c>
    </row>
    <row r="48" spans="1:22" x14ac:dyDescent="0.2">
      <c r="A48" s="166" t="s">
        <v>171</v>
      </c>
      <c r="B48" s="155" t="s">
        <v>20</v>
      </c>
      <c r="C48" s="155" t="s">
        <v>20</v>
      </c>
      <c r="D48" s="155" t="s">
        <v>20</v>
      </c>
      <c r="E48" s="155" t="s">
        <v>20</v>
      </c>
      <c r="F48" s="155" t="s">
        <v>20</v>
      </c>
      <c r="H48" s="155" t="s">
        <v>20</v>
      </c>
      <c r="I48" s="155"/>
      <c r="J48" s="155" t="s">
        <v>20</v>
      </c>
      <c r="K48" s="155" t="s">
        <v>20</v>
      </c>
      <c r="L48" s="155" t="s">
        <v>20</v>
      </c>
      <c r="M48" s="155" t="s">
        <v>20</v>
      </c>
      <c r="N48" s="155" t="s">
        <v>20</v>
      </c>
      <c r="O48" s="155" t="s">
        <v>20</v>
      </c>
      <c r="Q48" s="48" t="s">
        <v>20</v>
      </c>
      <c r="R48" s="48" t="s">
        <v>20</v>
      </c>
      <c r="S48" s="48" t="s">
        <v>80</v>
      </c>
    </row>
    <row r="49" spans="1:19" x14ac:dyDescent="0.2">
      <c r="A49" s="166" t="s">
        <v>172</v>
      </c>
      <c r="B49" s="155" t="s">
        <v>20</v>
      </c>
      <c r="C49" s="155" t="s">
        <v>20</v>
      </c>
      <c r="D49" s="155" t="s">
        <v>20</v>
      </c>
      <c r="E49" s="155" t="s">
        <v>20</v>
      </c>
      <c r="F49" s="155" t="s">
        <v>20</v>
      </c>
      <c r="H49" s="155" t="s">
        <v>20</v>
      </c>
      <c r="I49" s="155"/>
      <c r="J49" s="155" t="s">
        <v>20</v>
      </c>
      <c r="K49" s="155" t="s">
        <v>20</v>
      </c>
      <c r="L49" s="155" t="s">
        <v>20</v>
      </c>
      <c r="M49" s="155" t="s">
        <v>20</v>
      </c>
      <c r="N49" s="155" t="s">
        <v>20</v>
      </c>
      <c r="O49" s="155" t="s">
        <v>20</v>
      </c>
      <c r="Q49" s="48" t="s">
        <v>20</v>
      </c>
      <c r="R49" s="48" t="s">
        <v>20</v>
      </c>
      <c r="S49" s="48" t="s">
        <v>20</v>
      </c>
    </row>
    <row r="50" spans="1:19" x14ac:dyDescent="0.2">
      <c r="A50" s="166" t="s">
        <v>244</v>
      </c>
      <c r="B50" s="167"/>
      <c r="C50" s="167"/>
      <c r="D50" s="167"/>
      <c r="E50" s="167"/>
      <c r="F50" s="167"/>
      <c r="H50" s="167"/>
      <c r="I50" s="167"/>
      <c r="J50" s="167"/>
      <c r="K50" s="167"/>
      <c r="L50" s="167"/>
      <c r="M50" s="167"/>
      <c r="N50" s="167"/>
      <c r="O50" s="167"/>
      <c r="Q50" s="155"/>
      <c r="R50" s="155"/>
      <c r="S50" s="167"/>
    </row>
    <row r="51" spans="1:19" ht="30" x14ac:dyDescent="0.2">
      <c r="A51" s="178" t="s">
        <v>223</v>
      </c>
      <c r="B51" s="177" t="s">
        <v>313</v>
      </c>
      <c r="C51" s="177" t="s">
        <v>313</v>
      </c>
      <c r="D51" s="177" t="s">
        <v>313</v>
      </c>
      <c r="E51" s="177" t="s">
        <v>313</v>
      </c>
      <c r="F51" s="177" t="s">
        <v>313</v>
      </c>
      <c r="H51" s="148" t="s">
        <v>241</v>
      </c>
      <c r="I51" s="148"/>
      <c r="J51" s="148" t="s">
        <v>241</v>
      </c>
      <c r="K51" s="148" t="s">
        <v>241</v>
      </c>
      <c r="L51" s="148" t="s">
        <v>241</v>
      </c>
      <c r="M51" s="148" t="s">
        <v>241</v>
      </c>
      <c r="N51" s="148" t="s">
        <v>241</v>
      </c>
      <c r="O51" s="148" t="s">
        <v>241</v>
      </c>
      <c r="Q51" s="155" t="s">
        <v>229</v>
      </c>
      <c r="R51" s="155" t="s">
        <v>229</v>
      </c>
      <c r="S51" s="155" t="s">
        <v>243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F25"/>
  <sheetViews>
    <sheetView zoomScaleNormal="100" workbookViewId="0">
      <selection activeCell="C7" sqref="C7"/>
    </sheetView>
  </sheetViews>
  <sheetFormatPr defaultColWidth="9" defaultRowHeight="12.75" x14ac:dyDescent="0.2"/>
  <cols>
    <col min="1" max="1" width="15" style="8" bestFit="1" customWidth="1"/>
    <col min="2" max="2" width="2.875" style="10" bestFit="1" customWidth="1"/>
    <col min="3" max="3" width="22" style="10" bestFit="1" customWidth="1"/>
    <col min="4" max="5" width="1.875" style="10" bestFit="1" customWidth="1"/>
    <col min="6" max="16384" width="9" style="10"/>
  </cols>
  <sheetData>
    <row r="1" spans="1:6" x14ac:dyDescent="0.2">
      <c r="A1" s="22" t="s">
        <v>75</v>
      </c>
      <c r="B1" s="10">
        <v>1</v>
      </c>
      <c r="C1" s="21" t="s">
        <v>76</v>
      </c>
    </row>
    <row r="2" spans="1:6" x14ac:dyDescent="0.2">
      <c r="A2" s="22" t="s">
        <v>51</v>
      </c>
      <c r="D2" s="10">
        <v>4</v>
      </c>
    </row>
    <row r="3" spans="1:6" x14ac:dyDescent="0.2">
      <c r="A3" s="22" t="s">
        <v>50</v>
      </c>
      <c r="E3" s="10">
        <v>5</v>
      </c>
    </row>
    <row r="4" spans="1:6" x14ac:dyDescent="0.2">
      <c r="A4" s="22" t="s">
        <v>75</v>
      </c>
      <c r="B4" s="10">
        <v>2</v>
      </c>
      <c r="C4" s="21" t="s">
        <v>77</v>
      </c>
    </row>
    <row r="5" spans="1:6" x14ac:dyDescent="0.2">
      <c r="A5" s="22" t="s">
        <v>51</v>
      </c>
      <c r="D5" s="10">
        <v>6</v>
      </c>
    </row>
    <row r="6" spans="1:6" x14ac:dyDescent="0.2">
      <c r="A6" s="22" t="s">
        <v>50</v>
      </c>
      <c r="E6" s="10">
        <v>7</v>
      </c>
    </row>
    <row r="7" spans="1:6" x14ac:dyDescent="0.2">
      <c r="A7" s="29" t="s">
        <v>52</v>
      </c>
      <c r="B7" s="10">
        <v>3</v>
      </c>
      <c r="C7" s="52" t="s">
        <v>340</v>
      </c>
      <c r="D7" s="29"/>
      <c r="E7" s="29"/>
      <c r="F7" s="29"/>
    </row>
    <row r="8" spans="1:6" x14ac:dyDescent="0.2">
      <c r="A8" s="29" t="s">
        <v>51</v>
      </c>
      <c r="C8" s="29"/>
      <c r="D8" s="29">
        <v>5</v>
      </c>
      <c r="E8" s="29"/>
      <c r="F8" s="29"/>
    </row>
    <row r="9" spans="1:6" x14ac:dyDescent="0.2">
      <c r="A9" s="29" t="s">
        <v>50</v>
      </c>
      <c r="C9" s="29"/>
      <c r="D9" s="29"/>
      <c r="E9" s="29">
        <v>6</v>
      </c>
      <c r="F9" s="29"/>
    </row>
    <row r="10" spans="1:6" x14ac:dyDescent="0.2">
      <c r="A10" s="29" t="s">
        <v>49</v>
      </c>
      <c r="B10" s="10">
        <v>4</v>
      </c>
      <c r="C10" s="30" t="s">
        <v>319</v>
      </c>
      <c r="D10" s="29"/>
      <c r="E10" s="29"/>
      <c r="F10" s="29"/>
    </row>
    <row r="11" spans="1:6" x14ac:dyDescent="0.2">
      <c r="A11" s="29" t="s">
        <v>49</v>
      </c>
      <c r="B11" s="10">
        <v>5</v>
      </c>
      <c r="C11" s="29" t="s">
        <v>53</v>
      </c>
      <c r="D11" s="29"/>
      <c r="E11" s="29"/>
      <c r="F11" s="29"/>
    </row>
    <row r="12" spans="1:6" x14ac:dyDescent="0.2">
      <c r="A12" s="77" t="s">
        <v>49</v>
      </c>
      <c r="B12" s="10">
        <v>6</v>
      </c>
      <c r="C12" s="77" t="s">
        <v>78</v>
      </c>
      <c r="D12" s="29"/>
      <c r="E12" s="29"/>
      <c r="F12" s="29"/>
    </row>
    <row r="13" spans="1:6" x14ac:dyDescent="0.2">
      <c r="A13" s="29" t="s">
        <v>49</v>
      </c>
      <c r="B13" s="10">
        <v>7</v>
      </c>
      <c r="C13" s="30" t="s">
        <v>79</v>
      </c>
      <c r="D13" s="29"/>
      <c r="E13" s="29"/>
      <c r="F13" s="29"/>
    </row>
    <row r="14" spans="1:6" s="94" customFormat="1" x14ac:dyDescent="0.2">
      <c r="A14" s="98" t="s">
        <v>49</v>
      </c>
      <c r="B14" s="94">
        <v>8</v>
      </c>
      <c r="C14" s="97" t="s">
        <v>136</v>
      </c>
      <c r="D14" s="98"/>
      <c r="E14" s="98"/>
      <c r="F14" s="98"/>
    </row>
    <row r="15" spans="1:6" x14ac:dyDescent="0.2">
      <c r="A15" s="22" t="s">
        <v>110</v>
      </c>
      <c r="B15" s="10">
        <v>9</v>
      </c>
      <c r="C15" s="22" t="s">
        <v>109</v>
      </c>
    </row>
    <row r="16" spans="1:6" x14ac:dyDescent="0.2">
      <c r="A16" s="29" t="s">
        <v>51</v>
      </c>
      <c r="C16" s="21"/>
      <c r="D16" s="10">
        <v>5</v>
      </c>
    </row>
    <row r="17" spans="1:5" x14ac:dyDescent="0.2">
      <c r="A17" s="29" t="s">
        <v>50</v>
      </c>
      <c r="C17" s="21"/>
      <c r="E17" s="10">
        <v>8</v>
      </c>
    </row>
    <row r="18" spans="1:5" x14ac:dyDescent="0.2">
      <c r="A18" s="22" t="s">
        <v>110</v>
      </c>
      <c r="B18" s="100">
        <v>10</v>
      </c>
      <c r="C18" s="22" t="s">
        <v>134</v>
      </c>
    </row>
    <row r="19" spans="1:5" s="94" customFormat="1" x14ac:dyDescent="0.2">
      <c r="A19" s="98" t="s">
        <v>51</v>
      </c>
      <c r="C19" s="22"/>
      <c r="D19" s="94">
        <v>8</v>
      </c>
    </row>
    <row r="20" spans="1:5" s="94" customFormat="1" x14ac:dyDescent="0.2">
      <c r="A20" s="98" t="s">
        <v>50</v>
      </c>
      <c r="C20" s="22"/>
      <c r="E20" s="94">
        <v>6</v>
      </c>
    </row>
    <row r="21" spans="1:5" x14ac:dyDescent="0.2">
      <c r="A21" s="22" t="s">
        <v>110</v>
      </c>
      <c r="B21" s="94">
        <v>11</v>
      </c>
      <c r="C21" s="22" t="s">
        <v>135</v>
      </c>
    </row>
    <row r="22" spans="1:5" x14ac:dyDescent="0.2">
      <c r="A22" s="98" t="s">
        <v>51</v>
      </c>
      <c r="D22" s="10">
        <v>8</v>
      </c>
    </row>
    <row r="23" spans="1:5" x14ac:dyDescent="0.2">
      <c r="A23" s="98" t="s">
        <v>50</v>
      </c>
      <c r="E23" s="10">
        <v>7</v>
      </c>
    </row>
    <row r="24" spans="1:5" x14ac:dyDescent="0.2">
      <c r="C24" s="21"/>
    </row>
    <row r="25" spans="1:5" x14ac:dyDescent="0.2">
      <c r="A25" s="22"/>
      <c r="C25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 x14ac:dyDescent="0.2"/>
  <cols>
    <col min="1" max="1" width="19.125" bestFit="1" customWidth="1"/>
  </cols>
  <sheetData>
    <row r="1" spans="1:2" x14ac:dyDescent="0.2">
      <c r="A1" s="84" t="s">
        <v>125</v>
      </c>
      <c r="B1" s="87" t="s">
        <v>80</v>
      </c>
    </row>
    <row r="2" spans="1:2" x14ac:dyDescent="0.2">
      <c r="A2" s="84" t="s">
        <v>126</v>
      </c>
      <c r="B2" s="87" t="s">
        <v>341</v>
      </c>
    </row>
    <row r="3" spans="1:2" x14ac:dyDescent="0.2">
      <c r="A3" s="84" t="s">
        <v>127</v>
      </c>
      <c r="B3" s="186" t="s">
        <v>320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26" sqref="M26"/>
    </sheetView>
  </sheetViews>
  <sheetFormatPr defaultRowHeight="12.75" x14ac:dyDescent="0.2"/>
  <cols>
    <col min="1" max="1" width="35.625" style="87" bestFit="1" customWidth="1"/>
    <col min="2" max="2" width="39.375" style="87" bestFit="1" customWidth="1"/>
    <col min="3" max="3" width="11.75" style="87" customWidth="1"/>
    <col min="4" max="4" width="10.125" style="87" customWidth="1"/>
    <col min="5" max="5" width="9" style="87"/>
    <col min="6" max="6" width="11.625" style="87" customWidth="1"/>
    <col min="7" max="7" width="19.625" style="87" bestFit="1" customWidth="1"/>
    <col min="8" max="8" width="11.375" style="87" customWidth="1"/>
    <col min="9" max="9" width="11.25" style="87" customWidth="1"/>
    <col min="10" max="12" width="9" style="87"/>
    <col min="13" max="13" width="33.25" style="87" bestFit="1" customWidth="1"/>
    <col min="14" max="16384" width="9" style="87"/>
  </cols>
  <sheetData>
    <row r="1" spans="1:13" x14ac:dyDescent="0.2">
      <c r="A1" s="160" t="s">
        <v>204</v>
      </c>
      <c r="B1" s="155" t="s">
        <v>154</v>
      </c>
    </row>
    <row r="2" spans="1:13" x14ac:dyDescent="0.2">
      <c r="A2" s="154" t="s">
        <v>205</v>
      </c>
      <c r="B2" s="48">
        <v>5</v>
      </c>
    </row>
    <row r="3" spans="1:13" x14ac:dyDescent="0.2">
      <c r="A3" s="108" t="s">
        <v>196</v>
      </c>
      <c r="B3" s="48">
        <v>10</v>
      </c>
    </row>
    <row r="4" spans="1:13" x14ac:dyDescent="0.2">
      <c r="A4" s="154" t="s">
        <v>206</v>
      </c>
      <c r="B4" s="155" t="s">
        <v>335</v>
      </c>
    </row>
    <row r="5" spans="1:13" x14ac:dyDescent="0.2">
      <c r="A5" s="154" t="s">
        <v>207</v>
      </c>
      <c r="C5" s="155"/>
    </row>
    <row r="6" spans="1:13" x14ac:dyDescent="0.2">
      <c r="A6" s="154" t="s">
        <v>216</v>
      </c>
      <c r="B6" s="155"/>
    </row>
    <row r="7" spans="1:13" ht="38.25" x14ac:dyDescent="0.2">
      <c r="A7" s="151" t="s">
        <v>197</v>
      </c>
      <c r="B7" s="151" t="s">
        <v>157</v>
      </c>
      <c r="C7" s="152" t="s">
        <v>166</v>
      </c>
      <c r="D7" s="152" t="s">
        <v>168</v>
      </c>
      <c r="E7" s="152" t="s">
        <v>144</v>
      </c>
      <c r="F7" s="152" t="s">
        <v>167</v>
      </c>
      <c r="G7" s="152" t="s">
        <v>146</v>
      </c>
      <c r="H7" s="153" t="s">
        <v>170</v>
      </c>
      <c r="I7" s="153" t="s">
        <v>171</v>
      </c>
      <c r="J7" s="153" t="s">
        <v>172</v>
      </c>
      <c r="K7" s="153" t="s">
        <v>198</v>
      </c>
      <c r="L7" s="153" t="s">
        <v>208</v>
      </c>
      <c r="M7" s="153" t="s">
        <v>209</v>
      </c>
    </row>
    <row r="8" spans="1:13" x14ac:dyDescent="0.2">
      <c r="A8" s="154" t="s">
        <v>193</v>
      </c>
      <c r="B8" s="154" t="s">
        <v>148</v>
      </c>
      <c r="C8" s="155" t="s">
        <v>184</v>
      </c>
      <c r="D8" s="155" t="s">
        <v>199</v>
      </c>
      <c r="E8" s="152"/>
      <c r="F8" s="155" t="s">
        <v>147</v>
      </c>
      <c r="G8" s="145" t="s">
        <v>340</v>
      </c>
      <c r="H8" s="156">
        <v>1E-3</v>
      </c>
      <c r="I8" s="157" t="s">
        <v>20</v>
      </c>
      <c r="J8" s="193" t="s">
        <v>20</v>
      </c>
      <c r="K8" s="154" t="s">
        <v>210</v>
      </c>
      <c r="L8" s="153"/>
      <c r="M8" s="154" t="s">
        <v>193</v>
      </c>
    </row>
    <row r="9" spans="1:13" x14ac:dyDescent="0.2">
      <c r="A9" s="154" t="s">
        <v>214</v>
      </c>
      <c r="B9" s="154" t="s">
        <v>200</v>
      </c>
      <c r="C9" s="155" t="s">
        <v>184</v>
      </c>
      <c r="D9" s="155" t="s">
        <v>199</v>
      </c>
      <c r="E9" s="48"/>
      <c r="F9" s="155" t="s">
        <v>147</v>
      </c>
      <c r="G9" s="145" t="s">
        <v>340</v>
      </c>
      <c r="H9" s="156">
        <v>1E-3</v>
      </c>
      <c r="I9" s="157" t="s">
        <v>20</v>
      </c>
      <c r="J9" s="157" t="s">
        <v>20</v>
      </c>
      <c r="K9" s="154" t="s">
        <v>210</v>
      </c>
      <c r="L9" s="48"/>
      <c r="M9" s="154" t="s">
        <v>215</v>
      </c>
    </row>
    <row r="10" spans="1:13" x14ac:dyDescent="0.2">
      <c r="A10" s="154" t="s">
        <v>212</v>
      </c>
      <c r="B10" s="154" t="s">
        <v>195</v>
      </c>
      <c r="C10" s="155" t="s">
        <v>184</v>
      </c>
      <c r="D10" s="155" t="s">
        <v>199</v>
      </c>
      <c r="E10" s="48"/>
      <c r="F10" s="155" t="s">
        <v>147</v>
      </c>
      <c r="G10" s="145" t="s">
        <v>340</v>
      </c>
      <c r="H10" s="156">
        <v>1E-3</v>
      </c>
      <c r="I10" s="157" t="s">
        <v>20</v>
      </c>
      <c r="J10" s="157" t="s">
        <v>20</v>
      </c>
      <c r="K10" s="154" t="s">
        <v>210</v>
      </c>
      <c r="L10" s="48"/>
      <c r="M10" s="154" t="s">
        <v>213</v>
      </c>
    </row>
    <row r="11" spans="1:13" x14ac:dyDescent="0.2">
      <c r="A11" s="154" t="s">
        <v>324</v>
      </c>
      <c r="B11" s="154" t="s">
        <v>203</v>
      </c>
      <c r="C11" s="155" t="s">
        <v>184</v>
      </c>
      <c r="D11" s="155" t="s">
        <v>201</v>
      </c>
      <c r="E11" s="152"/>
      <c r="F11" s="155" t="s">
        <v>147</v>
      </c>
      <c r="G11" s="158" t="s">
        <v>109</v>
      </c>
      <c r="H11" s="158"/>
      <c r="I11" s="157" t="s">
        <v>20</v>
      </c>
      <c r="J11" s="193" t="s">
        <v>20</v>
      </c>
      <c r="K11" s="154" t="s">
        <v>210</v>
      </c>
      <c r="L11" s="153"/>
      <c r="M11" s="154" t="s">
        <v>324</v>
      </c>
    </row>
    <row r="12" spans="1:13" x14ac:dyDescent="0.2">
      <c r="A12" s="154" t="s">
        <v>325</v>
      </c>
      <c r="B12" s="154" t="s">
        <v>189</v>
      </c>
      <c r="C12" s="155" t="s">
        <v>184</v>
      </c>
      <c r="D12" s="155" t="s">
        <v>201</v>
      </c>
      <c r="E12" s="48"/>
      <c r="F12" s="155" t="s">
        <v>147</v>
      </c>
      <c r="G12" s="158" t="s">
        <v>109</v>
      </c>
      <c r="H12" s="158"/>
      <c r="I12" s="157" t="s">
        <v>20</v>
      </c>
      <c r="J12" s="157" t="s">
        <v>20</v>
      </c>
      <c r="K12" s="154" t="s">
        <v>210</v>
      </c>
      <c r="L12" s="48"/>
      <c r="M12" s="154" t="s">
        <v>326</v>
      </c>
    </row>
    <row r="13" spans="1:13" x14ac:dyDescent="0.2">
      <c r="A13" s="154" t="s">
        <v>327</v>
      </c>
      <c r="B13" s="154" t="s">
        <v>202</v>
      </c>
      <c r="C13" s="155" t="s">
        <v>184</v>
      </c>
      <c r="D13" s="155" t="s">
        <v>201</v>
      </c>
      <c r="E13" s="48"/>
      <c r="F13" s="155" t="s">
        <v>147</v>
      </c>
      <c r="G13" s="158" t="s">
        <v>109</v>
      </c>
      <c r="H13" s="158"/>
      <c r="I13" s="157" t="s">
        <v>20</v>
      </c>
      <c r="J13" s="157" t="s">
        <v>20</v>
      </c>
      <c r="K13" s="154" t="s">
        <v>210</v>
      </c>
      <c r="L13" s="48"/>
      <c r="M13" s="154" t="s">
        <v>328</v>
      </c>
    </row>
    <row r="14" spans="1:13" x14ac:dyDescent="0.2">
      <c r="A14" s="154" t="s">
        <v>329</v>
      </c>
      <c r="B14" s="154" t="s">
        <v>330</v>
      </c>
      <c r="C14" s="155" t="s">
        <v>184</v>
      </c>
      <c r="D14" s="155" t="s">
        <v>201</v>
      </c>
      <c r="E14" s="152"/>
      <c r="F14" s="155" t="s">
        <v>147</v>
      </c>
      <c r="G14" s="145" t="s">
        <v>340</v>
      </c>
      <c r="H14" s="145"/>
      <c r="I14" s="157" t="s">
        <v>80</v>
      </c>
      <c r="J14" s="193" t="s">
        <v>20</v>
      </c>
      <c r="K14" s="154" t="s">
        <v>210</v>
      </c>
      <c r="L14" s="153"/>
      <c r="M14" s="154" t="s">
        <v>329</v>
      </c>
    </row>
    <row r="15" spans="1:13" s="194" customFormat="1" x14ac:dyDescent="0.2">
      <c r="A15" s="154" t="s">
        <v>331</v>
      </c>
      <c r="B15" s="154" t="s">
        <v>321</v>
      </c>
      <c r="C15" s="155" t="s">
        <v>184</v>
      </c>
      <c r="D15" s="155" t="s">
        <v>201</v>
      </c>
      <c r="E15" s="48"/>
      <c r="F15" s="155" t="s">
        <v>147</v>
      </c>
      <c r="G15" s="145" t="s">
        <v>340</v>
      </c>
      <c r="H15" s="145"/>
      <c r="I15" s="157" t="s">
        <v>80</v>
      </c>
      <c r="J15" s="157" t="s">
        <v>20</v>
      </c>
      <c r="K15" s="154" t="s">
        <v>210</v>
      </c>
      <c r="L15" s="155" t="s">
        <v>211</v>
      </c>
      <c r="M15" s="154" t="s">
        <v>332</v>
      </c>
    </row>
    <row r="16" spans="1:13" s="141" customFormat="1" x14ac:dyDescent="0.2">
      <c r="A16" s="154" t="s">
        <v>333</v>
      </c>
      <c r="B16" s="154" t="s">
        <v>322</v>
      </c>
      <c r="C16" s="155" t="s">
        <v>184</v>
      </c>
      <c r="D16" s="155" t="s">
        <v>201</v>
      </c>
      <c r="E16" s="48"/>
      <c r="F16" s="155" t="s">
        <v>147</v>
      </c>
      <c r="G16" s="145" t="s">
        <v>340</v>
      </c>
      <c r="H16" s="145"/>
      <c r="I16" s="157" t="s">
        <v>80</v>
      </c>
      <c r="J16" s="193" t="s">
        <v>20</v>
      </c>
      <c r="K16" s="154" t="s">
        <v>210</v>
      </c>
      <c r="L16" s="153"/>
      <c r="M16" s="154" t="s">
        <v>334</v>
      </c>
    </row>
    <row r="17" spans="1:13" s="141" customFormat="1" x14ac:dyDescent="0.2">
      <c r="A17" s="159" t="s">
        <v>186</v>
      </c>
      <c r="B17" s="154" t="s">
        <v>187</v>
      </c>
      <c r="C17" s="155" t="s">
        <v>179</v>
      </c>
      <c r="D17" s="155" t="s">
        <v>201</v>
      </c>
      <c r="E17" s="152"/>
      <c r="F17" s="155" t="s">
        <v>149</v>
      </c>
      <c r="G17" s="145" t="s">
        <v>340</v>
      </c>
      <c r="H17" s="48">
        <f>0.000000001</f>
        <v>1.0000000000000001E-9</v>
      </c>
      <c r="I17" s="157" t="s">
        <v>20</v>
      </c>
      <c r="J17" s="193" t="s">
        <v>20</v>
      </c>
      <c r="K17" s="154" t="s">
        <v>210</v>
      </c>
      <c r="L17" s="153"/>
      <c r="M17" s="159" t="s">
        <v>186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J3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12.75" style="6" bestFit="1" customWidth="1"/>
    <col min="2" max="2" width="9.5" style="6" customWidth="1"/>
    <col min="3" max="3" width="18.5" style="15" customWidth="1"/>
    <col min="4" max="10" width="19.125" style="6" customWidth="1"/>
    <col min="11" max="16384" width="9" style="6"/>
  </cols>
  <sheetData>
    <row r="1" spans="1:10" ht="90" x14ac:dyDescent="0.25">
      <c r="A1" s="40" t="s">
        <v>3</v>
      </c>
      <c r="B1" s="41" t="s">
        <v>40</v>
      </c>
      <c r="C1" s="41" t="s">
        <v>41</v>
      </c>
      <c r="D1" s="41" t="s">
        <v>42</v>
      </c>
      <c r="E1" s="28" t="s">
        <v>63</v>
      </c>
      <c r="F1" s="72"/>
      <c r="G1" s="72"/>
      <c r="H1" s="72"/>
      <c r="I1" s="72"/>
      <c r="J1" s="72"/>
    </row>
    <row r="2" spans="1:10" x14ac:dyDescent="0.25">
      <c r="A2" s="190" t="s">
        <v>319</v>
      </c>
      <c r="B2" s="42">
        <f>76800000000</f>
        <v>76800000000</v>
      </c>
      <c r="C2" s="191">
        <v>3.5950229373578699E-7</v>
      </c>
      <c r="D2" s="107">
        <v>1.2759</v>
      </c>
      <c r="E2" s="76" t="s">
        <v>101</v>
      </c>
      <c r="F2" s="73"/>
      <c r="G2" s="73"/>
      <c r="H2" s="73"/>
      <c r="I2" s="73"/>
      <c r="J2" s="73"/>
    </row>
    <row r="3" spans="1:10" x14ac:dyDescent="0.25">
      <c r="A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2060"/>
  </sheetPr>
  <dimension ref="A1:U5"/>
  <sheetViews>
    <sheetView topLeftCell="I1" workbookViewId="0">
      <selection activeCell="A5" sqref="A5"/>
    </sheetView>
  </sheetViews>
  <sheetFormatPr defaultColWidth="9" defaultRowHeight="12.75" x14ac:dyDescent="0.2"/>
  <cols>
    <col min="1" max="1" width="19.625" style="8" bestFit="1" customWidth="1"/>
    <col min="2" max="3" width="11.375" style="10" bestFit="1" customWidth="1"/>
    <col min="4" max="4" width="14.25" style="10" customWidth="1"/>
    <col min="5" max="5" width="27.5" style="10" customWidth="1"/>
    <col min="6" max="6" width="13" style="17" customWidth="1"/>
    <col min="7" max="7" width="14" style="17" customWidth="1"/>
    <col min="8" max="8" width="30.625" style="10" customWidth="1"/>
    <col min="9" max="9" width="30.75" style="10" customWidth="1"/>
    <col min="10" max="10" width="9" style="10"/>
    <col min="11" max="11" width="42.125" style="10" bestFit="1" customWidth="1"/>
    <col min="12" max="16384" width="9" style="10"/>
  </cols>
  <sheetData>
    <row r="1" spans="1:21" ht="47.25" x14ac:dyDescent="0.2">
      <c r="A1" s="39" t="s">
        <v>19</v>
      </c>
      <c r="B1" s="12" t="s">
        <v>27</v>
      </c>
      <c r="C1" s="12" t="s">
        <v>28</v>
      </c>
      <c r="D1" s="12" t="s">
        <v>43</v>
      </c>
      <c r="E1" s="12" t="s">
        <v>29</v>
      </c>
      <c r="F1" s="16" t="s">
        <v>25</v>
      </c>
      <c r="G1" s="16" t="s">
        <v>26</v>
      </c>
      <c r="H1" s="12" t="s">
        <v>30</v>
      </c>
      <c r="I1" s="12" t="s">
        <v>108</v>
      </c>
      <c r="J1" s="28" t="s">
        <v>107</v>
      </c>
      <c r="K1" s="28" t="s">
        <v>64</v>
      </c>
      <c r="T1" s="10" t="s">
        <v>182</v>
      </c>
      <c r="U1" s="10" t="s">
        <v>183</v>
      </c>
    </row>
    <row r="2" spans="1:21" x14ac:dyDescent="0.2">
      <c r="A2" s="39" t="s">
        <v>76</v>
      </c>
      <c r="B2" s="13">
        <v>2.0000000000000002E-5</v>
      </c>
      <c r="C2" s="13">
        <v>0.9</v>
      </c>
      <c r="D2" s="13">
        <v>50000000</v>
      </c>
      <c r="E2" s="13">
        <f t="shared" ref="E2:E5" si="0">1000000000</f>
        <v>1000000000</v>
      </c>
      <c r="F2" s="20">
        <v>7.5581973385158229E-7</v>
      </c>
      <c r="G2" s="16">
        <v>0.7</v>
      </c>
      <c r="H2" s="14">
        <f t="shared" ref="H2:H5" si="1">5000000000000</f>
        <v>5000000000000</v>
      </c>
      <c r="I2" s="13" t="s">
        <v>91</v>
      </c>
      <c r="J2" s="13">
        <v>1100</v>
      </c>
      <c r="K2" s="78" t="s">
        <v>111</v>
      </c>
    </row>
    <row r="3" spans="1:21" x14ac:dyDescent="0.2">
      <c r="A3" s="39" t="s">
        <v>77</v>
      </c>
      <c r="B3" s="13">
        <v>2.0000000000000002E-5</v>
      </c>
      <c r="C3" s="13">
        <v>0.9</v>
      </c>
      <c r="D3" s="13">
        <v>50000000</v>
      </c>
      <c r="E3" s="13">
        <f t="shared" si="0"/>
        <v>1000000000</v>
      </c>
      <c r="F3" s="20">
        <v>7.5581973385158229E-7</v>
      </c>
      <c r="G3" s="16">
        <v>0.7</v>
      </c>
      <c r="H3" s="14">
        <f t="shared" si="1"/>
        <v>5000000000000</v>
      </c>
      <c r="I3" s="13" t="s">
        <v>91</v>
      </c>
      <c r="J3" s="13">
        <v>1100</v>
      </c>
      <c r="K3" s="78" t="s">
        <v>111</v>
      </c>
    </row>
    <row r="4" spans="1:21" x14ac:dyDescent="0.2">
      <c r="A4" s="22" t="s">
        <v>109</v>
      </c>
      <c r="B4" s="13">
        <v>2.0000000000000002E-5</v>
      </c>
      <c r="C4" s="13">
        <v>0.9</v>
      </c>
      <c r="D4" s="13">
        <v>50000000</v>
      </c>
      <c r="E4" s="13">
        <f t="shared" si="0"/>
        <v>1000000000</v>
      </c>
      <c r="F4" s="20">
        <v>7.5581973385158229E-7</v>
      </c>
      <c r="G4" s="16">
        <v>0.7</v>
      </c>
      <c r="H4" s="14">
        <f t="shared" si="1"/>
        <v>5000000000000</v>
      </c>
      <c r="I4" s="13" t="s">
        <v>91</v>
      </c>
      <c r="J4" s="13">
        <v>1100</v>
      </c>
      <c r="K4" s="78" t="s">
        <v>111</v>
      </c>
      <c r="U4" s="10">
        <v>8000</v>
      </c>
    </row>
    <row r="5" spans="1:21" x14ac:dyDescent="0.2">
      <c r="A5" s="18" t="s">
        <v>340</v>
      </c>
      <c r="B5" s="13">
        <v>2.0000000000000002E-5</v>
      </c>
      <c r="C5" s="13">
        <v>0.9</v>
      </c>
      <c r="D5" s="13">
        <v>50000000</v>
      </c>
      <c r="E5" s="13">
        <f t="shared" si="0"/>
        <v>1000000000</v>
      </c>
      <c r="F5" s="20">
        <v>7.5581973385158229E-7</v>
      </c>
      <c r="G5" s="16">
        <v>0.7</v>
      </c>
      <c r="H5" s="14">
        <f t="shared" si="1"/>
        <v>5000000000000</v>
      </c>
      <c r="I5" s="13" t="s">
        <v>91</v>
      </c>
      <c r="J5" s="13">
        <v>1100</v>
      </c>
      <c r="K5" s="7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E51"/>
  <sheetViews>
    <sheetView workbookViewId="0"/>
  </sheetViews>
  <sheetFormatPr defaultColWidth="9" defaultRowHeight="15" x14ac:dyDescent="0.25"/>
  <cols>
    <col min="1" max="1" width="10.125" style="2" bestFit="1" customWidth="1"/>
    <col min="2" max="2" width="9.625" style="2" bestFit="1" customWidth="1"/>
    <col min="3" max="3" width="7.25" style="2" customWidth="1"/>
    <col min="4" max="16384" width="9" style="2"/>
  </cols>
  <sheetData>
    <row r="1" spans="1:4" s="5" customFormat="1" ht="12.75" x14ac:dyDescent="0.2">
      <c r="A1" s="44" t="s">
        <v>340</v>
      </c>
    </row>
    <row r="2" spans="1:4" x14ac:dyDescent="0.25">
      <c r="A2" s="23" t="s">
        <v>55</v>
      </c>
      <c r="B2" s="23" t="s">
        <v>56</v>
      </c>
      <c r="C2" s="23" t="s">
        <v>58</v>
      </c>
      <c r="D2" s="31" t="s">
        <v>65</v>
      </c>
    </row>
    <row r="3" spans="1:4" x14ac:dyDescent="0.25">
      <c r="A3" s="23" t="s">
        <v>54</v>
      </c>
      <c r="B3" s="23" t="s">
        <v>57</v>
      </c>
      <c r="C3" s="4" t="s">
        <v>1</v>
      </c>
      <c r="D3" s="3"/>
    </row>
    <row r="4" spans="1:4" x14ac:dyDescent="0.25">
      <c r="A4" s="91">
        <v>20</v>
      </c>
      <c r="B4" s="2">
        <v>46688400</v>
      </c>
      <c r="C4" s="2">
        <v>984.96</v>
      </c>
    </row>
    <row r="5" spans="1:4" x14ac:dyDescent="0.25">
      <c r="A5" s="91">
        <v>21</v>
      </c>
      <c r="B5" s="2">
        <v>57315600</v>
      </c>
      <c r="C5" s="2">
        <v>1062.72</v>
      </c>
    </row>
    <row r="6" spans="1:4" x14ac:dyDescent="0.25">
      <c r="A6" s="91">
        <v>22</v>
      </c>
      <c r="B6" s="2">
        <v>72964800</v>
      </c>
      <c r="C6" s="2">
        <v>1564.92</v>
      </c>
    </row>
    <row r="7" spans="1:4" x14ac:dyDescent="0.25">
      <c r="A7" s="91">
        <v>23</v>
      </c>
      <c r="B7" s="2">
        <v>99079200</v>
      </c>
      <c r="C7" s="2">
        <v>2611.44</v>
      </c>
    </row>
    <row r="8" spans="1:4" x14ac:dyDescent="0.25">
      <c r="A8" s="91">
        <v>24</v>
      </c>
      <c r="B8" s="2">
        <v>129438000</v>
      </c>
      <c r="C8" s="2">
        <v>3035.88</v>
      </c>
    </row>
    <row r="9" spans="1:4" x14ac:dyDescent="0.25">
      <c r="A9" s="92">
        <v>25</v>
      </c>
      <c r="B9" s="2">
        <v>138283200</v>
      </c>
      <c r="C9" s="2">
        <v>884.52</v>
      </c>
    </row>
    <row r="10" spans="1:4" x14ac:dyDescent="0.25">
      <c r="A10" s="91">
        <v>26</v>
      </c>
      <c r="B10" s="2">
        <v>171169200</v>
      </c>
      <c r="C10" s="2">
        <v>3288.6</v>
      </c>
    </row>
    <row r="11" spans="1:4" x14ac:dyDescent="0.25">
      <c r="A11" s="91">
        <v>27</v>
      </c>
      <c r="B11" s="2">
        <v>210438000</v>
      </c>
      <c r="C11" s="2">
        <v>3926.88</v>
      </c>
    </row>
    <row r="12" spans="1:4" x14ac:dyDescent="0.25">
      <c r="A12" s="91">
        <v>28</v>
      </c>
      <c r="B12" s="2">
        <v>265096800</v>
      </c>
      <c r="C12" s="2">
        <v>5465.88</v>
      </c>
    </row>
    <row r="13" spans="1:4" x14ac:dyDescent="0.25">
      <c r="A13" s="91">
        <v>29</v>
      </c>
      <c r="B13" s="2">
        <v>336992400</v>
      </c>
      <c r="C13" s="2">
        <v>7189.56</v>
      </c>
    </row>
    <row r="14" spans="1:4" x14ac:dyDescent="0.25">
      <c r="A14" s="91">
        <v>30</v>
      </c>
      <c r="B14" s="2">
        <v>434451600</v>
      </c>
      <c r="C14" s="2">
        <v>9745.92</v>
      </c>
    </row>
    <row r="15" spans="1:4" x14ac:dyDescent="0.25">
      <c r="A15" s="91">
        <v>31</v>
      </c>
      <c r="B15" s="2">
        <v>526111200</v>
      </c>
      <c r="C15" s="2">
        <v>9165.9599999999991</v>
      </c>
    </row>
    <row r="16" spans="1:4" x14ac:dyDescent="0.25">
      <c r="A16" s="91">
        <v>32</v>
      </c>
      <c r="B16" s="2">
        <v>600534000</v>
      </c>
      <c r="C16" s="2">
        <v>7442.28</v>
      </c>
    </row>
    <row r="17" spans="1:5" x14ac:dyDescent="0.25">
      <c r="A17" s="91">
        <v>33</v>
      </c>
      <c r="B17" s="2">
        <v>667796400</v>
      </c>
      <c r="C17" s="2">
        <v>6726.24</v>
      </c>
    </row>
    <row r="18" spans="1:5" x14ac:dyDescent="0.25">
      <c r="A18" s="91">
        <v>34</v>
      </c>
      <c r="B18" s="2">
        <v>763506000</v>
      </c>
      <c r="C18" s="2">
        <v>9570.9599999999991</v>
      </c>
    </row>
    <row r="19" spans="1:5" x14ac:dyDescent="0.25">
      <c r="A19" s="91">
        <v>35</v>
      </c>
      <c r="B19" s="2">
        <v>964807200</v>
      </c>
      <c r="C19" s="2">
        <v>20130.12</v>
      </c>
    </row>
    <row r="20" spans="1:5" x14ac:dyDescent="0.25">
      <c r="A20" s="91">
        <v>36</v>
      </c>
      <c r="B20" s="2">
        <v>1040007600</v>
      </c>
      <c r="C20" s="2">
        <v>7520.04</v>
      </c>
    </row>
    <row r="21" spans="1:5" x14ac:dyDescent="0.25">
      <c r="A21" s="91">
        <v>37</v>
      </c>
      <c r="B21" s="2">
        <v>1082840400</v>
      </c>
      <c r="C21" s="2">
        <v>4283.28</v>
      </c>
    </row>
    <row r="22" spans="1:5" x14ac:dyDescent="0.25">
      <c r="A22" s="91">
        <v>38</v>
      </c>
      <c r="B22" s="2">
        <v>1166400000</v>
      </c>
      <c r="C22" s="2">
        <v>8355.9599999999991</v>
      </c>
    </row>
    <row r="23" spans="1:5" x14ac:dyDescent="0.25">
      <c r="A23" s="91">
        <v>39</v>
      </c>
      <c r="B23" s="2">
        <v>1280124000</v>
      </c>
      <c r="C23" s="2">
        <v>11372.4</v>
      </c>
    </row>
    <row r="24" spans="1:5" x14ac:dyDescent="0.25">
      <c r="A24" s="91">
        <v>40</v>
      </c>
      <c r="B24" s="2">
        <v>1541041200</v>
      </c>
      <c r="C24" s="2">
        <v>26091.72</v>
      </c>
    </row>
    <row r="25" spans="1:5" x14ac:dyDescent="0.25">
      <c r="A25" s="91">
        <v>41</v>
      </c>
      <c r="B25" s="2">
        <v>1588896000</v>
      </c>
      <c r="C25" s="2">
        <v>4785.4799999999996</v>
      </c>
    </row>
    <row r="26" spans="1:5" x14ac:dyDescent="0.25">
      <c r="A26" s="91">
        <v>42</v>
      </c>
      <c r="B26" s="2">
        <v>1655704800</v>
      </c>
      <c r="C26" s="2">
        <v>6680.88</v>
      </c>
    </row>
    <row r="27" spans="1:5" x14ac:dyDescent="0.25">
      <c r="A27" s="91">
        <v>43</v>
      </c>
      <c r="B27" s="2">
        <v>1700157600</v>
      </c>
      <c r="C27" s="2">
        <v>4445.28</v>
      </c>
    </row>
    <row r="28" spans="1:5" x14ac:dyDescent="0.25">
      <c r="A28" s="91">
        <v>44</v>
      </c>
      <c r="B28" s="2">
        <v>1766059200</v>
      </c>
      <c r="C28" s="2">
        <v>6590.16</v>
      </c>
      <c r="E28" s="80"/>
    </row>
    <row r="29" spans="1:5" x14ac:dyDescent="0.25">
      <c r="A29" s="91">
        <v>45</v>
      </c>
      <c r="B29" s="2">
        <v>1857654000</v>
      </c>
      <c r="C29" s="2">
        <v>9159.48</v>
      </c>
    </row>
    <row r="30" spans="1:5" x14ac:dyDescent="0.25">
      <c r="A30" s="91">
        <v>46</v>
      </c>
      <c r="B30" s="2">
        <v>1925856000</v>
      </c>
      <c r="C30" s="2">
        <v>6820.2</v>
      </c>
    </row>
    <row r="31" spans="1:5" x14ac:dyDescent="0.25">
      <c r="A31" s="91">
        <v>47</v>
      </c>
      <c r="B31" s="2">
        <v>1972836000</v>
      </c>
      <c r="C31" s="2">
        <v>4698</v>
      </c>
    </row>
    <row r="32" spans="1:5" x14ac:dyDescent="0.25">
      <c r="A32" s="91">
        <v>48</v>
      </c>
      <c r="B32" s="2">
        <v>2023218000</v>
      </c>
      <c r="C32" s="2">
        <v>5038.2</v>
      </c>
    </row>
    <row r="33" spans="1:3" x14ac:dyDescent="0.25">
      <c r="A33" s="91">
        <v>49</v>
      </c>
      <c r="B33" s="2">
        <v>2101464000</v>
      </c>
      <c r="C33" s="2">
        <v>7824.6</v>
      </c>
    </row>
    <row r="34" spans="1:3" x14ac:dyDescent="0.25">
      <c r="A34" s="91">
        <v>50</v>
      </c>
      <c r="B34" s="2">
        <v>2217456000</v>
      </c>
      <c r="C34" s="2">
        <v>11599.2</v>
      </c>
    </row>
    <row r="35" spans="1:3" x14ac:dyDescent="0.25">
      <c r="A35" s="91"/>
    </row>
    <row r="36" spans="1:3" x14ac:dyDescent="0.25">
      <c r="A36" s="91"/>
    </row>
    <row r="37" spans="1:3" x14ac:dyDescent="0.25">
      <c r="A37" s="91"/>
    </row>
    <row r="38" spans="1:3" x14ac:dyDescent="0.25">
      <c r="A38" s="91"/>
    </row>
    <row r="39" spans="1:3" x14ac:dyDescent="0.25">
      <c r="A39" s="91"/>
    </row>
    <row r="40" spans="1:3" x14ac:dyDescent="0.25">
      <c r="A40" s="91"/>
    </row>
    <row r="41" spans="1:3" x14ac:dyDescent="0.25">
      <c r="A41" s="91"/>
    </row>
    <row r="42" spans="1:3" x14ac:dyDescent="0.25">
      <c r="A42" s="91"/>
    </row>
    <row r="43" spans="1:3" x14ac:dyDescent="0.25">
      <c r="A43" s="91"/>
    </row>
    <row r="44" spans="1:3" x14ac:dyDescent="0.25">
      <c r="A44" s="91"/>
    </row>
    <row r="45" spans="1:3" x14ac:dyDescent="0.25">
      <c r="A45" s="91"/>
    </row>
    <row r="46" spans="1:3" x14ac:dyDescent="0.25">
      <c r="A46" s="91"/>
    </row>
    <row r="47" spans="1:3" x14ac:dyDescent="0.25">
      <c r="A47" s="91"/>
    </row>
    <row r="48" spans="1:3" x14ac:dyDescent="0.25">
      <c r="A48" s="91"/>
    </row>
    <row r="49" spans="1:1" x14ac:dyDescent="0.25">
      <c r="A49" s="91"/>
    </row>
    <row r="50" spans="1:1" x14ac:dyDescent="0.25">
      <c r="A50" s="91"/>
    </row>
    <row r="51" spans="1:1" x14ac:dyDescent="0.25">
      <c r="A5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0000"/>
  </sheetPr>
  <dimension ref="A1:N3"/>
  <sheetViews>
    <sheetView workbookViewId="0">
      <selection activeCell="A2" sqref="A2"/>
    </sheetView>
  </sheetViews>
  <sheetFormatPr defaultRowHeight="12.75" x14ac:dyDescent="0.2"/>
  <cols>
    <col min="1" max="1" width="32.625" bestFit="1" customWidth="1"/>
    <col min="8" max="8" width="8.125" customWidth="1"/>
    <col min="10" max="10" width="9.75" customWidth="1"/>
    <col min="13" max="13" width="9.25" customWidth="1"/>
  </cols>
  <sheetData>
    <row r="1" spans="1:14" ht="38.25" x14ac:dyDescent="0.2">
      <c r="A1" s="43" t="s">
        <v>2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9"/>
    </row>
    <row r="2" spans="1:14" x14ac:dyDescent="0.2">
      <c r="A2" s="18" t="s">
        <v>340</v>
      </c>
      <c r="B2" s="13">
        <v>130.19999999999999</v>
      </c>
      <c r="C2" s="13">
        <v>131.1</v>
      </c>
      <c r="D2" s="13">
        <v>170.5</v>
      </c>
      <c r="E2" s="13">
        <v>150</v>
      </c>
      <c r="F2" s="13">
        <v>105.4</v>
      </c>
      <c r="G2" s="13">
        <v>105</v>
      </c>
      <c r="H2" s="13">
        <v>99.2</v>
      </c>
      <c r="I2" s="13">
        <v>96.1</v>
      </c>
      <c r="J2" s="13">
        <v>69</v>
      </c>
      <c r="K2" s="13">
        <v>77.5</v>
      </c>
      <c r="L2" s="13">
        <v>96</v>
      </c>
      <c r="M2" s="13">
        <v>117.8</v>
      </c>
    </row>
    <row r="3" spans="1:14" x14ac:dyDescent="0.2">
      <c r="A3" s="51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7"/>
  <sheetViews>
    <sheetView workbookViewId="0"/>
  </sheetViews>
  <sheetFormatPr defaultRowHeight="12.75" x14ac:dyDescent="0.2"/>
  <cols>
    <col min="1" max="1" width="9" style="88"/>
  </cols>
  <sheetData>
    <row r="1" spans="1:6" x14ac:dyDescent="0.2">
      <c r="A1" s="89" t="s">
        <v>340</v>
      </c>
    </row>
    <row r="2" spans="1:6" x14ac:dyDescent="0.2">
      <c r="A2" s="88" t="s">
        <v>39</v>
      </c>
      <c r="C2" t="s">
        <v>6</v>
      </c>
      <c r="E2" t="s">
        <v>98</v>
      </c>
    </row>
    <row r="3" spans="1:6" x14ac:dyDescent="0.2">
      <c r="A3" s="88" t="s">
        <v>81</v>
      </c>
      <c r="B3" t="s">
        <v>82</v>
      </c>
      <c r="C3" t="s">
        <v>81</v>
      </c>
      <c r="D3" t="s">
        <v>82</v>
      </c>
      <c r="E3" t="s">
        <v>92</v>
      </c>
      <c r="F3" t="s">
        <v>93</v>
      </c>
    </row>
    <row r="4" spans="1:6" x14ac:dyDescent="0.2">
      <c r="A4" s="88" t="s">
        <v>54</v>
      </c>
      <c r="B4" t="s">
        <v>83</v>
      </c>
      <c r="C4" t="s">
        <v>54</v>
      </c>
      <c r="D4" t="s">
        <v>83</v>
      </c>
      <c r="E4" t="s">
        <v>81</v>
      </c>
      <c r="F4" t="s">
        <v>94</v>
      </c>
    </row>
    <row r="5" spans="1:6" x14ac:dyDescent="0.2">
      <c r="A5" s="88">
        <v>20</v>
      </c>
      <c r="B5" s="187">
        <v>12000</v>
      </c>
      <c r="C5">
        <v>24</v>
      </c>
      <c r="D5">
        <v>100000</v>
      </c>
      <c r="E5">
        <v>20</v>
      </c>
      <c r="F5">
        <v>20000</v>
      </c>
    </row>
    <row r="6" spans="1:6" x14ac:dyDescent="0.2">
      <c r="A6" s="88">
        <v>39</v>
      </c>
      <c r="B6" s="173">
        <v>12000</v>
      </c>
      <c r="C6">
        <v>40</v>
      </c>
      <c r="D6">
        <v>100000</v>
      </c>
      <c r="E6">
        <v>25</v>
      </c>
      <c r="F6">
        <v>70000</v>
      </c>
    </row>
    <row r="7" spans="1:6" x14ac:dyDescent="0.2">
      <c r="A7" s="88">
        <v>40</v>
      </c>
      <c r="B7" s="187">
        <v>12000</v>
      </c>
      <c r="E7">
        <v>40</v>
      </c>
      <c r="F7">
        <v>70000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Y103"/>
  <sheetViews>
    <sheetView workbookViewId="0">
      <pane xSplit="1" topLeftCell="L1" activePane="topRight" state="frozen"/>
      <selection pane="topRight" activeCell="A2" sqref="A2"/>
    </sheetView>
  </sheetViews>
  <sheetFormatPr defaultColWidth="9" defaultRowHeight="15" x14ac:dyDescent="0.25"/>
  <cols>
    <col min="1" max="1" width="26.125" style="57" bestFit="1" customWidth="1"/>
    <col min="2" max="2" width="12.625" style="59" bestFit="1" customWidth="1"/>
    <col min="3" max="3" width="12.625" style="59" customWidth="1"/>
    <col min="4" max="4" width="28.125" style="59" bestFit="1" customWidth="1"/>
    <col min="5" max="5" width="28.25" style="59" bestFit="1" customWidth="1"/>
    <col min="6" max="6" width="26.75" style="59" customWidth="1"/>
    <col min="7" max="7" width="24.75" style="57" bestFit="1" customWidth="1"/>
    <col min="8" max="8" width="58.625" style="57" bestFit="1" customWidth="1"/>
    <col min="9" max="9" width="28.125" style="57" customWidth="1"/>
    <col min="10" max="10" width="15.625" style="60" customWidth="1"/>
    <col min="11" max="11" width="15" style="59" customWidth="1"/>
    <col min="12" max="12" width="12.75" style="57" bestFit="1" customWidth="1"/>
    <col min="13" max="13" width="10" style="57" customWidth="1"/>
    <col min="14" max="14" width="8.375" style="59" bestFit="1" customWidth="1"/>
    <col min="15" max="15" width="14" style="66" bestFit="1" customWidth="1"/>
    <col min="16" max="16" width="14.875" style="57" customWidth="1"/>
    <col min="17" max="17" width="13.125" style="57" bestFit="1" customWidth="1"/>
    <col min="18" max="18" width="7.75" style="57" bestFit="1" customWidth="1"/>
    <col min="19" max="16384" width="9" style="57"/>
  </cols>
  <sheetData>
    <row r="1" spans="1:25" ht="53.25" customHeight="1" x14ac:dyDescent="0.25">
      <c r="A1" s="54" t="s">
        <v>2</v>
      </c>
      <c r="B1" s="55" t="s">
        <v>32</v>
      </c>
      <c r="C1" s="55" t="s">
        <v>31</v>
      </c>
      <c r="D1" s="56" t="s">
        <v>71</v>
      </c>
      <c r="E1" s="56" t="s">
        <v>72</v>
      </c>
      <c r="F1" s="56" t="s">
        <v>33</v>
      </c>
      <c r="G1" s="56" t="s">
        <v>35</v>
      </c>
      <c r="H1" s="56" t="s">
        <v>22</v>
      </c>
      <c r="I1" s="56" t="s">
        <v>34</v>
      </c>
      <c r="J1" s="56" t="s">
        <v>47</v>
      </c>
      <c r="K1" s="56" t="s">
        <v>4</v>
      </c>
      <c r="L1" s="56" t="s">
        <v>5</v>
      </c>
      <c r="M1" s="56" t="s">
        <v>95</v>
      </c>
      <c r="N1" s="56" t="s">
        <v>37</v>
      </c>
      <c r="O1" s="56" t="s">
        <v>96</v>
      </c>
      <c r="P1" s="56" t="s">
        <v>46</v>
      </c>
      <c r="Q1" s="56" t="s">
        <v>73</v>
      </c>
      <c r="R1" s="56" t="s">
        <v>74</v>
      </c>
      <c r="S1" s="56" t="s">
        <v>102</v>
      </c>
      <c r="T1" s="56" t="s">
        <v>103</v>
      </c>
      <c r="U1" s="56" t="s">
        <v>104</v>
      </c>
      <c r="V1" s="56" t="s">
        <v>105</v>
      </c>
      <c r="W1" s="56" t="s">
        <v>106</v>
      </c>
      <c r="X1" s="56" t="s">
        <v>158</v>
      </c>
      <c r="Y1" s="56" t="s">
        <v>161</v>
      </c>
    </row>
    <row r="2" spans="1:25" x14ac:dyDescent="0.25">
      <c r="A2" s="58" t="s">
        <v>340</v>
      </c>
      <c r="B2" s="59">
        <v>39</v>
      </c>
      <c r="C2" s="59">
        <v>38</v>
      </c>
      <c r="D2" s="90" t="s">
        <v>133</v>
      </c>
      <c r="E2" s="174" t="s">
        <v>184</v>
      </c>
      <c r="F2" s="59">
        <v>0</v>
      </c>
      <c r="G2" s="61" t="s">
        <v>36</v>
      </c>
      <c r="H2" s="192" t="s">
        <v>323</v>
      </c>
      <c r="I2" s="62"/>
      <c r="K2" s="59">
        <v>1236</v>
      </c>
      <c r="L2" s="47">
        <v>0.9</v>
      </c>
      <c r="M2" s="59">
        <v>30000</v>
      </c>
      <c r="N2" s="70" t="s">
        <v>80</v>
      </c>
      <c r="O2" s="59" t="s">
        <v>20</v>
      </c>
      <c r="P2" s="74" t="s">
        <v>20</v>
      </c>
      <c r="Q2" s="70" t="s">
        <v>20</v>
      </c>
      <c r="R2" s="70" t="s">
        <v>80</v>
      </c>
      <c r="W2" s="59">
        <v>1100</v>
      </c>
      <c r="Y2" s="59"/>
    </row>
    <row r="3" spans="1:25" x14ac:dyDescent="0.25">
      <c r="A3" s="58"/>
      <c r="B3" s="62"/>
      <c r="C3" s="62"/>
      <c r="D3" s="67"/>
      <c r="F3" s="62"/>
      <c r="G3" s="68"/>
      <c r="H3" s="68"/>
      <c r="I3" s="62"/>
      <c r="J3" s="67"/>
      <c r="K3" s="62"/>
      <c r="L3" s="62"/>
      <c r="M3" s="62"/>
      <c r="N3" s="62"/>
      <c r="O3" s="62"/>
      <c r="P3" s="62"/>
      <c r="Q3" s="62"/>
      <c r="R3" s="62"/>
    </row>
    <row r="4" spans="1:25" x14ac:dyDescent="0.25">
      <c r="A4" s="58"/>
      <c r="B4" s="63"/>
      <c r="C4" s="63"/>
      <c r="D4" s="67"/>
      <c r="E4" s="67"/>
      <c r="F4" s="62"/>
      <c r="G4" s="68"/>
      <c r="H4" s="68"/>
      <c r="I4" s="67"/>
      <c r="J4" s="62"/>
      <c r="K4" s="62"/>
      <c r="L4" s="62"/>
      <c r="M4" s="62"/>
      <c r="N4" s="62"/>
      <c r="O4" s="62"/>
      <c r="P4" s="62"/>
      <c r="Q4" s="62"/>
      <c r="R4" s="62"/>
    </row>
    <row r="5" spans="1:25" x14ac:dyDescent="0.25">
      <c r="A5" s="58"/>
      <c r="B5" s="63"/>
      <c r="C5" s="63"/>
      <c r="D5" s="67"/>
      <c r="E5" s="67"/>
      <c r="F5" s="62"/>
      <c r="G5" s="68"/>
      <c r="H5" s="68"/>
      <c r="I5" s="67"/>
      <c r="J5" s="62"/>
      <c r="K5" s="62"/>
      <c r="L5" s="62"/>
      <c r="M5" s="62"/>
      <c r="N5" s="62"/>
      <c r="O5" s="62"/>
      <c r="P5" s="62"/>
      <c r="Q5" s="62"/>
      <c r="R5" s="62"/>
    </row>
    <row r="6" spans="1:25" x14ac:dyDescent="0.25">
      <c r="A6" s="58"/>
      <c r="B6" s="63"/>
      <c r="C6" s="63"/>
      <c r="D6" s="67"/>
      <c r="E6" s="67"/>
      <c r="F6" s="62"/>
      <c r="G6" s="68"/>
      <c r="H6" s="68"/>
      <c r="I6" s="67"/>
      <c r="J6" s="62"/>
      <c r="K6" s="62"/>
      <c r="L6" s="62"/>
      <c r="M6" s="62"/>
      <c r="N6" s="62"/>
      <c r="O6" s="62"/>
      <c r="P6" s="62"/>
      <c r="Q6" s="62"/>
      <c r="R6" s="62"/>
    </row>
    <row r="7" spans="1:25" x14ac:dyDescent="0.25">
      <c r="A7" s="58"/>
      <c r="B7" s="63"/>
      <c r="C7" s="63"/>
      <c r="D7" s="67"/>
      <c r="E7" s="67"/>
      <c r="F7" s="62"/>
      <c r="G7" s="68"/>
      <c r="H7" s="68"/>
      <c r="I7" s="67"/>
      <c r="J7" s="62"/>
      <c r="K7" s="62"/>
      <c r="L7" s="62"/>
      <c r="M7" s="62"/>
      <c r="N7" s="62"/>
      <c r="O7" s="62"/>
      <c r="P7" s="62"/>
      <c r="Q7" s="62"/>
      <c r="R7" s="62"/>
    </row>
    <row r="8" spans="1:25" x14ac:dyDescent="0.25">
      <c r="A8" s="58"/>
      <c r="B8" s="63"/>
      <c r="C8" s="63"/>
      <c r="D8" s="67"/>
      <c r="E8" s="67"/>
      <c r="F8" s="62"/>
      <c r="G8" s="68"/>
      <c r="H8" s="68"/>
      <c r="I8" s="67"/>
      <c r="J8" s="62"/>
      <c r="K8" s="62"/>
      <c r="L8" s="62"/>
      <c r="M8" s="62"/>
      <c r="N8" s="62"/>
      <c r="O8" s="62"/>
      <c r="P8" s="62"/>
      <c r="Q8" s="62"/>
      <c r="R8" s="62"/>
    </row>
    <row r="9" spans="1:25" x14ac:dyDescent="0.25">
      <c r="A9" s="58"/>
      <c r="B9" s="63"/>
      <c r="C9" s="63"/>
      <c r="D9" s="67"/>
      <c r="E9" s="67"/>
      <c r="F9" s="62"/>
      <c r="G9" s="68"/>
      <c r="H9" s="68"/>
      <c r="I9" s="67"/>
      <c r="J9" s="62"/>
      <c r="K9" s="62"/>
      <c r="L9" s="62"/>
      <c r="M9" s="62"/>
      <c r="N9" s="62"/>
      <c r="O9" s="62"/>
      <c r="P9" s="62"/>
      <c r="Q9" s="62"/>
      <c r="R9" s="62"/>
    </row>
    <row r="10" spans="1:25" x14ac:dyDescent="0.25">
      <c r="A10" s="58"/>
      <c r="B10" s="64"/>
      <c r="C10" s="64"/>
      <c r="D10" s="67"/>
      <c r="E10" s="67"/>
      <c r="F10" s="62"/>
      <c r="G10" s="68"/>
      <c r="H10" s="68"/>
      <c r="I10" s="67"/>
      <c r="J10" s="62"/>
      <c r="K10" s="62"/>
      <c r="L10" s="62"/>
      <c r="M10" s="62"/>
      <c r="N10" s="62"/>
      <c r="O10" s="62"/>
      <c r="P10" s="62"/>
      <c r="Q10" s="62"/>
      <c r="R10" s="62"/>
    </row>
    <row r="11" spans="1:25" x14ac:dyDescent="0.25">
      <c r="A11" s="58"/>
      <c r="B11" s="64"/>
      <c r="C11" s="64"/>
      <c r="D11" s="67"/>
      <c r="E11" s="67"/>
      <c r="F11" s="62"/>
      <c r="G11" s="68"/>
      <c r="H11" s="68"/>
      <c r="I11" s="67"/>
      <c r="J11" s="62"/>
      <c r="K11" s="62"/>
      <c r="L11" s="62"/>
      <c r="M11" s="62"/>
      <c r="N11" s="62"/>
      <c r="O11" s="62"/>
      <c r="P11" s="62"/>
      <c r="Q11" s="62"/>
      <c r="R11" s="62"/>
    </row>
    <row r="12" spans="1:25" x14ac:dyDescent="0.25">
      <c r="A12" s="58"/>
      <c r="B12" s="64"/>
      <c r="C12" s="64"/>
      <c r="D12" s="67"/>
      <c r="E12" s="67"/>
      <c r="F12" s="62"/>
      <c r="G12" s="68"/>
      <c r="H12" s="68"/>
      <c r="I12" s="67"/>
      <c r="J12" s="62"/>
      <c r="K12" s="62"/>
      <c r="L12" s="62"/>
      <c r="M12" s="62"/>
      <c r="N12" s="62"/>
      <c r="O12" s="62"/>
      <c r="P12" s="62"/>
      <c r="Q12" s="62"/>
      <c r="R12" s="62"/>
    </row>
    <row r="13" spans="1:25" x14ac:dyDescent="0.25">
      <c r="A13" s="58"/>
      <c r="B13" s="64"/>
      <c r="C13" s="64"/>
      <c r="D13" s="67"/>
      <c r="E13" s="67"/>
      <c r="F13" s="62"/>
      <c r="G13" s="68"/>
      <c r="H13" s="68"/>
      <c r="I13" s="67"/>
      <c r="J13" s="62"/>
      <c r="K13" s="62"/>
      <c r="L13" s="62"/>
      <c r="M13" s="62"/>
      <c r="N13" s="62"/>
      <c r="O13" s="62"/>
      <c r="P13" s="62"/>
      <c r="Q13" s="62"/>
      <c r="R13" s="62"/>
    </row>
    <row r="14" spans="1:25" x14ac:dyDescent="0.25">
      <c r="A14" s="58"/>
      <c r="B14" s="64"/>
      <c r="C14" s="64"/>
      <c r="D14" s="67"/>
      <c r="E14" s="67"/>
      <c r="F14" s="62"/>
      <c r="G14" s="68"/>
      <c r="H14" s="68"/>
      <c r="I14" s="67"/>
      <c r="J14" s="62"/>
      <c r="K14" s="62"/>
      <c r="L14" s="62"/>
      <c r="M14" s="62"/>
      <c r="N14" s="62"/>
      <c r="O14" s="62"/>
      <c r="P14" s="62"/>
      <c r="Q14" s="62"/>
      <c r="R14" s="62"/>
    </row>
    <row r="15" spans="1:25" x14ac:dyDescent="0.25">
      <c r="A15" s="58"/>
      <c r="B15" s="64"/>
      <c r="C15" s="64"/>
      <c r="D15" s="67"/>
      <c r="E15" s="67"/>
      <c r="F15" s="62"/>
      <c r="G15" s="68"/>
      <c r="H15" s="68"/>
      <c r="I15" s="67"/>
      <c r="J15" s="62"/>
      <c r="K15" s="62"/>
      <c r="L15" s="62"/>
      <c r="M15" s="62"/>
      <c r="N15" s="62"/>
      <c r="O15" s="62"/>
      <c r="P15" s="62"/>
      <c r="Q15" s="62"/>
      <c r="R15" s="62"/>
    </row>
    <row r="16" spans="1:25" x14ac:dyDescent="0.25">
      <c r="A16" s="58"/>
      <c r="B16" s="64"/>
      <c r="C16" s="64"/>
      <c r="D16" s="67"/>
      <c r="E16" s="67"/>
      <c r="F16" s="62"/>
      <c r="G16" s="68"/>
      <c r="H16" s="68"/>
      <c r="I16" s="67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58"/>
      <c r="B17" s="64"/>
      <c r="C17" s="64"/>
      <c r="D17" s="67"/>
      <c r="E17" s="67"/>
      <c r="F17" s="62"/>
      <c r="G17" s="68"/>
      <c r="H17" s="68"/>
      <c r="I17" s="67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58"/>
      <c r="B18" s="64"/>
      <c r="C18" s="64"/>
      <c r="D18" s="67"/>
      <c r="E18" s="67"/>
      <c r="F18" s="62"/>
      <c r="G18" s="68"/>
      <c r="H18" s="68"/>
      <c r="I18" s="67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58"/>
      <c r="B19" s="64"/>
      <c r="C19" s="64"/>
      <c r="D19" s="67"/>
      <c r="E19" s="67"/>
      <c r="F19" s="62"/>
      <c r="G19" s="68"/>
      <c r="H19" s="68"/>
      <c r="I19" s="67"/>
      <c r="J19" s="62"/>
      <c r="K19" s="62"/>
      <c r="L19" s="62"/>
      <c r="M19" s="62"/>
      <c r="N19" s="62"/>
      <c r="O19" s="67"/>
      <c r="P19" s="62"/>
      <c r="Q19" s="62"/>
      <c r="R19" s="62"/>
    </row>
    <row r="20" spans="1:18" x14ac:dyDescent="0.25">
      <c r="A20" s="58"/>
      <c r="B20" s="64"/>
      <c r="C20" s="64"/>
      <c r="D20" s="67"/>
      <c r="E20" s="67"/>
      <c r="F20" s="62"/>
      <c r="G20" s="68"/>
      <c r="H20" s="68"/>
      <c r="I20" s="67"/>
      <c r="J20" s="62"/>
      <c r="K20" s="62"/>
      <c r="L20" s="62"/>
      <c r="M20" s="62"/>
      <c r="N20" s="62"/>
      <c r="O20" s="67"/>
      <c r="P20" s="67"/>
      <c r="Q20" s="62"/>
      <c r="R20" s="62"/>
    </row>
    <row r="21" spans="1:18" x14ac:dyDescent="0.25">
      <c r="A21" s="58"/>
      <c r="B21" s="64"/>
      <c r="C21" s="64"/>
      <c r="D21" s="67"/>
      <c r="E21" s="67"/>
      <c r="F21" s="62"/>
      <c r="G21" s="68"/>
      <c r="H21" s="68"/>
      <c r="I21" s="67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58"/>
      <c r="B22" s="63"/>
      <c r="C22" s="63"/>
      <c r="D22" s="67"/>
      <c r="E22" s="67"/>
      <c r="F22" s="62"/>
      <c r="G22" s="68"/>
      <c r="H22" s="68"/>
      <c r="I22" s="67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58"/>
      <c r="B23" s="63"/>
      <c r="C23" s="63"/>
      <c r="D23" s="67"/>
      <c r="E23" s="67"/>
      <c r="F23" s="62"/>
      <c r="G23" s="68"/>
      <c r="H23" s="68"/>
      <c r="I23" s="67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58"/>
      <c r="B24" s="63"/>
      <c r="C24" s="63"/>
      <c r="D24" s="67"/>
      <c r="E24" s="67"/>
      <c r="F24" s="62"/>
      <c r="G24" s="68"/>
      <c r="H24" s="68"/>
      <c r="I24" s="67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58"/>
      <c r="B25" s="63"/>
      <c r="C25" s="63"/>
      <c r="D25" s="67"/>
      <c r="E25" s="67"/>
      <c r="F25" s="62"/>
      <c r="G25" s="68"/>
      <c r="H25" s="68"/>
      <c r="I25" s="67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58"/>
      <c r="B26" s="63"/>
      <c r="C26" s="63"/>
      <c r="D26" s="67"/>
      <c r="E26" s="67"/>
      <c r="F26" s="62"/>
      <c r="G26" s="68"/>
      <c r="H26" s="68"/>
      <c r="I26" s="67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58"/>
      <c r="B27" s="63"/>
      <c r="C27" s="63"/>
      <c r="D27" s="67"/>
      <c r="E27" s="67"/>
      <c r="F27" s="62"/>
      <c r="G27" s="68"/>
      <c r="H27" s="68"/>
      <c r="I27" s="67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58"/>
      <c r="B28" s="63"/>
      <c r="C28" s="63"/>
      <c r="D28" s="67"/>
      <c r="E28" s="67"/>
      <c r="F28" s="62"/>
      <c r="G28" s="68"/>
      <c r="H28" s="68"/>
      <c r="I28" s="67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58"/>
      <c r="B29" s="63"/>
      <c r="C29" s="63"/>
      <c r="D29" s="67"/>
      <c r="E29" s="67"/>
      <c r="F29" s="62"/>
      <c r="G29" s="68"/>
      <c r="H29" s="68"/>
      <c r="I29" s="67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58"/>
      <c r="B30" s="63"/>
      <c r="C30" s="63"/>
      <c r="D30" s="67"/>
      <c r="E30" s="67"/>
      <c r="F30" s="62"/>
      <c r="G30" s="68"/>
      <c r="H30" s="68"/>
      <c r="I30" s="67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58"/>
      <c r="B31" s="65"/>
      <c r="C31" s="65"/>
      <c r="D31" s="67"/>
      <c r="E31" s="67"/>
      <c r="F31" s="62"/>
      <c r="G31" s="68"/>
      <c r="H31" s="68"/>
      <c r="I31" s="67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58"/>
      <c r="B32" s="63"/>
      <c r="C32" s="63"/>
      <c r="D32" s="67"/>
      <c r="E32" s="67"/>
      <c r="F32" s="62"/>
      <c r="G32" s="68"/>
      <c r="H32" s="68"/>
      <c r="I32" s="67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58"/>
      <c r="B33" s="63"/>
      <c r="C33" s="63"/>
      <c r="D33" s="67"/>
      <c r="E33" s="67"/>
      <c r="F33" s="62"/>
      <c r="G33" s="68"/>
      <c r="H33" s="68"/>
      <c r="I33" s="67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58"/>
      <c r="B34" s="63"/>
      <c r="C34" s="63"/>
      <c r="D34" s="67"/>
      <c r="E34" s="67"/>
      <c r="F34" s="62"/>
      <c r="G34" s="68"/>
      <c r="H34" s="68"/>
      <c r="I34" s="67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58"/>
      <c r="B35" s="63"/>
      <c r="C35" s="63"/>
      <c r="D35" s="67"/>
      <c r="E35" s="67"/>
      <c r="F35" s="62"/>
      <c r="G35" s="68"/>
      <c r="H35" s="68"/>
      <c r="I35" s="67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58"/>
      <c r="B36" s="63"/>
      <c r="C36" s="63"/>
      <c r="D36" s="67"/>
      <c r="E36" s="67"/>
      <c r="F36" s="62"/>
      <c r="G36" s="68"/>
      <c r="H36" s="68"/>
      <c r="I36" s="67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58"/>
      <c r="B37" s="63"/>
      <c r="C37" s="63"/>
      <c r="D37" s="67"/>
      <c r="E37" s="67"/>
      <c r="F37" s="62"/>
      <c r="G37" s="68"/>
      <c r="H37" s="68"/>
      <c r="I37" s="67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58"/>
      <c r="B38" s="63"/>
      <c r="C38" s="63"/>
      <c r="D38" s="67"/>
      <c r="E38" s="67"/>
      <c r="F38" s="62"/>
      <c r="G38" s="68"/>
      <c r="H38" s="68"/>
      <c r="I38" s="67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58"/>
      <c r="B39" s="63"/>
      <c r="C39" s="63"/>
      <c r="D39" s="67"/>
      <c r="E39" s="67"/>
      <c r="F39" s="62"/>
      <c r="G39" s="68"/>
      <c r="H39" s="68"/>
      <c r="I39" s="67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58"/>
      <c r="B40" s="63"/>
      <c r="C40" s="63"/>
      <c r="D40" s="67"/>
      <c r="E40" s="67"/>
      <c r="F40" s="62"/>
      <c r="G40" s="68"/>
      <c r="H40" s="68"/>
      <c r="I40" s="67"/>
      <c r="J40" s="62"/>
      <c r="K40" s="62"/>
      <c r="L40" s="62"/>
      <c r="M40" s="62"/>
      <c r="N40" s="62"/>
      <c r="O40" s="62"/>
      <c r="P40" s="67"/>
      <c r="Q40" s="62"/>
      <c r="R40" s="62"/>
    </row>
    <row r="41" spans="1:18" x14ac:dyDescent="0.25">
      <c r="A41" s="58"/>
      <c r="B41" s="63"/>
      <c r="C41" s="63"/>
      <c r="D41" s="67"/>
      <c r="E41" s="67"/>
      <c r="F41" s="62"/>
      <c r="G41" s="68"/>
      <c r="H41" s="68"/>
      <c r="I41" s="67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58"/>
      <c r="B42" s="63"/>
      <c r="C42" s="63"/>
      <c r="D42" s="67"/>
      <c r="E42" s="67"/>
      <c r="F42" s="62"/>
      <c r="G42" s="68"/>
      <c r="H42" s="68"/>
      <c r="I42" s="67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58"/>
      <c r="B43" s="63"/>
      <c r="C43" s="63"/>
      <c r="D43" s="67"/>
      <c r="E43" s="67"/>
      <c r="F43" s="62"/>
      <c r="G43" s="68"/>
      <c r="H43" s="68"/>
      <c r="I43" s="67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58"/>
      <c r="B44" s="63"/>
      <c r="C44" s="63"/>
      <c r="D44" s="67"/>
      <c r="E44" s="67"/>
      <c r="F44" s="62"/>
      <c r="G44" s="68"/>
      <c r="H44" s="68"/>
      <c r="I44" s="67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C45" s="62"/>
      <c r="D45" s="60"/>
      <c r="H45" s="61"/>
      <c r="O45" s="59"/>
    </row>
    <row r="46" spans="1:18" x14ac:dyDescent="0.25">
      <c r="C46" s="62"/>
      <c r="D46" s="60"/>
      <c r="E46" s="60"/>
      <c r="F46" s="60"/>
      <c r="H46" s="61"/>
      <c r="O46" s="59"/>
    </row>
    <row r="47" spans="1:18" x14ac:dyDescent="0.25">
      <c r="C47" s="62"/>
      <c r="D47" s="60"/>
      <c r="H47" s="61"/>
      <c r="O47" s="59"/>
    </row>
    <row r="48" spans="1:18" x14ac:dyDescent="0.25">
      <c r="C48" s="62"/>
      <c r="D48" s="60"/>
      <c r="H48" s="61"/>
      <c r="O48" s="59"/>
    </row>
    <row r="49" spans="3:15" x14ac:dyDescent="0.25">
      <c r="C49" s="62"/>
      <c r="D49" s="60"/>
      <c r="H49" s="61"/>
      <c r="O49" s="59"/>
    </row>
    <row r="50" spans="3:15" x14ac:dyDescent="0.25">
      <c r="D50" s="60"/>
      <c r="H50" s="61"/>
      <c r="O50" s="59"/>
    </row>
    <row r="51" spans="3:15" x14ac:dyDescent="0.25">
      <c r="D51" s="60"/>
      <c r="H51" s="61"/>
      <c r="O51" s="59"/>
    </row>
    <row r="52" spans="3:15" x14ac:dyDescent="0.25">
      <c r="D52" s="60"/>
      <c r="H52" s="61"/>
      <c r="O52" s="59"/>
    </row>
    <row r="53" spans="3:15" x14ac:dyDescent="0.25">
      <c r="D53" s="60"/>
      <c r="H53" s="61"/>
      <c r="O53" s="59"/>
    </row>
    <row r="54" spans="3:15" x14ac:dyDescent="0.25">
      <c r="D54" s="60"/>
      <c r="H54" s="61"/>
      <c r="O54" s="59"/>
    </row>
    <row r="55" spans="3:15" x14ac:dyDescent="0.25">
      <c r="D55" s="60"/>
      <c r="H55" s="61"/>
      <c r="O55" s="59"/>
    </row>
    <row r="56" spans="3:15" x14ac:dyDescent="0.25">
      <c r="D56" s="60"/>
      <c r="H56" s="61"/>
      <c r="O56" s="59"/>
    </row>
    <row r="57" spans="3:15" x14ac:dyDescent="0.25">
      <c r="D57" s="60"/>
      <c r="H57" s="61"/>
      <c r="O57" s="59"/>
    </row>
    <row r="58" spans="3:15" x14ac:dyDescent="0.25">
      <c r="D58" s="60"/>
      <c r="H58" s="61"/>
      <c r="O58" s="59"/>
    </row>
    <row r="59" spans="3:15" x14ac:dyDescent="0.25">
      <c r="D59" s="60"/>
      <c r="H59" s="61"/>
      <c r="O59" s="59"/>
    </row>
    <row r="60" spans="3:15" x14ac:dyDescent="0.25">
      <c r="D60" s="60"/>
      <c r="H60" s="61"/>
      <c r="O60" s="59"/>
    </row>
    <row r="61" spans="3:15" x14ac:dyDescent="0.25">
      <c r="D61" s="60"/>
      <c r="H61" s="61"/>
      <c r="O61" s="59"/>
    </row>
    <row r="62" spans="3:15" x14ac:dyDescent="0.25">
      <c r="D62" s="60"/>
      <c r="H62" s="61"/>
      <c r="O62" s="59"/>
    </row>
    <row r="63" spans="3:15" x14ac:dyDescent="0.25">
      <c r="D63" s="60"/>
      <c r="H63" s="61"/>
      <c r="O63" s="59"/>
    </row>
    <row r="64" spans="3:15" x14ac:dyDescent="0.25">
      <c r="D64" s="60"/>
      <c r="H64" s="61"/>
      <c r="O64" s="59"/>
    </row>
    <row r="65" spans="4:15" x14ac:dyDescent="0.25">
      <c r="D65" s="60"/>
      <c r="H65" s="61"/>
      <c r="O65" s="59"/>
    </row>
    <row r="66" spans="4:15" x14ac:dyDescent="0.25">
      <c r="D66" s="60"/>
      <c r="H66" s="61"/>
      <c r="O66" s="59"/>
    </row>
    <row r="67" spans="4:15" x14ac:dyDescent="0.25">
      <c r="D67" s="60"/>
      <c r="H67" s="61"/>
      <c r="O67" s="59"/>
    </row>
    <row r="68" spans="4:15" x14ac:dyDescent="0.25">
      <c r="D68" s="60"/>
      <c r="H68" s="61"/>
      <c r="O68" s="59"/>
    </row>
    <row r="69" spans="4:15" x14ac:dyDescent="0.25">
      <c r="D69" s="60"/>
      <c r="H69" s="61"/>
      <c r="O69" s="59"/>
    </row>
    <row r="70" spans="4:15" x14ac:dyDescent="0.25">
      <c r="D70" s="60"/>
      <c r="H70" s="61"/>
      <c r="O70" s="59"/>
    </row>
    <row r="71" spans="4:15" x14ac:dyDescent="0.25">
      <c r="D71" s="60"/>
      <c r="H71" s="61"/>
      <c r="O71" s="59"/>
    </row>
    <row r="72" spans="4:15" x14ac:dyDescent="0.25">
      <c r="D72" s="60"/>
      <c r="H72" s="61"/>
      <c r="O72" s="59"/>
    </row>
    <row r="73" spans="4:15" x14ac:dyDescent="0.25">
      <c r="D73" s="60"/>
      <c r="H73" s="61"/>
      <c r="O73" s="59"/>
    </row>
    <row r="74" spans="4:15" x14ac:dyDescent="0.25">
      <c r="D74" s="60"/>
      <c r="H74" s="61"/>
      <c r="O74" s="59"/>
    </row>
    <row r="75" spans="4:15" x14ac:dyDescent="0.25">
      <c r="D75" s="60"/>
      <c r="H75" s="61"/>
      <c r="O75" s="59"/>
    </row>
    <row r="76" spans="4:15" x14ac:dyDescent="0.25">
      <c r="D76" s="60"/>
      <c r="H76" s="61"/>
      <c r="O76" s="59"/>
    </row>
    <row r="77" spans="4:15" x14ac:dyDescent="0.25">
      <c r="D77" s="60"/>
      <c r="H77" s="61"/>
      <c r="O77" s="59"/>
    </row>
    <row r="78" spans="4:15" x14ac:dyDescent="0.25">
      <c r="D78" s="60"/>
      <c r="H78" s="61"/>
      <c r="O78" s="59"/>
    </row>
    <row r="79" spans="4:15" x14ac:dyDescent="0.25">
      <c r="D79" s="60"/>
      <c r="H79" s="61"/>
      <c r="O79" s="59"/>
    </row>
    <row r="80" spans="4:15" x14ac:dyDescent="0.25">
      <c r="D80" s="60"/>
      <c r="H80" s="61"/>
      <c r="O80" s="59"/>
    </row>
    <row r="81" spans="4:15" x14ac:dyDescent="0.25">
      <c r="D81" s="60"/>
      <c r="H81" s="61"/>
      <c r="O81" s="59"/>
    </row>
    <row r="82" spans="4:15" x14ac:dyDescent="0.25">
      <c r="D82" s="60"/>
      <c r="H82" s="61"/>
      <c r="O82" s="59"/>
    </row>
    <row r="83" spans="4:15" x14ac:dyDescent="0.25">
      <c r="D83" s="60"/>
      <c r="H83" s="61"/>
      <c r="O83" s="59"/>
    </row>
    <row r="84" spans="4:15" x14ac:dyDescent="0.25">
      <c r="D84" s="60"/>
      <c r="H84" s="61"/>
      <c r="O84" s="59"/>
    </row>
    <row r="85" spans="4:15" x14ac:dyDescent="0.25">
      <c r="D85" s="60"/>
      <c r="H85" s="61"/>
      <c r="O85" s="59"/>
    </row>
    <row r="86" spans="4:15" x14ac:dyDescent="0.25">
      <c r="D86" s="60"/>
      <c r="H86" s="61"/>
      <c r="O86" s="59"/>
    </row>
    <row r="87" spans="4:15" x14ac:dyDescent="0.25">
      <c r="D87" s="60"/>
      <c r="H87" s="61"/>
      <c r="O87" s="59"/>
    </row>
    <row r="88" spans="4:15" x14ac:dyDescent="0.25">
      <c r="D88" s="60"/>
      <c r="H88" s="61"/>
      <c r="O88" s="59"/>
    </row>
    <row r="89" spans="4:15" x14ac:dyDescent="0.25">
      <c r="D89" s="60"/>
      <c r="H89" s="61"/>
      <c r="O89" s="59"/>
    </row>
    <row r="90" spans="4:15" x14ac:dyDescent="0.25">
      <c r="D90" s="60"/>
      <c r="H90" s="61"/>
      <c r="O90" s="59"/>
    </row>
    <row r="91" spans="4:15" x14ac:dyDescent="0.25">
      <c r="D91" s="60"/>
      <c r="H91" s="61"/>
      <c r="O91" s="59"/>
    </row>
    <row r="92" spans="4:15" x14ac:dyDescent="0.25">
      <c r="D92" s="60"/>
      <c r="H92" s="61"/>
      <c r="O92" s="59"/>
    </row>
    <row r="93" spans="4:15" x14ac:dyDescent="0.25">
      <c r="D93" s="60"/>
      <c r="H93" s="61"/>
      <c r="O93" s="59"/>
    </row>
    <row r="94" spans="4:15" x14ac:dyDescent="0.25">
      <c r="D94" s="60"/>
      <c r="H94" s="61"/>
      <c r="O94" s="59"/>
    </row>
    <row r="95" spans="4:15" x14ac:dyDescent="0.25">
      <c r="D95" s="60"/>
      <c r="H95" s="61"/>
      <c r="O95" s="59"/>
    </row>
    <row r="96" spans="4:15" x14ac:dyDescent="0.25">
      <c r="D96" s="60"/>
      <c r="H96" s="61"/>
      <c r="O96" s="59"/>
    </row>
    <row r="97" spans="4:15" x14ac:dyDescent="0.25">
      <c r="D97" s="60"/>
      <c r="H97" s="61"/>
      <c r="O97" s="59"/>
    </row>
    <row r="98" spans="4:15" x14ac:dyDescent="0.25">
      <c r="D98" s="60"/>
      <c r="H98" s="61"/>
      <c r="O98" s="59"/>
    </row>
    <row r="99" spans="4:15" x14ac:dyDescent="0.25">
      <c r="D99" s="60"/>
      <c r="H99" s="61"/>
      <c r="O99" s="59"/>
    </row>
    <row r="100" spans="4:15" x14ac:dyDescent="0.25">
      <c r="D100" s="60"/>
      <c r="H100" s="61"/>
      <c r="O100" s="59"/>
    </row>
    <row r="101" spans="4:15" x14ac:dyDescent="0.25">
      <c r="D101" s="60"/>
      <c r="H101" s="61"/>
      <c r="O101" s="59"/>
    </row>
    <row r="102" spans="4:15" x14ac:dyDescent="0.25">
      <c r="D102" s="60"/>
      <c r="H102" s="61"/>
      <c r="O102" s="59"/>
    </row>
    <row r="103" spans="4:15" x14ac:dyDescent="0.25">
      <c r="D103" s="60"/>
    </row>
  </sheetData>
  <dataConsolidate/>
  <dataValidations count="6">
    <dataValidation type="list" allowBlank="1" showInputMessage="1" showErrorMessage="1" sqref="H3:H44">
      <formula1>"Meet specified daily water storage targets (m^3), Meet specified daily water elevation (mamsl) targets, Meet daily energy (MWH) targets, Meet specified daily water elevation (mamsl) targets - annually recurring, Meet daily water release (m^3/s) targets"</formula1>
    </dataValidation>
    <dataValidation type="list" allowBlank="1" showInputMessage="1" showErrorMessage="1" sqref="H45:H102">
      <formula1>"Meet specified daily water storage targets (m^3), Meet specified daily water elevation (mamsl) targets"</formula1>
    </dataValidation>
    <dataValidation type="list" allowBlank="1" showInputMessage="1" showErrorMessage="1" sqref="Q2:Q98 R2:R122 P2:P44 N2:O102">
      <formula1>"Yes, No"</formula1>
    </dataValidation>
    <dataValidation type="list" allowBlank="1" showInputMessage="1" showErrorMessage="1" sqref="J45:J102">
      <formula1>"Power Generation Only, Diversion Only, Power Generation &amp; Diversion"</formula1>
    </dataValidation>
    <dataValidation type="list" allowBlank="1" showInputMessage="1" showErrorMessage="1" sqref="G2:G44">
      <formula1>"Power generation only, Diversion only, Power generation &amp; diversion, "</formula1>
    </dataValidation>
    <dataValidation type="list" allowBlank="1" showInputMessage="1" showErrorMessage="1" sqref="H2">
      <formula1>"Meet specified daily water storage targets (m^3), Meet specified daily water elevation (mamsl) targets, Meet specified daily water elevation (mamsl) targets - annually recurring, Meet daily water release (m^3/s) targets, Specify DPS policy"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0000"/>
  </sheetPr>
  <dimension ref="A1:P10"/>
  <sheetViews>
    <sheetView topLeftCell="E1" workbookViewId="0">
      <selection activeCell="C7" sqref="C7"/>
    </sheetView>
  </sheetViews>
  <sheetFormatPr defaultColWidth="9" defaultRowHeight="12.75" x14ac:dyDescent="0.2"/>
  <cols>
    <col min="1" max="1" width="19.625" style="32" bestFit="1" customWidth="1"/>
    <col min="2" max="2" width="7.75" style="32" bestFit="1" customWidth="1"/>
    <col min="3" max="3" width="14" style="32" customWidth="1"/>
    <col min="4" max="4" width="12.75" style="32" customWidth="1"/>
    <col min="5" max="5" width="9.125" style="32" bestFit="1" customWidth="1"/>
    <col min="6" max="6" width="11.5" style="32" bestFit="1" customWidth="1"/>
    <col min="7" max="7" width="12" style="32" bestFit="1" customWidth="1"/>
    <col min="8" max="8" width="24.125" style="32" customWidth="1"/>
    <col min="9" max="9" width="15.625" style="32" bestFit="1" customWidth="1"/>
    <col min="10" max="10" width="12.5" style="32" bestFit="1" customWidth="1"/>
    <col min="11" max="11" width="21.875" style="32" customWidth="1"/>
    <col min="12" max="12" width="16.125" style="32" customWidth="1"/>
    <col min="13" max="13" width="12.375" style="32" customWidth="1"/>
    <col min="14" max="14" width="12.25" style="32" customWidth="1"/>
    <col min="15" max="15" width="6.25" style="32" bestFit="1" customWidth="1"/>
    <col min="16" max="16" width="7.75" style="32" bestFit="1" customWidth="1"/>
    <col min="17" max="16384" width="9" style="32"/>
  </cols>
  <sheetData>
    <row r="1" spans="1:16" x14ac:dyDescent="0.2">
      <c r="A1" s="87" t="s">
        <v>340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ht="66" x14ac:dyDescent="0.2">
      <c r="A2" s="33" t="s">
        <v>23</v>
      </c>
      <c r="B2" s="33" t="s">
        <v>21</v>
      </c>
      <c r="C2" s="33" t="s">
        <v>38</v>
      </c>
      <c r="D2" s="33" t="s">
        <v>24</v>
      </c>
      <c r="E2" s="33" t="s">
        <v>66</v>
      </c>
      <c r="F2" s="33" t="s">
        <v>67</v>
      </c>
      <c r="G2" s="33" t="s">
        <v>68</v>
      </c>
      <c r="H2" s="33" t="s">
        <v>48</v>
      </c>
      <c r="I2" s="34" t="s">
        <v>69</v>
      </c>
      <c r="J2" s="34" t="s">
        <v>70</v>
      </c>
      <c r="K2" s="34" t="s">
        <v>44</v>
      </c>
      <c r="L2" s="34" t="s">
        <v>45</v>
      </c>
      <c r="M2" s="34" t="s">
        <v>173</v>
      </c>
      <c r="N2" s="34" t="s">
        <v>174</v>
      </c>
      <c r="O2" s="34" t="s">
        <v>175</v>
      </c>
      <c r="P2" s="34" t="s">
        <v>176</v>
      </c>
    </row>
    <row r="3" spans="1:16" x14ac:dyDescent="0.2">
      <c r="A3" s="45">
        <v>7791</v>
      </c>
      <c r="B3" s="35">
        <v>5</v>
      </c>
      <c r="C3" s="35">
        <v>22</v>
      </c>
      <c r="D3" s="36">
        <v>8000</v>
      </c>
      <c r="E3" s="87"/>
      <c r="F3" s="37"/>
      <c r="G3" s="36">
        <v>2</v>
      </c>
      <c r="H3" s="46">
        <v>7000</v>
      </c>
      <c r="I3" s="36">
        <v>1000</v>
      </c>
      <c r="J3" s="38">
        <v>0.1</v>
      </c>
      <c r="K3" s="35"/>
      <c r="L3" s="87"/>
      <c r="M3" s="35" t="s">
        <v>80</v>
      </c>
      <c r="N3" s="35">
        <v>1</v>
      </c>
      <c r="O3" s="35">
        <v>120</v>
      </c>
      <c r="P3" s="35">
        <v>6000</v>
      </c>
    </row>
    <row r="4" spans="1:16" x14ac:dyDescent="0.2">
      <c r="A4" s="45">
        <f t="shared" ref="A4:A9" si="0">DATE(YEAR(A3)+15,MONTH(A3), DAY(A3))</f>
        <v>13270</v>
      </c>
      <c r="B4" s="35"/>
      <c r="C4" s="35"/>
      <c r="D4" s="36"/>
      <c r="E4" s="35"/>
      <c r="F4" s="37"/>
      <c r="G4" s="37"/>
      <c r="H4" s="36"/>
      <c r="I4" s="36"/>
      <c r="J4" s="36"/>
      <c r="K4" s="35"/>
      <c r="L4" s="87"/>
      <c r="M4" s="87"/>
      <c r="N4" s="35">
        <v>15</v>
      </c>
      <c r="O4" s="35">
        <v>225</v>
      </c>
      <c r="P4" s="35">
        <v>10000</v>
      </c>
    </row>
    <row r="5" spans="1:16" x14ac:dyDescent="0.2">
      <c r="A5" s="45">
        <f t="shared" si="0"/>
        <v>18748</v>
      </c>
      <c r="B5" s="35"/>
      <c r="C5" s="35"/>
      <c r="D5" s="36"/>
      <c r="E5" s="35"/>
      <c r="F5" s="37"/>
      <c r="G5" s="37"/>
      <c r="H5" s="36"/>
      <c r="I5" s="36"/>
      <c r="J5" s="71"/>
      <c r="K5" s="35"/>
      <c r="L5" s="87"/>
    </row>
    <row r="6" spans="1:16" x14ac:dyDescent="0.2">
      <c r="A6" s="45">
        <f t="shared" si="0"/>
        <v>24227</v>
      </c>
      <c r="B6" s="35"/>
      <c r="C6" s="35"/>
      <c r="D6" s="36"/>
      <c r="E6" s="35"/>
      <c r="F6" s="37"/>
      <c r="G6" s="37"/>
      <c r="H6" s="36"/>
      <c r="I6" s="36"/>
      <c r="J6" s="36"/>
      <c r="K6" s="35"/>
      <c r="L6" s="87"/>
    </row>
    <row r="7" spans="1:16" x14ac:dyDescent="0.2">
      <c r="A7" s="45">
        <f t="shared" si="0"/>
        <v>29706</v>
      </c>
      <c r="B7" s="35"/>
      <c r="C7" s="35"/>
      <c r="D7" s="71"/>
      <c r="E7" s="35"/>
      <c r="F7" s="37"/>
      <c r="G7" s="37"/>
      <c r="H7" s="36"/>
      <c r="I7" s="71"/>
      <c r="J7" s="36"/>
      <c r="K7" s="35"/>
      <c r="L7" s="87"/>
    </row>
    <row r="8" spans="1:16" x14ac:dyDescent="0.2">
      <c r="A8" s="45">
        <f t="shared" si="0"/>
        <v>35185</v>
      </c>
      <c r="B8" s="35"/>
      <c r="C8" s="35"/>
      <c r="D8" s="71"/>
      <c r="E8" s="35"/>
      <c r="F8" s="37"/>
      <c r="G8" s="37"/>
      <c r="H8" s="36"/>
      <c r="I8" s="36"/>
      <c r="J8" s="36"/>
      <c r="K8" s="87"/>
      <c r="L8" s="87"/>
    </row>
    <row r="9" spans="1:16" x14ac:dyDescent="0.2">
      <c r="A9" s="45">
        <f t="shared" si="0"/>
        <v>40663</v>
      </c>
      <c r="B9" s="35"/>
      <c r="C9" s="35"/>
      <c r="D9" s="36"/>
      <c r="E9" s="35"/>
      <c r="F9" s="37"/>
      <c r="G9" s="37"/>
      <c r="H9" s="36"/>
      <c r="I9" s="36"/>
      <c r="J9" s="36"/>
      <c r="K9" s="87"/>
      <c r="L9" s="87"/>
    </row>
    <row r="10" spans="1:16" x14ac:dyDescent="0.2">
      <c r="A10" s="45">
        <f>DATE(YEAR(A9)+9,MONTH(A9), DAY(A9))</f>
        <v>43951</v>
      </c>
      <c r="B10" s="35"/>
      <c r="C10" s="35"/>
      <c r="D10" s="36"/>
      <c r="E10" s="35"/>
      <c r="F10" s="37"/>
      <c r="G10" s="37"/>
      <c r="H10" s="36"/>
      <c r="I10" s="36"/>
      <c r="J10" s="36"/>
      <c r="K10" s="87"/>
      <c r="L10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Simulation Specifications</vt:lpstr>
      <vt:lpstr>Network connectivity</vt:lpstr>
      <vt:lpstr>Sediment Loads</vt:lpstr>
      <vt:lpstr>Reach Specifications</vt:lpstr>
      <vt:lpstr>E-V-A-S</vt:lpstr>
      <vt:lpstr>Evaporation Data</vt:lpstr>
      <vt:lpstr>Outlet Capacity Data</vt:lpstr>
      <vt:lpstr>Reservoir Specifications</vt:lpstr>
      <vt:lpstr>Flushing</vt:lpstr>
      <vt:lpstr>Sluicing</vt:lpstr>
      <vt:lpstr>Tailwater Rating Curve</vt:lpstr>
      <vt:lpstr>DPS</vt:lpstr>
      <vt:lpstr>Optimization</vt:lpstr>
      <vt:lpstr>Max Reservoir WSE</vt:lpstr>
      <vt:lpstr>Junction Flow Distribution</vt:lpstr>
      <vt:lpstr>Reservoir Natural Bypass</vt:lpstr>
      <vt:lpstr>Egg Passage Targets</vt:lpstr>
      <vt:lpstr>Tradeoff Plotting</vt:lpstr>
      <vt:lpstr>Parallel Axis Plotting</vt:lpstr>
      <vt:lpstr>Export Preferences</vt:lpstr>
      <vt:lpstr>Reevaluation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Wild</dc:creator>
  <cp:lastModifiedBy>Thomas Bernard Wild</cp:lastModifiedBy>
  <dcterms:created xsi:type="dcterms:W3CDTF">2011-09-12T00:06:10Z</dcterms:created>
  <dcterms:modified xsi:type="dcterms:W3CDTF">2019-03-18T17:07:24Z</dcterms:modified>
</cp:coreProperties>
</file>