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8_{FD347351-DCC6-46F4-B88B-58C486356F17}" xr6:coauthVersionLast="40" xr6:coauthVersionMax="40" xr10:uidLastSave="{00000000-0000-0000-0000-000000000000}"/>
  <bookViews>
    <workbookView xWindow="-120" yWindow="-120" windowWidth="20730" windowHeight="11160" tabRatio="634" activeTab="1" xr2:uid="{00000000-000D-0000-FFFF-FFFF00000000}"/>
  </bookViews>
  <sheets>
    <sheet name="Cover Page" sheetId="6" r:id="rId1"/>
    <sheet name="Dashboard_2" sheetId="5" r:id="rId2"/>
  </sheets>
  <definedNames>
    <definedName name="_xlchart.v1.0" hidden="1">Dashboard_2!$Q$7:$Q$10</definedName>
    <definedName name="_xlchart.v1.1" hidden="1">Dashboard_2!$X$7:$X$10</definedName>
    <definedName name="CIQWBGuid" localSheetId="0" hidden="1">"2cd8126d-26c3-430c-b7fa-a069e3a1fc62"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  <definedName name="_xlnm.Print_Area" localSheetId="1">Dashboard_2!$B$1:$M$51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5" l="1"/>
  <c r="M51" i="5" l="1"/>
  <c r="M46" i="5"/>
  <c r="M49" i="5"/>
  <c r="M50" i="5"/>
  <c r="M48" i="5"/>
  <c r="M45" i="5"/>
  <c r="M44" i="5"/>
  <c r="F51" i="5"/>
  <c r="F50" i="5"/>
  <c r="F49" i="5"/>
  <c r="F48" i="5"/>
  <c r="F47" i="5"/>
  <c r="F46" i="5"/>
  <c r="F44" i="5"/>
  <c r="F43" i="5"/>
  <c r="M36" i="5"/>
  <c r="M40" i="5"/>
  <c r="M38" i="5"/>
  <c r="M34" i="5"/>
  <c r="M32" i="5"/>
  <c r="L32" i="5"/>
  <c r="L40" i="5"/>
  <c r="L36" i="5"/>
  <c r="L34" i="5"/>
  <c r="J40" i="5"/>
  <c r="K40" i="5"/>
  <c r="K38" i="5"/>
  <c r="K36" i="5"/>
  <c r="K34" i="5"/>
  <c r="K32" i="5"/>
  <c r="J38" i="5"/>
  <c r="J36" i="5"/>
  <c r="J34" i="5"/>
  <c r="J32" i="5"/>
  <c r="D40" i="5"/>
  <c r="D38" i="5"/>
  <c r="D36" i="5"/>
  <c r="D34" i="5"/>
  <c r="D32" i="5"/>
  <c r="C15" i="6" l="1"/>
  <c r="U10" i="5" l="1"/>
  <c r="X41" i="5"/>
  <c r="AC24" i="5"/>
  <c r="AB24" i="5"/>
  <c r="AA24" i="5"/>
  <c r="Z24" i="5"/>
  <c r="Y24" i="5"/>
  <c r="X24" i="5"/>
  <c r="W24" i="5"/>
  <c r="V24" i="5"/>
  <c r="U24" i="5"/>
  <c r="U14" i="5" s="1"/>
  <c r="U15" i="5" s="1"/>
  <c r="T24" i="5"/>
  <c r="X31" i="5"/>
  <c r="AC10" i="5"/>
  <c r="AC16" i="5"/>
  <c r="AC17" i="5" s="1"/>
  <c r="AB10" i="5"/>
  <c r="AB16" i="5" s="1"/>
  <c r="AB17" i="5" s="1"/>
  <c r="AA10" i="5"/>
  <c r="Z10" i="5"/>
  <c r="Z16" i="5"/>
  <c r="Z17" i="5" s="1"/>
  <c r="Y10" i="5"/>
  <c r="Y16" i="5"/>
  <c r="Y17" i="5" s="1"/>
  <c r="X10" i="5"/>
  <c r="W10" i="5"/>
  <c r="W14" i="5" s="1"/>
  <c r="W15" i="5" s="1"/>
  <c r="V10" i="5"/>
  <c r="V14" i="5"/>
  <c r="V15" i="5" s="1"/>
  <c r="T10" i="5"/>
  <c r="T14" i="5" s="1"/>
  <c r="T15" i="5" s="1"/>
  <c r="X14" i="5"/>
  <c r="X15" i="5" s="1"/>
  <c r="X46" i="5"/>
  <c r="AA16" i="5" l="1"/>
  <c r="AA17" i="5" s="1"/>
</calcChain>
</file>

<file path=xl/sharedStrings.xml><?xml version="1.0" encoding="utf-8"?>
<sst xmlns="http://schemas.openxmlformats.org/spreadsheetml/2006/main" count="91" uniqueCount="61">
  <si>
    <t>Revenue</t>
  </si>
  <si>
    <t>DASHBOARD TEMPLATE</t>
  </si>
  <si>
    <t>Raw Data</t>
  </si>
  <si>
    <t>Profit Margin</t>
  </si>
  <si>
    <t>Consolidated</t>
  </si>
  <si>
    <t>Business 1</t>
  </si>
  <si>
    <t>Business 2</t>
  </si>
  <si>
    <t>Business 3</t>
  </si>
  <si>
    <t>Historical Results</t>
  </si>
  <si>
    <t xml:space="preserve"> Forecast Period</t>
  </si>
  <si>
    <t>Profit Margin%</t>
  </si>
  <si>
    <t>Profit Margin (FCST)</t>
  </si>
  <si>
    <t>Profit Margin% (FCST)</t>
  </si>
  <si>
    <t>Expenses</t>
  </si>
  <si>
    <t>Salaries and Benefits</t>
  </si>
  <si>
    <t>Rent and Overhead</t>
  </si>
  <si>
    <t>Depreciation &amp; Amortization</t>
  </si>
  <si>
    <t>Interest</t>
  </si>
  <si>
    <t>COGS</t>
  </si>
  <si>
    <t>Total</t>
  </si>
  <si>
    <t>Business Unit Revenue ($000)</t>
  </si>
  <si>
    <t>Profit Margin ($000)</t>
  </si>
  <si>
    <t>2018 Cumulative Revenue ($000)</t>
  </si>
  <si>
    <t>Expenses ($000)</t>
  </si>
  <si>
    <t>Income Statement FY 2018</t>
  </si>
  <si>
    <t>Five-Year Performance Summary</t>
  </si>
  <si>
    <t>2018 Plan</t>
  </si>
  <si>
    <t>© Corporate Finance Institute</t>
  </si>
  <si>
    <t>Assets</t>
  </si>
  <si>
    <t>Current Assets</t>
  </si>
  <si>
    <t>Non-current Assets</t>
  </si>
  <si>
    <t>Total Assets</t>
  </si>
  <si>
    <t>Liabilities</t>
  </si>
  <si>
    <t>Current Liabilities</t>
  </si>
  <si>
    <t>Long-term Liabilities</t>
  </si>
  <si>
    <t>Shareholders' Equity</t>
  </si>
  <si>
    <t>Total Liabilities &amp; Shareholders' Equity</t>
  </si>
  <si>
    <t>P&amp;L Summary 2018</t>
  </si>
  <si>
    <t>Balance Sheet Summary 2018</t>
  </si>
  <si>
    <t>2018 Balance Sheet</t>
  </si>
  <si>
    <t xml:space="preserve">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</si>
  <si>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</si>
  <si>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</si>
  <si>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</si>
  <si>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</si>
  <si>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</si>
  <si>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</si>
  <si>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</si>
  <si>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</si>
  <si>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</si>
  <si>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</si>
  <si>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Dashboard Template 2 - Blank</t>
  </si>
  <si>
    <t>5-Year Average</t>
  </si>
  <si>
    <t>Trend</t>
  </si>
  <si>
    <t>Profit Margin (%)</t>
  </si>
  <si>
    <t>Actual</t>
  </si>
  <si>
    <t>Plan</t>
  </si>
  <si>
    <t>Variance</t>
  </si>
  <si>
    <t>Var%</t>
  </si>
  <si>
    <t>Total Expenses</t>
  </si>
  <si>
    <t>Net Operating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</si>
</sst>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\-mmm\-yyyy;@"/>
    <numFmt numFmtId="166" formatCode="_(&quot;$&quot;* #,##0_);_(&quot;$&quot;* \(#,##0\);_(&quot;$&quot;* &quot;-&quot;??_);_(@_)"/>
    <numFmt numFmtId="167" formatCode="0.0%"/>
    <numFmt numFmtId="168" formatCode="&quot;$&quot;#,##0"/>
    <numFmt numFmtId="169" formatCode="0.0%;\(0.0%\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Open Sans"/>
      <family val="2"/>
    </font>
    <font>
      <b/>
      <sz val="11"/>
      <color theme="0"/>
      <name val="Open Sans"/>
      <family val="2"/>
    </font>
    <font>
      <sz val="9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rgb="FF0000FF"/>
      <name val="Open Sans"/>
      <family val="2"/>
    </font>
    <font>
      <sz val="11"/>
      <name val="Open Sans"/>
      <family val="2"/>
    </font>
    <font>
      <sz val="9"/>
      <color theme="2"/>
      <name val="Open Sans"/>
      <family val="2"/>
    </font>
    <font>
      <sz val="10"/>
      <name val="Open Sans"/>
      <family val="2"/>
    </font>
    <font>
      <b/>
      <sz val="16"/>
      <color theme="2"/>
      <name val="Open Sans"/>
      <family val="2"/>
    </font>
    <font>
      <b/>
      <sz val="1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b/>
      <sz val="11"/>
      <color theme="1"/>
      <name val="Calibri"/>
      <family val="2"/>
      <scheme val="minor"/>
    </font>
    <font>
      <b/>
      <sz val="10"/>
      <name val="Open Sans"/>
    </font>
    <font>
      <sz val="11"/>
      <color theme="6"/>
      <name val="Calibri"/>
      <family val="2"/>
      <scheme val="minor"/>
    </font>
    <font>
      <sz val="11"/>
      <color rgb="FF1E849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97">
    <xf numFmtId="0" fontId="0" fillId="0" borderId="0" xfId="0"/>
    <xf numFmtId="165" fontId="4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5" fillId="0" borderId="0" xfId="0" applyFont="1"/>
    <xf numFmtId="166" fontId="5" fillId="0" borderId="0" xfId="0" applyNumberFormat="1" applyFont="1"/>
    <xf numFmtId="0" fontId="5" fillId="0" borderId="1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Continuous"/>
    </xf>
    <xf numFmtId="0" fontId="6" fillId="0" borderId="0" xfId="0" applyFont="1"/>
    <xf numFmtId="0" fontId="5" fillId="0" borderId="0" xfId="0" applyFont="1" applyAlignment="1">
      <alignment horizontal="left" indent="1"/>
    </xf>
    <xf numFmtId="166" fontId="7" fillId="0" borderId="0" xfId="3" applyNumberFormat="1" applyFont="1" applyFill="1" applyBorder="1"/>
    <xf numFmtId="166" fontId="7" fillId="0" borderId="0" xfId="3" applyNumberFormat="1" applyFont="1" applyFill="1"/>
    <xf numFmtId="37" fontId="5" fillId="0" borderId="0" xfId="0" applyNumberFormat="1" applyFont="1" applyFill="1"/>
    <xf numFmtId="166" fontId="5" fillId="0" borderId="0" xfId="3" applyNumberFormat="1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Fill="1"/>
    <xf numFmtId="0" fontId="6" fillId="0" borderId="0" xfId="0" applyFont="1" applyAlignment="1">
      <alignment horizontal="left" indent="2"/>
    </xf>
    <xf numFmtId="166" fontId="5" fillId="0" borderId="0" xfId="3" applyNumberFormat="1" applyFont="1"/>
    <xf numFmtId="0" fontId="5" fillId="0" borderId="0" xfId="0" applyFont="1" applyAlignment="1">
      <alignment horizontal="left" indent="2"/>
    </xf>
    <xf numFmtId="166" fontId="7" fillId="0" borderId="0" xfId="3" applyNumberFormat="1" applyFont="1"/>
    <xf numFmtId="0" fontId="5" fillId="0" borderId="0" xfId="0" applyFont="1" applyAlignment="1">
      <alignment horizontal="left"/>
    </xf>
    <xf numFmtId="167" fontId="5" fillId="0" borderId="0" xfId="1" applyNumberFormat="1" applyFont="1"/>
    <xf numFmtId="9" fontId="8" fillId="0" borderId="0" xfId="1" applyNumberFormat="1" applyFont="1" applyFill="1"/>
    <xf numFmtId="9" fontId="5" fillId="0" borderId="0" xfId="1" applyNumberFormat="1" applyFont="1" applyFill="1"/>
    <xf numFmtId="166" fontId="8" fillId="0" borderId="0" xfId="3" applyNumberFormat="1" applyFont="1" applyFill="1"/>
    <xf numFmtId="165" fontId="9" fillId="0" borderId="0" xfId="0" applyNumberFormat="1" applyFont="1" applyBorder="1" applyAlignment="1">
      <alignment horizontal="left"/>
    </xf>
    <xf numFmtId="0" fontId="10" fillId="0" borderId="0" xfId="0" applyFont="1" applyFill="1"/>
    <xf numFmtId="0" fontId="10" fillId="0" borderId="0" xfId="0" applyFont="1" applyFill="1" applyAlignment="1">
      <alignment horizontal="left"/>
    </xf>
    <xf numFmtId="0" fontId="8" fillId="0" borderId="0" xfId="0" applyFont="1" applyFill="1"/>
    <xf numFmtId="0" fontId="11" fillId="0" borderId="1" xfId="0" quotePrefix="1" applyFont="1" applyBorder="1"/>
    <xf numFmtId="0" fontId="3" fillId="3" borderId="0" xfId="0" applyFont="1" applyFill="1" applyBorder="1" applyAlignment="1">
      <alignment horizontal="centerContinuous" vertical="center"/>
    </xf>
    <xf numFmtId="166" fontId="8" fillId="0" borderId="0" xfId="3" applyNumberFormat="1" applyFont="1" applyFill="1" applyBorder="1"/>
    <xf numFmtId="37" fontId="5" fillId="0" borderId="0" xfId="0" applyNumberFormat="1" applyFont="1" applyFill="1" applyBorder="1"/>
    <xf numFmtId="9" fontId="8" fillId="0" borderId="0" xfId="1" applyNumberFormat="1" applyFont="1" applyFill="1" applyBorder="1"/>
    <xf numFmtId="0" fontId="5" fillId="0" borderId="0" xfId="0" applyFont="1" applyFill="1" applyBorder="1"/>
    <xf numFmtId="166" fontId="5" fillId="0" borderId="0" xfId="3" applyNumberFormat="1" applyFont="1" applyBorder="1"/>
    <xf numFmtId="9" fontId="5" fillId="0" borderId="0" xfId="1" applyNumberFormat="1" applyFont="1" applyFill="1" applyBorder="1"/>
    <xf numFmtId="0" fontId="3" fillId="2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12" fillId="0" borderId="0" xfId="0" applyFont="1" applyFill="1" applyAlignment="1"/>
    <xf numFmtId="0" fontId="2" fillId="2" borderId="0" xfId="0" applyFont="1" applyFill="1" applyAlignment="1">
      <alignment horizontal="centerContinuous" vertical="center"/>
    </xf>
    <xf numFmtId="0" fontId="2" fillId="2" borderId="0" xfId="0" applyFont="1" applyFill="1" applyBorder="1" applyAlignment="1">
      <alignment horizontal="centerContinuous" vertical="center"/>
    </xf>
    <xf numFmtId="0" fontId="2" fillId="3" borderId="0" xfId="0" applyFont="1" applyFill="1" applyBorder="1" applyAlignment="1">
      <alignment horizontal="centerContinuous" vertical="center"/>
    </xf>
    <xf numFmtId="0" fontId="2" fillId="3" borderId="0" xfId="0" applyFont="1" applyFill="1" applyAlignment="1">
      <alignment horizontal="centerContinuous" vertical="center"/>
    </xf>
    <xf numFmtId="0" fontId="12" fillId="0" borderId="0" xfId="0" applyFont="1" applyFill="1" applyAlignment="1">
      <alignment vertical="center"/>
    </xf>
    <xf numFmtId="0" fontId="5" fillId="4" borderId="0" xfId="0" applyFont="1" applyFill="1"/>
    <xf numFmtId="166" fontId="5" fillId="5" borderId="0" xfId="3" applyNumberFormat="1" applyFont="1" applyFill="1" applyBorder="1"/>
    <xf numFmtId="166" fontId="5" fillId="5" borderId="0" xfId="3" applyNumberFormat="1" applyFont="1" applyFill="1"/>
    <xf numFmtId="9" fontId="5" fillId="5" borderId="0" xfId="1" applyFont="1" applyFill="1" applyBorder="1"/>
    <xf numFmtId="37" fontId="5" fillId="5" borderId="0" xfId="0" applyNumberFormat="1" applyFont="1" applyFill="1"/>
    <xf numFmtId="0" fontId="5" fillId="5" borderId="0" xfId="0" applyFont="1" applyFill="1"/>
    <xf numFmtId="1" fontId="5" fillId="5" borderId="0" xfId="0" applyNumberFormat="1" applyFont="1" applyFill="1" applyBorder="1"/>
    <xf numFmtId="166" fontId="5" fillId="5" borderId="0" xfId="0" applyNumberFormat="1" applyFont="1" applyFill="1"/>
    <xf numFmtId="0" fontId="14" fillId="6" borderId="0" xfId="5" applyFont="1" applyFill="1"/>
    <xf numFmtId="0" fontId="14" fillId="0" borderId="0" xfId="5" applyFont="1" applyFill="1" applyBorder="1"/>
    <xf numFmtId="0" fontId="15" fillId="0" borderId="0" xfId="5" applyFont="1" applyFill="1" applyBorder="1" applyProtection="1">
      <protection locked="0"/>
    </xf>
    <xf numFmtId="0" fontId="16" fillId="0" borderId="0" xfId="5" applyFont="1" applyFill="1" applyBorder="1" applyAlignment="1">
      <alignment horizontal="right"/>
    </xf>
    <xf numFmtId="0" fontId="14" fillId="0" borderId="0" xfId="5" applyFont="1" applyFill="1" applyBorder="1" applyProtection="1">
      <protection locked="0"/>
    </xf>
    <xf numFmtId="0" fontId="16" fillId="0" borderId="0" xfId="5" applyFont="1" applyFill="1" applyBorder="1" applyProtection="1">
      <protection locked="0"/>
    </xf>
    <xf numFmtId="0" fontId="17" fillId="0" borderId="2" xfId="4" applyFont="1" applyFill="1" applyBorder="1" applyProtection="1">
      <protection locked="0"/>
    </xf>
    <xf numFmtId="0" fontId="1" fillId="0" borderId="0" xfId="5"/>
    <xf numFmtId="0" fontId="14" fillId="0" borderId="2" xfId="5" applyFont="1" applyFill="1" applyBorder="1"/>
    <xf numFmtId="0" fontId="19" fillId="0" borderId="0" xfId="6" applyFont="1" applyFill="1" applyBorder="1"/>
    <xf numFmtId="0" fontId="20" fillId="7" borderId="0" xfId="5" applyFont="1" applyFill="1" applyBorder="1"/>
    <xf numFmtId="0" fontId="14" fillId="7" borderId="0" xfId="5" applyFont="1" applyFill="1" applyBorder="1"/>
    <xf numFmtId="0" fontId="14" fillId="8" borderId="0" xfId="5" applyFont="1" applyFill="1"/>
    <xf numFmtId="0" fontId="20" fillId="7" borderId="0" xfId="5" applyFont="1" applyFill="1"/>
    <xf numFmtId="0" fontId="0" fillId="0" borderId="2" xfId="0" applyBorder="1"/>
    <xf numFmtId="0" fontId="22" fillId="0" borderId="0" xfId="0" applyFont="1" applyFill="1" applyBorder="1" applyAlignment="1">
      <alignment horizontal="centerContinuous"/>
    </xf>
    <xf numFmtId="0" fontId="21" fillId="0" borderId="0" xfId="0" applyFont="1"/>
    <xf numFmtId="9" fontId="21" fillId="0" borderId="3" xfId="1" applyFont="1" applyBorder="1" applyAlignment="1">
      <alignment horizontal="right"/>
    </xf>
    <xf numFmtId="168" fontId="0" fillId="0" borderId="4" xfId="0" applyNumberFormat="1" applyBorder="1" applyAlignment="1">
      <alignment horizontal="right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7" fontId="0" fillId="0" borderId="0" xfId="1" applyNumberFormat="1" applyFont="1" applyAlignment="1">
      <alignment horizontal="right"/>
    </xf>
    <xf numFmtId="0" fontId="23" fillId="0" borderId="2" xfId="0" applyFont="1" applyBorder="1"/>
    <xf numFmtId="0" fontId="23" fillId="0" borderId="0" xfId="0" applyFont="1"/>
    <xf numFmtId="0" fontId="24" fillId="0" borderId="0" xfId="0" applyFont="1"/>
    <xf numFmtId="0" fontId="21" fillId="0" borderId="0" xfId="0" applyFont="1" applyAlignment="1">
      <alignment horizontal="center"/>
    </xf>
    <xf numFmtId="9" fontId="0" fillId="0" borderId="0" xfId="0" applyNumberFormat="1"/>
    <xf numFmtId="5" fontId="0" fillId="0" borderId="4" xfId="0" applyNumberFormat="1" applyBorder="1"/>
    <xf numFmtId="5" fontId="0" fillId="0" borderId="2" xfId="0" applyNumberFormat="1" applyBorder="1"/>
    <xf numFmtId="5" fontId="0" fillId="0" borderId="0" xfId="0" applyNumberFormat="1"/>
    <xf numFmtId="169" fontId="0" fillId="0" borderId="0" xfId="0" applyNumberFormat="1"/>
    <xf numFmtId="169" fontId="0" fillId="0" borderId="0" xfId="1" applyNumberFormat="1" applyFont="1"/>
    <xf numFmtId="169" fontId="0" fillId="0" borderId="2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0" fontId="6" fillId="0" borderId="0" xfId="0" applyFont="1" applyAlignment="1"/>
    <xf numFmtId="0" fontId="5" fillId="0" borderId="5" xfId="0" applyFont="1" applyBorder="1" applyAlignment="1">
      <alignment horizontal="left"/>
    </xf>
    <xf numFmtId="0" fontId="0" fillId="0" borderId="5" xfId="0" applyBorder="1"/>
    <xf numFmtId="5" fontId="21" fillId="0" borderId="0" xfId="0" applyNumberFormat="1" applyFont="1"/>
    <xf numFmtId="5" fontId="8" fillId="0" borderId="0" xfId="3" applyNumberFormat="1" applyFont="1" applyFill="1" applyBorder="1"/>
    <xf numFmtId="5" fontId="0" fillId="0" borderId="5" xfId="0" applyNumberFormat="1" applyBorder="1"/>
    <xf numFmtId="0" fontId="21" fillId="0" borderId="6" xfId="0" applyFont="1" applyBorder="1"/>
    <xf numFmtId="0" fontId="6" fillId="0" borderId="6" xfId="0" applyFont="1" applyBorder="1" applyAlignment="1"/>
    <xf numFmtId="5" fontId="21" fillId="0" borderId="6" xfId="0" applyNumberFormat="1" applyFont="1" applyBorder="1"/>
    <xf numFmtId="0" fontId="6" fillId="0" borderId="6" xfId="0" applyFont="1" applyBorder="1"/>
  </cellXfs>
  <cellStyles count="7">
    <cellStyle name="Comma 2" xfId="2" xr:uid="{00000000-0005-0000-0000-000001000000}"/>
    <cellStyle name="Currency" xfId="3" builtinId="4"/>
    <cellStyle name="Hyperlink" xfId="4" builtinId="8"/>
    <cellStyle name="Hyperlink 2 2" xfId="6" xr:uid="{97B65F61-F0F5-40FB-9F52-2AB7A68796A0}"/>
    <cellStyle name="Normal" xfId="0" builtinId="0"/>
    <cellStyle name="Normal 2 2" xfId="5" xr:uid="{73061ACD-E3EB-47A4-A357-EA584CFE4180}"/>
    <cellStyle name="Percent" xfId="1" builtinId="5"/>
  </cellStyles>
  <dxfs count="0"/>
  <tableStyles count="0" defaultTableStyle="TableStyleMedium2" defaultPivotStyle="PivotStyleLight16"/>
  <colors>
    <mruColors>
      <color rgb="FF1E8496"/>
      <color rgb="FF132E57"/>
      <color rgb="FFED942D"/>
      <color rgb="FFFC829F"/>
      <color rgb="FF0000FF"/>
      <color rgb="FF676767"/>
      <color rgb="FFED93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536268289345545E-2"/>
          <c:y val="5.0925925925925923E-2"/>
          <c:w val="0.94390805931814892"/>
          <c:h val="0.793795264879596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Dashboard_2!$Q$7</c:f>
              <c:strCache>
                <c:ptCount val="1"/>
                <c:pt idx="0">
                  <c:v>Business 1</c:v>
                </c:pt>
              </c:strCache>
            </c:strRef>
          </c:tx>
          <c:spPr>
            <a:solidFill>
              <a:srgbClr val="132E57"/>
            </a:solidFill>
            <a:ln>
              <a:noFill/>
            </a:ln>
            <a:effectLst/>
          </c:spPr>
          <c:invertIfNegative val="0"/>
          <c:cat>
            <c:numRef>
              <c:f>Dashboard_2!$T$5:$X$5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Dashboard_2!$T$7:$X$7</c:f>
              <c:numCache>
                <c:formatCode>_("$"* #,##0_);_("$"* \(#,##0\);_("$"* "-"??_);_(@_)</c:formatCode>
                <c:ptCount val="5"/>
                <c:pt idx="0">
                  <c:v>102007</c:v>
                </c:pt>
                <c:pt idx="1">
                  <c:v>118086</c:v>
                </c:pt>
                <c:pt idx="2">
                  <c:v>131345</c:v>
                </c:pt>
                <c:pt idx="3">
                  <c:v>142341</c:v>
                </c:pt>
                <c:pt idx="4">
                  <c:v>150772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3-4AD5-8CC1-C432DF08457C}"/>
            </c:ext>
          </c:extLst>
        </c:ser>
        <c:ser>
          <c:idx val="1"/>
          <c:order val="1"/>
          <c:tx>
            <c:strRef>
              <c:f>Dashboard_2!$Q$8</c:f>
              <c:strCache>
                <c:ptCount val="1"/>
                <c:pt idx="0">
                  <c:v>Business 2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Dashboard_2!$T$5:$X$5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Dashboard_2!$T$8:$X$8</c:f>
              <c:numCache>
                <c:formatCode>_("$"* #,##0_);_("$"* \(#,##0\);_("$"* "-"??_);_(@_)</c:formatCode>
                <c:ptCount val="5"/>
                <c:pt idx="0">
                  <c:v>156387</c:v>
                </c:pt>
                <c:pt idx="1">
                  <c:v>158882</c:v>
                </c:pt>
                <c:pt idx="2">
                  <c:v>160034</c:v>
                </c:pt>
                <c:pt idx="3">
                  <c:v>174988</c:v>
                </c:pt>
                <c:pt idx="4">
                  <c:v>191520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3-4AD5-8CC1-C432DF08457C}"/>
            </c:ext>
          </c:extLst>
        </c:ser>
        <c:ser>
          <c:idx val="2"/>
          <c:order val="2"/>
          <c:tx>
            <c:strRef>
              <c:f>Dashboard_2!$Q$9</c:f>
              <c:strCache>
                <c:ptCount val="1"/>
                <c:pt idx="0">
                  <c:v>Business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Dashboard_2!$T$5:$X$5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Dashboard_2!$T$9:$X$9</c:f>
              <c:numCache>
                <c:formatCode>_("$"* #,##0_);_("$"* \(#,##0\);_("$"* "-"??_);_(@_)</c:formatCode>
                <c:ptCount val="5"/>
                <c:pt idx="0">
                  <c:v>134622</c:v>
                </c:pt>
                <c:pt idx="1">
                  <c:v>138520</c:v>
                </c:pt>
                <c:pt idx="2">
                  <c:v>143362</c:v>
                </c:pt>
                <c:pt idx="3">
                  <c:v>145897</c:v>
                </c:pt>
                <c:pt idx="4">
                  <c:v>148631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3-4AD5-8CC1-C432DF084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69445592"/>
        <c:axId val="369442968"/>
      </c:barChart>
      <c:lineChart>
        <c:grouping val="standard"/>
        <c:varyColors val="0"/>
        <c:ser>
          <c:idx val="3"/>
          <c:order val="3"/>
          <c:tx>
            <c:strRef>
              <c:f>Dashboard_2!$Q$10</c:f>
              <c:strCache>
                <c:ptCount val="1"/>
                <c:pt idx="0">
                  <c:v>Consolidated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Dashboard_2!$T$10:$X$10</c:f>
              <c:numCache>
                <c:formatCode>_("$"* #,##0_);_("$"* \(#,##0\);_("$"* "-"??_);_(@_)</c:formatCode>
                <c:ptCount val="5"/>
                <c:pt idx="0">
                  <c:v>393016</c:v>
                </c:pt>
                <c:pt idx="1">
                  <c:v>415488</c:v>
                </c:pt>
                <c:pt idx="2">
                  <c:v>434741</c:v>
                </c:pt>
                <c:pt idx="3">
                  <c:v>463226</c:v>
                </c:pt>
                <c:pt idx="4">
                  <c:v>490923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3-4AD5-8CC1-C432DF084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445592"/>
        <c:axId val="369442968"/>
      </c:lineChart>
      <c:catAx>
        <c:axId val="36944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42968"/>
        <c:crosses val="autoZero"/>
        <c:auto val="1"/>
        <c:lblAlgn val="ctr"/>
        <c:lblOffset val="100"/>
        <c:noMultiLvlLbl val="0"/>
      </c:catAx>
      <c:valAx>
        <c:axId val="369442968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36944559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540957858302413E-2"/>
          <c:y val="3.2985564304461944E-2"/>
          <c:w val="0.76177939025324348"/>
          <c:h val="8.73949840268880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50188918692851E-2"/>
          <c:y val="3.9298236928142133E-2"/>
          <c:w val="0.81688373568688522"/>
          <c:h val="0.730114384834505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ED94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Dashboard_2!$T$14:$AC$14</c:f>
              <c:numCache>
                <c:formatCode>_("$"* #,##0_);_("$"* \(#,##0\);_("$"* "-"??_);_(@_)</c:formatCode>
                <c:ptCount val="10"/>
                <c:pt idx="0">
                  <c:v>26063</c:v>
                </c:pt>
                <c:pt idx="1">
                  <c:v>34177</c:v>
                </c:pt>
                <c:pt idx="2">
                  <c:v>43380</c:v>
                </c:pt>
                <c:pt idx="3">
                  <c:v>64067.5</c:v>
                </c:pt>
                <c:pt idx="4">
                  <c:v>70080.649999999994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6-4EDF-A0FF-9415248A0006}"/>
            </c:ext>
          </c:extLst>
        </c:ser>
        <c:ser>
          <c:idx val="2"/>
          <c:order val="2"/>
          <c:spPr>
            <a:solidFill>
              <a:srgbClr val="132E5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C829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Dashboard_2!$T$16:$AC$16</c:f>
              <c:numCache>
                <c:formatCode>General</c:formatCode>
                <c:ptCount val="10"/>
                <c:pt idx="5" formatCode="_(&quot;$&quot;* #,##0_);_(&quot;$&quot;* \(#,##0\);_(&quot;$&quot;* &quot;-&quot;??_);_(@_)">
                  <c:v>77615.140200000023</c:v>
                </c:pt>
                <c:pt idx="6" formatCode="_(&quot;$&quot;* #,##0_);_(&quot;$&quot;* \(#,##0\);_(&quot;$&quot;* &quot;-&quot;??_);_(@_)">
                  <c:v>86965.275205999991</c:v>
                </c:pt>
                <c:pt idx="7" formatCode="_(&quot;$&quot;* #,##0_);_(&quot;$&quot;* \(#,##0\);_(&quot;$&quot;* &quot;-&quot;??_);_(@_)">
                  <c:v>89178.289719779976</c:v>
                </c:pt>
                <c:pt idx="8" formatCode="_(&quot;$&quot;* #,##0_);_(&quot;$&quot;* \(#,##0\);_(&quot;$&quot;* &quot;-&quot;??_);_(@_)">
                  <c:v>107712.0605543695</c:v>
                </c:pt>
                <c:pt idx="9" formatCode="_(&quot;$&quot;* #,##0_);_(&quot;$&quot;* \(#,##0\);_(&quot;$&quot;* &quot;-&quot;??_);_(@_)">
                  <c:v>126070.04030503504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6-4EDF-A0FF-9415248A0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76956656"/>
        <c:axId val="3769556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Dashboard_2!$T$15:$AC$15</c:f>
              <c:numCache>
                <c:formatCode>0%</c:formatCode>
                <c:ptCount val="10"/>
                <c:pt idx="0">
                  <c:v>6.6315366295519776E-2</c:v>
                </c:pt>
                <c:pt idx="1">
                  <c:v>8.2257489987677138E-2</c:v>
                </c:pt>
                <c:pt idx="2">
                  <c:v>9.9783549285666642E-2</c:v>
                </c:pt>
                <c:pt idx="3">
                  <c:v>0.1383072193702426</c:v>
                </c:pt>
                <c:pt idx="4">
                  <c:v>0.14275283496597224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6-4EDF-A0FF-9415248A0006}"/>
            </c:ext>
          </c:extLst>
        </c:ser>
        <c:ser>
          <c:idx val="3"/>
          <c:order val="3"/>
          <c:spPr>
            <a:ln w="28575" cap="rnd">
              <a:solidFill>
                <a:srgbClr val="132E57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Dashboard_2!$T$17:$AC$17</c:f>
              <c:numCache>
                <c:formatCode>General</c:formatCode>
                <c:ptCount val="10"/>
                <c:pt idx="5" formatCode="0%">
                  <c:v>0.1501800845875246</c:v>
                </c:pt>
                <c:pt idx="6" formatCode="0%">
                  <c:v>0.16038469928724794</c:v>
                </c:pt>
                <c:pt idx="7" formatCode="0%">
                  <c:v>0.15570195482215898</c:v>
                </c:pt>
                <c:pt idx="8" formatCode="0%">
                  <c:v>0.17682840857303508</c:v>
                </c:pt>
                <c:pt idx="9" formatCode="0%">
                  <c:v>0.19195144988889803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6-4EDF-A0FF-9415248A0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687040"/>
        <c:axId val="294688024"/>
      </c:lineChart>
      <c:catAx>
        <c:axId val="37695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55672"/>
        <c:crosses val="autoZero"/>
        <c:auto val="1"/>
        <c:lblAlgn val="ctr"/>
        <c:lblOffset val="100"/>
        <c:noMultiLvlLbl val="0"/>
      </c:catAx>
      <c:valAx>
        <c:axId val="376955672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56656"/>
        <c:crosses val="autoZero"/>
        <c:crossBetween val="between"/>
        <c:dispUnits>
          <c:builtInUnit val="thousands"/>
        </c:dispUnits>
      </c:valAx>
      <c:valAx>
        <c:axId val="294688024"/>
        <c:scaling>
          <c:orientation val="minMax"/>
          <c:max val="0.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87040"/>
        <c:crosses val="max"/>
        <c:crossBetween val="between"/>
      </c:valAx>
      <c:catAx>
        <c:axId val="294687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94688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00133833944298"/>
          <c:y val="5.7179998706594161E-2"/>
          <c:w val="0.83352091750400614"/>
          <c:h val="0.84367307612020803"/>
        </c:manualLayout>
      </c:layout>
      <c:areaChart>
        <c:grouping val="stacked"/>
        <c:varyColors val="0"/>
        <c:ser>
          <c:idx val="0"/>
          <c:order val="0"/>
          <c:tx>
            <c:strRef>
              <c:f>Dashboard_2!$Q$20</c:f>
              <c:strCache>
                <c:ptCount val="1"/>
                <c:pt idx="0">
                  <c:v>Salaries and Benefits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Dashboard_2!$T$20:$AC$20</c:f>
              <c:numCache>
                <c:formatCode>_("$"* #,##0_);_("$"* \(#,##0\);_("$"* "-"??_);_(@_)</c:formatCode>
                <c:ptCount val="10"/>
                <c:pt idx="0">
                  <c:v>70854</c:v>
                </c:pt>
                <c:pt idx="1">
                  <c:v>77974</c:v>
                </c:pt>
                <c:pt idx="2">
                  <c:v>81616</c:v>
                </c:pt>
                <c:pt idx="3">
                  <c:v>79006</c:v>
                </c:pt>
                <c:pt idx="4">
                  <c:v>85735</c:v>
                </c:pt>
                <c:pt idx="5">
                  <c:v>93251.030800000008</c:v>
                </c:pt>
                <c:pt idx="6">
                  <c:v>99602.602844000008</c:v>
                </c:pt>
                <c:pt idx="7">
                  <c:v>109483.06949451999</c:v>
                </c:pt>
                <c:pt idx="8">
                  <c:v>113938.60019863164</c:v>
                </c:pt>
                <c:pt idx="9">
                  <c:v>122019.53279673966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3-48A2-9335-A1847C4A0460}"/>
            </c:ext>
          </c:extLst>
        </c:ser>
        <c:ser>
          <c:idx val="1"/>
          <c:order val="1"/>
          <c:tx>
            <c:strRef>
              <c:f>Dashboard_2!$Q$21</c:f>
              <c:strCache>
                <c:ptCount val="1"/>
                <c:pt idx="0">
                  <c:v>Rent and Overhead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Dashboard_2!$T$21:$AC$21</c:f>
              <c:numCache>
                <c:formatCode>_("$"* #,##0_);_("$"* \(#,##0\);_("$"* "-"??_);_(@_)</c:formatCode>
                <c:ptCount val="10"/>
                <c:pt idx="0">
                  <c:v>32789</c:v>
                </c:pt>
                <c:pt idx="1">
                  <c:v>35375</c:v>
                </c:pt>
                <c:pt idx="2">
                  <c:v>35261</c:v>
                </c:pt>
                <c:pt idx="3">
                  <c:v>38060</c:v>
                </c:pt>
                <c:pt idx="4">
                  <c:v>39236</c:v>
                </c:pt>
                <c:pt idx="5">
                  <c:v>41211</c:v>
                </c:pt>
                <c:pt idx="6">
                  <c:v>40518</c:v>
                </c:pt>
                <c:pt idx="7">
                  <c:v>43010</c:v>
                </c:pt>
                <c:pt idx="8">
                  <c:v>43800</c:v>
                </c:pt>
                <c:pt idx="9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3-48A2-9335-A1847C4A0460}"/>
            </c:ext>
          </c:extLst>
        </c:ser>
        <c:ser>
          <c:idx val="2"/>
          <c:order val="2"/>
          <c:tx>
            <c:strRef>
              <c:f>Dashboard_2!$Q$22</c:f>
              <c:strCache>
                <c:ptCount val="1"/>
                <c:pt idx="0">
                  <c:v>Depreciation &amp; Amortization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Dashboard_2!$T$22:$AC$22</c:f>
              <c:numCache>
                <c:formatCode>_("$"* #,##0_);_("$"* \(#,##0\);_("$"* "-"??_);_(@_)</c:formatCode>
                <c:ptCount val="10"/>
                <c:pt idx="0">
                  <c:v>48741</c:v>
                </c:pt>
                <c:pt idx="1">
                  <c:v>54450</c:v>
                </c:pt>
                <c:pt idx="2">
                  <c:v>51615</c:v>
                </c:pt>
                <c:pt idx="3">
                  <c:v>49630.5</c:v>
                </c:pt>
                <c:pt idx="4">
                  <c:v>48241.35</c:v>
                </c:pt>
                <c:pt idx="5">
                  <c:v>36770.629000000001</c:v>
                </c:pt>
                <c:pt idx="6">
                  <c:v>41076.371950000001</c:v>
                </c:pt>
                <c:pt idx="7">
                  <c:v>43979.609285700004</c:v>
                </c:pt>
                <c:pt idx="8">
                  <c:v>45937.574249118996</c:v>
                </c:pt>
                <c:pt idx="9">
                  <c:v>47258.297154765089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63-48A2-9335-A1847C4A0460}"/>
            </c:ext>
          </c:extLst>
        </c:ser>
        <c:ser>
          <c:idx val="3"/>
          <c:order val="3"/>
          <c:tx>
            <c:strRef>
              <c:f>Dashboard_2!$Q$23</c:f>
              <c:strCache>
                <c:ptCount val="1"/>
                <c:pt idx="0">
                  <c:v>Interest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Dashboard_2!$T$23:$AC$23</c:f>
              <c:numCache>
                <c:formatCode>_("$"* #,##0_);_("$"* \(#,##0\);_("$"* "-"??_);_(@_)</c:formatCode>
                <c:ptCount val="10"/>
                <c:pt idx="0">
                  <c:v>7500</c:v>
                </c:pt>
                <c:pt idx="1">
                  <c:v>7500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>
                  <c:v>8100</c:v>
                </c:pt>
                <c:pt idx="6">
                  <c:v>8100</c:v>
                </c:pt>
                <c:pt idx="7">
                  <c:v>8100</c:v>
                </c:pt>
                <c:pt idx="8">
                  <c:v>8100</c:v>
                </c:pt>
                <c:pt idx="9">
                  <c:v>10100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63-48A2-9335-A1847C4A0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48872"/>
        <c:axId val="369449200"/>
      </c:areaChart>
      <c:catAx>
        <c:axId val="36944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49200"/>
        <c:crosses val="autoZero"/>
        <c:auto val="1"/>
        <c:lblAlgn val="ctr"/>
        <c:lblOffset val="100"/>
        <c:noMultiLvlLbl val="0"/>
      </c:catAx>
      <c:valAx>
        <c:axId val="369449200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4887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355613359044329E-2"/>
          <c:y val="1.5034120734908136E-2"/>
          <c:w val="0.72103083261282397"/>
          <c:h val="0.1755114896352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18A378DE-B36E-408E-B916-0ACC3CE8FD2E}">
          <cx:dataPt idx="0">
            <cx:spPr>
              <a:solidFill>
                <a:sysClr val="windowText" lastClr="000000">
                  <a:lumMod val="65000"/>
                  <a:lumOff val="35000"/>
                </a:sysClr>
              </a:solidFill>
            </cx:spPr>
          </cx:dataPt>
          <cx:dataPt idx="1">
            <cx:spPr>
              <a:solidFill>
                <a:srgbClr val="ED942D"/>
              </a:solidFill>
            </cx:spPr>
          </cx:dataPt>
          <cx:dataPt idx="2">
            <cx:spPr>
              <a:solidFill>
                <a:srgbClr val="002060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units unit="thousands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hyperlink" Target="https://www.corporatefinanceinstitute.com/" TargetMode="External"/><Relationship Id="rId6" Type="http://schemas.openxmlformats.org/officeDocument/2006/relationships/chart" Target="../charts/chart3.xml"/><Relationship Id="rId5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FF5E9-4C7B-4D25-AD82-A514FACCA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12</xdr:col>
      <xdr:colOff>802843</xdr:colOff>
      <xdr:row>1</xdr:row>
      <xdr:rowOff>192915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A03325-883A-4773-A7F1-DA29972C3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0"/>
          <a:ext cx="829438" cy="390104"/>
        </a:xfrm>
        <a:prstGeom prst="rect">
          <a:avLst/>
        </a:prstGeom>
      </xdr:spPr>
    </xdr:pic>
    <xdr:clientData/>
  </xdr:twoCellAnchor>
  <xdr:twoCellAnchor>
    <xdr:from>
      <xdr:col>1</xdr:col>
      <xdr:colOff>17859</xdr:colOff>
      <xdr:row>2</xdr:row>
      <xdr:rowOff>307181</xdr:rowOff>
    </xdr:from>
    <xdr:to>
      <xdr:col>6</xdr:col>
      <xdr:colOff>11906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2AC67-4E88-4363-9262-CCF0D88BE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11905</xdr:colOff>
      <xdr:row>4</xdr:row>
      <xdr:rowOff>59531</xdr:rowOff>
    </xdr:from>
    <xdr:to>
      <xdr:col>12</xdr:col>
      <xdr:colOff>892967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BDC384-A1EC-47A2-9E5F-49087BDB8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11907</xdr:colOff>
      <xdr:row>17</xdr:row>
      <xdr:rowOff>83343</xdr:rowOff>
    </xdr:from>
    <xdr:to>
      <xdr:col>5</xdr:col>
      <xdr:colOff>797720</xdr:colOff>
      <xdr:row>28</xdr:row>
      <xdr:rowOff>250030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5F05B81-4EC5-4308-9FFE-6F60F802CE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007" y="3864768"/>
              <a:ext cx="3652838" cy="23669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23813</xdr:colOff>
      <xdr:row>17</xdr:row>
      <xdr:rowOff>47624</xdr:rowOff>
    </xdr:from>
    <xdr:to>
      <xdr:col>12</xdr:col>
      <xdr:colOff>797718</xdr:colOff>
      <xdr:row>28</xdr:row>
      <xdr:rowOff>178593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C7FC67-F693-40E0-82DC-5EF473CB8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0.16209</cdr:x>
      <cdr:y>0.04737</cdr:y>
    </cdr:from>
    <cdr:to>
      <cdr:x>0.37308</cdr:x>
      <cdr:y>0.45158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C23274-C647-4878-B89A-48185BB59357}"/>
            </a:ext>
          </a:extLst>
        </cdr:cNvPr>
        <cdr:cNvSpPr txBox="1"/>
      </cdr:nvSpPr>
      <cdr:spPr>
        <a:xfrm xmlns:a="http://schemas.openxmlformats.org/drawingml/2006/main">
          <a:off x="702469" y="10715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ED942D"/>
              </a:solidFill>
            </a:rPr>
            <a:t>Historical</a:t>
          </a:r>
        </a:p>
      </cdr:txBody>
    </cdr:sp>
  </cdr:relSizeAnchor>
  <cdr:relSizeAnchor xmlns:cdr="http://schemas.openxmlformats.org/drawingml/2006/chartDrawing">
    <cdr:from>
      <cdr:x>0.61484</cdr:x>
      <cdr:y>0.04632</cdr:y>
    </cdr:from>
    <cdr:to>
      <cdr:x>0.82582</cdr:x>
      <cdr:y>0.45053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654DA98-79D2-4FEC-B58C-7D89C13BDFD3}"/>
            </a:ext>
          </a:extLst>
        </cdr:cNvPr>
        <cdr:cNvSpPr txBox="1"/>
      </cdr:nvSpPr>
      <cdr:spPr>
        <a:xfrm xmlns:a="http://schemas.openxmlformats.org/drawingml/2006/main">
          <a:off x="2664619" y="104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132E57"/>
              </a:solidFill>
            </a:rPr>
            <a:t>Forecast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0.52044</cdr:x>
      <cdr:y>0.27551</cdr:y>
    </cdr:from>
    <cdr:to>
      <cdr:x>0.52044</cdr:x>
      <cdr:y>0.89796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EF3F2BF-BC9D-43AF-B134-33CA155EE0FB}"/>
            </a:ext>
          </a:extLst>
        </cdr:cNvPr>
        <cdr:cNvCxnSpPr/>
      </cdr:nvCxnSpPr>
      <cdr:spPr>
        <a:xfrm xmlns:a="http://schemas.openxmlformats.org/drawingml/2006/main">
          <a:off x="2274093" y="642938"/>
          <a:ext cx="1" cy="1452563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bg1">
              <a:lumMod val="65000"/>
              <a:alpha val="97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2B16-274B-4888-A8C6-82EB8235E35F}">
  <dimension ref="B1:O46"/>
  <sheetViews>
    <sheetView showGridLines="0" zoomScaleNormal="100" workbookViewId="0"/>
  </sheetViews>
  <sheetFormatPr defaultColWidth="9.140625" defaultRowHeight="16.5"/>
  <cols>
    <col min="1" max="2" width="11" style="53" customWidth="1"/>
    <col min="3" max="3" width="33.140625" style="53" customWidth="1"/>
    <col min="4" max="22" width="11" style="53" customWidth="1"/>
    <col min="23" max="25" width="9.140625" style="53"/>
    <col min="26" max="26" width="9.140625" style="53" customWidth="1"/>
    <col min="27" max="16384" width="9.140625" style="53"/>
  </cols>
  <sheetData>
    <row r="1" spans="2:15" ht="19.5" customHeight="1"/>
    <row r="2" spans="2:15" ht="19.5" customHeight="1"/>
    <row r="3" spans="2:15" ht="19.5" customHeight="1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2:15" ht="19.5" customHeight="1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</row>
    <row r="5" spans="2:15" ht="19.5" customHeight="1"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</row>
    <row r="6" spans="2:15" ht="19.5" customHeight="1"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2:15" ht="19.5" customHeight="1"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</row>
    <row r="8" spans="2:15" ht="19.5" customHeight="1"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</row>
    <row r="9" spans="2:15" ht="19.5" customHeight="1"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</row>
    <row r="10" spans="2:15" ht="19.5" customHeight="1"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</row>
    <row r="11" spans="2:15" ht="19.5" customHeight="1"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</row>
    <row r="12" spans="2:15" ht="27">
      <c r="B12" s="54"/>
      <c r="C12" s="55" t="s">
        <v>51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6" t="s">
        <v>41</v>
      </c>
      <c r="O12" s="54"/>
    </row>
    <row r="13" spans="2:15" ht="19.5" customHeight="1">
      <c r="B13" s="54"/>
      <c r="C13" s="57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</row>
    <row r="14" spans="2:15" ht="19.5" customHeight="1">
      <c r="B14" s="54"/>
      <c r="C14" s="58" t="s">
        <v>42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</row>
    <row r="15" spans="2:15" ht="19.5" customHeight="1">
      <c r="B15" s="54"/>
      <c r="C15" s="59" t="str">
        <f ca="1">RIGHT(CELL("filename",Dashboard_2!A1),LEN(CELL("filename",Dashboard_2!A1))-FIND("]",CELL("filename",Dashboard_2!A1)))</f>
        <v>Dashboard_2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</row>
    <row r="16" spans="2:15" ht="19.5" customHeight="1">
      <c r="B16" s="54"/>
      <c r="C16" s="60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</row>
    <row r="17" spans="2:15" ht="19.5" customHeight="1">
      <c r="B17" s="54"/>
      <c r="C17" s="60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</row>
    <row r="18" spans="2:15" ht="19.5" customHeight="1"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</row>
    <row r="19" spans="2:15" ht="19.5" customHeight="1">
      <c r="B19" s="54"/>
      <c r="C19" s="54" t="s">
        <v>43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</row>
    <row r="20" spans="2:15" ht="19.5" customHeight="1">
      <c r="B20" s="54"/>
      <c r="C20" s="61" t="s">
        <v>44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54"/>
    </row>
    <row r="21" spans="2:15" ht="19.5" customHeight="1">
      <c r="B21" s="54"/>
      <c r="C21" s="54" t="s">
        <v>45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</row>
    <row r="22" spans="2:15" ht="19.5" customHeight="1">
      <c r="B22" s="54"/>
      <c r="C22" s="62" t="s">
        <v>46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</row>
    <row r="23" spans="2:15" ht="19.5" customHeight="1">
      <c r="B23" s="54"/>
      <c r="C23" s="6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</row>
    <row r="24" spans="2:15" ht="19.5" customHeight="1">
      <c r="B24" s="54"/>
      <c r="C24" s="63" t="s">
        <v>47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54"/>
    </row>
    <row r="25" spans="2:15" ht="19.5" customHeight="1">
      <c r="B25" s="65"/>
      <c r="C25" s="66" t="s">
        <v>48</v>
      </c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5"/>
    </row>
    <row r="26" spans="2:15" ht="19.5" customHeight="1">
      <c r="B26" s="65"/>
      <c r="C26" s="66" t="s">
        <v>49</v>
      </c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5"/>
    </row>
    <row r="27" spans="2:15" ht="19.5" customHeight="1">
      <c r="B27" s="65"/>
      <c r="C27" s="66" t="s">
        <v>50</v>
      </c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5"/>
    </row>
    <row r="28" spans="2:15" ht="19.5" customHeight="1">
      <c r="B28" s="6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5"/>
    </row>
    <row r="29" spans="2:15" ht="19.5" customHeight="1"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15" location="Dashboard_2!A1" display="Dashboard_2!A1" xr:uid="{AE0D8FA3-2980-4356-8647-C2CDDE1D7244}"/>
    <hyperlink ref="C22" r:id="rId1" xr:uid="{2F05C2AB-59DB-4CD9-87C0-CF406DD02117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showGridLines="0" tabSelected="1" topLeftCell="A28" zoomScale="80" zoomScaleNormal="80" zoomScaleSheetLayoutView="70" workbookViewId="0">
      <selection activeCell="Q51" sqref="Q51"/>
    </sheetView>
  </sheetViews>
  <sheetFormatPr defaultColWidth="8.7109375" defaultRowHeight="14.25"/>
  <cols>
    <col min="1" max="1" width="6.28515625" style="3" customWidth="1"/>
    <col min="2" max="2" width="9.42578125" style="3" customWidth="1"/>
    <col min="3" max="3" width="8" style="3" customWidth="1"/>
    <col min="4" max="4" width="14.28515625" style="3" customWidth="1"/>
    <col min="5" max="5" width="11.28515625" style="3" customWidth="1"/>
    <col min="6" max="6" width="13.42578125" style="3" customWidth="1"/>
    <col min="7" max="7" width="4.5703125" style="3" customWidth="1"/>
    <col min="8" max="8" width="9" style="3" customWidth="1"/>
    <col min="9" max="9" width="9.42578125" style="3" customWidth="1"/>
    <col min="10" max="10" width="11.42578125" style="3" customWidth="1"/>
    <col min="11" max="11" width="12" style="3" bestFit="1" customWidth="1"/>
    <col min="12" max="12" width="10" style="3" customWidth="1"/>
    <col min="13" max="13" width="13.7109375" style="3" customWidth="1"/>
    <col min="14" max="14" width="7.28515625" style="3" customWidth="1"/>
    <col min="15" max="15" width="9.7109375" style="3" bestFit="1" customWidth="1"/>
    <col min="16" max="16" width="8.7109375" style="3" customWidth="1"/>
    <col min="17" max="17" width="7.5703125" style="3" customWidth="1"/>
    <col min="18" max="20" width="13.42578125" style="3" customWidth="1"/>
    <col min="21" max="21" width="12" style="3" bestFit="1" customWidth="1"/>
    <col min="22" max="29" width="13.7109375" style="3" customWidth="1"/>
    <col min="30" max="30" width="9" style="3" bestFit="1" customWidth="1"/>
    <col min="31" max="16384" width="8.7109375" style="3"/>
  </cols>
  <sheetData>
    <row r="1" spans="1:29" ht="15" customHeight="1">
      <c r="A1" s="3" t="s">
        <v>40</v>
      </c>
      <c r="B1" s="25" t="s">
        <v>27</v>
      </c>
      <c r="C1" s="2"/>
      <c r="D1" s="1"/>
      <c r="E1" s="2"/>
      <c r="AC1" s="4"/>
    </row>
    <row r="2" spans="1:29" ht="21" thickBot="1">
      <c r="B2" s="29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29" ht="24.4" customHeight="1">
      <c r="B3" s="6"/>
      <c r="C3" s="6"/>
      <c r="D3" s="6"/>
      <c r="E3" s="6"/>
      <c r="F3" s="6"/>
      <c r="G3" s="6"/>
      <c r="H3" s="6"/>
      <c r="I3" s="6"/>
      <c r="J3" s="6"/>
      <c r="K3" s="6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 spans="1:29" ht="23.25" customHeight="1">
      <c r="B4" s="30" t="s">
        <v>20</v>
      </c>
      <c r="C4" s="30"/>
      <c r="D4" s="30"/>
      <c r="E4" s="30"/>
      <c r="F4" s="30"/>
      <c r="G4"/>
      <c r="H4" s="30" t="s">
        <v>21</v>
      </c>
      <c r="I4" s="30"/>
      <c r="J4" s="30"/>
      <c r="K4" s="30"/>
      <c r="L4" s="30"/>
      <c r="M4" s="30"/>
      <c r="Q4" s="44" t="s">
        <v>2</v>
      </c>
      <c r="T4" s="40" t="s">
        <v>8</v>
      </c>
      <c r="U4" s="40"/>
      <c r="V4" s="40"/>
      <c r="W4" s="40"/>
      <c r="X4" s="41"/>
      <c r="Y4" s="42" t="s">
        <v>9</v>
      </c>
      <c r="Z4" s="43"/>
      <c r="AA4" s="43"/>
      <c r="AB4" s="43"/>
      <c r="AC4" s="43"/>
    </row>
    <row r="5" spans="1:29" ht="15.6" customHeight="1">
      <c r="L5" s="7"/>
      <c r="M5" s="7"/>
      <c r="T5" s="37">
        <v>2014</v>
      </c>
      <c r="U5" s="37">
        <v>2015</v>
      </c>
      <c r="V5" s="37">
        <v>2016</v>
      </c>
      <c r="W5" s="37">
        <v>2017</v>
      </c>
      <c r="X5" s="37">
        <v>2018</v>
      </c>
      <c r="Y5" s="38">
        <v>2019</v>
      </c>
      <c r="Z5" s="38">
        <v>2020</v>
      </c>
      <c r="AA5" s="38">
        <v>2021</v>
      </c>
      <c r="AB5" s="38">
        <v>2022</v>
      </c>
      <c r="AC5" s="38">
        <v>2023</v>
      </c>
    </row>
    <row r="6" spans="1:29" ht="15.6" customHeight="1">
      <c r="L6" s="7"/>
      <c r="M6" s="7"/>
      <c r="Q6" s="8" t="s">
        <v>0</v>
      </c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spans="1:29" ht="15.6" customHeight="1">
      <c r="L7" s="7"/>
      <c r="M7" s="7"/>
      <c r="Q7" s="20" t="s">
        <v>5</v>
      </c>
      <c r="T7" s="10">
        <v>102007</v>
      </c>
      <c r="U7" s="10">
        <v>118086</v>
      </c>
      <c r="V7" s="10">
        <v>131345</v>
      </c>
      <c r="W7" s="10">
        <v>142341</v>
      </c>
      <c r="X7" s="10">
        <v>150772</v>
      </c>
      <c r="Y7" s="10">
        <v>165849.20000000001</v>
      </c>
      <c r="Z7" s="10">
        <v>182434.12000000002</v>
      </c>
      <c r="AA7" s="10">
        <v>200677.53200000004</v>
      </c>
      <c r="AB7" s="10">
        <v>220745.28520000007</v>
      </c>
      <c r="AC7" s="10">
        <v>242819.81372000009</v>
      </c>
    </row>
    <row r="8" spans="1:29" ht="15.6" customHeight="1">
      <c r="L8" s="7"/>
      <c r="M8" s="7"/>
      <c r="Q8" s="20" t="s">
        <v>6</v>
      </c>
      <c r="T8" s="10">
        <v>156387</v>
      </c>
      <c r="U8" s="10">
        <v>158882</v>
      </c>
      <c r="V8" s="10">
        <v>160034</v>
      </c>
      <c r="W8" s="10">
        <v>174988</v>
      </c>
      <c r="X8" s="10">
        <v>191520</v>
      </c>
      <c r="Y8" s="10">
        <v>192654</v>
      </c>
      <c r="Z8" s="10">
        <v>193569</v>
      </c>
      <c r="AA8" s="10">
        <v>197535</v>
      </c>
      <c r="AB8" s="10">
        <v>205123.64147712005</v>
      </c>
      <c r="AC8" s="10">
        <v>221533.53279528968</v>
      </c>
    </row>
    <row r="9" spans="1:29" ht="15.6" customHeight="1">
      <c r="L9" s="7"/>
      <c r="M9" s="7"/>
      <c r="Q9" s="20" t="s">
        <v>7</v>
      </c>
      <c r="T9" s="11">
        <v>134622</v>
      </c>
      <c r="U9" s="11">
        <v>138520</v>
      </c>
      <c r="V9" s="11">
        <v>143362</v>
      </c>
      <c r="W9" s="11">
        <v>145897</v>
      </c>
      <c r="X9" s="10">
        <v>148631</v>
      </c>
      <c r="Y9" s="10">
        <v>158310.6</v>
      </c>
      <c r="Z9" s="11">
        <v>166226.13</v>
      </c>
      <c r="AA9" s="11">
        <v>174537.43650000001</v>
      </c>
      <c r="AB9" s="11">
        <v>183264.30832500002</v>
      </c>
      <c r="AC9" s="11">
        <v>192427.52374125004</v>
      </c>
    </row>
    <row r="10" spans="1:29" ht="15.6" customHeight="1">
      <c r="Q10" s="3" t="s">
        <v>4</v>
      </c>
      <c r="T10" s="24">
        <f>SUM(T7:T9)</f>
        <v>393016</v>
      </c>
      <c r="U10" s="24">
        <f t="shared" ref="U10:AC10" si="0">SUM(U7:U9)</f>
        <v>415488</v>
      </c>
      <c r="V10" s="24">
        <f t="shared" si="0"/>
        <v>434741</v>
      </c>
      <c r="W10" s="24">
        <f t="shared" si="0"/>
        <v>463226</v>
      </c>
      <c r="X10" s="31">
        <f t="shared" si="0"/>
        <v>490923</v>
      </c>
      <c r="Y10" s="31">
        <f t="shared" si="0"/>
        <v>516813.80000000005</v>
      </c>
      <c r="Z10" s="24">
        <f t="shared" si="0"/>
        <v>542229.25</v>
      </c>
      <c r="AA10" s="24">
        <f t="shared" si="0"/>
        <v>572749.96849999996</v>
      </c>
      <c r="AB10" s="24">
        <f t="shared" si="0"/>
        <v>609133.23500212014</v>
      </c>
      <c r="AC10" s="24">
        <f t="shared" si="0"/>
        <v>656780.87025653978</v>
      </c>
    </row>
    <row r="11" spans="1:29" ht="15.6" customHeight="1">
      <c r="T11" s="11"/>
      <c r="U11" s="11"/>
      <c r="V11" s="11"/>
      <c r="W11" s="11"/>
      <c r="X11" s="10"/>
      <c r="Y11" s="10"/>
      <c r="Z11" s="11"/>
      <c r="AA11" s="11"/>
      <c r="AB11" s="11"/>
      <c r="AC11" s="11"/>
    </row>
    <row r="12" spans="1:29" ht="16.149999999999999" customHeight="1">
      <c r="B12" s="6"/>
      <c r="C12" s="6"/>
      <c r="D12" s="6"/>
      <c r="E12" s="6"/>
      <c r="F12" s="6"/>
      <c r="G12" s="6"/>
      <c r="H12" s="6"/>
      <c r="I12" s="6"/>
      <c r="J12" s="6"/>
      <c r="K12" s="6"/>
      <c r="Q12" s="3" t="s">
        <v>18</v>
      </c>
      <c r="T12" s="11">
        <v>207069</v>
      </c>
      <c r="U12" s="11">
        <v>206012</v>
      </c>
      <c r="V12" s="11">
        <v>218369</v>
      </c>
      <c r="W12" s="11">
        <v>227962</v>
      </c>
      <c r="X12" s="10">
        <v>243130</v>
      </c>
      <c r="Y12" s="10">
        <v>259866</v>
      </c>
      <c r="Z12" s="11">
        <v>265967</v>
      </c>
      <c r="AA12" s="11">
        <v>278999</v>
      </c>
      <c r="AB12" s="11">
        <v>289645</v>
      </c>
      <c r="AC12" s="11">
        <v>296333</v>
      </c>
    </row>
    <row r="13" spans="1:29" ht="16.149999999999999" customHeight="1">
      <c r="B13" s="14"/>
      <c r="C13" s="6"/>
      <c r="D13" s="6"/>
      <c r="E13" s="6"/>
      <c r="F13" s="6"/>
      <c r="G13" s="6"/>
      <c r="H13" s="6"/>
      <c r="I13" s="6"/>
      <c r="J13" s="6"/>
      <c r="K13" s="6"/>
      <c r="T13" s="12"/>
      <c r="U13" s="12"/>
      <c r="V13" s="12"/>
      <c r="W13" s="12"/>
      <c r="X13" s="32"/>
      <c r="Y13" s="32"/>
      <c r="Z13" s="12"/>
      <c r="AA13" s="12"/>
      <c r="AB13" s="12"/>
      <c r="AC13" s="12"/>
    </row>
    <row r="14" spans="1:29" ht="16.149999999999999" customHeight="1"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Q14" s="3" t="s">
        <v>3</v>
      </c>
      <c r="T14" s="24">
        <f>T10-T12-T24</f>
        <v>26063</v>
      </c>
      <c r="U14" s="24">
        <f>U10-U12-U24</f>
        <v>34177</v>
      </c>
      <c r="V14" s="24">
        <f>V10-V12-V24</f>
        <v>43380</v>
      </c>
      <c r="W14" s="24">
        <f>W10-W12-W24</f>
        <v>64067.5</v>
      </c>
      <c r="X14" s="31">
        <f>X10-X12-X24</f>
        <v>70080.649999999994</v>
      </c>
      <c r="Y14" s="46"/>
      <c r="Z14" s="47"/>
      <c r="AA14" s="47"/>
      <c r="AB14" s="47"/>
      <c r="AC14" s="47"/>
    </row>
    <row r="15" spans="1:29" ht="15.6" customHeight="1">
      <c r="Q15" s="3" t="s">
        <v>10</v>
      </c>
      <c r="T15" s="22">
        <f>T14/T10</f>
        <v>6.6315366295519776E-2</v>
      </c>
      <c r="U15" s="22">
        <f>U14/U10</f>
        <v>8.2257489987677138E-2</v>
      </c>
      <c r="V15" s="22">
        <f>V14/V10</f>
        <v>9.9783549285666642E-2</v>
      </c>
      <c r="W15" s="22">
        <f>W14/W10</f>
        <v>0.1383072193702426</v>
      </c>
      <c r="X15" s="33">
        <f>X14/X10</f>
        <v>0.14275283496597224</v>
      </c>
      <c r="Y15" s="48"/>
      <c r="Z15" s="49"/>
      <c r="AA15" s="49"/>
      <c r="AB15" s="49"/>
      <c r="AC15" s="49"/>
    </row>
    <row r="16" spans="1:29" ht="24.4" customHeight="1">
      <c r="Q16" s="3" t="s">
        <v>11</v>
      </c>
      <c r="T16" s="50"/>
      <c r="U16" s="50"/>
      <c r="V16" s="50"/>
      <c r="W16" s="50"/>
      <c r="X16" s="51"/>
      <c r="Y16" s="31">
        <f>Y10-Y12-Y24</f>
        <v>77615.140200000023</v>
      </c>
      <c r="Z16" s="24">
        <f>Z10-Z12-Z24</f>
        <v>86965.275205999991</v>
      </c>
      <c r="AA16" s="24">
        <f>AA10-AA12-AA24</f>
        <v>89178.289719779976</v>
      </c>
      <c r="AB16" s="24">
        <f>AB10-AB12-AB24</f>
        <v>107712.0605543695</v>
      </c>
      <c r="AC16" s="24">
        <f>AC10-AC12-AC24</f>
        <v>126070.04030503504</v>
      </c>
    </row>
    <row r="17" spans="2:29" ht="23.25" customHeight="1">
      <c r="B17" s="30" t="s">
        <v>22</v>
      </c>
      <c r="C17" s="30"/>
      <c r="D17" s="30"/>
      <c r="E17" s="30"/>
      <c r="F17" s="30"/>
      <c r="G17"/>
      <c r="H17" s="30" t="s">
        <v>23</v>
      </c>
      <c r="I17" s="30"/>
      <c r="J17" s="30"/>
      <c r="K17" s="30"/>
      <c r="L17" s="30"/>
      <c r="M17" s="30"/>
      <c r="Q17" s="3" t="s">
        <v>12</v>
      </c>
      <c r="T17" s="50"/>
      <c r="U17" s="50"/>
      <c r="V17" s="50"/>
      <c r="W17" s="50"/>
      <c r="X17" s="51"/>
      <c r="Y17" s="36">
        <f>Y16/Y10</f>
        <v>0.1501800845875246</v>
      </c>
      <c r="Z17" s="23">
        <f>Z16/Z10</f>
        <v>0.16038469928724794</v>
      </c>
      <c r="AA17" s="23">
        <f>AA16/AA10</f>
        <v>0.15570195482215898</v>
      </c>
      <c r="AB17" s="23">
        <f>AB16/AB10</f>
        <v>0.17682840857303508</v>
      </c>
      <c r="AC17" s="23">
        <f>AC16/AC10</f>
        <v>0.19195144988889803</v>
      </c>
    </row>
    <row r="18" spans="2:29" ht="15" customHeight="1">
      <c r="N18" s="6"/>
      <c r="T18" s="15"/>
      <c r="U18" s="15"/>
      <c r="V18" s="15"/>
      <c r="W18" s="15"/>
      <c r="X18" s="34"/>
      <c r="Y18" s="34"/>
      <c r="Z18" s="15"/>
      <c r="AA18" s="15"/>
      <c r="AB18" s="15"/>
      <c r="AC18" s="15"/>
    </row>
    <row r="19" spans="2:29" ht="15.6" customHeight="1">
      <c r="N19" s="6"/>
      <c r="Q19" s="8" t="s">
        <v>13</v>
      </c>
      <c r="T19" s="15"/>
      <c r="U19" s="15"/>
      <c r="V19" s="15"/>
      <c r="W19" s="15"/>
      <c r="X19" s="34"/>
      <c r="Y19" s="34"/>
      <c r="Z19" s="15"/>
      <c r="AA19" s="15"/>
      <c r="AB19" s="15"/>
      <c r="AC19" s="15"/>
    </row>
    <row r="20" spans="2:29" ht="15.6" customHeight="1">
      <c r="N20" s="6"/>
      <c r="Q20" s="9" t="s">
        <v>14</v>
      </c>
      <c r="T20" s="11">
        <v>70854</v>
      </c>
      <c r="U20" s="11">
        <v>77974</v>
      </c>
      <c r="V20" s="11">
        <v>81616</v>
      </c>
      <c r="W20" s="11">
        <v>79006</v>
      </c>
      <c r="X20" s="10">
        <v>85735</v>
      </c>
      <c r="Y20" s="10">
        <v>93251.030800000008</v>
      </c>
      <c r="Z20" s="11">
        <v>99602.602844000008</v>
      </c>
      <c r="AA20" s="11">
        <v>109483.06949451999</v>
      </c>
      <c r="AB20" s="11">
        <v>113938.60019863164</v>
      </c>
      <c r="AC20" s="11">
        <v>122019.53279673966</v>
      </c>
    </row>
    <row r="21" spans="2:29" ht="15.6" customHeight="1">
      <c r="B21" s="14"/>
      <c r="N21" s="6"/>
      <c r="Q21" s="9" t="s">
        <v>15</v>
      </c>
      <c r="T21" s="11">
        <v>32789</v>
      </c>
      <c r="U21" s="11">
        <v>35375</v>
      </c>
      <c r="V21" s="11">
        <v>35261</v>
      </c>
      <c r="W21" s="11">
        <v>38060</v>
      </c>
      <c r="X21" s="10">
        <v>39236</v>
      </c>
      <c r="Y21" s="10">
        <v>41211</v>
      </c>
      <c r="Z21" s="11">
        <v>40518</v>
      </c>
      <c r="AA21" s="11">
        <v>43010</v>
      </c>
      <c r="AB21" s="11">
        <v>43800</v>
      </c>
      <c r="AC21" s="11">
        <v>55000</v>
      </c>
    </row>
    <row r="22" spans="2:29" ht="15.6" customHeight="1">
      <c r="B22" s="14"/>
      <c r="N22" s="6"/>
      <c r="Q22" s="9" t="s">
        <v>16</v>
      </c>
      <c r="T22" s="11">
        <v>48741</v>
      </c>
      <c r="U22" s="11">
        <v>54450</v>
      </c>
      <c r="V22" s="11">
        <v>51615</v>
      </c>
      <c r="W22" s="11">
        <v>49630.5</v>
      </c>
      <c r="X22" s="10">
        <v>48241.35</v>
      </c>
      <c r="Y22" s="10">
        <v>36770.629000000001</v>
      </c>
      <c r="Z22" s="11">
        <v>41076.371950000001</v>
      </c>
      <c r="AA22" s="11">
        <v>43979.609285700004</v>
      </c>
      <c r="AB22" s="11">
        <v>45937.574249118996</v>
      </c>
      <c r="AC22" s="11">
        <v>47258.297154765089</v>
      </c>
    </row>
    <row r="23" spans="2:29" ht="23.25" customHeight="1">
      <c r="N23" s="7"/>
      <c r="Q23" s="9" t="s">
        <v>17</v>
      </c>
      <c r="T23" s="11">
        <v>7500</v>
      </c>
      <c r="U23" s="11">
        <v>7500</v>
      </c>
      <c r="V23" s="11">
        <v>4500</v>
      </c>
      <c r="W23" s="11">
        <v>4500</v>
      </c>
      <c r="X23" s="10">
        <v>4500</v>
      </c>
      <c r="Y23" s="10">
        <v>8100</v>
      </c>
      <c r="Z23" s="11">
        <v>8100</v>
      </c>
      <c r="AA23" s="11">
        <v>8100</v>
      </c>
      <c r="AB23" s="11">
        <v>8100</v>
      </c>
      <c r="AC23" s="11">
        <v>10100</v>
      </c>
    </row>
    <row r="24" spans="2:29" ht="15.6" customHeight="1">
      <c r="N24" s="6"/>
      <c r="Q24" s="9" t="s">
        <v>19</v>
      </c>
      <c r="T24" s="13">
        <f t="shared" ref="T24:AC24" si="1">SUM(T20:T23)</f>
        <v>159884</v>
      </c>
      <c r="U24" s="13">
        <f t="shared" si="1"/>
        <v>175299</v>
      </c>
      <c r="V24" s="13">
        <f t="shared" si="1"/>
        <v>172992</v>
      </c>
      <c r="W24" s="13">
        <f t="shared" si="1"/>
        <v>171196.5</v>
      </c>
      <c r="X24" s="35">
        <f t="shared" si="1"/>
        <v>177712.35</v>
      </c>
      <c r="Y24" s="35">
        <f t="shared" si="1"/>
        <v>179332.65980000002</v>
      </c>
      <c r="Z24" s="13">
        <f t="shared" si="1"/>
        <v>189296.97479400001</v>
      </c>
      <c r="AA24" s="13">
        <f t="shared" si="1"/>
        <v>204572.67878021998</v>
      </c>
      <c r="AB24" s="13">
        <f t="shared" si="1"/>
        <v>211776.17444775064</v>
      </c>
      <c r="AC24" s="13">
        <f t="shared" si="1"/>
        <v>234377.82995150474</v>
      </c>
    </row>
    <row r="25" spans="2:29" ht="15.6" customHeight="1">
      <c r="N25" s="6"/>
      <c r="X25" s="6"/>
      <c r="Y25" s="6"/>
    </row>
    <row r="26" spans="2:29" ht="15.6" customHeight="1">
      <c r="N26" s="6"/>
      <c r="Q26" s="8" t="s">
        <v>26</v>
      </c>
      <c r="T26" s="45"/>
      <c r="U26" s="45"/>
      <c r="V26" s="45"/>
      <c r="W26" s="45"/>
      <c r="Y26" s="45"/>
      <c r="Z26" s="45"/>
      <c r="AA26" s="45"/>
      <c r="AB26" s="45"/>
      <c r="AC26" s="45"/>
    </row>
    <row r="27" spans="2:29" ht="15.6" customHeight="1">
      <c r="N27" s="6"/>
      <c r="Q27" s="18" t="s">
        <v>0</v>
      </c>
      <c r="T27" s="50"/>
      <c r="U27" s="50"/>
      <c r="V27" s="50"/>
      <c r="W27" s="50"/>
      <c r="X27" s="19">
        <v>475000</v>
      </c>
      <c r="Y27" s="50"/>
      <c r="Z27" s="50"/>
      <c r="AA27" s="50"/>
      <c r="AB27" s="50"/>
      <c r="AC27" s="50"/>
    </row>
    <row r="28" spans="2:29" ht="15.6" customHeight="1">
      <c r="N28" s="6"/>
      <c r="Q28" s="18" t="s">
        <v>18</v>
      </c>
      <c r="T28" s="50"/>
      <c r="U28" s="50"/>
      <c r="V28" s="50"/>
      <c r="W28" s="50"/>
      <c r="X28" s="19">
        <v>238000</v>
      </c>
      <c r="Y28" s="50"/>
      <c r="Z28" s="50"/>
      <c r="AA28" s="50"/>
      <c r="AB28" s="50"/>
      <c r="AC28" s="50"/>
    </row>
    <row r="29" spans="2:29" ht="24.4" customHeight="1">
      <c r="N29" s="6"/>
      <c r="P29" s="16"/>
      <c r="Q29" s="18" t="s">
        <v>13</v>
      </c>
      <c r="T29" s="50"/>
      <c r="U29" s="50"/>
      <c r="V29" s="50"/>
      <c r="W29" s="50"/>
      <c r="X29" s="19">
        <v>186000</v>
      </c>
      <c r="Y29" s="50"/>
      <c r="Z29" s="50"/>
      <c r="AA29" s="50"/>
      <c r="AB29" s="50"/>
      <c r="AC29" s="50"/>
    </row>
    <row r="30" spans="2:29" ht="23.25" customHeight="1">
      <c r="B30" s="30" t="s">
        <v>25</v>
      </c>
      <c r="C30" s="30"/>
      <c r="D30" s="30"/>
      <c r="E30" s="30"/>
      <c r="F30" s="30"/>
      <c r="G30"/>
      <c r="H30" s="30" t="s">
        <v>24</v>
      </c>
      <c r="I30" s="30"/>
      <c r="J30" s="30"/>
      <c r="K30" s="30"/>
      <c r="L30" s="30"/>
      <c r="M30" s="30"/>
      <c r="N30" s="6"/>
      <c r="P30" s="8"/>
      <c r="Q30" s="18" t="s">
        <v>3</v>
      </c>
      <c r="T30" s="50"/>
      <c r="U30" s="50"/>
      <c r="V30" s="50"/>
      <c r="W30" s="50"/>
      <c r="X30" s="19">
        <v>73500</v>
      </c>
      <c r="Y30" s="50"/>
      <c r="Z30" s="50"/>
      <c r="AA30" s="50"/>
      <c r="AB30" s="50"/>
      <c r="AC30" s="50"/>
    </row>
    <row r="31" spans="2:29" ht="16.149999999999999" customHeight="1">
      <c r="B31" s="26"/>
      <c r="C31"/>
      <c r="D31" s="69" t="s">
        <v>52</v>
      </c>
      <c r="E31" s="68" t="s">
        <v>53</v>
      </c>
      <c r="F31" s="68"/>
      <c r="H31"/>
      <c r="I31"/>
      <c r="J31" s="78" t="s">
        <v>55</v>
      </c>
      <c r="K31" s="78" t="s">
        <v>56</v>
      </c>
      <c r="L31" s="78" t="s">
        <v>57</v>
      </c>
      <c r="M31" s="78" t="s">
        <v>58</v>
      </c>
      <c r="N31" s="6"/>
      <c r="P31" s="18"/>
      <c r="Q31" s="18" t="s">
        <v>10</v>
      </c>
      <c r="T31" s="50"/>
      <c r="U31" s="50"/>
      <c r="V31" s="50"/>
      <c r="W31" s="50"/>
      <c r="X31" s="21">
        <f>X30/X27</f>
        <v>0.15473684210526314</v>
      </c>
      <c r="Y31" s="50"/>
      <c r="Z31" s="50"/>
      <c r="AA31" s="50"/>
      <c r="AB31" s="50"/>
      <c r="AC31" s="50"/>
    </row>
    <row r="32" spans="2:29" ht="23.65" customHeight="1">
      <c r="B32" s="26"/>
      <c r="C32" s="70" t="s">
        <v>0</v>
      </c>
      <c r="D32" s="71">
        <f>AVERAGE(T10:X10)</f>
        <v>439478.8</v>
      </c>
      <c r="E32" s="75"/>
      <c r="F32" s="67"/>
      <c r="G32"/>
      <c r="H32"/>
      <c r="I32" s="70" t="s">
        <v>0</v>
      </c>
      <c r="J32" s="80">
        <f>X10</f>
        <v>490923</v>
      </c>
      <c r="K32" s="81">
        <f>X27</f>
        <v>475000</v>
      </c>
      <c r="L32" s="81">
        <f>J32-K32</f>
        <v>15923</v>
      </c>
      <c r="M32" s="85">
        <f>L32/J32</f>
        <v>3.2434821754124377E-2</v>
      </c>
      <c r="N32" s="6"/>
      <c r="P32" s="18"/>
    </row>
    <row r="33" spans="2:29" ht="5.65" customHeight="1">
      <c r="B33" s="26"/>
      <c r="C33" s="70"/>
      <c r="D33" s="72"/>
      <c r="E33"/>
      <c r="F33"/>
      <c r="G33"/>
      <c r="H33"/>
      <c r="I33" s="70"/>
      <c r="J33" s="82"/>
      <c r="K33" s="82"/>
      <c r="L33" s="82"/>
      <c r="M33" s="86"/>
      <c r="N33" s="6"/>
      <c r="P33" s="18"/>
    </row>
    <row r="34" spans="2:29" ht="23.65" customHeight="1">
      <c r="B34" s="26"/>
      <c r="C34" s="70" t="s">
        <v>18</v>
      </c>
      <c r="D34" s="72">
        <f>AVERAGE(T12:X12)</f>
        <v>220508.4</v>
      </c>
      <c r="E34" s="76"/>
      <c r="F34"/>
      <c r="H34"/>
      <c r="I34" s="70" t="s">
        <v>18</v>
      </c>
      <c r="J34" s="82">
        <f>X12</f>
        <v>243130</v>
      </c>
      <c r="K34" s="82">
        <f>X28</f>
        <v>238000</v>
      </c>
      <c r="L34" s="82">
        <f>J34-K34</f>
        <v>5130</v>
      </c>
      <c r="M34" s="86">
        <f>L34/J34</f>
        <v>2.1099823139884014E-2</v>
      </c>
      <c r="N34" s="6"/>
      <c r="P34" s="18"/>
      <c r="Q34" s="8" t="s">
        <v>39</v>
      </c>
      <c r="R34" s="17"/>
    </row>
    <row r="35" spans="2:29" ht="5.65" customHeight="1">
      <c r="B35" s="26"/>
      <c r="C35" s="70"/>
      <c r="D35" s="72"/>
      <c r="E35"/>
      <c r="F35"/>
      <c r="H35"/>
      <c r="I35" s="70"/>
      <c r="J35" s="82"/>
      <c r="K35" s="82"/>
      <c r="L35" s="82"/>
      <c r="M35" s="86"/>
      <c r="N35" s="6"/>
      <c r="P35" s="18"/>
      <c r="Q35" s="8"/>
      <c r="R35" s="17"/>
    </row>
    <row r="36" spans="2:29" ht="23.65" customHeight="1">
      <c r="B36" s="27"/>
      <c r="C36" s="70" t="s">
        <v>13</v>
      </c>
      <c r="D36" s="72">
        <f>AVERAGE(T24:X24)</f>
        <v>171416.77</v>
      </c>
      <c r="E36"/>
      <c r="F36"/>
      <c r="H36"/>
      <c r="I36" s="70" t="s">
        <v>13</v>
      </c>
      <c r="J36" s="82">
        <f>X24</f>
        <v>177712.35</v>
      </c>
      <c r="K36" s="82">
        <f>X29</f>
        <v>186000</v>
      </c>
      <c r="L36" s="82">
        <f>J36-K36</f>
        <v>-8287.6499999999942</v>
      </c>
      <c r="M36" s="86">
        <f>L36/J36</f>
        <v>-4.6635194458910671E-2</v>
      </c>
      <c r="N36" s="6"/>
      <c r="P36" s="18"/>
      <c r="Q36" s="8" t="s">
        <v>28</v>
      </c>
      <c r="T36" s="50"/>
      <c r="U36" s="50"/>
      <c r="V36" s="50"/>
      <c r="W36" s="50"/>
      <c r="Y36" s="50"/>
      <c r="Z36" s="50"/>
      <c r="AA36" s="50"/>
      <c r="AB36" s="50"/>
      <c r="AC36" s="50"/>
    </row>
    <row r="37" spans="2:29" ht="5.65" customHeight="1">
      <c r="B37" s="27"/>
      <c r="C37" s="70"/>
      <c r="D37" s="72"/>
      <c r="E37"/>
      <c r="F37"/>
      <c r="H37"/>
      <c r="I37" s="70"/>
      <c r="J37" s="82"/>
      <c r="K37" s="82"/>
      <c r="L37" s="82"/>
      <c r="M37" s="86"/>
      <c r="N37" s="6"/>
      <c r="P37" s="18"/>
      <c r="T37" s="50"/>
      <c r="U37" s="50"/>
      <c r="V37" s="50"/>
      <c r="W37" s="50"/>
      <c r="Y37" s="50"/>
      <c r="Z37" s="50"/>
      <c r="AA37" s="50"/>
      <c r="AB37" s="50"/>
      <c r="AC37" s="50"/>
    </row>
    <row r="38" spans="2:29" ht="23.65" customHeight="1">
      <c r="B38" s="27"/>
      <c r="C38" s="70" t="s">
        <v>3</v>
      </c>
      <c r="D38" s="72">
        <f>AVERAGE(T14:X14)</f>
        <v>47553.63</v>
      </c>
      <c r="E38" s="77"/>
      <c r="F38"/>
      <c r="H38"/>
      <c r="I38" s="70" t="s">
        <v>3</v>
      </c>
      <c r="J38" s="82">
        <f>X14</f>
        <v>70080.649999999994</v>
      </c>
      <c r="K38" s="82">
        <f>X30</f>
        <v>73500</v>
      </c>
      <c r="L38" s="82">
        <f>J38-K38</f>
        <v>-3419.3500000000058</v>
      </c>
      <c r="M38" s="86">
        <f>L38/J38</f>
        <v>-4.8791642200807298E-2</v>
      </c>
      <c r="N38" s="6"/>
      <c r="Q38" s="3" t="s">
        <v>29</v>
      </c>
      <c r="T38" s="50"/>
      <c r="U38" s="50"/>
      <c r="V38" s="50"/>
      <c r="W38" s="50"/>
      <c r="X38" s="19">
        <v>395685</v>
      </c>
      <c r="Y38" s="50"/>
      <c r="Z38" s="50"/>
      <c r="AA38" s="50"/>
      <c r="AB38" s="50"/>
      <c r="AC38" s="50"/>
    </row>
    <row r="39" spans="2:29" ht="5.65" customHeight="1">
      <c r="B39" s="27"/>
      <c r="C39" s="70"/>
      <c r="D39" s="73"/>
      <c r="E39"/>
      <c r="F39"/>
      <c r="H39"/>
      <c r="I39" s="70"/>
      <c r="J39" s="79"/>
      <c r="K39"/>
      <c r="L39"/>
      <c r="M39" s="86"/>
      <c r="N39" s="6"/>
      <c r="T39" s="50"/>
      <c r="U39" s="50"/>
      <c r="V39" s="50"/>
      <c r="W39" s="50"/>
      <c r="X39" s="19"/>
      <c r="Y39" s="50"/>
      <c r="Z39" s="50"/>
      <c r="AA39" s="50"/>
      <c r="AB39" s="50"/>
      <c r="AC39" s="50"/>
    </row>
    <row r="40" spans="2:29" ht="23.65" customHeight="1">
      <c r="B40" s="27"/>
      <c r="C40" s="70" t="s">
        <v>54</v>
      </c>
      <c r="D40" s="74">
        <f>D38/D32</f>
        <v>0.1082046050913036</v>
      </c>
      <c r="E40" s="76"/>
      <c r="F40"/>
      <c r="H40"/>
      <c r="I40" s="70" t="s">
        <v>54</v>
      </c>
      <c r="J40" s="83">
        <f>X15</f>
        <v>0.14275283496597224</v>
      </c>
      <c r="K40" s="83">
        <f>X31</f>
        <v>0.15473684210526314</v>
      </c>
      <c r="L40" s="84">
        <f>J40-K40</f>
        <v>-1.1984007139290903E-2</v>
      </c>
      <c r="M40" s="86">
        <f>L40/J40</f>
        <v>-8.3949346029782948E-2</v>
      </c>
      <c r="N40" s="6"/>
      <c r="Q40" s="3" t="s">
        <v>30</v>
      </c>
      <c r="T40" s="52"/>
      <c r="U40" s="50"/>
      <c r="V40" s="50"/>
      <c r="W40" s="50"/>
      <c r="X40" s="19">
        <v>589610</v>
      </c>
      <c r="Y40" s="50"/>
      <c r="Z40" s="50"/>
      <c r="AA40" s="50"/>
      <c r="AB40" s="50"/>
      <c r="AC40" s="50"/>
    </row>
    <row r="41" spans="2:29" ht="24.4" customHeight="1">
      <c r="H41" s="28"/>
      <c r="I41" s="28"/>
      <c r="N41" s="6"/>
      <c r="Q41" s="3" t="s">
        <v>31</v>
      </c>
      <c r="T41" s="50"/>
      <c r="U41" s="50"/>
      <c r="V41" s="50"/>
      <c r="W41" s="50"/>
      <c r="X41" s="13">
        <f>SUM(X38:X40)</f>
        <v>985295</v>
      </c>
      <c r="Y41" s="50"/>
      <c r="Z41" s="50"/>
      <c r="AA41" s="50"/>
      <c r="AB41" s="50"/>
      <c r="AC41" s="50"/>
    </row>
    <row r="42" spans="2:29" ht="23.25" customHeight="1">
      <c r="B42" s="30" t="s">
        <v>37</v>
      </c>
      <c r="C42" s="30"/>
      <c r="D42" s="30"/>
      <c r="E42" s="30"/>
      <c r="F42" s="30"/>
      <c r="H42" s="30" t="s">
        <v>38</v>
      </c>
      <c r="I42" s="30"/>
      <c r="J42" s="30"/>
      <c r="K42" s="30"/>
      <c r="L42" s="30"/>
      <c r="M42" s="30"/>
      <c r="N42" s="7"/>
      <c r="Q42" s="8" t="s">
        <v>32</v>
      </c>
      <c r="T42" s="50"/>
      <c r="U42" s="50"/>
      <c r="V42" s="50"/>
      <c r="W42" s="50"/>
      <c r="Y42" s="50"/>
      <c r="Z42" s="50"/>
      <c r="AA42" s="50"/>
      <c r="AB42" s="50"/>
      <c r="AC42" s="50"/>
    </row>
    <row r="43" spans="2:29" ht="16.5" customHeight="1">
      <c r="B43" s="87" t="s">
        <v>0</v>
      </c>
      <c r="C43" s="69"/>
      <c r="D43" s="69"/>
      <c r="E43" s="69"/>
      <c r="F43" s="90">
        <f>X10</f>
        <v>490923</v>
      </c>
      <c r="G43"/>
      <c r="H43" s="8" t="s">
        <v>28</v>
      </c>
      <c r="I43" s="69"/>
      <c r="J43" s="69"/>
      <c r="K43" s="69"/>
      <c r="L43" s="69"/>
      <c r="M43" s="69"/>
      <c r="N43" s="6"/>
      <c r="Q43" s="3" t="s">
        <v>33</v>
      </c>
      <c r="T43" s="50"/>
      <c r="U43" s="50"/>
      <c r="V43" s="50"/>
      <c r="W43" s="50"/>
      <c r="X43" s="19">
        <v>135374</v>
      </c>
      <c r="Y43" s="50"/>
      <c r="Z43" s="50"/>
      <c r="AA43" s="50"/>
      <c r="AB43" s="50"/>
      <c r="AC43" s="50"/>
    </row>
    <row r="44" spans="2:29" ht="16.5" customHeight="1">
      <c r="B44" s="2" t="s">
        <v>18</v>
      </c>
      <c r="C44"/>
      <c r="D44"/>
      <c r="E44"/>
      <c r="F44" s="82">
        <f>X12</f>
        <v>243130</v>
      </c>
      <c r="G44"/>
      <c r="H44" s="3" t="s">
        <v>29</v>
      </c>
      <c r="I44"/>
      <c r="J44"/>
      <c r="K44"/>
      <c r="L44"/>
      <c r="M44" s="82">
        <f>X38</f>
        <v>395685</v>
      </c>
      <c r="N44" s="6"/>
      <c r="Q44" s="3" t="s">
        <v>34</v>
      </c>
      <c r="T44" s="50"/>
      <c r="U44" s="50"/>
      <c r="V44" s="50"/>
      <c r="W44" s="50"/>
      <c r="X44" s="19">
        <v>384962</v>
      </c>
      <c r="Y44" s="50"/>
      <c r="Z44" s="50"/>
      <c r="AA44" s="50"/>
      <c r="AB44" s="50"/>
      <c r="AC44" s="50"/>
    </row>
    <row r="45" spans="2:29" ht="15">
      <c r="B45" s="87" t="s">
        <v>13</v>
      </c>
      <c r="C45" s="69"/>
      <c r="D45" s="69"/>
      <c r="E45" s="69"/>
      <c r="F45" s="90"/>
      <c r="G45"/>
      <c r="H45" s="3" t="s">
        <v>30</v>
      </c>
      <c r="I45"/>
      <c r="J45"/>
      <c r="K45"/>
      <c r="L45"/>
      <c r="M45" s="82">
        <f>X40</f>
        <v>589610</v>
      </c>
      <c r="N45" s="6"/>
      <c r="Q45" s="3" t="s">
        <v>35</v>
      </c>
      <c r="T45" s="50"/>
      <c r="U45" s="50"/>
      <c r="V45" s="50"/>
      <c r="W45" s="50"/>
      <c r="X45" s="19">
        <v>464959</v>
      </c>
      <c r="Y45" s="50"/>
      <c r="Z45" s="50"/>
      <c r="AA45" s="50"/>
      <c r="AB45" s="50"/>
      <c r="AC45" s="50"/>
    </row>
    <row r="46" spans="2:29" ht="15.75" thickBot="1">
      <c r="B46" s="9" t="s">
        <v>14</v>
      </c>
      <c r="C46"/>
      <c r="D46"/>
      <c r="E46"/>
      <c r="F46" s="91">
        <f>X20</f>
        <v>85735</v>
      </c>
      <c r="G46"/>
      <c r="H46" s="96" t="s">
        <v>31</v>
      </c>
      <c r="I46" s="93"/>
      <c r="J46" s="93"/>
      <c r="K46" s="93"/>
      <c r="L46" s="93"/>
      <c r="M46" s="95">
        <f>SUM(M44:M45)</f>
        <v>985295</v>
      </c>
      <c r="Q46" s="8" t="s">
        <v>36</v>
      </c>
      <c r="T46" s="50"/>
      <c r="U46" s="50"/>
      <c r="V46" s="50"/>
      <c r="W46" s="50"/>
      <c r="X46" s="13">
        <f>SUM(X43:X45)</f>
        <v>985295</v>
      </c>
      <c r="Y46" s="50"/>
      <c r="Z46" s="50"/>
      <c r="AA46" s="50"/>
      <c r="AB46" s="50"/>
      <c r="AC46" s="50"/>
    </row>
    <row r="47" spans="2:29" ht="15.75" thickTop="1">
      <c r="B47" s="9" t="s">
        <v>15</v>
      </c>
      <c r="C47"/>
      <c r="D47"/>
      <c r="E47"/>
      <c r="F47" s="91">
        <f>X21</f>
        <v>39236</v>
      </c>
      <c r="G47"/>
      <c r="H47" s="8" t="s">
        <v>32</v>
      </c>
      <c r="I47" s="69"/>
      <c r="J47" s="69"/>
      <c r="K47" s="69"/>
      <c r="L47" s="69"/>
      <c r="M47" s="90"/>
    </row>
    <row r="48" spans="2:29" ht="15">
      <c r="B48" s="9" t="s">
        <v>16</v>
      </c>
      <c r="C48"/>
      <c r="D48"/>
      <c r="E48"/>
      <c r="F48" s="91">
        <f>X22</f>
        <v>48241.35</v>
      </c>
      <c r="G48"/>
      <c r="H48" s="3" t="s">
        <v>33</v>
      </c>
      <c r="I48"/>
      <c r="J48"/>
      <c r="K48"/>
      <c r="L48"/>
      <c r="M48" s="82">
        <f>X43</f>
        <v>135374</v>
      </c>
    </row>
    <row r="49" spans="2:13" ht="15">
      <c r="B49" s="9" t="s">
        <v>17</v>
      </c>
      <c r="C49"/>
      <c r="D49"/>
      <c r="E49"/>
      <c r="F49" s="91">
        <f>X23</f>
        <v>4500</v>
      </c>
      <c r="G49"/>
      <c r="H49" s="3" t="s">
        <v>34</v>
      </c>
      <c r="I49"/>
      <c r="J49"/>
      <c r="K49"/>
      <c r="L49"/>
      <c r="M49" s="82">
        <f t="shared" ref="M49:M50" si="2">X44</f>
        <v>384962</v>
      </c>
    </row>
    <row r="50" spans="2:13" ht="15">
      <c r="B50" s="88" t="s">
        <v>59</v>
      </c>
      <c r="C50" s="89"/>
      <c r="D50" s="89"/>
      <c r="E50" s="89"/>
      <c r="F50" s="92">
        <f>SUM(F46:F49)</f>
        <v>177712.35</v>
      </c>
      <c r="G50"/>
      <c r="H50" s="8" t="s">
        <v>35</v>
      </c>
      <c r="I50" s="69"/>
      <c r="J50" s="69"/>
      <c r="K50" s="69"/>
      <c r="L50" s="69"/>
      <c r="M50" s="82">
        <f t="shared" si="2"/>
        <v>464959</v>
      </c>
    </row>
    <row r="51" spans="2:13" ht="15.75" thickBot="1">
      <c r="B51" s="94" t="s">
        <v>60</v>
      </c>
      <c r="C51" s="93"/>
      <c r="D51" s="93"/>
      <c r="E51" s="93"/>
      <c r="F51" s="95">
        <f>F43-F44-F50</f>
        <v>70080.649999999994</v>
      </c>
      <c r="G51"/>
      <c r="H51" s="96" t="s">
        <v>36</v>
      </c>
      <c r="I51" s="93"/>
      <c r="J51" s="93"/>
      <c r="K51" s="93"/>
      <c r="L51" s="93"/>
      <c r="M51" s="95">
        <f>SUM(M48:M50)</f>
        <v>985295</v>
      </c>
    </row>
    <row r="52" spans="2:13" ht="15" thickTop="1"/>
    <row r="54" spans="2:13" ht="46.15" customHeight="1"/>
  </sheetData>
  <pageMargins left="0.5" right="0.5" top="0.5" bottom="0.5" header="0.3" footer="0.3"/>
  <pageSetup scale="71" orientation="portrait" r:id="rId1"/>
  <ignoredErrors>
    <ignoredError sqref="D34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732D4B1-5E16-458D-B8E5-75528AD9502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M32 M38 M40</xm:sqref>
        </x14:conditionalFormatting>
        <x14:conditionalFormatting xmlns:xm="http://schemas.microsoft.com/office/excel/2006/main">
          <x14:cfRule type="iconSet" priority="1" id="{1221D8E5-B5CD-41E1-90C5-342E4F61A8BF}">
            <x14:iconSet iconSet="3Triangles" reverse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M34 M36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E56FDC-E135-4271-B71C-D577CAD71204}">
          <x14:colorSeries rgb="FF1E849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Dashboard_2!T10:X10</xm:f>
              <xm:sqref>E32</xm:sqref>
            </x14:sparkline>
          </x14:sparklines>
        </x14:sparklineGroup>
        <x14:sparklineGroup type="column" displayEmptyCellsAs="gap" xr2:uid="{9611D898-43B8-477F-810E-67A8E5B3F272}">
          <x14:colorSeries rgb="FF1E849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Dashboard_2!T12:X12</xm:f>
              <xm:sqref>E34</xm:sqref>
            </x14:sparkline>
          </x14:sparklines>
        </x14:sparklineGroup>
        <x14:sparklineGroup type="column" displayEmptyCellsAs="gap" xr2:uid="{7AECA89D-0AFF-42F0-8D5F-32E0A3D8B9D6}">
          <x14:colorSeries rgb="FF1E849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Dashboard_2!T24:X24</xm:f>
              <xm:sqref>E36</xm:sqref>
            </x14:sparkline>
          </x14:sparklines>
        </x14:sparklineGroup>
        <x14:sparklineGroup type="column" displayEmptyCellsAs="gap" xr2:uid="{39FE81F8-D08A-4EBF-BB48-E994FEE9FC83}">
          <x14:colorSeries rgb="FF1E849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Dashboard_2!T14:X14</xm:f>
              <xm:sqref>E38</xm:sqref>
            </x14:sparkline>
          </x14:sparklines>
        </x14:sparklineGroup>
        <x14:sparklineGroup type="column" displayEmptyCellsAs="gap" xr2:uid="{0E9CFF03-037F-4BA9-B04A-85286F7955DF}">
          <x14:colorSeries rgb="FF1E849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Dashboard_2!T15:X15</xm:f>
              <xm:sqref>E40</xm:sqref>
            </x14:sparkline>
          </x14:sparklines>
        </x14:sparklineGroup>
        <x14:sparklineGroup displayEmptyCellsAs="gap" markers="1" xr2:uid="{40683312-BBB8-475D-BDF2-1BBDBF543B02}">
          <x14:colorSeries rgb="FF1E849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Dashboard_2!T10:X10</xm:f>
              <xm:sqref>F32</xm:sqref>
            </x14:sparkline>
          </x14:sparklines>
        </x14:sparklineGroup>
        <x14:sparklineGroup displayEmptyCellsAs="gap" markers="1" xr2:uid="{D0C3AE59-A947-47D6-A218-EFD0BB83C611}">
          <x14:colorSeries rgb="FF1E849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Dashboard_2!T12:X12</xm:f>
              <xm:sqref>F34</xm:sqref>
            </x14:sparkline>
          </x14:sparklines>
        </x14:sparklineGroup>
        <x14:sparklineGroup displayEmptyCellsAs="gap" markers="1" xr2:uid="{DE9BF0DC-2689-4D64-8825-5210986B892D}">
          <x14:colorSeries rgb="FF1E849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Dashboard_2!T24:X24</xm:f>
              <xm:sqref>F36</xm:sqref>
            </x14:sparkline>
          </x14:sparklines>
        </x14:sparklineGroup>
        <x14:sparklineGroup displayEmptyCellsAs="gap" markers="1" xr2:uid="{B3F2C361-6640-4526-AFB6-2F7710FB9A5A}">
          <x14:colorSeries rgb="FF1E849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Dashboard_2!T14:X14</xm:f>
              <xm:sqref>F38</xm:sqref>
            </x14:sparkline>
          </x14:sparklines>
        </x14:sparklineGroup>
        <x14:sparklineGroup displayEmptyCellsAs="gap" markers="1" xr2:uid="{FF78612D-371E-49C8-AA42-1CFED3327A40}">
          <x14:colorSeries rgb="FF1E849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Dashboard_2!T15:X15</xm:f>
              <xm:sqref>F40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Page</vt:lpstr>
      <vt:lpstr>Dashboard_2</vt:lpstr>
      <vt:lpstr>'Cover Page'!Print_Area</vt:lpstr>
      <vt:lpstr>Dashboard_2!Print_Area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Ferdinand</cp:lastModifiedBy>
  <cp:lastPrinted>2022-06-29T06:32:19Z</cp:lastPrinted>
  <dcterms:created xsi:type="dcterms:W3CDTF">2016-03-28T18:22:40Z</dcterms:created>
  <dcterms:modified xsi:type="dcterms:W3CDTF">2022-09-08T16:53:27Z</dcterms:modified>
</cp:coreProperties>
</file>