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FF801DDD-0EF3-4736-8F16-E27E5FD997A5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Leverage Ratio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G50" i="2"/>
  <c r="H50" i="2"/>
  <c r="I50" i="2"/>
  <c r="F53" i="2"/>
  <c r="G53" i="2"/>
  <c r="H53" i="2"/>
  <c r="I53" i="2"/>
  <c r="F56" i="2"/>
  <c r="G56" i="2"/>
  <c r="H56" i="2"/>
  <c r="I56" i="2"/>
  <c r="F59" i="2"/>
  <c r="G59" i="2"/>
  <c r="H59" i="2"/>
  <c r="I59" i="2"/>
  <c r="E53" i="2"/>
  <c r="E59" i="2"/>
  <c r="E56" i="2"/>
  <c r="E50" i="2"/>
  <c r="C15" i="3" l="1"/>
  <c r="F36" i="2" l="1"/>
  <c r="G36" i="2"/>
  <c r="H36" i="2"/>
  <c r="I36" i="2"/>
  <c r="E36" i="2"/>
  <c r="E42" i="2" l="1"/>
  <c r="F42" i="2"/>
  <c r="G42" i="2"/>
  <c r="H42" i="2"/>
  <c r="I42" i="2"/>
  <c r="E14" i="2"/>
  <c r="E21" i="2" s="1"/>
  <c r="F14" i="2"/>
  <c r="F21" i="2" s="1"/>
  <c r="G14" i="2"/>
  <c r="G21" i="2" s="1"/>
  <c r="H14" i="2"/>
  <c r="H21" i="2" s="1"/>
  <c r="I14" i="2"/>
  <c r="I21" i="2" s="1"/>
  <c r="E30" i="2"/>
  <c r="E43" i="2" s="1"/>
  <c r="F30" i="2"/>
  <c r="F43" i="2" s="1"/>
  <c r="G30" i="2"/>
  <c r="G43" i="2" s="1"/>
  <c r="H30" i="2"/>
  <c r="I30" i="2"/>
  <c r="I43" i="2" s="1"/>
  <c r="H43" i="2" l="1"/>
</calcChain>
</file>

<file path=xl/sharedStrings.xml><?xml version="1.0" encoding="utf-8"?>
<sst xmlns="http://schemas.openxmlformats.org/spreadsheetml/2006/main" count="76" uniqueCount="67">
  <si>
    <t>Year 5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</si>
  <si>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</si>
  <si>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</si>
  <si>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</si>
  <si>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</si>
  <si>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</si>
  <si>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</si>
  <si>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</si>
  <si>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</si>
  <si>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</si>
  <si>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</si>
  <si>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</si>
  <si>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</si>
  <si>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</si>
  <si>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</si>
  <si>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</si>
  <si>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</si>
  <si>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</si>
  <si>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</si>
  <si>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</si>
  <si>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</si>
  <si>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</si>
  <si>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</si>
  <si>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</si>
  <si>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</si>
  <si>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</si>
  <si>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</si>
  <si>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</si>
  <si>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</si>
  <si>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</si>
  <si>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</si>
  <si>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</si>
  <si>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</si>
  <si>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</si>
  <si>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</si>
  <si>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</si>
  <si>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</si>
  <si>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</si>
  <si>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</si>
  <si>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</si>
  <si>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</si>
  <si>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=</t>
  </si>
  <si>
    <t>Leverage Ratios</t>
  </si>
  <si>
    <t>Debt to Equity</t>
  </si>
  <si>
    <t>Interest Bearing Debt</t>
  </si>
  <si>
    <t>Equity</t>
  </si>
  <si>
    <t>Interest Bearning Debt</t>
  </si>
  <si>
    <t>Debt to TNW</t>
  </si>
  <si>
    <t>Tangible Net Worth</t>
  </si>
  <si>
    <t>Total Liabilities to Equity</t>
  </si>
  <si>
    <t>Total Liabilities</t>
  </si>
  <si>
    <t>Total Assets to Equity</t>
  </si>
  <si>
    <t>Total Assets</t>
  </si>
  <si>
    <t>Ratio Analysis</t>
  </si>
  <si>
    <t xml:space="preserve">© Corporate Finance Institute. All rights reserved.  </t>
  </si>
  <si>
    <t>Leverage Ratios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</si>
  <si>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</si>
  <si>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</si>
  <si>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</si>
  <si>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</si>
  <si>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</si>
  <si>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</si>
  <si>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</si>
  <si>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</si>
  <si>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</si>
  <si>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</si>
  <si>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Leverage Ratio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</si>
</sst>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20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2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4" fontId="6" fillId="0" borderId="0" xfId="2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6" fillId="0" borderId="2" xfId="0" applyFont="1" applyFill="1" applyBorder="1"/>
    <xf numFmtId="166" fontId="6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 vertical="center" wrapText="1" readingOrder="1"/>
    </xf>
    <xf numFmtId="166" fontId="6" fillId="0" borderId="0" xfId="2" applyNumberFormat="1" applyFont="1" applyFill="1" applyBorder="1" applyAlignment="1">
      <alignment horizontal="right"/>
    </xf>
    <xf numFmtId="166" fontId="7" fillId="0" borderId="0" xfId="0" applyNumberFormat="1" applyFont="1"/>
    <xf numFmtId="166" fontId="7" fillId="0" borderId="0" xfId="0" applyNumberFormat="1" applyFont="1" applyFill="1" applyBorder="1"/>
    <xf numFmtId="166" fontId="7" fillId="0" borderId="2" xfId="0" applyNumberFormat="1" applyFont="1" applyFill="1" applyBorder="1"/>
    <xf numFmtId="0" fontId="6" fillId="0" borderId="2" xfId="0" applyFont="1" applyFill="1" applyBorder="1" applyAlignment="1">
      <alignment horizontal="left" vertical="center" wrapText="1" readingOrder="1"/>
    </xf>
    <xf numFmtId="166" fontId="7" fillId="0" borderId="0" xfId="0" applyNumberFormat="1" applyFont="1" applyFill="1" applyBorder="1" applyAlignment="1">
      <alignment horizontal="right" vertical="center" wrapText="1" readingOrder="1"/>
    </xf>
    <xf numFmtId="166" fontId="7" fillId="0" borderId="2" xfId="0" applyNumberFormat="1" applyFont="1" applyFill="1" applyBorder="1" applyAlignment="1">
      <alignment horizontal="right" vertical="center" wrapText="1" readingOrder="1"/>
    </xf>
    <xf numFmtId="166" fontId="7" fillId="0" borderId="0" xfId="0" applyNumberFormat="1" applyFont="1" applyFill="1" applyBorder="1" applyAlignment="1">
      <alignment horizontal="right"/>
    </xf>
    <xf numFmtId="166" fontId="7" fillId="0" borderId="2" xfId="0" applyNumberFormat="1" applyFont="1" applyFill="1" applyBorder="1" applyAlignment="1">
      <alignment horizontal="right"/>
    </xf>
    <xf numFmtId="166" fontId="7" fillId="0" borderId="0" xfId="2" applyNumberFormat="1" applyFont="1" applyFill="1" applyBorder="1" applyAlignment="1">
      <alignment horizontal="right"/>
    </xf>
    <xf numFmtId="166" fontId="6" fillId="0" borderId="2" xfId="2" applyNumberFormat="1" applyFont="1" applyFill="1" applyBorder="1" applyAlignment="1">
      <alignment horizontal="right"/>
    </xf>
    <xf numFmtId="166" fontId="7" fillId="0" borderId="2" xfId="2" applyNumberFormat="1" applyFont="1" applyFill="1" applyBorder="1" applyAlignment="1">
      <alignment horizontal="right"/>
    </xf>
    <xf numFmtId="0" fontId="5" fillId="0" borderId="1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2" xfId="0" applyFont="1" applyFill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0" fontId="8" fillId="0" borderId="0" xfId="0" applyFont="1" applyBorder="1"/>
    <xf numFmtId="4" fontId="8" fillId="0" borderId="0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 vertical="center" readingOrder="1"/>
    </xf>
    <xf numFmtId="4" fontId="6" fillId="0" borderId="0" xfId="0" applyNumberFormat="1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12" fillId="2" borderId="0" xfId="0" applyFont="1" applyFill="1"/>
    <xf numFmtId="0" fontId="3" fillId="2" borderId="0" xfId="0" applyFont="1" applyFill="1" applyBorder="1"/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3" fillId="0" borderId="0" xfId="0" applyFont="1" applyFill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166" fontId="5" fillId="0" borderId="1" xfId="2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 vertical="center" wrapText="1" readingOrder="1"/>
    </xf>
    <xf numFmtId="166" fontId="5" fillId="0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 readingOrder="1"/>
    </xf>
    <xf numFmtId="4" fontId="6" fillId="4" borderId="0" xfId="0" applyNumberFormat="1" applyFont="1" applyFill="1" applyBorder="1" applyAlignment="1">
      <alignment horizontal="center" vertical="center" readingOrder="1"/>
    </xf>
    <xf numFmtId="0" fontId="2" fillId="5" borderId="0" xfId="4" applyFont="1" applyFill="1"/>
    <xf numFmtId="0" fontId="2" fillId="0" borderId="0" xfId="4" applyFont="1" applyFill="1" applyBorder="1"/>
    <xf numFmtId="0" fontId="14" fillId="0" borderId="0" xfId="4" applyFont="1" applyFill="1" applyBorder="1" applyProtection="1">
      <protection locked="0"/>
    </xf>
    <xf numFmtId="0" fontId="15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16" fillId="0" borderId="3" xfId="3" applyFont="1" applyFill="1" applyBorder="1" applyProtection="1">
      <protection locked="0"/>
    </xf>
    <xf numFmtId="0" fontId="1" fillId="0" borderId="0" xfId="4"/>
    <xf numFmtId="0" fontId="2" fillId="0" borderId="3" xfId="4" applyFont="1" applyFill="1" applyBorder="1"/>
    <xf numFmtId="0" fontId="18" fillId="0" borderId="0" xfId="5" applyFont="1" applyFill="1" applyBorder="1"/>
    <xf numFmtId="0" fontId="19" fillId="2" borderId="0" xfId="4" applyFont="1" applyFill="1" applyBorder="1"/>
    <xf numFmtId="0" fontId="2" fillId="2" borderId="0" xfId="4" applyFont="1" applyFill="1" applyBorder="1"/>
    <xf numFmtId="0" fontId="2" fillId="6" borderId="0" xfId="4" applyFont="1" applyFill="1"/>
    <xf numFmtId="0" fontId="19" fillId="2" borderId="0" xfId="4" applyFont="1" applyFill="1"/>
  </cellXfs>
  <cellStyles count="6">
    <cellStyle name="Comma" xfId="1" builtinId="3"/>
    <cellStyle name="Hyperlink" xfId="3" builtinId="8"/>
    <cellStyle name="Hyperlink 2 2" xfId="5" xr:uid="{86D3D9A3-A74E-486E-94D5-D5571DD18B9B}"/>
    <cellStyle name="Normal" xfId="0" builtinId="0"/>
    <cellStyle name="Normal 2" xfId="4" xr:uid="{91740DAF-BA27-43A4-B08E-4FFF3689C6E9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D4F04-BC9E-4F05-BD1C-205D6D763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12DC-F19B-40C7-9FD1-8F4B9A276C2F}">
  <dimension ref="B1:O46"/>
  <sheetViews>
    <sheetView showGridLines="0" zoomScaleNormal="100" workbookViewId="0">
      <selection activeCell="C15" sqref="C15"/>
    </sheetView>
  </sheetViews>
  <sheetFormatPr defaultColWidth="10.28515625" defaultRowHeight="16.5"/>
  <cols>
    <col min="1" max="2" width="12.42578125" style="62" customWidth="1"/>
    <col min="3" max="3" width="37.28515625" style="62" customWidth="1"/>
    <col min="4" max="22" width="12.42578125" style="62" customWidth="1"/>
    <col min="23" max="25" width="10.28515625" style="62"/>
    <col min="26" max="26" width="10.28515625" style="62" customWidth="1"/>
    <col min="27" max="16384" width="10.28515625" style="62"/>
  </cols>
  <sheetData>
    <row r="1" spans="2:15" ht="19.5" customHeight="1"/>
    <row r="2" spans="2:15" ht="19.5" customHeight="1"/>
    <row r="3" spans="2:15" ht="19.5" customHeigh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2:15" ht="19.5" customHeight="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2:15" ht="19.5" customHeight="1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2:15" ht="19.5" customHeight="1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2:15" ht="19.5" customHeight="1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2:15" ht="19.5" customHeight="1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5" ht="19.5" customHeight="1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2:15" ht="19.5" customHeight="1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2:15" ht="19.5" customHeight="1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2:15" ht="27">
      <c r="B12" s="63"/>
      <c r="C12" s="64" t="s">
        <v>66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5" t="s">
        <v>56</v>
      </c>
      <c r="O12" s="63"/>
    </row>
    <row r="13" spans="2:15" ht="19.5" customHeight="1">
      <c r="B13" s="63"/>
      <c r="C13" s="66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2:15" ht="19.5" customHeight="1">
      <c r="B14" s="63"/>
      <c r="C14" s="67" t="s">
        <v>57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2:15" ht="19.5" customHeight="1">
      <c r="B15" s="63"/>
      <c r="C15" s="68" t="str">
        <f ca="1">RIGHT(CELL("filename",'Leverage Ratio Exercise'!A1),LEN(CELL("filename",'Leverage Ratio Exercise'!A1))-FIND("]",CELL("filename",'Leverage Ratio Exercise'!A1)))</f>
        <v>Leverage Ratio Exercise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2:15" ht="19.5" customHeight="1">
      <c r="B16" s="63"/>
      <c r="C16" s="69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2:15" ht="19.5" customHeight="1">
      <c r="B17" s="63"/>
      <c r="C17" s="69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2:15" ht="19.5" customHeight="1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2:15" ht="19.5" customHeight="1">
      <c r="B19" s="63"/>
      <c r="C19" s="63" t="s">
        <v>58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2:15" ht="19.5" customHeight="1">
      <c r="B20" s="63"/>
      <c r="C20" s="70" t="s">
        <v>59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63"/>
    </row>
    <row r="21" spans="2:15" ht="19.5" customHeight="1">
      <c r="B21" s="63"/>
      <c r="C21" s="63" t="s">
        <v>60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2:15" ht="19.5" customHeight="1">
      <c r="B22" s="63"/>
      <c r="C22" s="71" t="s">
        <v>61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2:15" ht="19.5" customHeight="1">
      <c r="B23" s="63"/>
      <c r="C23" s="71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2:15" ht="19.5" customHeight="1">
      <c r="B24" s="63"/>
      <c r="C24" s="72" t="s">
        <v>62</v>
      </c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63"/>
    </row>
    <row r="25" spans="2:15" ht="19.5" customHeight="1">
      <c r="B25" s="74"/>
      <c r="C25" s="75" t="s">
        <v>63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4"/>
    </row>
    <row r="26" spans="2:15" ht="19.5" customHeight="1">
      <c r="B26" s="74"/>
      <c r="C26" s="75" t="s">
        <v>64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4"/>
    </row>
    <row r="27" spans="2:15" ht="19.5" customHeight="1">
      <c r="B27" s="74"/>
      <c r="C27" s="75" t="s">
        <v>65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4"/>
    </row>
    <row r="28" spans="2:15" ht="19.5" customHeight="1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4"/>
    </row>
    <row r="29" spans="2:15" ht="19.5" customHeight="1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889A820C-6971-4D5E-AF68-73E982A2850D}"/>
    <hyperlink ref="C15" location="'Leverage Ratio Exercise'!A1" display="'Leverage Ratio Exercise'!A1" xr:uid="{762042AB-8100-413B-A549-D416D509343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showGridLines="0" tabSelected="1" zoomScaleNormal="100" workbookViewId="0">
      <pane ySplit="2" topLeftCell="A43" activePane="bottomLeft" state="frozen"/>
      <selection pane="bottomLeft" activeCell="E63" sqref="E63"/>
    </sheetView>
  </sheetViews>
  <sheetFormatPr defaultColWidth="9.140625" defaultRowHeight="12.75" outlineLevelRow="1"/>
  <cols>
    <col min="1" max="1" width="23.42578125" style="33" customWidth="1"/>
    <col min="2" max="2" width="4.85546875" style="2" customWidth="1"/>
    <col min="3" max="3" width="20.5703125" style="2" bestFit="1" customWidth="1"/>
    <col min="4" max="4" width="6.42578125" style="2" customWidth="1"/>
    <col min="5" max="9" width="14.28515625" style="2" bestFit="1" customWidth="1"/>
    <col min="10" max="16384" width="9.140625" style="2"/>
  </cols>
  <sheetData>
    <row r="1" spans="1:14">
      <c r="A1" s="48" t="s">
        <v>54</v>
      </c>
      <c r="B1" s="49"/>
      <c r="C1" s="49"/>
      <c r="D1" s="49"/>
      <c r="E1" s="49"/>
      <c r="F1" s="49"/>
      <c r="G1" s="49"/>
      <c r="H1" s="49"/>
      <c r="I1" s="49"/>
    </row>
    <row r="2" spans="1:14">
      <c r="A2" s="41" t="s">
        <v>55</v>
      </c>
      <c r="B2" s="42"/>
      <c r="C2" s="42"/>
      <c r="D2" s="42"/>
      <c r="E2" s="50" t="s">
        <v>4</v>
      </c>
      <c r="F2" s="50" t="s">
        <v>3</v>
      </c>
      <c r="G2" s="50" t="s">
        <v>2</v>
      </c>
      <c r="H2" s="50" t="s">
        <v>1</v>
      </c>
      <c r="I2" s="50" t="s">
        <v>0</v>
      </c>
    </row>
    <row r="3" spans="1:14">
      <c r="A3" s="51"/>
      <c r="B3" s="52"/>
      <c r="C3" s="52"/>
      <c r="D3" s="52"/>
      <c r="E3" s="52"/>
      <c r="F3" s="52"/>
      <c r="G3" s="52"/>
      <c r="H3" s="52"/>
      <c r="I3" s="52"/>
    </row>
    <row r="4" spans="1:14">
      <c r="A4" s="53" t="s">
        <v>20</v>
      </c>
      <c r="B4" s="54"/>
      <c r="C4" s="54"/>
      <c r="D4" s="54"/>
      <c r="E4" s="55"/>
      <c r="F4" s="55"/>
      <c r="G4" s="55"/>
      <c r="H4" s="55"/>
      <c r="I4" s="55"/>
    </row>
    <row r="5" spans="1:14" outlineLevel="1">
      <c r="A5" s="3" t="s">
        <v>21</v>
      </c>
      <c r="B5" s="3"/>
      <c r="C5" s="3"/>
      <c r="D5" s="3"/>
    </row>
    <row r="6" spans="1:14" outlineLevel="1">
      <c r="A6" s="37" t="s">
        <v>22</v>
      </c>
      <c r="B6" s="8"/>
      <c r="C6" s="8"/>
      <c r="D6" s="8"/>
      <c r="E6" s="1"/>
      <c r="F6" s="1"/>
      <c r="G6" s="1"/>
      <c r="H6" s="1"/>
      <c r="I6" s="1"/>
    </row>
    <row r="7" spans="1:14" outlineLevel="1">
      <c r="A7" s="37" t="s">
        <v>5</v>
      </c>
      <c r="B7" s="8"/>
      <c r="C7" s="8"/>
      <c r="D7" s="8"/>
      <c r="E7" s="1"/>
      <c r="F7" s="1"/>
      <c r="G7" s="1"/>
      <c r="H7" s="1"/>
      <c r="I7" s="1"/>
    </row>
    <row r="8" spans="1:14" outlineLevel="1">
      <c r="A8" s="36" t="s">
        <v>6</v>
      </c>
      <c r="B8" s="1"/>
      <c r="C8" s="1"/>
      <c r="D8" s="1"/>
      <c r="E8" s="19">
        <v>1325</v>
      </c>
      <c r="F8" s="19">
        <v>1042</v>
      </c>
      <c r="G8" s="19">
        <v>1788</v>
      </c>
      <c r="H8" s="19">
        <v>3509</v>
      </c>
      <c r="I8" s="19">
        <v>2819</v>
      </c>
    </row>
    <row r="9" spans="1:14" outlineLevel="1">
      <c r="A9" s="36" t="s">
        <v>23</v>
      </c>
      <c r="B9" s="1"/>
      <c r="C9" s="1"/>
      <c r="D9" s="1"/>
      <c r="E9" s="19">
        <v>0</v>
      </c>
      <c r="F9" s="19">
        <v>0</v>
      </c>
      <c r="G9" s="19">
        <v>360</v>
      </c>
      <c r="H9" s="19">
        <v>1233</v>
      </c>
      <c r="I9" s="19">
        <v>1314</v>
      </c>
    </row>
    <row r="10" spans="1:14" outlineLevel="1">
      <c r="A10" s="36" t="s">
        <v>7</v>
      </c>
      <c r="B10" s="1"/>
      <c r="C10" s="1"/>
      <c r="D10" s="1"/>
      <c r="E10" s="19">
        <v>892</v>
      </c>
      <c r="F10" s="19">
        <v>1079</v>
      </c>
      <c r="G10" s="19">
        <v>1311</v>
      </c>
      <c r="H10" s="19">
        <v>1820</v>
      </c>
      <c r="I10" s="19">
        <v>1888</v>
      </c>
    </row>
    <row r="11" spans="1:14" outlineLevel="1">
      <c r="A11" s="11" t="s">
        <v>8</v>
      </c>
      <c r="B11" s="9"/>
      <c r="C11" s="9"/>
      <c r="D11" s="9"/>
      <c r="E11" s="20">
        <v>1464</v>
      </c>
      <c r="F11" s="20">
        <v>1931</v>
      </c>
      <c r="G11" s="20">
        <v>2430</v>
      </c>
      <c r="H11" s="20">
        <v>2669</v>
      </c>
      <c r="I11" s="20">
        <v>2729</v>
      </c>
      <c r="J11" s="9"/>
      <c r="K11" s="9"/>
      <c r="L11" s="9"/>
      <c r="M11" s="9"/>
      <c r="N11" s="9"/>
    </row>
    <row r="12" spans="1:14" outlineLevel="1">
      <c r="A12" s="11" t="s">
        <v>9</v>
      </c>
      <c r="B12" s="9"/>
      <c r="C12" s="9"/>
      <c r="D12" s="9"/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9"/>
      <c r="K12" s="9"/>
      <c r="L12" s="9"/>
      <c r="M12" s="9"/>
      <c r="N12" s="9"/>
    </row>
    <row r="13" spans="1:14" outlineLevel="1">
      <c r="A13" s="38" t="s">
        <v>10</v>
      </c>
      <c r="B13" s="14"/>
      <c r="C13" s="14"/>
      <c r="D13" s="14"/>
      <c r="E13" s="21">
        <v>70</v>
      </c>
      <c r="F13" s="21">
        <v>116</v>
      </c>
      <c r="G13" s="21">
        <v>103</v>
      </c>
      <c r="H13" s="21">
        <v>3850</v>
      </c>
      <c r="I13" s="21">
        <v>2642</v>
      </c>
      <c r="J13" s="9"/>
      <c r="K13" s="9"/>
      <c r="L13" s="9"/>
      <c r="M13" s="9"/>
      <c r="N13" s="9"/>
    </row>
    <row r="14" spans="1:14" outlineLevel="1">
      <c r="A14" s="39" t="s">
        <v>24</v>
      </c>
      <c r="B14" s="10"/>
      <c r="C14" s="10"/>
      <c r="D14" s="10"/>
      <c r="E14" s="59">
        <f>SUM(E8:E13)</f>
        <v>3751</v>
      </c>
      <c r="F14" s="59">
        <f t="shared" ref="F14:I14" si="0">SUM(F8:F13)</f>
        <v>4168</v>
      </c>
      <c r="G14" s="59">
        <f t="shared" si="0"/>
        <v>5992</v>
      </c>
      <c r="H14" s="59">
        <f t="shared" si="0"/>
        <v>13081</v>
      </c>
      <c r="I14" s="59">
        <f t="shared" si="0"/>
        <v>11392</v>
      </c>
      <c r="J14" s="9"/>
      <c r="K14" s="9"/>
      <c r="L14" s="9"/>
      <c r="M14" s="9"/>
      <c r="N14" s="9"/>
    </row>
    <row r="15" spans="1:14" outlineLevel="1">
      <c r="A15" s="11"/>
      <c r="B15" s="9"/>
      <c r="C15" s="9"/>
      <c r="D15" s="9"/>
      <c r="E15" s="15"/>
      <c r="F15" s="15"/>
      <c r="G15" s="15"/>
      <c r="H15" s="15"/>
      <c r="I15" s="15"/>
      <c r="J15" s="11"/>
      <c r="K15" s="11"/>
      <c r="L15" s="11"/>
      <c r="M15" s="11"/>
      <c r="N15" s="9"/>
    </row>
    <row r="16" spans="1:14" outlineLevel="1">
      <c r="A16" s="39" t="s">
        <v>11</v>
      </c>
      <c r="B16" s="10"/>
      <c r="C16" s="10"/>
      <c r="D16" s="10"/>
      <c r="E16" s="15"/>
      <c r="F16" s="15"/>
      <c r="G16" s="15"/>
      <c r="H16" s="15"/>
      <c r="I16" s="16"/>
      <c r="J16" s="11"/>
      <c r="K16" s="11"/>
      <c r="L16" s="11"/>
      <c r="M16" s="11"/>
      <c r="N16" s="9"/>
    </row>
    <row r="17" spans="1:14" outlineLevel="1">
      <c r="A17" s="4" t="s">
        <v>25</v>
      </c>
      <c r="B17" s="6"/>
      <c r="C17" s="6"/>
      <c r="D17" s="6"/>
      <c r="E17" s="23">
        <v>1225</v>
      </c>
      <c r="F17" s="23">
        <v>1178</v>
      </c>
      <c r="G17" s="23">
        <v>1421</v>
      </c>
      <c r="H17" s="23">
        <v>1860</v>
      </c>
      <c r="I17" s="23">
        <v>2746</v>
      </c>
      <c r="J17" s="9"/>
      <c r="K17" s="9"/>
      <c r="L17" s="9"/>
      <c r="M17" s="9"/>
      <c r="N17" s="9"/>
    </row>
    <row r="18" spans="1:14" outlineLevel="1">
      <c r="A18" s="4" t="s">
        <v>12</v>
      </c>
      <c r="B18" s="6"/>
      <c r="C18" s="6"/>
      <c r="D18" s="6"/>
      <c r="E18" s="23">
        <v>15882</v>
      </c>
      <c r="F18" s="23">
        <v>16976</v>
      </c>
      <c r="G18" s="23">
        <v>19787</v>
      </c>
      <c r="H18" s="23">
        <v>23152</v>
      </c>
      <c r="I18" s="23">
        <v>24203</v>
      </c>
      <c r="J18" s="9"/>
      <c r="K18" s="9"/>
      <c r="L18" s="9"/>
      <c r="M18" s="9"/>
      <c r="N18" s="9"/>
    </row>
    <row r="19" spans="1:14" outlineLevel="1">
      <c r="A19" s="4" t="s">
        <v>13</v>
      </c>
      <c r="B19" s="6"/>
      <c r="C19" s="6"/>
      <c r="D19" s="6"/>
      <c r="E19" s="23">
        <v>1525</v>
      </c>
      <c r="F19" s="23">
        <v>2045</v>
      </c>
      <c r="G19" s="23">
        <v>2336</v>
      </c>
      <c r="H19" s="23">
        <v>4076</v>
      </c>
      <c r="I19" s="23">
        <v>4177</v>
      </c>
      <c r="J19" s="9"/>
      <c r="K19" s="9"/>
      <c r="L19" s="9"/>
      <c r="M19" s="9"/>
      <c r="N19" s="9"/>
    </row>
    <row r="20" spans="1:14" outlineLevel="1">
      <c r="A20" s="5" t="s">
        <v>14</v>
      </c>
      <c r="B20" s="22"/>
      <c r="C20" s="22"/>
      <c r="D20" s="22"/>
      <c r="E20" s="24">
        <v>180</v>
      </c>
      <c r="F20" s="24">
        <v>440</v>
      </c>
      <c r="G20" s="24">
        <v>628</v>
      </c>
      <c r="H20" s="24">
        <v>3395</v>
      </c>
      <c r="I20" s="24">
        <v>3505</v>
      </c>
      <c r="J20" s="9"/>
      <c r="K20" s="9"/>
      <c r="L20" s="9"/>
      <c r="M20" s="9"/>
      <c r="N20" s="9"/>
    </row>
    <row r="21" spans="1:14" outlineLevel="1">
      <c r="A21" s="3" t="s">
        <v>26</v>
      </c>
      <c r="B21" s="7"/>
      <c r="C21" s="7"/>
      <c r="D21" s="7"/>
      <c r="E21" s="58">
        <f>SUM(E17:E20,E14)</f>
        <v>22563</v>
      </c>
      <c r="F21" s="58">
        <f t="shared" ref="F21:I21" si="1">SUM(F17:F20,F14)</f>
        <v>24807</v>
      </c>
      <c r="G21" s="58">
        <f t="shared" si="1"/>
        <v>30164</v>
      </c>
      <c r="H21" s="58">
        <f t="shared" si="1"/>
        <v>45564</v>
      </c>
      <c r="I21" s="58">
        <f t="shared" si="1"/>
        <v>46023</v>
      </c>
      <c r="J21" s="9"/>
      <c r="K21" s="9"/>
      <c r="L21" s="9"/>
      <c r="M21" s="9"/>
      <c r="N21" s="9"/>
    </row>
    <row r="22" spans="1:14" outlineLevel="1">
      <c r="A22" s="4"/>
      <c r="B22" s="6"/>
      <c r="C22" s="6"/>
      <c r="D22" s="6"/>
      <c r="E22" s="17"/>
      <c r="F22" s="17"/>
      <c r="G22" s="17"/>
      <c r="H22" s="17"/>
      <c r="I22" s="17"/>
      <c r="J22" s="9"/>
      <c r="K22" s="9"/>
      <c r="L22" s="9"/>
      <c r="M22" s="9"/>
      <c r="N22" s="9"/>
    </row>
    <row r="23" spans="1:14" outlineLevel="1">
      <c r="A23" s="3" t="s">
        <v>27</v>
      </c>
      <c r="B23" s="7"/>
      <c r="C23" s="7"/>
      <c r="D23" s="7"/>
      <c r="E23" s="17"/>
      <c r="F23" s="17"/>
      <c r="G23" s="17"/>
      <c r="H23" s="17"/>
      <c r="I23" s="17"/>
      <c r="J23" s="9"/>
      <c r="K23" s="9"/>
      <c r="L23" s="9"/>
      <c r="M23" s="9"/>
      <c r="N23" s="9"/>
    </row>
    <row r="24" spans="1:14" outlineLevel="1">
      <c r="A24" s="3" t="s">
        <v>28</v>
      </c>
      <c r="B24" s="7"/>
      <c r="C24" s="7"/>
      <c r="D24" s="7"/>
      <c r="E24" s="17"/>
      <c r="F24" s="17"/>
      <c r="G24" s="17"/>
      <c r="H24" s="17"/>
      <c r="I24" s="17"/>
      <c r="J24" s="9"/>
      <c r="K24" s="9"/>
      <c r="L24" s="9"/>
      <c r="M24" s="9"/>
      <c r="N24" s="9"/>
    </row>
    <row r="25" spans="1:14" outlineLevel="1">
      <c r="A25" s="4" t="s">
        <v>15</v>
      </c>
      <c r="B25" s="6"/>
      <c r="C25" s="6"/>
      <c r="D25" s="6"/>
      <c r="E25" s="23">
        <v>5083</v>
      </c>
      <c r="F25" s="23">
        <v>6046</v>
      </c>
      <c r="G25" s="23">
        <v>7359</v>
      </c>
      <c r="H25" s="23">
        <v>8665</v>
      </c>
      <c r="I25" s="23">
        <v>9442</v>
      </c>
      <c r="J25" s="9"/>
      <c r="K25" s="9"/>
      <c r="L25" s="9"/>
      <c r="M25" s="9"/>
      <c r="N25" s="9"/>
    </row>
    <row r="26" spans="1:14" outlineLevel="1">
      <c r="A26" s="4" t="s">
        <v>16</v>
      </c>
      <c r="B26" s="6"/>
      <c r="C26" s="6"/>
      <c r="D26" s="6"/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9"/>
      <c r="K26" s="9"/>
      <c r="L26" s="9"/>
      <c r="M26" s="9"/>
      <c r="N26" s="9"/>
    </row>
    <row r="27" spans="1:14" outlineLevel="1">
      <c r="A27" s="4" t="s">
        <v>29</v>
      </c>
      <c r="B27" s="6"/>
      <c r="C27" s="6"/>
      <c r="D27" s="6"/>
      <c r="E27" s="23">
        <v>0</v>
      </c>
      <c r="F27" s="23">
        <v>0</v>
      </c>
      <c r="G27" s="23">
        <v>0</v>
      </c>
      <c r="H27" s="23">
        <v>4538</v>
      </c>
      <c r="I27" s="23">
        <v>4357</v>
      </c>
      <c r="J27" s="9"/>
      <c r="K27" s="9"/>
      <c r="L27" s="9"/>
      <c r="M27" s="9"/>
      <c r="N27" s="9"/>
    </row>
    <row r="28" spans="1:14" outlineLevel="1">
      <c r="A28" s="4" t="s">
        <v>17</v>
      </c>
      <c r="B28" s="6"/>
      <c r="C28" s="6"/>
      <c r="D28" s="6"/>
      <c r="E28" s="23">
        <v>1646</v>
      </c>
      <c r="F28" s="23">
        <v>1554</v>
      </c>
      <c r="G28" s="23">
        <v>2084</v>
      </c>
      <c r="H28" s="23">
        <v>3471</v>
      </c>
      <c r="I28" s="23">
        <v>1529</v>
      </c>
      <c r="J28" s="9"/>
      <c r="K28" s="9"/>
      <c r="L28" s="9"/>
      <c r="M28" s="9"/>
      <c r="N28" s="9"/>
    </row>
    <row r="29" spans="1:14" outlineLevel="1">
      <c r="A29" s="5" t="s">
        <v>18</v>
      </c>
      <c r="B29" s="22"/>
      <c r="C29" s="22"/>
      <c r="D29" s="22"/>
      <c r="E29" s="24">
        <v>789</v>
      </c>
      <c r="F29" s="24">
        <v>552</v>
      </c>
      <c r="G29" s="24">
        <v>902</v>
      </c>
      <c r="H29" s="24">
        <v>921</v>
      </c>
      <c r="I29" s="24">
        <v>687</v>
      </c>
      <c r="J29" s="9"/>
      <c r="K29" s="9"/>
      <c r="L29" s="9"/>
      <c r="M29" s="9"/>
      <c r="N29" s="9"/>
    </row>
    <row r="30" spans="1:14" outlineLevel="1">
      <c r="A30" s="3" t="s">
        <v>30</v>
      </c>
      <c r="B30" s="7"/>
      <c r="C30" s="7"/>
      <c r="D30" s="7"/>
      <c r="E30" s="58">
        <f>SUM(E25:E29)</f>
        <v>7518</v>
      </c>
      <c r="F30" s="58">
        <f t="shared" ref="F30:I30" si="2">SUM(F25:F29)</f>
        <v>8152</v>
      </c>
      <c r="G30" s="58">
        <f t="shared" si="2"/>
        <v>10345</v>
      </c>
      <c r="H30" s="58">
        <f t="shared" si="2"/>
        <v>17595</v>
      </c>
      <c r="I30" s="58">
        <f t="shared" si="2"/>
        <v>16015</v>
      </c>
      <c r="J30" s="9"/>
      <c r="K30" s="9"/>
      <c r="L30" s="9"/>
      <c r="M30" s="9"/>
      <c r="N30" s="9"/>
    </row>
    <row r="31" spans="1:14" outlineLevel="1">
      <c r="A31" s="4"/>
      <c r="B31" s="6"/>
      <c r="C31" s="6"/>
      <c r="D31" s="6"/>
      <c r="E31" s="17"/>
      <c r="F31" s="17"/>
      <c r="G31" s="17"/>
      <c r="H31" s="17"/>
      <c r="I31" s="17"/>
      <c r="J31" s="9"/>
      <c r="K31" s="9"/>
      <c r="L31" s="9"/>
      <c r="M31" s="9"/>
      <c r="N31" s="9"/>
    </row>
    <row r="32" spans="1:14" outlineLevel="1">
      <c r="A32" s="3" t="s">
        <v>31</v>
      </c>
      <c r="B32" s="7"/>
      <c r="C32" s="7"/>
      <c r="D32" s="7"/>
      <c r="E32" s="17"/>
      <c r="F32" s="17"/>
      <c r="G32" s="17"/>
      <c r="H32" s="17"/>
      <c r="I32" s="17"/>
      <c r="J32" s="9"/>
      <c r="K32" s="9"/>
      <c r="L32" s="9"/>
      <c r="M32" s="9"/>
      <c r="N32" s="9"/>
    </row>
    <row r="33" spans="1:14" outlineLevel="1">
      <c r="A33" s="4" t="s">
        <v>32</v>
      </c>
      <c r="B33" s="6"/>
      <c r="C33" s="6"/>
      <c r="D33" s="6"/>
      <c r="E33" s="23">
        <v>3742</v>
      </c>
      <c r="F33" s="23">
        <v>4146</v>
      </c>
      <c r="G33" s="23">
        <v>5972</v>
      </c>
      <c r="H33" s="23">
        <v>12391</v>
      </c>
      <c r="I33" s="23">
        <v>11744</v>
      </c>
      <c r="J33" s="9"/>
      <c r="K33" s="9"/>
      <c r="L33" s="9"/>
      <c r="M33" s="9"/>
      <c r="N33" s="9"/>
    </row>
    <row r="34" spans="1:14" outlineLevel="1">
      <c r="A34" s="11" t="s">
        <v>33</v>
      </c>
      <c r="B34" s="9"/>
      <c r="C34" s="9"/>
      <c r="D34" s="9"/>
      <c r="E34" s="25">
        <v>64</v>
      </c>
      <c r="F34" s="25">
        <v>65</v>
      </c>
      <c r="G34" s="25">
        <v>87</v>
      </c>
      <c r="H34" s="25">
        <v>57</v>
      </c>
      <c r="I34" s="25">
        <v>85</v>
      </c>
      <c r="J34" s="9"/>
      <c r="K34" s="9"/>
      <c r="L34" s="9"/>
      <c r="M34" s="9"/>
      <c r="N34" s="9"/>
    </row>
    <row r="35" spans="1:14" outlineLevel="1">
      <c r="A35" s="38" t="s">
        <v>19</v>
      </c>
      <c r="B35" s="14"/>
      <c r="C35" s="14"/>
      <c r="D35" s="14"/>
      <c r="E35" s="26">
        <v>1859</v>
      </c>
      <c r="F35" s="26">
        <v>1938</v>
      </c>
      <c r="G35" s="26">
        <v>1974</v>
      </c>
      <c r="H35" s="26">
        <v>2672</v>
      </c>
      <c r="I35" s="26">
        <v>3583</v>
      </c>
      <c r="J35" s="9"/>
      <c r="K35" s="9"/>
      <c r="L35" s="9"/>
      <c r="M35" s="9"/>
      <c r="N35" s="9"/>
    </row>
    <row r="36" spans="1:14" outlineLevel="1">
      <c r="A36" s="3" t="s">
        <v>40</v>
      </c>
      <c r="B36" s="7"/>
      <c r="C36" s="7"/>
      <c r="D36" s="7"/>
      <c r="E36" s="57">
        <f>SUM(E33:E35)</f>
        <v>5665</v>
      </c>
      <c r="F36" s="57">
        <f t="shared" ref="F36:I36" si="3">SUM(F33:F35)</f>
        <v>6149</v>
      </c>
      <c r="G36" s="57">
        <f t="shared" si="3"/>
        <v>8033</v>
      </c>
      <c r="H36" s="57">
        <f t="shared" si="3"/>
        <v>15120</v>
      </c>
      <c r="I36" s="57">
        <f t="shared" si="3"/>
        <v>15412</v>
      </c>
      <c r="J36" s="9"/>
      <c r="K36" s="9"/>
      <c r="L36" s="9"/>
      <c r="M36" s="9"/>
      <c r="N36" s="9"/>
    </row>
    <row r="37" spans="1:14" outlineLevel="1">
      <c r="A37" s="4"/>
      <c r="B37" s="6"/>
      <c r="C37" s="6"/>
      <c r="D37" s="6"/>
      <c r="E37" s="17"/>
      <c r="F37" s="17"/>
      <c r="G37" s="17"/>
      <c r="H37" s="17"/>
      <c r="I37" s="17"/>
      <c r="J37" s="9"/>
      <c r="K37" s="9"/>
      <c r="L37" s="9"/>
      <c r="M37" s="9"/>
      <c r="N37" s="9"/>
    </row>
    <row r="38" spans="1:14" outlineLevel="1">
      <c r="A38" s="39" t="s">
        <v>34</v>
      </c>
      <c r="B38" s="10"/>
      <c r="C38" s="10"/>
      <c r="D38" s="10"/>
      <c r="E38" s="18"/>
      <c r="F38" s="18"/>
      <c r="G38" s="18"/>
      <c r="H38" s="18"/>
      <c r="I38" s="18"/>
      <c r="J38" s="9"/>
      <c r="K38" s="9"/>
      <c r="L38" s="9"/>
      <c r="M38" s="9"/>
      <c r="N38" s="9"/>
    </row>
    <row r="39" spans="1:14" outlineLevel="1">
      <c r="A39" s="11" t="s">
        <v>35</v>
      </c>
      <c r="B39" s="9"/>
      <c r="C39" s="9"/>
      <c r="D39" s="9"/>
      <c r="E39" s="27">
        <v>395</v>
      </c>
      <c r="F39" s="27">
        <v>397</v>
      </c>
      <c r="G39" s="27">
        <v>393</v>
      </c>
      <c r="H39" s="27">
        <v>395</v>
      </c>
      <c r="I39" s="27">
        <v>399</v>
      </c>
      <c r="J39" s="9"/>
      <c r="K39" s="9"/>
      <c r="L39" s="9"/>
      <c r="M39" s="9"/>
      <c r="N39" s="9"/>
    </row>
    <row r="40" spans="1:14" outlineLevel="1">
      <c r="A40" s="11" t="s">
        <v>36</v>
      </c>
      <c r="B40" s="9"/>
      <c r="C40" s="9"/>
      <c r="D40" s="9"/>
      <c r="E40" s="27">
        <v>3988</v>
      </c>
      <c r="F40" s="27">
        <v>4376</v>
      </c>
      <c r="G40" s="27">
        <v>4511</v>
      </c>
      <c r="H40" s="27">
        <v>4638</v>
      </c>
      <c r="I40" s="27">
        <v>4801</v>
      </c>
      <c r="J40" s="9"/>
      <c r="K40" s="9"/>
      <c r="L40" s="9"/>
      <c r="M40" s="9"/>
      <c r="N40" s="9"/>
    </row>
    <row r="41" spans="1:14" outlineLevel="1">
      <c r="A41" s="38" t="s">
        <v>37</v>
      </c>
      <c r="B41" s="14"/>
      <c r="C41" s="14"/>
      <c r="D41" s="14"/>
      <c r="E41" s="29">
        <v>4997</v>
      </c>
      <c r="F41" s="29">
        <v>5733</v>
      </c>
      <c r="G41" s="29">
        <v>6882</v>
      </c>
      <c r="H41" s="29">
        <v>7816</v>
      </c>
      <c r="I41" s="29">
        <v>9396</v>
      </c>
      <c r="J41" s="9"/>
      <c r="K41" s="9"/>
      <c r="L41" s="9"/>
      <c r="M41" s="9"/>
      <c r="N41" s="9"/>
    </row>
    <row r="42" spans="1:14" outlineLevel="1">
      <c r="A42" s="38" t="s">
        <v>38</v>
      </c>
      <c r="B42" s="14"/>
      <c r="C42" s="14"/>
      <c r="D42" s="14"/>
      <c r="E42" s="28">
        <f>SUM(E39:E41)</f>
        <v>9380</v>
      </c>
      <c r="F42" s="28">
        <f t="shared" ref="F42:I42" si="4">SUM(F39:F41)</f>
        <v>10506</v>
      </c>
      <c r="G42" s="28">
        <f t="shared" si="4"/>
        <v>11786</v>
      </c>
      <c r="H42" s="28">
        <f t="shared" si="4"/>
        <v>12849</v>
      </c>
      <c r="I42" s="28">
        <f t="shared" si="4"/>
        <v>14596</v>
      </c>
      <c r="J42" s="9"/>
      <c r="K42" s="9"/>
      <c r="L42" s="9"/>
      <c r="M42" s="9"/>
      <c r="N42" s="9"/>
    </row>
    <row r="43" spans="1:14" outlineLevel="1">
      <c r="A43" s="40" t="s">
        <v>39</v>
      </c>
      <c r="B43" s="30"/>
      <c r="C43" s="30"/>
      <c r="D43" s="30"/>
      <c r="E43" s="56">
        <f>E30+E36+E42</f>
        <v>22563</v>
      </c>
      <c r="F43" s="56">
        <f t="shared" ref="F43:I43" si="5">F30+F36+F42</f>
        <v>24807</v>
      </c>
      <c r="G43" s="56">
        <f t="shared" si="5"/>
        <v>30164</v>
      </c>
      <c r="H43" s="56">
        <f t="shared" si="5"/>
        <v>45564</v>
      </c>
      <c r="I43" s="56">
        <f t="shared" si="5"/>
        <v>46023</v>
      </c>
      <c r="J43" s="9"/>
      <c r="K43" s="9"/>
      <c r="L43" s="9"/>
      <c r="M43" s="9"/>
      <c r="N43" s="9"/>
    </row>
    <row r="44" spans="1:14" outlineLevel="1">
      <c r="A44" s="39"/>
      <c r="B44" s="10"/>
      <c r="C44" s="10"/>
      <c r="D44" s="10"/>
      <c r="E44" s="18"/>
      <c r="F44" s="18"/>
      <c r="G44" s="18"/>
      <c r="H44" s="18"/>
      <c r="I44" s="18"/>
      <c r="J44" s="9"/>
      <c r="K44" s="9"/>
      <c r="L44" s="9"/>
      <c r="M44" s="9"/>
      <c r="N44" s="9"/>
    </row>
    <row r="45" spans="1:14">
      <c r="A45" s="11"/>
      <c r="B45" s="9"/>
      <c r="C45" s="9"/>
      <c r="D45" s="9"/>
      <c r="E45" s="13"/>
      <c r="F45" s="13"/>
      <c r="G45" s="13"/>
      <c r="H45" s="13"/>
      <c r="I45" s="13"/>
      <c r="J45" s="9"/>
      <c r="K45" s="9"/>
      <c r="L45" s="9"/>
      <c r="M45" s="9"/>
      <c r="N45" s="9"/>
    </row>
    <row r="46" spans="1:14">
      <c r="A46" s="53" t="s">
        <v>53</v>
      </c>
      <c r="B46" s="54"/>
      <c r="C46" s="54"/>
      <c r="D46" s="54"/>
      <c r="E46" s="60"/>
      <c r="F46" s="60"/>
      <c r="G46" s="60"/>
      <c r="H46" s="60"/>
      <c r="I46" s="60"/>
      <c r="J46" s="9"/>
      <c r="K46" s="9"/>
      <c r="L46" s="9"/>
      <c r="M46" s="9"/>
      <c r="N46" s="9"/>
    </row>
    <row r="47" spans="1:14" ht="16.5" outlineLevel="1">
      <c r="A47"/>
      <c r="B47"/>
      <c r="C47"/>
      <c r="D47"/>
      <c r="E47"/>
      <c r="F47"/>
      <c r="G47"/>
      <c r="H47"/>
      <c r="I47"/>
      <c r="J47" s="9"/>
      <c r="K47" s="9"/>
      <c r="L47" s="9"/>
      <c r="M47" s="9"/>
      <c r="N47" s="9"/>
    </row>
    <row r="48" spans="1:14" outlineLevel="1">
      <c r="A48" s="39" t="s">
        <v>42</v>
      </c>
      <c r="B48" s="9"/>
      <c r="C48" s="9"/>
      <c r="D48" s="9"/>
      <c r="E48" s="12"/>
      <c r="F48" s="12"/>
      <c r="G48" s="12"/>
      <c r="H48" s="12"/>
      <c r="I48" s="12"/>
      <c r="J48" s="9"/>
      <c r="K48" s="9"/>
      <c r="L48" s="9"/>
      <c r="M48" s="9"/>
      <c r="N48" s="9"/>
    </row>
    <row r="49" spans="1:14" outlineLevel="1">
      <c r="A49" s="11"/>
      <c r="B49" s="9"/>
      <c r="C49" s="9"/>
      <c r="D49" s="9"/>
      <c r="E49" s="12"/>
      <c r="F49" s="12"/>
      <c r="G49" s="12"/>
      <c r="H49" s="12"/>
      <c r="I49" s="12"/>
      <c r="J49" s="9"/>
      <c r="K49" s="9"/>
      <c r="L49" s="9"/>
      <c r="M49" s="9"/>
      <c r="N49" s="9"/>
    </row>
    <row r="50" spans="1:14" outlineLevel="1">
      <c r="A50" s="11" t="s">
        <v>43</v>
      </c>
      <c r="B50" s="31" t="s">
        <v>41</v>
      </c>
      <c r="C50" s="32" t="s">
        <v>44</v>
      </c>
      <c r="D50" s="31" t="s">
        <v>41</v>
      </c>
      <c r="E50" s="61">
        <f>(E28+E33)/E42</f>
        <v>0.5744136460554371</v>
      </c>
      <c r="F50" s="61">
        <f t="shared" ref="F50:I50" si="6">(F28+F33)/F42</f>
        <v>0.54254711593375216</v>
      </c>
      <c r="G50" s="61">
        <f t="shared" si="6"/>
        <v>0.68352282368912265</v>
      </c>
      <c r="H50" s="61">
        <f t="shared" si="6"/>
        <v>1.2344929566503229</v>
      </c>
      <c r="I50" s="61">
        <f t="shared" si="6"/>
        <v>0.90935872841874488</v>
      </c>
      <c r="J50" s="10"/>
      <c r="K50" s="9"/>
      <c r="L50" s="9"/>
      <c r="M50" s="9"/>
      <c r="N50" s="9"/>
    </row>
    <row r="51" spans="1:14" outlineLevel="1">
      <c r="A51" s="11"/>
      <c r="B51" s="31"/>
      <c r="C51" s="31" t="s">
        <v>45</v>
      </c>
      <c r="D51" s="31"/>
      <c r="E51" s="45"/>
      <c r="F51" s="45"/>
      <c r="G51" s="45"/>
      <c r="H51" s="45"/>
      <c r="I51" s="45"/>
      <c r="J51" s="10"/>
      <c r="K51" s="9"/>
      <c r="L51" s="9"/>
      <c r="M51" s="9"/>
      <c r="N51" s="9"/>
    </row>
    <row r="52" spans="1:14" outlineLevel="1">
      <c r="A52" s="11"/>
      <c r="B52" s="31"/>
      <c r="C52" s="31"/>
      <c r="D52" s="31"/>
      <c r="E52" s="45"/>
      <c r="F52" s="45"/>
      <c r="G52" s="45"/>
      <c r="H52" s="45"/>
      <c r="I52" s="45"/>
      <c r="J52" s="39"/>
      <c r="K52" s="11"/>
      <c r="L52" s="11"/>
      <c r="M52" s="11"/>
      <c r="N52" s="9"/>
    </row>
    <row r="53" spans="1:14" outlineLevel="1">
      <c r="A53" s="11" t="s">
        <v>47</v>
      </c>
      <c r="B53" s="31" t="s">
        <v>41</v>
      </c>
      <c r="C53" s="32" t="s">
        <v>46</v>
      </c>
      <c r="D53" s="31" t="s">
        <v>41</v>
      </c>
      <c r="E53" s="61">
        <f>(E28+E33)/(E21-E19-E30-E36)</f>
        <v>0.68593252705283259</v>
      </c>
      <c r="F53" s="61">
        <f t="shared" ref="F53:I53" si="7">(F28+F33)/(F21-F19-F30-F36)</f>
        <v>0.67367923413308117</v>
      </c>
      <c r="G53" s="61">
        <f t="shared" si="7"/>
        <v>0.85248677248677251</v>
      </c>
      <c r="H53" s="61">
        <f t="shared" si="7"/>
        <v>1.8080474182149777</v>
      </c>
      <c r="I53" s="61">
        <f t="shared" si="7"/>
        <v>1.2739226413283424</v>
      </c>
      <c r="J53" s="39"/>
      <c r="K53" s="11"/>
      <c r="L53" s="11"/>
      <c r="M53" s="11"/>
      <c r="N53" s="9"/>
    </row>
    <row r="54" spans="1:14" outlineLevel="1">
      <c r="A54" s="11"/>
      <c r="B54" s="31"/>
      <c r="C54" s="31" t="s">
        <v>48</v>
      </c>
      <c r="D54" s="31"/>
      <c r="E54" s="46"/>
      <c r="F54" s="46"/>
      <c r="G54" s="46"/>
      <c r="H54" s="46"/>
      <c r="I54" s="46"/>
      <c r="J54" s="39"/>
      <c r="K54" s="11"/>
      <c r="L54" s="11"/>
      <c r="M54" s="11"/>
      <c r="N54" s="9"/>
    </row>
    <row r="55" spans="1:14" outlineLevel="1">
      <c r="A55" s="11"/>
      <c r="B55" s="31"/>
      <c r="C55" s="31"/>
      <c r="D55" s="31"/>
      <c r="E55" s="46"/>
      <c r="F55" s="46"/>
      <c r="G55" s="46"/>
      <c r="H55" s="46"/>
      <c r="I55" s="46"/>
      <c r="J55" s="10"/>
      <c r="K55" s="9"/>
      <c r="L55" s="9"/>
      <c r="M55" s="9"/>
      <c r="N55" s="9"/>
    </row>
    <row r="56" spans="1:14" outlineLevel="1">
      <c r="A56" s="33" t="s">
        <v>49</v>
      </c>
      <c r="B56" s="34" t="s">
        <v>41</v>
      </c>
      <c r="C56" s="35" t="s">
        <v>50</v>
      </c>
      <c r="D56" s="34" t="s">
        <v>41</v>
      </c>
      <c r="E56" s="61">
        <f>(E30+E36)/E42</f>
        <v>1.4054371002132195</v>
      </c>
      <c r="F56" s="61">
        <f t="shared" ref="F56:I56" si="8">(F30+F36)/F42</f>
        <v>1.3612221587664193</v>
      </c>
      <c r="G56" s="61">
        <f t="shared" si="8"/>
        <v>1.5593076531478025</v>
      </c>
      <c r="H56" s="61">
        <f t="shared" si="8"/>
        <v>2.5461125379406959</v>
      </c>
      <c r="I56" s="61">
        <f t="shared" si="8"/>
        <v>2.1531241436009867</v>
      </c>
      <c r="J56" s="43"/>
    </row>
    <row r="57" spans="1:14" outlineLevel="1">
      <c r="B57" s="34"/>
      <c r="C57" s="34" t="s">
        <v>45</v>
      </c>
      <c r="D57" s="34"/>
      <c r="E57" s="47"/>
      <c r="F57" s="47"/>
      <c r="G57" s="47"/>
      <c r="H57" s="47"/>
      <c r="I57" s="47"/>
      <c r="J57" s="43"/>
    </row>
    <row r="58" spans="1:14" outlineLevel="1">
      <c r="B58" s="34"/>
      <c r="C58" s="34"/>
      <c r="D58" s="34"/>
      <c r="E58" s="47"/>
      <c r="F58" s="47"/>
      <c r="G58" s="47"/>
      <c r="H58" s="47"/>
      <c r="I58" s="47"/>
      <c r="J58" s="43"/>
    </row>
    <row r="59" spans="1:14" outlineLevel="1">
      <c r="A59" s="33" t="s">
        <v>51</v>
      </c>
      <c r="B59" s="34" t="s">
        <v>41</v>
      </c>
      <c r="C59" s="35" t="s">
        <v>52</v>
      </c>
      <c r="D59" s="34" t="s">
        <v>41</v>
      </c>
      <c r="E59" s="61">
        <f>E21/E42</f>
        <v>2.4054371002132195</v>
      </c>
      <c r="F59" s="61">
        <f t="shared" ref="F59:I59" si="9">F21/F42</f>
        <v>2.3612221587664193</v>
      </c>
      <c r="G59" s="61">
        <f t="shared" si="9"/>
        <v>2.5593076531478025</v>
      </c>
      <c r="H59" s="61">
        <f t="shared" si="9"/>
        <v>3.5461125379406959</v>
      </c>
      <c r="I59" s="61">
        <f t="shared" si="9"/>
        <v>3.1531241436009867</v>
      </c>
      <c r="J59" s="43"/>
    </row>
    <row r="60" spans="1:14" outlineLevel="1">
      <c r="B60" s="34"/>
      <c r="C60" s="34" t="s">
        <v>45</v>
      </c>
      <c r="D60" s="34"/>
      <c r="E60" s="47"/>
      <c r="F60" s="47"/>
      <c r="G60" s="47"/>
      <c r="H60" s="47"/>
      <c r="I60" s="47"/>
      <c r="J60" s="43"/>
    </row>
    <row r="61" spans="1:14" outlineLevel="1">
      <c r="B61" s="34"/>
      <c r="C61" s="34"/>
      <c r="D61" s="34"/>
      <c r="E61" s="44"/>
      <c r="F61" s="44"/>
      <c r="G61" s="44"/>
      <c r="H61" s="44"/>
      <c r="I61" s="44"/>
      <c r="J61" s="43"/>
    </row>
    <row r="62" spans="1:14" ht="16.5" outlineLevel="1">
      <c r="A62"/>
      <c r="B62"/>
      <c r="C62"/>
      <c r="D62"/>
      <c r="E62"/>
      <c r="F62"/>
      <c r="G62"/>
      <c r="H62"/>
      <c r="I62"/>
      <c r="J62" s="43"/>
    </row>
    <row r="63" spans="1:14" ht="16.5">
      <c r="A63"/>
      <c r="B63"/>
      <c r="C63"/>
      <c r="D63"/>
      <c r="E63"/>
      <c r="F63"/>
      <c r="G63"/>
      <c r="H63"/>
      <c r="I63"/>
      <c r="J63" s="43"/>
    </row>
    <row r="64" spans="1:14" ht="16.5">
      <c r="A64"/>
      <c r="B64"/>
      <c r="C64"/>
      <c r="D64"/>
      <c r="E64"/>
      <c r="F64"/>
      <c r="G64"/>
      <c r="H64"/>
      <c r="I64"/>
      <c r="J64" s="43"/>
    </row>
    <row r="65" spans="1:10" ht="16.5">
      <c r="A65"/>
      <c r="B65"/>
      <c r="C65"/>
      <c r="D65"/>
      <c r="E65"/>
      <c r="F65"/>
      <c r="G65"/>
      <c r="H65"/>
      <c r="I65"/>
      <c r="J65" s="43"/>
    </row>
    <row r="66" spans="1:10" ht="16.5">
      <c r="A66"/>
      <c r="B66"/>
      <c r="C66"/>
      <c r="D66"/>
      <c r="E66"/>
      <c r="F66"/>
      <c r="G66"/>
      <c r="H66"/>
      <c r="I66"/>
      <c r="J66" s="43"/>
    </row>
    <row r="67" spans="1:10" ht="16.5">
      <c r="A67"/>
      <c r="B67"/>
      <c r="C67"/>
      <c r="D67"/>
      <c r="E67"/>
      <c r="F67"/>
      <c r="G67"/>
      <c r="H67"/>
      <c r="I67"/>
      <c r="J67" s="43"/>
    </row>
    <row r="68" spans="1:10" ht="16.5">
      <c r="A68"/>
      <c r="B68"/>
      <c r="C68"/>
      <c r="D68"/>
      <c r="E68"/>
      <c r="F68"/>
      <c r="G68"/>
      <c r="H68"/>
      <c r="I68"/>
      <c r="J68" s="43"/>
    </row>
    <row r="69" spans="1:10" ht="16.5">
      <c r="A69"/>
      <c r="B69"/>
      <c r="C69"/>
      <c r="D69"/>
      <c r="E69"/>
      <c r="F69"/>
      <c r="G69"/>
      <c r="H69"/>
      <c r="I69"/>
      <c r="J69" s="43"/>
    </row>
    <row r="70" spans="1:10" ht="16.5">
      <c r="A70"/>
      <c r="B70"/>
      <c r="C70"/>
      <c r="D70"/>
      <c r="E70"/>
      <c r="F70"/>
      <c r="G70"/>
      <c r="H70"/>
      <c r="I70"/>
      <c r="J70" s="43"/>
    </row>
    <row r="71" spans="1:10" ht="16.5">
      <c r="A71"/>
      <c r="B71"/>
      <c r="C71"/>
      <c r="D71"/>
      <c r="E71"/>
      <c r="F71"/>
      <c r="G71"/>
      <c r="H71"/>
      <c r="I71"/>
      <c r="J71" s="43"/>
    </row>
    <row r="72" spans="1:10" ht="16.5">
      <c r="A72"/>
      <c r="B72"/>
      <c r="C72"/>
      <c r="D72"/>
      <c r="E72"/>
      <c r="F72"/>
      <c r="G72"/>
      <c r="H72"/>
      <c r="I72"/>
      <c r="J72" s="43"/>
    </row>
    <row r="73" spans="1:10" ht="16.5">
      <c r="A73"/>
      <c r="B73"/>
      <c r="C73"/>
      <c r="D73"/>
      <c r="E73"/>
      <c r="F73"/>
      <c r="G73"/>
      <c r="H73"/>
      <c r="I73"/>
      <c r="J73" s="43"/>
    </row>
    <row r="74" spans="1:10" ht="16.5">
      <c r="A74"/>
      <c r="B74"/>
      <c r="C74"/>
      <c r="D74"/>
      <c r="E74"/>
      <c r="F74"/>
      <c r="G74"/>
      <c r="H74"/>
      <c r="I74"/>
      <c r="J74" s="43"/>
    </row>
    <row r="75" spans="1:10" ht="16.5">
      <c r="A75"/>
      <c r="B75"/>
      <c r="C75"/>
      <c r="D75"/>
      <c r="E75"/>
      <c r="F75"/>
      <c r="G75"/>
      <c r="H75"/>
      <c r="I75"/>
      <c r="J75" s="43"/>
    </row>
    <row r="76" spans="1:10">
      <c r="B76" s="34"/>
      <c r="C76" s="34"/>
      <c r="D76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Leverage Ratio Exercise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2022-09-08T21:58:44Z</dcterms:modified>
</cp:coreProperties>
</file>