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6ADD7DFC-834C-4A03-826B-6CC693E1B497}" xr6:coauthVersionLast="40" xr6:coauthVersionMax="45" xr10:uidLastSave="{00000000-0000-0000-0000-000000000000}"/>
  <bookViews>
    <workbookView xWindow="-120" yWindow="-120" windowWidth="20730" windowHeight="11160" activeTab="4" xr2:uid="{A719E834-A70E-4595-BBA0-F2B0A1697118}"/>
  </bookViews>
  <sheets>
    <sheet name="Cover Page" sheetId="7" r:id="rId1"/>
    <sheet name="NPV" sheetId="3" r:id="rId2"/>
    <sheet name="NPV (Mid-period)" sheetId="4" r:id="rId3"/>
    <sheet name="XNPV" sheetId="5" r:id="rId4"/>
    <sheet name="XNPV (Mid-period)" sheetId="6" r:id="rId5"/>
  </sheets>
  <definedNames>
    <definedName name="CIQWBGuid" hidden="1">"809fc0da-8ba5-46fb-866c-440d910f2f0f"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"09/15/2020 22:24:46"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6" l="1"/>
  <c r="C16" i="6"/>
  <c r="C14" i="6"/>
  <c r="C15" i="4"/>
  <c r="C13" i="4"/>
  <c r="C12" i="3"/>
  <c r="C12" i="5"/>
  <c r="E9" i="6" l="1"/>
  <c r="F9" i="6" s="1"/>
  <c r="C10" i="6"/>
  <c r="D10" i="6"/>
  <c r="E10" i="6"/>
  <c r="E8" i="5"/>
  <c r="F8" i="5" s="1"/>
  <c r="G8" i="5" s="1"/>
  <c r="H8" i="5" s="1"/>
  <c r="I8" i="5" s="1"/>
  <c r="J8" i="5" s="1"/>
  <c r="K8" i="5" s="1"/>
  <c r="L8" i="5" s="1"/>
  <c r="M8" i="5" s="1"/>
  <c r="D9" i="4"/>
  <c r="E9" i="4"/>
  <c r="F9" i="4" s="1"/>
  <c r="G9" i="4" s="1"/>
  <c r="H9" i="4" s="1"/>
  <c r="I9" i="4" s="1"/>
  <c r="J9" i="4" s="1"/>
  <c r="K9" i="4" s="1"/>
  <c r="L9" i="4" s="1"/>
  <c r="D8" i="3"/>
  <c r="E8" i="3" s="1"/>
  <c r="F8" i="3" s="1"/>
  <c r="G8" i="3" s="1"/>
  <c r="H8" i="3" s="1"/>
  <c r="I8" i="3" s="1"/>
  <c r="J8" i="3" s="1"/>
  <c r="K8" i="3" s="1"/>
  <c r="L8" i="3" s="1"/>
  <c r="F10" i="6" l="1"/>
  <c r="G9" i="6"/>
  <c r="H9" i="6" l="1"/>
  <c r="G10" i="6"/>
  <c r="I9" i="6" l="1"/>
  <c r="H10" i="6"/>
  <c r="J9" i="6" l="1"/>
  <c r="I10" i="6"/>
  <c r="K9" i="6" l="1"/>
  <c r="K10" i="6"/>
  <c r="J10" i="6"/>
  <c r="L9" i="6" l="1"/>
  <c r="M9" i="6" l="1"/>
  <c r="M10" i="6" s="1"/>
  <c r="L10" i="6"/>
</calcChain>
</file>

<file path=xl/sharedStrings.xml><?xml version="1.0" encoding="utf-8"?>
<sst xmlns="http://schemas.openxmlformats.org/spreadsheetml/2006/main" count="58" uniqueCount="36">
  <si>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</si>
  <si>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</si>
  <si>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</si>
  <si>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</si>
  <si>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</si>
  <si>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</si>
  <si>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2020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</si>
  <si>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</si>
  <si>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</si>
  <si>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</si>
  <si>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© Corporate Finance Institute. All rights reserved.</t>
  </si>
  <si>
    <t>All Amounts Denominated in $MM Unless Otherwise Stated</t>
  </si>
  <si>
    <t>NPV Calculation</t>
  </si>
  <si>
    <t>Cash Flow</t>
  </si>
  <si>
    <t>Discount Rate</t>
  </si>
  <si>
    <t>Net Present Value (NPV)</t>
  </si>
  <si>
    <t>Year</t>
  </si>
  <si>
    <t>NPV</t>
  </si>
  <si>
    <t>NPV (Mid-Period)</t>
  </si>
  <si>
    <t xml:space="preserve">Calculate the Net Present Value (NPV) assuming annual cash flows of $15,000 per year and a discount rate of 10%. </t>
  </si>
  <si>
    <t>XNPV</t>
  </si>
  <si>
    <t>Calculate the Net Present Value (NPV) assuming annual cash flows of $15,000 per year and a discount rate of 10%. Use the XNPV function.</t>
  </si>
  <si>
    <t>Calculate the Net Present Value (NPV) assuming annual cash flows of $15,000 per year and a discount rate of 10%. Use the NPV function.</t>
  </si>
  <si>
    <t>Calculate NPV with and without mid-period discounting.</t>
  </si>
  <si>
    <t>XNPV Calculation</t>
  </si>
  <si>
    <t>Mid-Period</t>
  </si>
  <si>
    <t>XNPV (Mid-Period)</t>
  </si>
  <si>
    <t>Net Present Value Calculations Exercise</t>
  </si>
  <si>
    <t>NPV (Mid-period)</t>
  </si>
  <si>
    <t>XNPV (Mid-period)</t>
  </si>
  <si>
    <t>NPV Calculation (Mid-period Discounting)</t>
  </si>
  <si>
    <t>XNPV Calculation (Mid-period Discounting)</t>
  </si>
  <si>
    <t>Using simply the NPV function results in a net present value that is discounted too much because cash flows are assumed to occur at the end of the period.</t>
  </si>
  <si>
    <t>With cash flows that occur throughout the year, mid-period disocunting yields a net present value that is approximately 5% higher.</t>
  </si>
  <si>
    <t>Using simply the XNPV function results in a net present value that is discounted too much because cash flows are assumed to occur at the end of the period.</t>
  </si>
  <si>
    <t>Notice, the with mid-period discounting, NPV and XNPV yield similar results. The XNPV function is more precise as it calculates net present value to specific days.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</si>
</sst>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;\-&quot;$&quot;#,##0"/>
    <numFmt numFmtId="165" formatCode="&quot;$&quot;#,##0;[Red]\-&quot;$&quot;#,##0"/>
    <numFmt numFmtId="166" formatCode="&quot;$&quot;#,##0.00;[Red]\-&quot;$&quot;#,##0.00"/>
    <numFmt numFmtId="167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u/>
      <sz val="12"/>
      <color theme="2"/>
      <name val="Arial Narrow"/>
      <family val="2"/>
    </font>
    <font>
      <sz val="12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 Narrow"/>
      <family val="2"/>
    </font>
    <font>
      <sz val="11"/>
      <color theme="0"/>
      <name val="Arial Narrow"/>
      <family val="2"/>
    </font>
    <font>
      <sz val="8"/>
      <color theme="0"/>
      <name val="Arial Narrow"/>
      <family val="2"/>
    </font>
    <font>
      <sz val="12"/>
      <color theme="0"/>
      <name val="Arial Narrow"/>
      <family val="2"/>
    </font>
    <font>
      <b/>
      <sz val="14"/>
      <color rgb="FFFFFFFF"/>
      <name val="Arial Narrow"/>
      <family val="2"/>
    </font>
    <font>
      <i/>
      <sz val="11"/>
      <color theme="0"/>
      <name val="Arial Narrow"/>
      <family val="2"/>
    </font>
    <font>
      <i/>
      <sz val="10"/>
      <color theme="0"/>
      <name val="Arial Narrow"/>
      <family val="2"/>
    </font>
    <font>
      <i/>
      <sz val="12"/>
      <color theme="0"/>
      <name val="Arial Narrow"/>
      <family val="2"/>
    </font>
    <font>
      <u/>
      <sz val="12"/>
      <color rgb="FF0000FF"/>
      <name val="Arial Narrow"/>
      <family val="2"/>
    </font>
    <font>
      <sz val="11"/>
      <color rgb="FF0000FF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3" fillId="2" borderId="0" xfId="3" applyFont="1" applyFill="1"/>
    <xf numFmtId="0" fontId="3" fillId="0" borderId="0" xfId="3" applyFont="1"/>
    <xf numFmtId="0" fontId="4" fillId="0" borderId="0" xfId="3" applyFont="1" applyProtection="1">
      <protection locked="0"/>
    </xf>
    <xf numFmtId="0" fontId="5" fillId="0" borderId="0" xfId="3" applyFont="1" applyAlignment="1">
      <alignment horizontal="right"/>
    </xf>
    <xf numFmtId="0" fontId="6" fillId="0" borderId="1" xfId="3" applyFont="1" applyBorder="1" applyProtection="1">
      <protection locked="0"/>
    </xf>
    <xf numFmtId="0" fontId="7" fillId="0" borderId="0" xfId="2" quotePrefix="1" applyFont="1" applyFill="1"/>
    <xf numFmtId="0" fontId="7" fillId="0" borderId="0" xfId="2" quotePrefix="1" applyFont="1"/>
    <xf numFmtId="0" fontId="8" fillId="0" borderId="0" xfId="3" applyFont="1"/>
    <xf numFmtId="0" fontId="3" fillId="0" borderId="2" xfId="3" applyFont="1" applyBorder="1"/>
    <xf numFmtId="0" fontId="10" fillId="0" borderId="0" xfId="4" applyFont="1"/>
    <xf numFmtId="0" fontId="11" fillId="3" borderId="0" xfId="3" applyFont="1" applyFill="1"/>
    <xf numFmtId="0" fontId="3" fillId="3" borderId="0" xfId="3" applyFont="1" applyFill="1"/>
    <xf numFmtId="0" fontId="3" fillId="4" borderId="0" xfId="3" applyFont="1" applyFill="1"/>
    <xf numFmtId="37" fontId="12" fillId="3" borderId="0" xfId="0" applyNumberFormat="1" applyFont="1" applyFill="1" applyAlignment="1">
      <alignment vertical="top"/>
    </xf>
    <xf numFmtId="37" fontId="13" fillId="3" borderId="0" xfId="0" applyNumberFormat="1" applyFont="1" applyFill="1" applyAlignment="1">
      <alignment vertical="top"/>
    </xf>
    <xf numFmtId="0" fontId="8" fillId="0" borderId="0" xfId="0" applyFont="1"/>
    <xf numFmtId="0" fontId="14" fillId="3" borderId="0" xfId="0" applyFont="1" applyFill="1" applyAlignment="1">
      <alignment horizontal="left" vertical="center" readingOrder="1"/>
    </xf>
    <xf numFmtId="37" fontId="15" fillId="3" borderId="0" xfId="0" applyNumberFormat="1" applyFont="1" applyFill="1" applyAlignment="1">
      <alignment vertical="top"/>
    </xf>
    <xf numFmtId="37" fontId="16" fillId="3" borderId="0" xfId="0" applyNumberFormat="1" applyFont="1" applyFill="1" applyAlignment="1">
      <alignment vertical="top"/>
    </xf>
    <xf numFmtId="37" fontId="17" fillId="3" borderId="0" xfId="0" applyNumberFormat="1" applyFont="1" applyFill="1" applyAlignment="1">
      <alignment vertical="top"/>
    </xf>
    <xf numFmtId="0" fontId="18" fillId="0" borderId="0" xfId="2" quotePrefix="1" applyFont="1" applyFill="1" applyProtection="1">
      <protection locked="0"/>
    </xf>
    <xf numFmtId="0" fontId="18" fillId="0" borderId="0" xfId="2" quotePrefix="1" applyFont="1" applyFill="1"/>
    <xf numFmtId="0" fontId="3" fillId="0" borderId="0" xfId="0" applyFont="1"/>
    <xf numFmtId="0" fontId="5" fillId="0" borderId="0" xfId="0" applyFont="1"/>
    <xf numFmtId="0" fontId="5" fillId="0" borderId="1" xfId="0" applyFont="1" applyBorder="1"/>
    <xf numFmtId="164" fontId="19" fillId="0" borderId="0" xfId="0" applyNumberFormat="1" applyFont="1"/>
    <xf numFmtId="9" fontId="19" fillId="0" borderId="0" xfId="0" applyNumberFormat="1" applyFont="1"/>
    <xf numFmtId="0" fontId="19" fillId="0" borderId="0" xfId="0" applyFont="1"/>
    <xf numFmtId="165" fontId="5" fillId="5" borderId="0" xfId="0" applyNumberFormat="1" applyFont="1" applyFill="1"/>
    <xf numFmtId="166" fontId="3" fillId="0" borderId="0" xfId="0" applyNumberFormat="1" applyFont="1"/>
    <xf numFmtId="0" fontId="5" fillId="0" borderId="0" xfId="0" applyFont="1" applyFill="1"/>
    <xf numFmtId="0" fontId="3" fillId="0" borderId="0" xfId="0" applyFont="1" applyFill="1"/>
    <xf numFmtId="167" fontId="3" fillId="0" borderId="0" xfId="1" applyNumberFormat="1" applyFont="1"/>
    <xf numFmtId="14" fontId="5" fillId="0" borderId="1" xfId="0" applyNumberFormat="1" applyFont="1" applyBorder="1"/>
    <xf numFmtId="0" fontId="5" fillId="0" borderId="0" xfId="0" applyFont="1" applyBorder="1"/>
    <xf numFmtId="14" fontId="5" fillId="0" borderId="0" xfId="0" applyNumberFormat="1" applyFont="1" applyBorder="1"/>
    <xf numFmtId="10" fontId="3" fillId="0" borderId="0" xfId="1" applyNumberFormat="1" applyFont="1"/>
  </cellXfs>
  <cellStyles count="5">
    <cellStyle name="Hyperlink" xfId="2" builtinId="8"/>
    <cellStyle name="Hyperlink 2 2" xfId="4" xr:uid="{17F8861F-DB46-41BE-AC59-A567FAA43A85}"/>
    <cellStyle name="Normal" xfId="0" builtinId="0"/>
    <cellStyle name="Normal 2 2 2" xfId="3" xr:uid="{92B92490-B8EB-41D3-9879-3EE47B76B620}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4</xdr:row>
      <xdr:rowOff>88129</xdr:rowOff>
    </xdr:from>
    <xdr:ext cx="3446303" cy="90846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9B6115-FD8E-4A79-9BFD-EE584983C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482724" y="989829"/>
          <a:ext cx="3446303" cy="9084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BBA1-A4C1-4F96-A3C9-5EEDEAC08C97}">
  <dimension ref="B1:M50"/>
  <sheetViews>
    <sheetView showGridLines="0" zoomScale="90" zoomScaleNormal="90" workbookViewId="0">
      <selection activeCell="C15" sqref="C15"/>
    </sheetView>
  </sheetViews>
  <sheetFormatPr defaultColWidth="9.140625" defaultRowHeight="16.5" x14ac:dyDescent="0.3"/>
  <cols>
    <col min="1" max="2" width="11" style="1" customWidth="1"/>
    <col min="3" max="3" width="54.42578125" style="1" customWidth="1"/>
    <col min="4" max="20" width="11" style="1" customWidth="1"/>
    <col min="21" max="16384" width="9.140625" style="1"/>
  </cols>
  <sheetData>
    <row r="1" spans="2:13" ht="16.5" customHeight="1" x14ac:dyDescent="0.3"/>
    <row r="2" spans="2:13" ht="15.75" customHeight="1" x14ac:dyDescent="0.3"/>
    <row r="3" spans="2:13" ht="19.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9.5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9.5" customHeigh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9.5" customHeight="1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ht="19.5" customHeigh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ht="19.5" customHeight="1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ht="19.5" customHeigh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19.5" customHeight="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27" x14ac:dyDescent="0.35">
      <c r="B12" s="2"/>
      <c r="C12" s="3" t="s">
        <v>27</v>
      </c>
      <c r="D12" s="2"/>
      <c r="E12" s="2"/>
      <c r="F12" s="2"/>
      <c r="G12" s="2"/>
      <c r="H12" s="2"/>
      <c r="I12" s="2"/>
      <c r="J12" s="2"/>
      <c r="K12" s="2"/>
      <c r="L12" s="4" t="s">
        <v>0</v>
      </c>
      <c r="M12" s="2"/>
    </row>
    <row r="13" spans="2:13" ht="17.25" customHeight="1" x14ac:dyDescent="0.35">
      <c r="B13" s="2"/>
      <c r="C13" s="3"/>
      <c r="D13" s="2"/>
      <c r="E13" s="2"/>
      <c r="F13" s="2"/>
      <c r="G13" s="2"/>
      <c r="H13" s="2"/>
      <c r="I13" s="2"/>
      <c r="J13" s="2"/>
      <c r="K13" s="2"/>
      <c r="L13" s="4"/>
      <c r="M13" s="2"/>
    </row>
    <row r="14" spans="2:13" ht="19.5" customHeight="1" x14ac:dyDescent="0.3">
      <c r="B14" s="2"/>
      <c r="C14" s="5" t="s">
        <v>1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ht="19.5" customHeight="1" x14ac:dyDescent="0.3">
      <c r="B15" s="2"/>
      <c r="C15" s="21" t="s">
        <v>17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2:13" ht="19.5" customHeight="1" x14ac:dyDescent="0.3">
      <c r="B16" s="2"/>
      <c r="C16" s="21" t="s">
        <v>28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ht="19.5" customHeight="1" x14ac:dyDescent="0.3">
      <c r="B17" s="2"/>
      <c r="C17" s="22" t="s">
        <v>20</v>
      </c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ht="19.5" customHeight="1" x14ac:dyDescent="0.3">
      <c r="B18" s="2"/>
      <c r="C18" s="22" t="s">
        <v>29</v>
      </c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ht="19.5" customHeight="1" x14ac:dyDescent="0.3">
      <c r="B19" s="2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ht="17.25" customHeight="1" x14ac:dyDescent="0.3">
      <c r="B20" s="2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ht="17.25" customHeight="1" x14ac:dyDescent="0.3">
      <c r="B21" s="2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ht="17.25" customHeight="1" x14ac:dyDescent="0.3">
      <c r="B22" s="2"/>
      <c r="C22" s="8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ht="19.5" customHeight="1" x14ac:dyDescent="0.3">
      <c r="B23" s="2"/>
      <c r="C23" s="2" t="s">
        <v>2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9.5" customHeight="1" x14ac:dyDescent="0.3">
      <c r="B24" s="2"/>
      <c r="C24" s="9" t="s">
        <v>3</v>
      </c>
      <c r="D24" s="9"/>
      <c r="E24" s="9"/>
      <c r="F24" s="9"/>
      <c r="G24" s="9"/>
      <c r="H24" s="9"/>
      <c r="I24" s="9"/>
      <c r="J24" s="9"/>
      <c r="K24" s="9"/>
      <c r="L24" s="9"/>
      <c r="M24" s="2"/>
    </row>
    <row r="25" spans="2:13" ht="19.5" customHeight="1" x14ac:dyDescent="0.3">
      <c r="B25" s="2"/>
      <c r="C25" s="2" t="s">
        <v>4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ht="19.5" customHeight="1" x14ac:dyDescent="0.3">
      <c r="B26" s="2"/>
      <c r="C26" s="10" t="s">
        <v>5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ht="19.5" customHeight="1" x14ac:dyDescent="0.3">
      <c r="B27" s="2"/>
      <c r="C27" s="10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ht="19.5" customHeight="1" x14ac:dyDescent="0.3">
      <c r="B28" s="2"/>
      <c r="C28" s="11" t="s">
        <v>6</v>
      </c>
      <c r="D28" s="11"/>
      <c r="E28" s="12"/>
      <c r="F28" s="12"/>
      <c r="G28" s="12"/>
      <c r="H28" s="12"/>
      <c r="I28" s="12"/>
      <c r="J28" s="12"/>
      <c r="K28" s="12"/>
      <c r="L28" s="12"/>
      <c r="M28" s="2"/>
    </row>
    <row r="29" spans="2:13" ht="19.5" customHeight="1" x14ac:dyDescent="0.3">
      <c r="B29" s="13"/>
      <c r="C29" s="11" t="s">
        <v>7</v>
      </c>
      <c r="D29" s="11"/>
      <c r="E29" s="11"/>
      <c r="F29" s="11"/>
      <c r="G29" s="11"/>
      <c r="H29" s="11"/>
      <c r="I29" s="11"/>
      <c r="J29" s="11"/>
      <c r="K29" s="11"/>
      <c r="L29" s="11"/>
      <c r="M29" s="13"/>
    </row>
    <row r="30" spans="2:13" ht="19.5" customHeight="1" x14ac:dyDescent="0.3">
      <c r="B30" s="13"/>
      <c r="C30" s="11" t="s">
        <v>8</v>
      </c>
      <c r="D30" s="11"/>
      <c r="E30" s="11"/>
      <c r="F30" s="11"/>
      <c r="G30" s="11"/>
      <c r="H30" s="11"/>
      <c r="I30" s="11"/>
      <c r="J30" s="11"/>
      <c r="K30" s="11"/>
      <c r="L30" s="11"/>
      <c r="M30" s="13"/>
    </row>
    <row r="31" spans="2:13" ht="19.5" customHeight="1" x14ac:dyDescent="0.3">
      <c r="B31" s="13"/>
      <c r="C31" s="11" t="s">
        <v>9</v>
      </c>
      <c r="D31" s="11"/>
      <c r="E31" s="11"/>
      <c r="F31" s="11"/>
      <c r="G31" s="11"/>
      <c r="H31" s="11"/>
      <c r="I31" s="11"/>
      <c r="J31" s="11"/>
      <c r="K31" s="11"/>
      <c r="L31" s="11"/>
      <c r="M31" s="13"/>
    </row>
    <row r="32" spans="2:13" ht="19.5" customHeight="1" x14ac:dyDescent="0.3">
      <c r="B32" s="13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3"/>
    </row>
    <row r="33" spans="2:13" ht="19.5" customHeight="1" x14ac:dyDescent="0.3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2:13" ht="19.5" customHeight="1" x14ac:dyDescent="0.3"/>
    <row r="35" spans="2:13" ht="19.5" customHeight="1" x14ac:dyDescent="0.3"/>
    <row r="36" spans="2:13" ht="19.5" customHeight="1" x14ac:dyDescent="0.3"/>
    <row r="37" spans="2:13" ht="19.5" customHeight="1" x14ac:dyDescent="0.3"/>
    <row r="38" spans="2:13" ht="19.5" customHeight="1" x14ac:dyDescent="0.3"/>
    <row r="39" spans="2:13" ht="19.5" customHeight="1" x14ac:dyDescent="0.3"/>
    <row r="40" spans="2:13" ht="19.5" customHeight="1" x14ac:dyDescent="0.3"/>
    <row r="41" spans="2:13" ht="19.5" customHeight="1" x14ac:dyDescent="0.3"/>
    <row r="42" spans="2:13" ht="19.5" customHeight="1" x14ac:dyDescent="0.3"/>
    <row r="43" spans="2:13" ht="19.5" customHeight="1" x14ac:dyDescent="0.3"/>
    <row r="44" spans="2:13" ht="19.5" customHeight="1" x14ac:dyDescent="0.3"/>
    <row r="45" spans="2:13" ht="19.5" customHeight="1" x14ac:dyDescent="0.3"/>
    <row r="46" spans="2:13" ht="19.5" customHeight="1" x14ac:dyDescent="0.3"/>
    <row r="47" spans="2:13" ht="19.5" customHeight="1" x14ac:dyDescent="0.3"/>
    <row r="48" spans="2:13" ht="19.5" customHeight="1" x14ac:dyDescent="0.3"/>
    <row r="49" ht="19.5" customHeight="1" x14ac:dyDescent="0.3"/>
    <row r="50" ht="19.5" customHeight="1" x14ac:dyDescent="0.3"/>
  </sheetData>
  <hyperlinks>
    <hyperlink ref="C26" r:id="rId1" xr:uid="{02AE3A99-1B38-414F-83C5-C3069BE3F1FB}"/>
    <hyperlink ref="C15" location="NPV!A1" display="NPV" xr:uid="{898E479E-C70B-4C28-B21E-0F6935676515}"/>
    <hyperlink ref="C16" location="'NPV (Mid-Period)'!A1" display="NPV (Mid-Period)" xr:uid="{49C6C0CF-81B7-48CA-BD44-C8173A2345C6}"/>
    <hyperlink ref="C17" location="XNPV!A1" display="XNPV" xr:uid="{F3D3232B-3F94-409C-B4F4-BEBB840EF8CA}"/>
    <hyperlink ref="C18" location="'XNPV (Mid-Period)'!A1" display="XNPV (Mid-Period)" xr:uid="{CE1C669D-ED7A-4075-90CB-DDF88F81E390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4288-4390-4399-90B4-DC9FCC548A2F}">
  <dimension ref="A1:L13"/>
  <sheetViews>
    <sheetView showGridLines="0" workbookViewId="0">
      <selection activeCell="C12" sqref="C12"/>
    </sheetView>
  </sheetViews>
  <sheetFormatPr defaultColWidth="10.7109375" defaultRowHeight="16.5" x14ac:dyDescent="0.3"/>
  <cols>
    <col min="1" max="1" width="5.7109375" style="23" customWidth="1"/>
    <col min="2" max="2" width="25.7109375" style="23" customWidth="1"/>
    <col min="3" max="16384" width="10.7109375" style="23"/>
  </cols>
  <sheetData>
    <row r="1" spans="1:12" s="16" customFormat="1" ht="15.75" x14ac:dyDescent="0.25">
      <c r="A1" s="14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2" customFormat="1" ht="18" x14ac:dyDescent="0.3">
      <c r="A2" s="17" t="s">
        <v>12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s="16" customFormat="1" x14ac:dyDescent="0.25">
      <c r="A3" s="18" t="s">
        <v>11</v>
      </c>
      <c r="B3" s="19"/>
      <c r="C3" s="19"/>
      <c r="D3" s="19"/>
      <c r="E3" s="20"/>
      <c r="F3" s="20"/>
      <c r="G3" s="20"/>
      <c r="H3" s="20"/>
      <c r="I3" s="20"/>
      <c r="J3" s="20"/>
      <c r="K3" s="20"/>
      <c r="L3" s="20"/>
    </row>
    <row r="5" spans="1:12" x14ac:dyDescent="0.3">
      <c r="B5" s="23" t="s">
        <v>22</v>
      </c>
    </row>
    <row r="8" spans="1:12" s="24" customFormat="1" x14ac:dyDescent="0.3">
      <c r="B8" s="25" t="s">
        <v>16</v>
      </c>
      <c r="C8" s="25">
        <v>2021</v>
      </c>
      <c r="D8" s="25">
        <f>+C8+1</f>
        <v>2022</v>
      </c>
      <c r="E8" s="25">
        <f t="shared" ref="E8:I8" si="0">+D8+1</f>
        <v>2023</v>
      </c>
      <c r="F8" s="25">
        <f t="shared" si="0"/>
        <v>2024</v>
      </c>
      <c r="G8" s="25">
        <f t="shared" si="0"/>
        <v>2025</v>
      </c>
      <c r="H8" s="25">
        <f t="shared" si="0"/>
        <v>2026</v>
      </c>
      <c r="I8" s="25">
        <f t="shared" si="0"/>
        <v>2027</v>
      </c>
      <c r="J8" s="25">
        <f t="shared" ref="J8:L8" si="1">+I8+1</f>
        <v>2028</v>
      </c>
      <c r="K8" s="25">
        <f t="shared" si="1"/>
        <v>2029</v>
      </c>
      <c r="L8" s="25">
        <f t="shared" si="1"/>
        <v>2030</v>
      </c>
    </row>
    <row r="9" spans="1:12" x14ac:dyDescent="0.3">
      <c r="B9" s="23" t="s">
        <v>13</v>
      </c>
      <c r="C9" s="26">
        <v>15000</v>
      </c>
      <c r="D9" s="26">
        <v>15000</v>
      </c>
      <c r="E9" s="26">
        <v>15000</v>
      </c>
      <c r="F9" s="26">
        <v>15000</v>
      </c>
      <c r="G9" s="26">
        <v>15000</v>
      </c>
      <c r="H9" s="26">
        <v>15000</v>
      </c>
      <c r="I9" s="26">
        <v>15000</v>
      </c>
      <c r="J9" s="26">
        <v>15000</v>
      </c>
      <c r="K9" s="26">
        <v>15000</v>
      </c>
      <c r="L9" s="26">
        <v>15000</v>
      </c>
    </row>
    <row r="10" spans="1:12" x14ac:dyDescent="0.3">
      <c r="B10" s="23" t="s">
        <v>14</v>
      </c>
      <c r="C10" s="27">
        <v>0.1</v>
      </c>
      <c r="D10" s="28"/>
      <c r="E10" s="28"/>
      <c r="F10" s="28"/>
      <c r="G10" s="28"/>
      <c r="H10" s="28"/>
      <c r="I10" s="28"/>
      <c r="J10" s="28"/>
      <c r="K10" s="28"/>
      <c r="L10" s="28"/>
    </row>
    <row r="12" spans="1:12" x14ac:dyDescent="0.3">
      <c r="B12" s="31" t="s">
        <v>15</v>
      </c>
      <c r="C12" s="29">
        <f>NPV($C$10,C9:L9)</f>
        <v>92168.506585570198</v>
      </c>
    </row>
    <row r="13" spans="1:12" x14ac:dyDescent="0.3">
      <c r="C13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30250-67E1-479A-AF12-3D6EEDAD21B9}">
  <dimension ref="A1:L19"/>
  <sheetViews>
    <sheetView showGridLines="0" workbookViewId="0">
      <selection activeCell="B21" sqref="B21"/>
    </sheetView>
  </sheetViews>
  <sheetFormatPr defaultColWidth="10.7109375" defaultRowHeight="16.5" x14ac:dyDescent="0.3"/>
  <cols>
    <col min="1" max="1" width="5.7109375" style="23" customWidth="1"/>
    <col min="2" max="2" width="25.7109375" style="23" customWidth="1"/>
    <col min="3" max="16384" width="10.7109375" style="23"/>
  </cols>
  <sheetData>
    <row r="1" spans="1:12" s="16" customFormat="1" ht="15.75" x14ac:dyDescent="0.25">
      <c r="A1" s="14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2" customFormat="1" ht="18" x14ac:dyDescent="0.3">
      <c r="A2" s="17" t="s">
        <v>30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s="16" customFormat="1" x14ac:dyDescent="0.25">
      <c r="A3" s="18" t="s">
        <v>11</v>
      </c>
      <c r="B3" s="19"/>
      <c r="C3" s="19"/>
      <c r="D3" s="19"/>
      <c r="E3" s="20"/>
      <c r="F3" s="20"/>
      <c r="G3" s="20"/>
      <c r="H3" s="20"/>
      <c r="I3" s="20"/>
      <c r="J3" s="20"/>
      <c r="K3" s="20"/>
      <c r="L3" s="20"/>
    </row>
    <row r="5" spans="1:12" x14ac:dyDescent="0.3">
      <c r="B5" s="23" t="s">
        <v>19</v>
      </c>
    </row>
    <row r="6" spans="1:12" x14ac:dyDescent="0.3">
      <c r="B6" s="23" t="s">
        <v>23</v>
      </c>
    </row>
    <row r="9" spans="1:12" s="24" customFormat="1" x14ac:dyDescent="0.3">
      <c r="B9" s="25" t="s">
        <v>16</v>
      </c>
      <c r="C9" s="25">
        <v>2021</v>
      </c>
      <c r="D9" s="25">
        <f>+C9+1</f>
        <v>2022</v>
      </c>
      <c r="E9" s="25">
        <f t="shared" ref="E9:L9" si="0">+D9+1</f>
        <v>2023</v>
      </c>
      <c r="F9" s="25">
        <f t="shared" si="0"/>
        <v>2024</v>
      </c>
      <c r="G9" s="25">
        <f t="shared" si="0"/>
        <v>2025</v>
      </c>
      <c r="H9" s="25">
        <f t="shared" si="0"/>
        <v>2026</v>
      </c>
      <c r="I9" s="25">
        <f t="shared" si="0"/>
        <v>2027</v>
      </c>
      <c r="J9" s="25">
        <f t="shared" si="0"/>
        <v>2028</v>
      </c>
      <c r="K9" s="25">
        <f t="shared" si="0"/>
        <v>2029</v>
      </c>
      <c r="L9" s="25">
        <f t="shared" si="0"/>
        <v>2030</v>
      </c>
    </row>
    <row r="10" spans="1:12" x14ac:dyDescent="0.3">
      <c r="B10" s="23" t="s">
        <v>13</v>
      </c>
      <c r="C10" s="26">
        <v>15000</v>
      </c>
      <c r="D10" s="26">
        <v>15000</v>
      </c>
      <c r="E10" s="26">
        <v>15000</v>
      </c>
      <c r="F10" s="26">
        <v>15000</v>
      </c>
      <c r="G10" s="26">
        <v>15000</v>
      </c>
      <c r="H10" s="26">
        <v>15000</v>
      </c>
      <c r="I10" s="26">
        <v>15000</v>
      </c>
      <c r="J10" s="26">
        <v>15000</v>
      </c>
      <c r="K10" s="26">
        <v>15000</v>
      </c>
      <c r="L10" s="26">
        <v>15000</v>
      </c>
    </row>
    <row r="11" spans="1:12" x14ac:dyDescent="0.3">
      <c r="B11" s="23" t="s">
        <v>14</v>
      </c>
      <c r="C11" s="27">
        <v>0.1</v>
      </c>
      <c r="D11" s="28"/>
      <c r="E11" s="28"/>
      <c r="F11" s="28"/>
      <c r="G11" s="28"/>
      <c r="H11" s="28"/>
      <c r="I11" s="28"/>
      <c r="J11" s="28"/>
      <c r="K11" s="28"/>
      <c r="L11" s="28"/>
    </row>
    <row r="13" spans="1:12" x14ac:dyDescent="0.3">
      <c r="B13" s="31" t="s">
        <v>17</v>
      </c>
      <c r="C13" s="29">
        <f>NPV($C$11,C10:L10)</f>
        <v>92168.506585570198</v>
      </c>
    </row>
    <row r="14" spans="1:12" ht="5.25" customHeight="1" x14ac:dyDescent="0.3">
      <c r="B14" s="32"/>
      <c r="C14" s="30"/>
    </row>
    <row r="15" spans="1:12" x14ac:dyDescent="0.3">
      <c r="B15" s="31" t="s">
        <v>18</v>
      </c>
      <c r="C15" s="29">
        <f>NPV($C$11,C10:L10)*(1+$C$11)^0.5</f>
        <v>96667.145229574919</v>
      </c>
      <c r="D15" s="33"/>
    </row>
    <row r="18" spans="2:2" x14ac:dyDescent="0.3">
      <c r="B18" s="23" t="s">
        <v>32</v>
      </c>
    </row>
    <row r="19" spans="2:2" x14ac:dyDescent="0.3">
      <c r="B19" s="2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C3EC-D84C-4D4F-B2AA-32D6DD1ACC9D}">
  <dimension ref="A1:M12"/>
  <sheetViews>
    <sheetView showGridLines="0" workbookViewId="0">
      <selection activeCell="C12" sqref="C12"/>
    </sheetView>
  </sheetViews>
  <sheetFormatPr defaultColWidth="10.7109375" defaultRowHeight="16.5" x14ac:dyDescent="0.3"/>
  <cols>
    <col min="1" max="1" width="5.7109375" style="23" customWidth="1"/>
    <col min="2" max="2" width="25.7109375" style="23" customWidth="1"/>
    <col min="3" max="16384" width="10.7109375" style="23"/>
  </cols>
  <sheetData>
    <row r="1" spans="1:13" s="16" customFormat="1" ht="15.75" x14ac:dyDescent="0.25">
      <c r="A1" s="14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s="2" customFormat="1" ht="18" x14ac:dyDescent="0.3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s="16" customFormat="1" x14ac:dyDescent="0.25">
      <c r="A3" s="18" t="s">
        <v>11</v>
      </c>
      <c r="B3" s="19"/>
      <c r="C3" s="19"/>
      <c r="D3" s="19"/>
      <c r="E3" s="19"/>
      <c r="F3" s="20"/>
      <c r="G3" s="20"/>
      <c r="H3" s="20"/>
      <c r="I3" s="20"/>
      <c r="J3" s="20"/>
      <c r="K3" s="20"/>
      <c r="L3" s="20"/>
      <c r="M3" s="20"/>
    </row>
    <row r="5" spans="1:13" x14ac:dyDescent="0.3">
      <c r="B5" s="23" t="s">
        <v>21</v>
      </c>
    </row>
    <row r="8" spans="1:13" s="24" customFormat="1" x14ac:dyDescent="0.3">
      <c r="B8" s="25" t="s">
        <v>16</v>
      </c>
      <c r="C8" s="34">
        <v>44197</v>
      </c>
      <c r="D8" s="34">
        <v>44561</v>
      </c>
      <c r="E8" s="34">
        <f>+DATE(YEAR(D8)+1,12,31)</f>
        <v>44926</v>
      </c>
      <c r="F8" s="34">
        <f>+DATE(YEAR(E8)+1,12,31)</f>
        <v>45291</v>
      </c>
      <c r="G8" s="34">
        <f t="shared" ref="G8:M8" si="0">+DATE(YEAR(F8)+1,12,31)</f>
        <v>45657</v>
      </c>
      <c r="H8" s="34">
        <f t="shared" si="0"/>
        <v>46022</v>
      </c>
      <c r="I8" s="34">
        <f t="shared" si="0"/>
        <v>46387</v>
      </c>
      <c r="J8" s="34">
        <f t="shared" si="0"/>
        <v>46752</v>
      </c>
      <c r="K8" s="34">
        <f t="shared" si="0"/>
        <v>47118</v>
      </c>
      <c r="L8" s="34">
        <f t="shared" si="0"/>
        <v>47483</v>
      </c>
      <c r="M8" s="34">
        <f t="shared" si="0"/>
        <v>47848</v>
      </c>
    </row>
    <row r="9" spans="1:13" x14ac:dyDescent="0.3">
      <c r="B9" s="23" t="s">
        <v>13</v>
      </c>
      <c r="C9" s="26">
        <v>0</v>
      </c>
      <c r="D9" s="26">
        <v>15000</v>
      </c>
      <c r="E9" s="26">
        <v>15000</v>
      </c>
      <c r="F9" s="26">
        <v>15000</v>
      </c>
      <c r="G9" s="26">
        <v>15000</v>
      </c>
      <c r="H9" s="26">
        <v>15000</v>
      </c>
      <c r="I9" s="26">
        <v>15000</v>
      </c>
      <c r="J9" s="26">
        <v>15000</v>
      </c>
      <c r="K9" s="26">
        <v>15000</v>
      </c>
      <c r="L9" s="26">
        <v>15000</v>
      </c>
      <c r="M9" s="26">
        <v>15000</v>
      </c>
    </row>
    <row r="10" spans="1:13" x14ac:dyDescent="0.3">
      <c r="B10" s="23" t="s">
        <v>14</v>
      </c>
      <c r="C10" s="27">
        <v>0.1</v>
      </c>
      <c r="D10" s="27"/>
      <c r="E10" s="28"/>
      <c r="F10" s="28"/>
      <c r="G10" s="28"/>
      <c r="H10" s="28"/>
      <c r="I10" s="28"/>
      <c r="J10" s="28"/>
      <c r="K10" s="28"/>
      <c r="L10" s="28"/>
      <c r="M10" s="28"/>
    </row>
    <row r="12" spans="1:13" x14ac:dyDescent="0.3">
      <c r="B12" s="31" t="s">
        <v>20</v>
      </c>
      <c r="C12" s="29">
        <f>XNPV(C10,C9:M9,C8:M8)</f>
        <v>92173.250662909035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FB7D-D3F4-4CB9-BB99-49E44128429C}">
  <dimension ref="A1:M23"/>
  <sheetViews>
    <sheetView showGridLines="0" tabSelected="1" workbookViewId="0">
      <selection activeCell="L22" sqref="L22"/>
    </sheetView>
  </sheetViews>
  <sheetFormatPr defaultColWidth="10.7109375" defaultRowHeight="16.5" x14ac:dyDescent="0.3"/>
  <cols>
    <col min="1" max="1" width="5.7109375" style="23" customWidth="1"/>
    <col min="2" max="2" width="25.7109375" style="23" customWidth="1"/>
    <col min="3" max="16384" width="10.7109375" style="23"/>
  </cols>
  <sheetData>
    <row r="1" spans="1:13" s="16" customFormat="1" ht="15.75" x14ac:dyDescent="0.25">
      <c r="A1" s="14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s="2" customFormat="1" ht="18" x14ac:dyDescent="0.3">
      <c r="A2" s="17" t="s">
        <v>31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s="16" customFormat="1" x14ac:dyDescent="0.25">
      <c r="A3" s="18" t="s">
        <v>11</v>
      </c>
      <c r="B3" s="19"/>
      <c r="C3" s="19"/>
      <c r="D3" s="19"/>
      <c r="E3" s="19"/>
      <c r="F3" s="20"/>
      <c r="G3" s="20"/>
      <c r="H3" s="20"/>
      <c r="I3" s="20"/>
      <c r="J3" s="20"/>
      <c r="K3" s="20"/>
      <c r="L3" s="20"/>
      <c r="M3" s="20"/>
    </row>
    <row r="5" spans="1:13" x14ac:dyDescent="0.3">
      <c r="B5" s="23" t="s">
        <v>21</v>
      </c>
    </row>
    <row r="6" spans="1:13" x14ac:dyDescent="0.3">
      <c r="B6" s="23" t="s">
        <v>23</v>
      </c>
    </row>
    <row r="9" spans="1:13" s="24" customFormat="1" x14ac:dyDescent="0.3">
      <c r="B9" s="35" t="s">
        <v>16</v>
      </c>
      <c r="C9" s="36">
        <v>44197</v>
      </c>
      <c r="D9" s="36">
        <v>44561</v>
      </c>
      <c r="E9" s="36">
        <f>+DATE(YEAR(D9)+1,12,31)</f>
        <v>44926</v>
      </c>
      <c r="F9" s="36">
        <f>+DATE(YEAR(E9)+1,12,31)</f>
        <v>45291</v>
      </c>
      <c r="G9" s="36">
        <f t="shared" ref="G9:M9" si="0">+DATE(YEAR(F9)+1,12,31)</f>
        <v>45657</v>
      </c>
      <c r="H9" s="36">
        <f t="shared" si="0"/>
        <v>46022</v>
      </c>
      <c r="I9" s="36">
        <f t="shared" si="0"/>
        <v>46387</v>
      </c>
      <c r="J9" s="36">
        <f t="shared" si="0"/>
        <v>46752</v>
      </c>
      <c r="K9" s="36">
        <f t="shared" si="0"/>
        <v>47118</v>
      </c>
      <c r="L9" s="36">
        <f t="shared" si="0"/>
        <v>47483</v>
      </c>
      <c r="M9" s="36">
        <f t="shared" si="0"/>
        <v>47848</v>
      </c>
    </row>
    <row r="10" spans="1:13" s="24" customFormat="1" x14ac:dyDescent="0.3">
      <c r="B10" s="25" t="s">
        <v>25</v>
      </c>
      <c r="C10" s="34">
        <f>+C9</f>
        <v>44197</v>
      </c>
      <c r="D10" s="34">
        <f>+AVERAGE(C9:D9)</f>
        <v>44379</v>
      </c>
      <c r="E10" s="34">
        <f t="shared" ref="E10:M10" si="1">+AVERAGE(D9:E9)</f>
        <v>44743.5</v>
      </c>
      <c r="F10" s="34">
        <f t="shared" si="1"/>
        <v>45108.5</v>
      </c>
      <c r="G10" s="34">
        <f t="shared" si="1"/>
        <v>45474</v>
      </c>
      <c r="H10" s="34">
        <f t="shared" si="1"/>
        <v>45839.5</v>
      </c>
      <c r="I10" s="34">
        <f t="shared" si="1"/>
        <v>46204.5</v>
      </c>
      <c r="J10" s="34">
        <f t="shared" si="1"/>
        <v>46569.5</v>
      </c>
      <c r="K10" s="34">
        <f t="shared" si="1"/>
        <v>46935</v>
      </c>
      <c r="L10" s="34">
        <f t="shared" si="1"/>
        <v>47300.5</v>
      </c>
      <c r="M10" s="34">
        <f t="shared" si="1"/>
        <v>47665.5</v>
      </c>
    </row>
    <row r="11" spans="1:13" x14ac:dyDescent="0.3">
      <c r="B11" s="23" t="s">
        <v>13</v>
      </c>
      <c r="C11" s="26">
        <v>0</v>
      </c>
      <c r="D11" s="26">
        <v>15000</v>
      </c>
      <c r="E11" s="26">
        <v>15000</v>
      </c>
      <c r="F11" s="26">
        <v>15000</v>
      </c>
      <c r="G11" s="26">
        <v>15000</v>
      </c>
      <c r="H11" s="26">
        <v>15000</v>
      </c>
      <c r="I11" s="26">
        <v>15000</v>
      </c>
      <c r="J11" s="26">
        <v>15000</v>
      </c>
      <c r="K11" s="26">
        <v>15000</v>
      </c>
      <c r="L11" s="26">
        <v>15000</v>
      </c>
      <c r="M11" s="26">
        <v>15000</v>
      </c>
    </row>
    <row r="12" spans="1:13" x14ac:dyDescent="0.3">
      <c r="B12" s="23" t="s">
        <v>14</v>
      </c>
      <c r="C12" s="27">
        <v>0.1</v>
      </c>
      <c r="D12" s="27"/>
      <c r="E12" s="28"/>
      <c r="F12" s="28"/>
      <c r="G12" s="28"/>
      <c r="H12" s="28"/>
      <c r="I12" s="28"/>
      <c r="J12" s="28"/>
      <c r="K12" s="28"/>
      <c r="L12" s="28"/>
      <c r="M12" s="28"/>
    </row>
    <row r="14" spans="1:13" x14ac:dyDescent="0.3">
      <c r="B14" s="31" t="s">
        <v>20</v>
      </c>
      <c r="C14" s="29">
        <f>XNPV($C$12,C11:M11,C9:M9)</f>
        <v>92173.250662909035</v>
      </c>
    </row>
    <row r="15" spans="1:13" ht="5.25" customHeight="1" x14ac:dyDescent="0.3">
      <c r="B15" s="32"/>
    </row>
    <row r="16" spans="1:13" x14ac:dyDescent="0.3">
      <c r="B16" s="31" t="s">
        <v>26</v>
      </c>
      <c r="C16" s="29">
        <f>XNPV($C$12,C11:M11,C10:M10)</f>
        <v>96681.007827020294</v>
      </c>
      <c r="D16" s="37"/>
    </row>
    <row r="17" spans="2:3" ht="5.25" customHeight="1" x14ac:dyDescent="0.3">
      <c r="B17" s="32"/>
    </row>
    <row r="18" spans="2:3" x14ac:dyDescent="0.3">
      <c r="B18" s="31" t="s">
        <v>18</v>
      </c>
      <c r="C18" s="29">
        <f>NPV($C$12,C11:M11)*(1+$C$12)^0.5</f>
        <v>87879.222935977188</v>
      </c>
    </row>
    <row r="21" spans="2:3" x14ac:dyDescent="0.3">
      <c r="B21" s="23" t="s">
        <v>34</v>
      </c>
    </row>
    <row r="22" spans="2:3" x14ac:dyDescent="0.3">
      <c r="B22" s="23" t="s">
        <v>33</v>
      </c>
    </row>
    <row r="23" spans="2:3" x14ac:dyDescent="0.3">
      <c r="B23" s="2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NPV</vt:lpstr>
      <vt:lpstr>NPV (Mid-period)</vt:lpstr>
      <vt:lpstr>XNPV</vt:lpstr>
      <vt:lpstr>XNPV (Mid-period)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Tong</dc:creator>
  <cp:lastModifiedBy>Ferdinand</cp:lastModifiedBy>
  <dcterms:created xsi:type="dcterms:W3CDTF">2020-11-02T00:26:39Z</dcterms:created>
  <dcterms:modified xsi:type="dcterms:W3CDTF">2022-09-09T19:14:33Z</dcterms:modified>
</cp:coreProperties>
</file>