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student\it2\PVY\P2\"/>
    </mc:Choice>
  </mc:AlternateContent>
  <bookViews>
    <workbookView xWindow="0" yWindow="0" windowWidth="28800" windowHeight="12330"/>
  </bookViews>
  <sheets>
    <sheet name="Mzdový list" sheetId="1" r:id="rId1"/>
    <sheet name="Proměnné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1" l="1"/>
  <c r="L4" i="1"/>
  <c r="L5" i="1"/>
  <c r="L6" i="1"/>
  <c r="L7" i="1"/>
  <c r="L8" i="1"/>
  <c r="L9" i="1"/>
  <c r="L10" i="1"/>
  <c r="L11" i="1"/>
  <c r="L12" i="1"/>
  <c r="L13" i="1"/>
  <c r="L14" i="1"/>
  <c r="L3" i="1"/>
  <c r="K4" i="1"/>
  <c r="K5" i="1"/>
  <c r="K6" i="1"/>
  <c r="K7" i="1"/>
  <c r="K8" i="1"/>
  <c r="K9" i="1"/>
  <c r="K10" i="1"/>
  <c r="K11" i="1"/>
  <c r="K15" i="1" s="1"/>
  <c r="K12" i="1"/>
  <c r="K13" i="1"/>
  <c r="K14" i="1"/>
  <c r="K3" i="1"/>
  <c r="J4" i="1"/>
  <c r="J5" i="1"/>
  <c r="J6" i="1"/>
  <c r="J7" i="1"/>
  <c r="J8" i="1"/>
  <c r="J9" i="1"/>
  <c r="J10" i="1"/>
  <c r="J11" i="1"/>
  <c r="J12" i="1"/>
  <c r="J13" i="1"/>
  <c r="J14" i="1"/>
  <c r="J3" i="1"/>
  <c r="E3" i="1"/>
  <c r="F9" i="1"/>
  <c r="H3" i="1"/>
  <c r="I4" i="1"/>
  <c r="I5" i="1"/>
  <c r="I6" i="1"/>
  <c r="I7" i="1"/>
  <c r="I8" i="1"/>
  <c r="I9" i="1"/>
  <c r="I10" i="1"/>
  <c r="I11" i="1"/>
  <c r="I12" i="1"/>
  <c r="I13" i="1"/>
  <c r="I14" i="1"/>
  <c r="I3" i="1"/>
  <c r="H4" i="1"/>
  <c r="H5" i="1"/>
  <c r="H6" i="1"/>
  <c r="H7" i="1"/>
  <c r="H8" i="1"/>
  <c r="H9" i="1"/>
  <c r="H10" i="1"/>
  <c r="H11" i="1"/>
  <c r="H12" i="1"/>
  <c r="H13" i="1"/>
  <c r="H14" i="1"/>
  <c r="F3" i="1"/>
  <c r="F4" i="1"/>
  <c r="F5" i="1"/>
  <c r="F6" i="1"/>
  <c r="F7" i="1"/>
  <c r="F8" i="1"/>
  <c r="F10" i="1"/>
  <c r="F11" i="1"/>
  <c r="F12" i="1"/>
  <c r="F13" i="1"/>
  <c r="F14" i="1"/>
  <c r="E6" i="1"/>
  <c r="E5" i="1"/>
  <c r="E4" i="1"/>
  <c r="E7" i="1"/>
  <c r="E8" i="1"/>
  <c r="E9" i="1"/>
  <c r="E10" i="1"/>
  <c r="G10" i="1" s="1"/>
  <c r="M10" i="1" s="1"/>
  <c r="E11" i="1"/>
  <c r="E12" i="1"/>
  <c r="E13" i="1"/>
  <c r="E14" i="1"/>
  <c r="D15" i="1"/>
  <c r="J15" i="1" l="1"/>
  <c r="G7" i="1"/>
  <c r="M7" i="1" s="1"/>
  <c r="G6" i="1"/>
  <c r="M6" i="1" s="1"/>
  <c r="H15" i="1"/>
  <c r="G4" i="1"/>
  <c r="M4" i="1" s="1"/>
  <c r="G13" i="1"/>
  <c r="M13" i="1" s="1"/>
  <c r="G5" i="1"/>
  <c r="M5" i="1" s="1"/>
  <c r="G9" i="1"/>
  <c r="M9" i="1" s="1"/>
  <c r="G3" i="1"/>
  <c r="M3" i="1" s="1"/>
  <c r="I15" i="1"/>
  <c r="G8" i="1"/>
  <c r="M8" i="1" s="1"/>
  <c r="G14" i="1"/>
  <c r="M14" i="1" s="1"/>
  <c r="G12" i="1"/>
  <c r="M12" i="1" s="1"/>
  <c r="G11" i="1"/>
  <c r="M11" i="1" s="1"/>
  <c r="E15" i="1"/>
  <c r="F15" i="1"/>
  <c r="G15" i="1" l="1"/>
  <c r="M15" i="1"/>
</calcChain>
</file>

<file path=xl/sharedStrings.xml><?xml version="1.0" encoding="utf-8"?>
<sst xmlns="http://schemas.openxmlformats.org/spreadsheetml/2006/main" count="34" uniqueCount="26">
  <si>
    <t>Leden</t>
  </si>
  <si>
    <t>Únor</t>
  </si>
  <si>
    <t>Březen</t>
  </si>
  <si>
    <t>Duben</t>
  </si>
  <si>
    <t>Květen</t>
  </si>
  <si>
    <t>Červen</t>
  </si>
  <si>
    <t>Červenec</t>
  </si>
  <si>
    <t>Srpen</t>
  </si>
  <si>
    <t>Září</t>
  </si>
  <si>
    <t>Říjen</t>
  </si>
  <si>
    <t>Listopad</t>
  </si>
  <si>
    <t>Prosinec</t>
  </si>
  <si>
    <t>Hrubá mzda</t>
  </si>
  <si>
    <t>Celkem</t>
  </si>
  <si>
    <t>Daň (15%)</t>
  </si>
  <si>
    <t>Sleva na poplatníka</t>
  </si>
  <si>
    <t>Sleva na poplatníka /měsíčně</t>
  </si>
  <si>
    <t>Podepsané prohlášení</t>
  </si>
  <si>
    <t>ano</t>
  </si>
  <si>
    <t>Záloha na daň</t>
  </si>
  <si>
    <t>Sociální</t>
  </si>
  <si>
    <t>Zdravotní</t>
  </si>
  <si>
    <t>"Čistá" mzda</t>
  </si>
  <si>
    <t>Zaměstnanec</t>
  </si>
  <si>
    <t>Zaměstnavatel</t>
  </si>
  <si>
    <t>Mzdové náklady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</si>
</sst>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[$Kč-405]_-;\-* #,##0.00\ [$Kč-405]_-;_-* &quot;-&quot;??\ [$Kč-405]_-;_-@_-"/>
  </numFmts>
  <fonts count="3" x14ac:knownFonts="1">
    <font>
      <sz val="11"/>
      <color theme="1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11">
    <xf numFmtId="0" fontId="0" fillId="0" borderId="0" xfId="0"/>
    <xf numFmtId="164" fontId="0" fillId="0" borderId="0" xfId="0" applyNumberFormat="1"/>
    <xf numFmtId="0" fontId="2" fillId="3" borderId="1" xfId="2"/>
    <xf numFmtId="0" fontId="0" fillId="0" borderId="0" xfId="0" applyAlignment="1">
      <alignment horizontal="center"/>
    </xf>
    <xf numFmtId="164" fontId="2" fillId="3" borderId="1" xfId="2" applyNumberFormat="1" applyAlignment="1">
      <alignment horizontal="center"/>
    </xf>
    <xf numFmtId="0" fontId="2" fillId="3" borderId="1" xfId="2" applyAlignment="1">
      <alignment horizontal="center"/>
    </xf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0" fontId="2" fillId="3" borderId="1" xfId="2" applyNumberFormat="1"/>
    <xf numFmtId="0" fontId="1" fillId="2" borderId="0" xfId="1" applyAlignment="1">
      <alignment horizontal="center" vertical="center"/>
    </xf>
  </cellXfs>
  <cellStyles count="3">
    <cellStyle name="Neutrální" xfId="1" builtinId="28"/>
    <cellStyle name="Normální" xfId="0" builtinId="0"/>
    <cellStyle name="Vstup" xfId="2" builtin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15"/>
  <sheetViews>
    <sheetView tabSelected="1" topLeftCell="B1" zoomScale="160" zoomScaleNormal="160" workbookViewId="0">
      <selection activeCell="L14" sqref="L14"/>
    </sheetView>
  </sheetViews>
  <sheetFormatPr defaultRowHeight="15" x14ac:dyDescent="0.25"/>
  <cols>
    <col min="4" max="4" width="15.7109375" bestFit="1" customWidth="1"/>
    <col min="5" max="5" width="14.140625" bestFit="1" customWidth="1"/>
    <col min="6" max="6" width="18.85546875" bestFit="1" customWidth="1"/>
    <col min="7" max="7" width="13.28515625" bestFit="1" customWidth="1"/>
    <col min="8" max="8" width="13.140625" bestFit="1" customWidth="1"/>
    <col min="9" max="9" width="13.140625" customWidth="1"/>
    <col min="10" max="10" width="14.28515625" bestFit="1" customWidth="1"/>
    <col min="11" max="11" width="13.140625" customWidth="1"/>
    <col min="12" max="12" width="15.42578125" bestFit="1" customWidth="1"/>
    <col min="13" max="13" width="14.28515625" bestFit="1" customWidth="1"/>
  </cols>
  <sheetData>
    <row r="1" spans="3:13" x14ac:dyDescent="0.25">
      <c r="H1" s="7" t="s">
        <v>23</v>
      </c>
      <c r="I1" s="7"/>
      <c r="J1" s="7" t="s">
        <v>24</v>
      </c>
      <c r="K1" s="7"/>
      <c r="L1" s="7"/>
    </row>
    <row r="2" spans="3:13" x14ac:dyDescent="0.25">
      <c r="D2" t="s">
        <v>12</v>
      </c>
      <c r="E2" t="s">
        <v>14</v>
      </c>
      <c r="F2" t="s">
        <v>15</v>
      </c>
      <c r="G2" t="s">
        <v>19</v>
      </c>
      <c r="H2" t="s">
        <v>20</v>
      </c>
      <c r="I2" t="s">
        <v>21</v>
      </c>
      <c r="J2" t="s">
        <v>20</v>
      </c>
      <c r="K2" t="s">
        <v>21</v>
      </c>
      <c r="L2" t="s">
        <v>25</v>
      </c>
      <c r="M2" t="s">
        <v>22</v>
      </c>
    </row>
    <row r="3" spans="3:13" x14ac:dyDescent="0.25">
      <c r="C3" t="s">
        <v>0</v>
      </c>
      <c r="D3" s="1">
        <v>18000</v>
      </c>
      <c r="E3" s="1">
        <f>D3*0.15</f>
        <v>2700</v>
      </c>
      <c r="F3" s="1">
        <f>IF(Proměnné!$C$4="ANO",Proměnné!$C$2,0)</f>
        <v>2570</v>
      </c>
      <c r="G3" s="1">
        <f>E3-F3</f>
        <v>130</v>
      </c>
      <c r="H3" s="1">
        <f>D3*Proměnné!$C$8</f>
        <v>1277.9999999999998</v>
      </c>
      <c r="I3" s="1">
        <f>D3*Proměnné!$C$6</f>
        <v>810</v>
      </c>
      <c r="J3" s="1">
        <f>D3*Proměnné!$C$12</f>
        <v>4464</v>
      </c>
      <c r="K3" s="1">
        <f>D3*Proměnné!$C$10</f>
        <v>1620</v>
      </c>
      <c r="L3" s="1">
        <f>K3+J3+D3</f>
        <v>24084</v>
      </c>
      <c r="M3" s="1">
        <f>D3-G3-H3-I3</f>
        <v>15782</v>
      </c>
    </row>
    <row r="4" spans="3:13" x14ac:dyDescent="0.25">
      <c r="C4" t="s">
        <v>1</v>
      </c>
      <c r="D4" s="1">
        <v>56000</v>
      </c>
      <c r="E4" s="1">
        <f>D4*0.15</f>
        <v>8400</v>
      </c>
      <c r="F4" s="1">
        <f>IF(Proměnné!$C$4="ANO",Proměnné!$C$2,0)</f>
        <v>2570</v>
      </c>
      <c r="G4" s="1">
        <f t="shared" ref="G4:G14" si="0">E4-F4</f>
        <v>5830</v>
      </c>
      <c r="H4" s="1">
        <f>D4*Proměnné!$C$8</f>
        <v>3975.9999999999995</v>
      </c>
      <c r="I4" s="1">
        <f>D4*Proměnné!$C$6</f>
        <v>2520</v>
      </c>
      <c r="J4" s="1">
        <f>D4*Proměnné!$C$12</f>
        <v>13888</v>
      </c>
      <c r="K4" s="1">
        <f>D4*Proměnné!$C$10</f>
        <v>5040</v>
      </c>
      <c r="L4" s="1">
        <f t="shared" ref="L4:L14" si="1">K4+J4+D4</f>
        <v>74928</v>
      </c>
      <c r="M4" s="1">
        <f>D4-G4-H4-I4</f>
        <v>43674</v>
      </c>
    </row>
    <row r="5" spans="3:13" x14ac:dyDescent="0.25">
      <c r="C5" t="s">
        <v>2</v>
      </c>
      <c r="D5" s="1">
        <v>56000</v>
      </c>
      <c r="E5" s="1">
        <f>D5*0.15</f>
        <v>8400</v>
      </c>
      <c r="F5" s="1">
        <f>IF(Proměnné!$C$4="ANO",Proměnné!$C$2,0)</f>
        <v>2570</v>
      </c>
      <c r="G5" s="1">
        <f t="shared" si="0"/>
        <v>5830</v>
      </c>
      <c r="H5" s="1">
        <f>D5*Proměnné!$C$8</f>
        <v>3975.9999999999995</v>
      </c>
      <c r="I5" s="1">
        <f>D5*Proměnné!$C$6</f>
        <v>2520</v>
      </c>
      <c r="J5" s="1">
        <f>D5*Proměnné!$C$12</f>
        <v>13888</v>
      </c>
      <c r="K5" s="1">
        <f>D5*Proměnné!$C$10</f>
        <v>5040</v>
      </c>
      <c r="L5" s="1">
        <f t="shared" si="1"/>
        <v>74928</v>
      </c>
      <c r="M5" s="1">
        <f>D5-G5-H5-I5</f>
        <v>43674</v>
      </c>
    </row>
    <row r="6" spans="3:13" x14ac:dyDescent="0.25">
      <c r="C6" t="s">
        <v>3</v>
      </c>
      <c r="D6" s="1">
        <v>56000</v>
      </c>
      <c r="E6" s="1">
        <f>D6*0.15</f>
        <v>8400</v>
      </c>
      <c r="F6" s="1">
        <f>IF(Proměnné!$C$4="ANO",Proměnné!$C$2,0)</f>
        <v>2570</v>
      </c>
      <c r="G6" s="1">
        <f t="shared" si="0"/>
        <v>5830</v>
      </c>
      <c r="H6" s="1">
        <f>D6*Proměnné!$C$8</f>
        <v>3975.9999999999995</v>
      </c>
      <c r="I6" s="1">
        <f>D6*Proměnné!$C$6</f>
        <v>2520</v>
      </c>
      <c r="J6" s="1">
        <f>D6*Proměnné!$C$12</f>
        <v>13888</v>
      </c>
      <c r="K6" s="1">
        <f>D6*Proměnné!$C$10</f>
        <v>5040</v>
      </c>
      <c r="L6" s="1">
        <f t="shared" si="1"/>
        <v>74928</v>
      </c>
      <c r="M6" s="1">
        <f>D6-G6-H6-I6</f>
        <v>43674</v>
      </c>
    </row>
    <row r="7" spans="3:13" x14ac:dyDescent="0.25">
      <c r="C7" t="s">
        <v>4</v>
      </c>
      <c r="D7" s="1">
        <v>56000</v>
      </c>
      <c r="E7" s="1">
        <f t="shared" ref="E4:E14" si="2">D7*0.15</f>
        <v>8400</v>
      </c>
      <c r="F7" s="1">
        <f>IF(Proměnné!$C$4="ANO",Proměnné!$C$2,0)</f>
        <v>2570</v>
      </c>
      <c r="G7" s="1">
        <f t="shared" si="0"/>
        <v>5830</v>
      </c>
      <c r="H7" s="1">
        <f>D7*Proměnné!$C$8</f>
        <v>3975.9999999999995</v>
      </c>
      <c r="I7" s="1">
        <f>D7*Proměnné!$C$6</f>
        <v>2520</v>
      </c>
      <c r="J7" s="1">
        <f>D7*Proměnné!$C$12</f>
        <v>13888</v>
      </c>
      <c r="K7" s="1">
        <f>D7*Proměnné!$C$10</f>
        <v>5040</v>
      </c>
      <c r="L7" s="1">
        <f t="shared" si="1"/>
        <v>74928</v>
      </c>
      <c r="M7" s="1">
        <f>D7-G7-H7-I7</f>
        <v>43674</v>
      </c>
    </row>
    <row r="8" spans="3:13" x14ac:dyDescent="0.25">
      <c r="C8" t="s">
        <v>5</v>
      </c>
      <c r="D8" s="1">
        <v>56000</v>
      </c>
      <c r="E8" s="1">
        <f t="shared" si="2"/>
        <v>8400</v>
      </c>
      <c r="F8" s="1">
        <f>IF(Proměnné!$C$4="ANO",Proměnné!$C$2,0)</f>
        <v>2570</v>
      </c>
      <c r="G8" s="1">
        <f t="shared" si="0"/>
        <v>5830</v>
      </c>
      <c r="H8" s="1">
        <f>D8*Proměnné!$C$8</f>
        <v>3975.9999999999995</v>
      </c>
      <c r="I8" s="1">
        <f>D8*Proměnné!$C$6</f>
        <v>2520</v>
      </c>
      <c r="J8" s="1">
        <f>D8*Proměnné!$C$12</f>
        <v>13888</v>
      </c>
      <c r="K8" s="1">
        <f>D8*Proměnné!$C$10</f>
        <v>5040</v>
      </c>
      <c r="L8" s="1">
        <f t="shared" si="1"/>
        <v>74928</v>
      </c>
      <c r="M8" s="1">
        <f>D8-G8-H8-I8</f>
        <v>43674</v>
      </c>
    </row>
    <row r="9" spans="3:13" x14ac:dyDescent="0.25">
      <c r="C9" t="s">
        <v>6</v>
      </c>
      <c r="D9" s="1">
        <v>56000</v>
      </c>
      <c r="E9" s="1">
        <f t="shared" si="2"/>
        <v>8400</v>
      </c>
      <c r="F9" s="1">
        <f>IF(Proměnné!$C$4="ANO",Proměnné!$C$2,0)</f>
        <v>2570</v>
      </c>
      <c r="G9" s="1">
        <f t="shared" si="0"/>
        <v>5830</v>
      </c>
      <c r="H9" s="1">
        <f>D9*Proměnné!$C$8</f>
        <v>3975.9999999999995</v>
      </c>
      <c r="I9" s="1">
        <f>D9*Proměnné!$C$6</f>
        <v>2520</v>
      </c>
      <c r="J9" s="1">
        <f>D9*Proměnné!$C$12</f>
        <v>13888</v>
      </c>
      <c r="K9" s="1">
        <f>D9*Proměnné!$C$10</f>
        <v>5040</v>
      </c>
      <c r="L9" s="1">
        <f t="shared" si="1"/>
        <v>74928</v>
      </c>
      <c r="M9" s="1">
        <f>D9-G9-H9-I9</f>
        <v>43674</v>
      </c>
    </row>
    <row r="10" spans="3:13" x14ac:dyDescent="0.25">
      <c r="C10" t="s">
        <v>7</v>
      </c>
      <c r="D10" s="1">
        <v>56000</v>
      </c>
      <c r="E10" s="1">
        <f t="shared" si="2"/>
        <v>8400</v>
      </c>
      <c r="F10" s="1">
        <f>IF(Proměnné!$C$4="ANO",Proměnné!$C$2,0)</f>
        <v>2570</v>
      </c>
      <c r="G10" s="1">
        <f t="shared" si="0"/>
        <v>5830</v>
      </c>
      <c r="H10" s="1">
        <f>D10*Proměnné!$C$8</f>
        <v>3975.9999999999995</v>
      </c>
      <c r="I10" s="1">
        <f>D10*Proměnné!$C$6</f>
        <v>2520</v>
      </c>
      <c r="J10" s="1">
        <f>D10*Proměnné!$C$12</f>
        <v>13888</v>
      </c>
      <c r="K10" s="1">
        <f>D10*Proměnné!$C$10</f>
        <v>5040</v>
      </c>
      <c r="L10" s="1">
        <f t="shared" si="1"/>
        <v>74928</v>
      </c>
      <c r="M10" s="1">
        <f>D10-G10-H10-I10</f>
        <v>43674</v>
      </c>
    </row>
    <row r="11" spans="3:13" x14ac:dyDescent="0.25">
      <c r="C11" t="s">
        <v>8</v>
      </c>
      <c r="D11" s="1">
        <v>56000</v>
      </c>
      <c r="E11" s="1">
        <f t="shared" si="2"/>
        <v>8400</v>
      </c>
      <c r="F11" s="1">
        <f>IF(Proměnné!$C$4="ANO",Proměnné!$C$2,0)</f>
        <v>2570</v>
      </c>
      <c r="G11" s="1">
        <f t="shared" si="0"/>
        <v>5830</v>
      </c>
      <c r="H11" s="1">
        <f>D11*Proměnné!$C$8</f>
        <v>3975.9999999999995</v>
      </c>
      <c r="I11" s="1">
        <f>D11*Proměnné!$C$6</f>
        <v>2520</v>
      </c>
      <c r="J11" s="1">
        <f>D11*Proměnné!$C$12</f>
        <v>13888</v>
      </c>
      <c r="K11" s="1">
        <f>D11*Proměnné!$C$10</f>
        <v>5040</v>
      </c>
      <c r="L11" s="1">
        <f t="shared" si="1"/>
        <v>74928</v>
      </c>
      <c r="M11" s="1">
        <f>D11-G11-H11-I11</f>
        <v>43674</v>
      </c>
    </row>
    <row r="12" spans="3:13" x14ac:dyDescent="0.25">
      <c r="C12" t="s">
        <v>9</v>
      </c>
      <c r="D12" s="1">
        <v>56000</v>
      </c>
      <c r="E12" s="1">
        <f t="shared" si="2"/>
        <v>8400</v>
      </c>
      <c r="F12" s="1">
        <f>IF(Proměnné!$C$4="ANO",Proměnné!$C$2,0)</f>
        <v>2570</v>
      </c>
      <c r="G12" s="1">
        <f t="shared" si="0"/>
        <v>5830</v>
      </c>
      <c r="H12" s="1">
        <f>D12*Proměnné!$C$8</f>
        <v>3975.9999999999995</v>
      </c>
      <c r="I12" s="1">
        <f>D12*Proměnné!$C$6</f>
        <v>2520</v>
      </c>
      <c r="J12" s="1">
        <f>D12*Proměnné!$C$12</f>
        <v>13888</v>
      </c>
      <c r="K12" s="1">
        <f>D12*Proměnné!$C$10</f>
        <v>5040</v>
      </c>
      <c r="L12" s="1">
        <f t="shared" si="1"/>
        <v>74928</v>
      </c>
      <c r="M12" s="1">
        <f>D12-G12-H12-I12</f>
        <v>43674</v>
      </c>
    </row>
    <row r="13" spans="3:13" x14ac:dyDescent="0.25">
      <c r="C13" t="s">
        <v>10</v>
      </c>
      <c r="D13" s="1">
        <v>56000</v>
      </c>
      <c r="E13" s="1">
        <f t="shared" si="2"/>
        <v>8400</v>
      </c>
      <c r="F13" s="1">
        <f>IF(Proměnné!$C$4="ANO",Proměnné!$C$2,0)</f>
        <v>2570</v>
      </c>
      <c r="G13" s="1">
        <f t="shared" si="0"/>
        <v>5830</v>
      </c>
      <c r="H13" s="1">
        <f>D13*Proměnné!$C$8</f>
        <v>3975.9999999999995</v>
      </c>
      <c r="I13" s="1">
        <f>D13*Proměnné!$C$6</f>
        <v>2520</v>
      </c>
      <c r="J13" s="1">
        <f>D13*Proměnné!$C$12</f>
        <v>13888</v>
      </c>
      <c r="K13" s="1">
        <f>D13*Proměnné!$C$10</f>
        <v>5040</v>
      </c>
      <c r="L13" s="1">
        <f t="shared" si="1"/>
        <v>74928</v>
      </c>
      <c r="M13" s="1">
        <f>D13-G13-H13-I13</f>
        <v>43674</v>
      </c>
    </row>
    <row r="14" spans="3:13" x14ac:dyDescent="0.25">
      <c r="C14" t="s">
        <v>11</v>
      </c>
      <c r="D14" s="1">
        <v>56000</v>
      </c>
      <c r="E14" s="1">
        <f t="shared" si="2"/>
        <v>8400</v>
      </c>
      <c r="F14" s="1">
        <f>IF(Proměnné!$C$4="ANO",Proměnné!$C$2,0)</f>
        <v>2570</v>
      </c>
      <c r="G14" s="1">
        <f t="shared" si="0"/>
        <v>5830</v>
      </c>
      <c r="H14" s="1">
        <f>D14*Proměnné!$C$8</f>
        <v>3975.9999999999995</v>
      </c>
      <c r="I14" s="1">
        <f>D14*Proměnné!$C$6</f>
        <v>2520</v>
      </c>
      <c r="J14" s="1">
        <f>D14*Proměnné!$C$12</f>
        <v>13888</v>
      </c>
      <c r="K14" s="1">
        <f>D14*Proměnné!$C$10</f>
        <v>5040</v>
      </c>
      <c r="L14" s="1">
        <f t="shared" si="1"/>
        <v>74928</v>
      </c>
      <c r="M14" s="1">
        <f>D14-G14-H14-I14</f>
        <v>43674</v>
      </c>
    </row>
    <row r="15" spans="3:13" x14ac:dyDescent="0.25">
      <c r="C15" t="s">
        <v>13</v>
      </c>
      <c r="D15" s="1">
        <f>SUM(D3:D14)</f>
        <v>634000</v>
      </c>
      <c r="E15" s="1">
        <f>SUM(E3:E14)</f>
        <v>95100</v>
      </c>
      <c r="F15" s="1">
        <f>SUM(F3:F14)</f>
        <v>30840</v>
      </c>
      <c r="G15" s="1">
        <f>SUM(G3:G14)</f>
        <v>64260</v>
      </c>
      <c r="H15" s="1">
        <f t="shared" ref="H15:M15" si="3">SUM(H3:H14)</f>
        <v>45013.999999999993</v>
      </c>
      <c r="I15" s="1">
        <f t="shared" si="3"/>
        <v>28530</v>
      </c>
      <c r="J15" s="1">
        <f t="shared" ref="J15" si="4">SUM(J3:J14)</f>
        <v>157232</v>
      </c>
      <c r="K15" s="1">
        <f t="shared" ref="K15:L15" si="5">SUM(K3:K14)</f>
        <v>57060</v>
      </c>
      <c r="L15" s="1">
        <f t="shared" si="5"/>
        <v>848292</v>
      </c>
      <c r="M15" s="1">
        <f t="shared" si="3"/>
        <v>496196</v>
      </c>
    </row>
  </sheetData>
  <mergeCells count="2">
    <mergeCell ref="H1:I1"/>
    <mergeCell ref="J1:L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zoomScale="220" zoomScaleNormal="220" workbookViewId="0">
      <selection activeCell="A14" sqref="A14"/>
    </sheetView>
  </sheetViews>
  <sheetFormatPr defaultRowHeight="15" x14ac:dyDescent="0.25"/>
  <cols>
    <col min="1" max="1" width="14.140625" bestFit="1" customWidth="1"/>
    <col min="2" max="2" width="27.140625" bestFit="1" customWidth="1"/>
    <col min="3" max="3" width="11.85546875" bestFit="1" customWidth="1"/>
  </cols>
  <sheetData>
    <row r="1" spans="1:3" x14ac:dyDescent="0.25">
      <c r="C1" s="3"/>
    </row>
    <row r="2" spans="1:3" x14ac:dyDescent="0.25">
      <c r="B2" s="2" t="s">
        <v>16</v>
      </c>
      <c r="C2" s="4">
        <v>2570</v>
      </c>
    </row>
    <row r="3" spans="1:3" x14ac:dyDescent="0.25">
      <c r="C3" s="3"/>
    </row>
    <row r="4" spans="1:3" x14ac:dyDescent="0.25">
      <c r="B4" s="2" t="s">
        <v>17</v>
      </c>
      <c r="C4" s="5" t="s">
        <v>18</v>
      </c>
    </row>
    <row r="5" spans="1:3" x14ac:dyDescent="0.25">
      <c r="C5" s="3"/>
    </row>
    <row r="6" spans="1:3" x14ac:dyDescent="0.25">
      <c r="A6" s="10" t="s">
        <v>23</v>
      </c>
      <c r="B6" s="2" t="s">
        <v>21</v>
      </c>
      <c r="C6" s="9">
        <v>4.4999999999999998E-2</v>
      </c>
    </row>
    <row r="7" spans="1:3" x14ac:dyDescent="0.25">
      <c r="A7" s="10"/>
    </row>
    <row r="8" spans="1:3" x14ac:dyDescent="0.25">
      <c r="A8" s="10"/>
      <c r="B8" s="2" t="s">
        <v>20</v>
      </c>
      <c r="C8" s="9">
        <v>7.0999999999999994E-2</v>
      </c>
    </row>
    <row r="9" spans="1:3" x14ac:dyDescent="0.25">
      <c r="A9" s="8"/>
      <c r="C9" s="6"/>
    </row>
    <row r="10" spans="1:3" x14ac:dyDescent="0.25">
      <c r="A10" s="10" t="s">
        <v>24</v>
      </c>
      <c r="B10" s="2" t="s">
        <v>21</v>
      </c>
      <c r="C10" s="9">
        <v>0.09</v>
      </c>
    </row>
    <row r="11" spans="1:3" x14ac:dyDescent="0.25">
      <c r="A11" s="10"/>
    </row>
    <row r="12" spans="1:3" x14ac:dyDescent="0.25">
      <c r="A12" s="10"/>
      <c r="B12" s="2" t="s">
        <v>20</v>
      </c>
      <c r="C12" s="9">
        <v>0.248</v>
      </c>
    </row>
  </sheetData>
  <mergeCells count="2">
    <mergeCell ref="A6:A8"/>
    <mergeCell ref="A10:A1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Mzdový list</vt:lpstr>
      <vt:lpstr>Proměnné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2024-09-19T09:18:20Z</dcterms:created>
  <dcterms:modified xsi:type="dcterms:W3CDTF">2024-09-19T10:18:36Z</dcterms:modified>
</cp:coreProperties>
</file>