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ADME" sheetId="1" state="visible" r:id="rId1"/>
    <sheet xmlns:r="http://schemas.openxmlformats.org/officeDocument/2006/relationships" name="Inputs" sheetId="2" state="visible" r:id="rId2"/>
    <sheet xmlns:r="http://schemas.openxmlformats.org/officeDocument/2006/relationships" name="RoomLogic" sheetId="3" state="visible" r:id="rId3"/>
    <sheet xmlns:r="http://schemas.openxmlformats.org/officeDocument/2006/relationships" name="Items" sheetId="4" state="visible" r:id="rId4"/>
    <sheet xmlns:r="http://schemas.openxmlformats.org/officeDocument/2006/relationships" name="Labour" sheetId="5" state="visible" r:id="rId5"/>
    <sheet xmlns:r="http://schemas.openxmlformats.org/officeDocument/2006/relationships" name="FeesTaxes" sheetId="6" state="visible" r:id="rId6"/>
    <sheet xmlns:r="http://schemas.openxmlformats.org/officeDocument/2006/relationships" name="Totals" sheetId="7" state="visible" r:id="rId7"/>
    <sheet xmlns:r="http://schemas.openxmlformats.org/officeDocument/2006/relationships" name="ExampleScenarios" sheetId="8" state="visible" r:id="rId8"/>
    <sheet xmlns:r="http://schemas.openxmlformats.org/officeDocument/2006/relationships" name="DataDictionary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sz val="14"/>
    </font>
    <font>
      <b val="1"/>
    </font>
  </fonts>
  <fills count="3">
    <fill>
      <patternFill/>
    </fill>
    <fill>
      <patternFill patternType="gray125"/>
    </fill>
    <fill>
      <patternFill patternType="solid">
        <fgColor rgb="00E8EEF9"/>
        <bgColor rgb="00E8EEF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wrapText="1"/>
    </xf>
    <xf numFmtId="0" fontId="2" fillId="2" borderId="1" applyAlignment="1" pivotButton="0" quotePrefix="0" xfId="0">
      <alignment horizontal="center"/>
    </xf>
    <xf numFmtId="0" fontId="2" fillId="0" borderId="1" pivotButton="0" quotePrefix="0" xfId="0"/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Room Pricing Matrix — Logic Workbook</t>
        </is>
      </c>
    </row>
    <row r="3">
      <c r="A3" s="2" t="inlineStr">
        <is>
          <t>How to use:
1) Fill the ADMIN inputs in the Inputs sheet (VAT per category, service charge, rounding, base room rates, time window).
2) Enter the booking details (date/time/attendees) in Inputs.
3) Add line items in Items (F&amp;B, AV, Services) — choose pricing mode and quantities.
4) (Optional) Add labour roles &amp; hours in Labour.
5) Totals sheet will compute Ex VAT, VAT by category, Inc VAT, Deposit, and Rounding.
Notes:
- Room base pricing: hourly vs half-day vs full-day (whichever applies by duration thresholds).
- AV can price per hour or per day with a day-cap switch (hour_or_day).
- OOH surcharge applies if meeting time is outside the per-room earliest/latest window.
- Service charge applies to the subtotal Ex VAT (configurable by % here globally).
- VAT is per category; you can tune defaults in Inputs.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0"/>
  <sheetViews>
    <sheetView workbookViewId="0">
      <selection activeCell="A1" sqref="A1"/>
    </sheetView>
  </sheetViews>
  <sheetFormatPr baseColWidth="8" defaultRowHeight="15"/>
  <cols>
    <col width="29" customWidth="1" min="1" max="1"/>
    <col width="12" customWidth="1" min="2" max="2"/>
    <col width="12" customWidth="1" min="3" max="3"/>
    <col width="16" customWidth="1" min="4" max="4"/>
    <col width="46" customWidth="1" min="5" max="5"/>
  </cols>
  <sheetData>
    <row r="1">
      <c r="A1" s="3" t="inlineStr">
        <is>
          <t>Key</t>
        </is>
      </c>
      <c r="B1" s="3" t="inlineStr">
        <is>
          <t>Value</t>
        </is>
      </c>
      <c r="D1" s="4" t="inlineStr">
        <is>
          <t>Derived (mins)</t>
        </is>
      </c>
      <c r="E1" s="5" t="n"/>
    </row>
    <row r="2">
      <c r="A2" s="4" t="inlineStr">
        <is>
          <t>Currency</t>
        </is>
      </c>
      <c r="B2" s="5" t="inlineStr">
        <is>
          <t>EUR</t>
        </is>
      </c>
      <c r="D2" s="5" t="inlineStr">
        <is>
          <t>Start mins</t>
        </is>
      </c>
      <c r="E2" s="5">
        <f>VALUE(LEFT(B11,2))*60 + VALUE(RIGHT(B11,2))</f>
        <v/>
      </c>
    </row>
    <row r="3">
      <c r="A3" s="4" t="inlineStr">
        <is>
          <t>VAT Room (%)</t>
        </is>
      </c>
      <c r="B3" s="5" t="n">
        <v>0</v>
      </c>
      <c r="D3" s="5" t="inlineStr">
        <is>
          <t>End mins</t>
        </is>
      </c>
      <c r="E3" s="5">
        <f>VALUE(LEFT(B12,2))*60 + VALUE(RIGHT(B12,2))</f>
        <v/>
      </c>
    </row>
    <row r="4">
      <c r="A4" s="4" t="inlineStr">
        <is>
          <t>VAT F&amp;B (%)</t>
        </is>
      </c>
      <c r="B4" s="5" t="n">
        <v>23</v>
      </c>
      <c r="D4" s="5" t="inlineStr">
        <is>
          <t>Duration hours</t>
        </is>
      </c>
      <c r="E4" s="5">
        <f>(E3-E2)/60</f>
        <v/>
      </c>
    </row>
    <row r="5">
      <c r="A5" s="4" t="inlineStr">
        <is>
          <t>VAT AV (%)</t>
        </is>
      </c>
      <c r="B5" s="5" t="n">
        <v>23</v>
      </c>
    </row>
    <row r="6">
      <c r="A6" s="4" t="inlineStr">
        <is>
          <t>VAT Staff/Services (%)</t>
        </is>
      </c>
      <c r="B6" s="5" t="n">
        <v>23</v>
      </c>
    </row>
    <row r="7">
      <c r="A7" s="4" t="inlineStr">
        <is>
          <t>Service Charge (%)</t>
        </is>
      </c>
      <c r="B7" s="5" t="n">
        <v>0</v>
      </c>
    </row>
    <row r="8">
      <c r="A8" s="4" t="inlineStr">
        <is>
          <t>Out-of-hours Surcharge (%)</t>
        </is>
      </c>
      <c r="B8" s="5" t="n">
        <v>0</v>
      </c>
    </row>
    <row r="9">
      <c r="A9" s="4" t="inlineStr">
        <is>
          <t>Deposit (%)</t>
        </is>
      </c>
      <c r="B9" s="5" t="n">
        <v>25</v>
      </c>
    </row>
    <row r="10">
      <c r="A10" s="4" t="inlineStr">
        <is>
          <t>Rounding Step</t>
        </is>
      </c>
      <c r="B10" s="5" t="n">
        <v>0.01</v>
      </c>
    </row>
    <row r="11">
      <c r="A11" s="4" t="inlineStr">
        <is>
          <t>Attendees</t>
        </is>
      </c>
      <c r="B11" s="5" t="n">
        <v>10</v>
      </c>
    </row>
    <row r="12">
      <c r="A12" s="4" t="inlineStr">
        <is>
          <t>Start Time (HH:MM)</t>
        </is>
      </c>
      <c r="B12" s="5" t="inlineStr">
        <is>
          <t>09:00</t>
        </is>
      </c>
    </row>
    <row r="13">
      <c r="A13" s="4" t="inlineStr">
        <is>
          <t>End Time (HH:MM)</t>
        </is>
      </c>
      <c r="B13" s="5" t="inlineStr">
        <is>
          <t>12:00</t>
        </is>
      </c>
    </row>
    <row r="14">
      <c r="A14" s="4" t="inlineStr">
        <is>
          <t>Half-day Hours Threshold</t>
        </is>
      </c>
      <c r="B14" s="5" t="n">
        <v>4</v>
      </c>
    </row>
    <row r="15">
      <c r="A15" s="4" t="inlineStr">
        <is>
          <t>Day Hours Threshold</t>
        </is>
      </c>
      <c r="B15" s="5" t="n">
        <v>8</v>
      </c>
    </row>
    <row r="16">
      <c r="A16" s="4" t="inlineStr">
        <is>
          <t>Room Rate per Hour (Ex VAT)</t>
        </is>
      </c>
      <c r="B16" s="5" t="n">
        <v>80</v>
      </c>
    </row>
    <row r="17">
      <c r="A17" s="4" t="inlineStr">
        <is>
          <t>Room Rate Half-day (Ex VAT)</t>
        </is>
      </c>
      <c r="B17" s="5" t="n">
        <v>280</v>
      </c>
    </row>
    <row r="18">
      <c r="A18" s="4" t="inlineStr">
        <is>
          <t>Room Rate per Day (Ex VAT)</t>
        </is>
      </c>
      <c r="B18" s="5" t="n">
        <v>500</v>
      </c>
    </row>
    <row r="19">
      <c r="A19" s="4" t="inlineStr">
        <is>
          <t>Earliest Start (HH:MM)</t>
        </is>
      </c>
      <c r="B19" s="5" t="inlineStr">
        <is>
          <t>07:00</t>
        </is>
      </c>
    </row>
    <row r="20">
      <c r="A20" s="4" t="inlineStr">
        <is>
          <t>Latest End (HH:MM)</t>
        </is>
      </c>
      <c r="B20" s="5" t="inlineStr">
        <is>
          <t>22:00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8"/>
  <sheetViews>
    <sheetView workbookViewId="0">
      <selection activeCell="A1" sqref="A1"/>
    </sheetView>
  </sheetViews>
  <sheetFormatPr baseColWidth="8" defaultRowHeight="15"/>
  <cols>
    <col width="24" customWidth="1" min="1" max="1"/>
    <col width="48" customWidth="1" min="2" max="2"/>
    <col width="48" customWidth="1" min="3" max="3"/>
  </cols>
  <sheetData>
    <row r="1">
      <c r="A1" s="3" t="inlineStr">
        <is>
          <t>Metric</t>
        </is>
      </c>
      <c r="B1" s="3" t="inlineStr">
        <is>
          <t>Formula / Value</t>
        </is>
      </c>
      <c r="C1" s="3" t="inlineStr">
        <is>
          <t>Notes</t>
        </is>
      </c>
    </row>
    <row r="2">
      <c r="A2" s="5" t="inlineStr">
        <is>
          <t>Hours (rounded up)</t>
        </is>
      </c>
      <c r="B2" s="5">
        <f>MAX(1,CEILING('Inputs'!E4,1))</f>
        <v/>
      </c>
      <c r="C2" s="5" t="inlineStr">
        <is>
          <t>Billable hours rounded up to whole hours</t>
        </is>
      </c>
    </row>
    <row r="3">
      <c r="A3" s="5" t="inlineStr">
        <is>
          <t>Half-day threshold (h)</t>
        </is>
      </c>
      <c r="B3" s="5">
        <f>'Inputs'!B13</f>
        <v/>
      </c>
      <c r="C3" s="5" t="inlineStr"/>
    </row>
    <row r="4">
      <c r="A4" s="5" t="inlineStr">
        <is>
          <t>Day threshold (h)</t>
        </is>
      </c>
      <c r="B4" s="5">
        <f>'Inputs'!B14</f>
        <v/>
      </c>
      <c r="C4" s="5" t="inlineStr"/>
    </row>
    <row r="5">
      <c r="A5" s="5" t="inlineStr">
        <is>
          <t>Rate/hr</t>
        </is>
      </c>
      <c r="B5" s="5">
        <f>'Inputs'!B15</f>
        <v/>
      </c>
      <c r="C5" s="5" t="inlineStr"/>
    </row>
    <row r="6">
      <c r="A6" s="5" t="inlineStr">
        <is>
          <t>Rate/half-day</t>
        </is>
      </c>
      <c r="B6" s="5">
        <f>'Inputs'!B16</f>
        <v/>
      </c>
      <c r="C6" s="5" t="inlineStr"/>
    </row>
    <row r="7">
      <c r="A7" s="5" t="inlineStr">
        <is>
          <t>Rate/day</t>
        </is>
      </c>
      <c r="B7" s="5">
        <f>'Inputs'!B17</f>
        <v/>
      </c>
      <c r="C7" s="5" t="inlineStr"/>
    </row>
    <row r="8">
      <c r="A8" s="5" t="inlineStr">
        <is>
          <t>Base price (Ex VAT)</t>
        </is>
      </c>
      <c r="B8" s="5">
        <f>IF('RoomLogic'!B1&gt;='RoomLogic'!B3, 'RoomLogic'!B6, IF('RoomLogic'!B1&gt;='RoomLogic'!B2, 'RoomLogic'!B5, 'RoomLogic'!B4*'RoomLogic'!B1))</f>
        <v/>
      </c>
      <c r="C8" s="5" t="inlineStr">
        <is>
          <t>Choose day if hours ≥ day threshold; else half-day; else hourly</t>
        </is>
      </c>
    </row>
    <row r="9">
      <c r="A9" s="5" t="inlineStr">
        <is>
          <t>Earliest start</t>
        </is>
      </c>
      <c r="B9" s="5">
        <f>'Inputs'!B18</f>
        <v/>
      </c>
      <c r="C9" s="5" t="inlineStr"/>
    </row>
    <row r="10">
      <c r="A10" s="5" t="inlineStr">
        <is>
          <t>Latest end</t>
        </is>
      </c>
      <c r="B10" s="5">
        <f>'Inputs'!B19</f>
        <v/>
      </c>
      <c r="C10" s="5" t="inlineStr"/>
    </row>
    <row r="11">
      <c r="A11" s="5" t="inlineStr">
        <is>
          <t>Start mins</t>
        </is>
      </c>
      <c r="B11" s="5">
        <f>'Inputs'!E2</f>
        <v/>
      </c>
      <c r="C11" s="5" t="inlineStr"/>
    </row>
    <row r="12">
      <c r="A12" s="5" t="inlineStr">
        <is>
          <t>End mins</t>
        </is>
      </c>
      <c r="B12" s="5">
        <f>'Inputs'!E3</f>
        <v/>
      </c>
      <c r="C12" s="5" t="inlineStr"/>
    </row>
    <row r="13">
      <c r="A13" s="5" t="inlineStr">
        <is>
          <t>Earliest mins</t>
        </is>
      </c>
      <c r="B13" s="5">
        <f>VALUE(LEFT(B8,2))*60 + VALUE(RIGHT(B8,2))</f>
        <v/>
      </c>
      <c r="C13" s="5" t="inlineStr"/>
    </row>
    <row r="14">
      <c r="A14" s="5" t="inlineStr">
        <is>
          <t>Latest mins</t>
        </is>
      </c>
      <c r="B14" s="5">
        <f>VALUE(LEFT(B9,2))*60 + VALUE(RIGHT(B9,2))</f>
        <v/>
      </c>
      <c r="C14" s="5" t="inlineStr"/>
    </row>
    <row r="15">
      <c r="A15" s="5" t="inlineStr">
        <is>
          <t>Outside window?</t>
        </is>
      </c>
      <c r="B15" s="5">
        <f>IF(OR(B10&lt;B12,B11&gt;B13),1,0)</f>
        <v/>
      </c>
      <c r="C15" s="5" t="inlineStr">
        <is>
          <t>1 if any time outside window</t>
        </is>
      </c>
    </row>
    <row r="16">
      <c r="A16" s="5" t="inlineStr">
        <is>
          <t>OOH %</t>
        </is>
      </c>
      <c r="B16" s="5">
        <f>'Inputs'!B7/100</f>
        <v/>
      </c>
      <c r="C16" s="5" t="inlineStr">
        <is>
          <t>Out-of-hours surcharge rate</t>
        </is>
      </c>
    </row>
    <row r="17">
      <c r="A17" s="5" t="inlineStr">
        <is>
          <t>OOH surcharge (Ex VAT)</t>
        </is>
      </c>
      <c r="B17" s="5">
        <f>B7*B15*B1</f>
        <v/>
      </c>
      <c r="C17" s="5" t="inlineStr">
        <is>
          <t>Apply % to room base * hours (simplified)</t>
        </is>
      </c>
    </row>
    <row r="18">
      <c r="A18" s="5" t="inlineStr">
        <is>
          <t>Room subtotal (Ex VAT)</t>
        </is>
      </c>
      <c r="B18" s="5">
        <f>B7 + IF(B14=1,B16,0)</f>
        <v/>
      </c>
      <c r="C18" s="5" t="inlineStr">
        <is>
          <t>Base plus surcharge when applicable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3"/>
  <sheetViews>
    <sheetView workbookViewId="0">
      <selection activeCell="A1" sqref="A1"/>
    </sheetView>
  </sheetViews>
  <sheetFormatPr baseColWidth="8" defaultRowHeight="15"/>
  <cols>
    <col width="12" customWidth="1" min="1" max="1"/>
    <col width="24" customWidth="1" min="2" max="2"/>
    <col width="13" customWidth="1" min="3" max="3"/>
    <col width="12" customWidth="1" min="4" max="4"/>
    <col width="12" customWidth="1" min="5" max="5"/>
    <col width="12" customWidth="1" min="6" max="6"/>
    <col width="12" customWidth="1" min="7" max="7"/>
    <col width="13" customWidth="1" min="8" max="8"/>
    <col width="12" customWidth="1" min="9" max="9"/>
    <col width="13" customWidth="1" min="10" max="10"/>
    <col width="12" customWidth="1" min="11" max="11"/>
    <col width="12" customWidth="1" min="12" max="12"/>
    <col width="14" customWidth="1" min="13" max="13"/>
    <col width="17" customWidth="1" min="14" max="14"/>
    <col width="48" customWidth="1" min="15" max="15"/>
    <col width="48" customWidth="1" min="16" max="16"/>
    <col width="14" customWidth="1" min="17" max="17"/>
    <col width="46" customWidth="1" min="18" max="18"/>
  </cols>
  <sheetData>
    <row r="1">
      <c r="A1" s="3" t="inlineStr">
        <is>
          <t>Category</t>
        </is>
      </c>
      <c r="B1" s="3" t="inlineStr">
        <is>
          <t>Item</t>
        </is>
      </c>
      <c r="C1" s="3" t="inlineStr">
        <is>
          <t>PricingMode</t>
        </is>
      </c>
      <c r="D1" s="3" t="inlineStr">
        <is>
          <t>PriceType</t>
        </is>
      </c>
      <c r="E1" s="3" t="inlineStr">
        <is>
          <t>Unit</t>
        </is>
      </c>
      <c r="F1" s="3" t="inlineStr">
        <is>
          <t>Qty</t>
        </is>
      </c>
      <c r="G1" s="3" t="inlineStr">
        <is>
          <t>PriceExVAT</t>
        </is>
      </c>
      <c r="H1" s="3" t="inlineStr">
        <is>
          <t>RatePerHour</t>
        </is>
      </c>
      <c r="I1" s="3" t="inlineStr">
        <is>
          <t>RatePerDay</t>
        </is>
      </c>
      <c r="J1" s="3" t="inlineStr">
        <is>
          <t>DayCapHours</t>
        </is>
      </c>
      <c r="K1" s="3" t="inlineStr">
        <is>
          <t>Taxable?</t>
        </is>
      </c>
      <c r="L1" s="3" t="inlineStr">
        <is>
          <t>Inclusive?</t>
        </is>
      </c>
      <c r="M1" s="3" t="inlineStr">
        <is>
          <t>AttendeesRef</t>
        </is>
      </c>
      <c r="N1" s="3" t="inlineStr">
        <is>
          <t>Hours</t>
        </is>
      </c>
      <c r="O1" s="3" t="inlineStr">
        <is>
          <t>Line Ex VAT</t>
        </is>
      </c>
      <c r="P1" s="3" t="inlineStr">
        <is>
          <t>VAT %</t>
        </is>
      </c>
      <c r="Q1" s="3" t="inlineStr">
        <is>
          <t>VAT Amt</t>
        </is>
      </c>
      <c r="R1" s="3" t="inlineStr">
        <is>
          <t>Category Key</t>
        </is>
      </c>
    </row>
    <row r="2">
      <c r="A2" s="5" t="inlineStr">
        <is>
          <t>FNB</t>
        </is>
      </c>
      <c r="B2" s="5" t="inlineStr">
        <is>
          <t>Coffee &amp; Tea (refills)</t>
        </is>
      </c>
      <c r="C2" s="5" t="inlineStr">
        <is>
          <t>simple</t>
        </is>
      </c>
      <c r="D2" s="5" t="inlineStr">
        <is>
          <t>per_person</t>
        </is>
      </c>
      <c r="E2" s="5" t="inlineStr">
        <is>
          <t>person</t>
        </is>
      </c>
      <c r="F2" s="5" t="n">
        <v>1</v>
      </c>
      <c r="G2" s="5" t="n">
        <v>4.5</v>
      </c>
      <c r="H2" s="5" t="n">
        <v>0</v>
      </c>
      <c r="I2" s="5" t="n">
        <v>0</v>
      </c>
      <c r="J2" s="5" t="n">
        <v>0</v>
      </c>
      <c r="K2" s="5" t="n">
        <v>1</v>
      </c>
      <c r="L2" s="5" t="n">
        <v>0</v>
      </c>
      <c r="M2" s="5">
        <f>Inputs!B10</f>
        <v/>
      </c>
      <c r="N2" s="5">
        <f>'RoomLogic'!B1</f>
        <v/>
      </c>
      <c r="O2" s="5">
        <f>IF(C2="hour_or_day",IF(N2&gt;=J2, I2*F2, CEILING(N2,1)*H2*F2),IF(D2="per_person", G2*F2*IF(M2="",0,M2),IF(D2="per_hour", G2*F2*CEILING(N2,1),G2*F2)))</f>
        <v/>
      </c>
      <c r="P2" s="5">
        <f>IF(R2="fnb", Inputs!B3, IF(R2="av", Inputs!B4, Inputs!B5))</f>
        <v/>
      </c>
      <c r="Q2" s="5">
        <f>(P2/100)*O2</f>
        <v/>
      </c>
      <c r="R2" s="5">
        <f>IF(A2="FNB","fnb",IF(A2="AV","av","staff"))</f>
        <v/>
      </c>
    </row>
    <row r="3">
      <c r="A3" s="5" t="inlineStr">
        <is>
          <t>AV</t>
        </is>
      </c>
      <c r="B3" s="5" t="inlineStr">
        <is>
          <t>PTZ Camera Kit</t>
        </is>
      </c>
      <c r="C3" s="5" t="inlineStr">
        <is>
          <t>hour_or_day</t>
        </is>
      </c>
      <c r="D3" s="5" t="inlineStr"/>
      <c r="E3" s="5" t="inlineStr">
        <is>
          <t>unit</t>
        </is>
      </c>
      <c r="F3" s="5" t="n">
        <v>1</v>
      </c>
      <c r="G3" s="5" t="n">
        <v>0</v>
      </c>
      <c r="H3" s="5" t="n">
        <v>60</v>
      </c>
      <c r="I3" s="5" t="n">
        <v>180</v>
      </c>
      <c r="J3" s="5" t="n">
        <v>4</v>
      </c>
      <c r="K3" s="5" t="n">
        <v>1</v>
      </c>
      <c r="L3" s="5" t="n">
        <v>0</v>
      </c>
      <c r="M3" s="5" t="inlineStr"/>
      <c r="N3" s="5">
        <f>'RoomLogic'!B1</f>
        <v/>
      </c>
      <c r="O3" s="5">
        <f>IF(C3="hour_or_day",IF(N3&gt;=J3, I3*F3, CEILING(N3,1)*H3*F3),IF(D3="per_person", G3*F3*IF(M3="",0,M3),IF(D3="per_hour", G3*F3*CEILING(N3,1),G3*F3)))</f>
        <v/>
      </c>
      <c r="P3" s="5">
        <f>IF(R3="fnb", Inputs!B3, IF(R3="av", Inputs!B4, Inputs!B5))</f>
        <v/>
      </c>
      <c r="Q3" s="5">
        <f>(P3/100)*O3</f>
        <v/>
      </c>
      <c r="R3" s="5">
        <f>IF(A3="FNB","fnb",IF(A3="AV","av","staff"))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20" customWidth="1" min="3" max="3"/>
    <col width="17" customWidth="1" min="4" max="4"/>
    <col width="16" customWidth="1" min="5" max="5"/>
    <col width="13" customWidth="1" min="6" max="6"/>
    <col width="12" customWidth="1" min="7" max="7"/>
    <col width="14" customWidth="1" min="8" max="8"/>
  </cols>
  <sheetData>
    <row r="1">
      <c r="A1" s="3" t="inlineStr">
        <is>
          <t>Role</t>
        </is>
      </c>
      <c r="B1" s="3" t="inlineStr">
        <is>
          <t>Hours</t>
        </is>
      </c>
      <c r="C1" s="3" t="inlineStr">
        <is>
          <t>Rate €/hr (Ex VAT)</t>
        </is>
      </c>
      <c r="D1" s="3" t="inlineStr">
        <is>
          <t>Min Callout (h)</t>
        </is>
      </c>
      <c r="E1" s="3" t="inlineStr">
        <is>
          <t>Billable Hours</t>
        </is>
      </c>
      <c r="F1" s="3" t="inlineStr">
        <is>
          <t>Line Ex VAT</t>
        </is>
      </c>
      <c r="G1" s="3" t="inlineStr">
        <is>
          <t>VAT %</t>
        </is>
      </c>
      <c r="H1" s="3" t="inlineStr">
        <is>
          <t>VAT Amt</t>
        </is>
      </c>
    </row>
    <row r="2">
      <c r="A2" s="5" t="inlineStr">
        <is>
          <t>Ops Tech</t>
        </is>
      </c>
      <c r="B2" s="5" t="n">
        <v>4</v>
      </c>
      <c r="C2" s="5" t="n">
        <v>35</v>
      </c>
      <c r="D2" s="5" t="n">
        <v>4</v>
      </c>
      <c r="E2" s="5">
        <f>MAX(B2,D2)</f>
        <v/>
      </c>
      <c r="F2" s="5">
        <f>E2*C2</f>
        <v/>
      </c>
      <c r="G2" s="5" t="n">
        <v>23</v>
      </c>
      <c r="H2" s="5">
        <f>(G2/100)*F2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cols>
    <col width="18" customWidth="1" min="1" max="1"/>
    <col width="12" customWidth="1" min="2" max="2"/>
    <col width="45" customWidth="1" min="3" max="3"/>
  </cols>
  <sheetData>
    <row r="1">
      <c r="A1" s="3" t="inlineStr">
        <is>
          <t>Name</t>
        </is>
      </c>
      <c r="B1" s="3" t="inlineStr">
        <is>
          <t>Value</t>
        </is>
      </c>
      <c r="C1" s="3" t="inlineStr">
        <is>
          <t>Notes</t>
        </is>
      </c>
    </row>
    <row r="2">
      <c r="A2" s="5" t="inlineStr">
        <is>
          <t>Service Charge %</t>
        </is>
      </c>
      <c r="B2" s="5">
        <f>Inputs!B6</f>
        <v/>
      </c>
      <c r="C2" s="5" t="inlineStr">
        <is>
          <t>Applied to subtotal Ex VAT</t>
        </is>
      </c>
    </row>
    <row r="3">
      <c r="A3" s="5" t="inlineStr">
        <is>
          <t>Out-of-hours %</t>
        </is>
      </c>
      <c r="B3" s="5">
        <f>Inputs!B7</f>
        <v/>
      </c>
      <c r="C3" s="5" t="inlineStr">
        <is>
          <t>Applied when outside earliest/latest window</t>
        </is>
      </c>
    </row>
    <row r="4">
      <c r="A4" s="5" t="inlineStr">
        <is>
          <t>Deposit %</t>
        </is>
      </c>
      <c r="B4" s="5">
        <f>Inputs!B8</f>
        <v/>
      </c>
      <c r="C4" s="5" t="inlineStr">
        <is>
          <t>Deposit requested from client</t>
        </is>
      </c>
    </row>
    <row r="5">
      <c r="A5" s="5" t="inlineStr">
        <is>
          <t>Rounding Step</t>
        </is>
      </c>
      <c r="B5" s="5">
        <f>Inputs!B9</f>
        <v/>
      </c>
      <c r="C5" s="5" t="inlineStr">
        <is>
          <t>Order total rounding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cols>
    <col width="22" customWidth="1" min="1" max="1"/>
    <col width="37" customWidth="1" min="2" max="2"/>
    <col width="34" customWidth="1" min="3" max="3"/>
    <col width="14" customWidth="1" min="4" max="4"/>
  </cols>
  <sheetData>
    <row r="1">
      <c r="A1" s="3" t="inlineStr">
        <is>
          <t>Bucket</t>
        </is>
      </c>
      <c r="B1" s="3" t="inlineStr">
        <is>
          <t>Ex VAT</t>
        </is>
      </c>
      <c r="C1" s="3" t="inlineStr">
        <is>
          <t>VAT</t>
        </is>
      </c>
      <c r="D1" s="3" t="inlineStr">
        <is>
          <t>Inc VAT</t>
        </is>
      </c>
    </row>
    <row r="2">
      <c r="A2" s="5" t="inlineStr">
        <is>
          <t>Room Base</t>
        </is>
      </c>
      <c r="B2" s="5">
        <f>'RoomLogic'!B7</f>
        <v/>
      </c>
      <c r="C2" s="5">
        <f>'Inputs'!B2/100*'RoomLogic'!B7</f>
        <v/>
      </c>
      <c r="D2" t="inlineStr">
        <is>
          <t>SUM(B2:C2)</t>
        </is>
      </c>
    </row>
    <row r="3">
      <c r="A3" s="5" t="inlineStr">
        <is>
          <t>Room OOH Surcharge</t>
        </is>
      </c>
      <c r="B3" s="5">
        <f>'RoomLogic'!B16</f>
        <v/>
      </c>
      <c r="C3" s="5">
        <f>'Inputs'!B2/100*'RoomLogic'!B16</f>
        <v/>
      </c>
      <c r="D3" t="inlineStr">
        <is>
          <t>SUM(B3:C3)</t>
        </is>
      </c>
    </row>
    <row r="4">
      <c r="A4" s="5" t="inlineStr">
        <is>
          <t>F&amp;B Items</t>
        </is>
      </c>
      <c r="B4" s="5">
        <f>SUMIF(Items!R:R,"fnb",Items!O:O)</f>
        <v/>
      </c>
      <c r="C4" s="5">
        <f>Inputs!B3/100*B4</f>
        <v/>
      </c>
      <c r="D4" t="inlineStr">
        <is>
          <t>SUM(B4:C4)</t>
        </is>
      </c>
    </row>
    <row r="5">
      <c r="A5" s="5" t="inlineStr">
        <is>
          <t>AV Items</t>
        </is>
      </c>
      <c r="B5" s="5">
        <f>SUMIF(Items!R:R,"av",Items!O:O)</f>
        <v/>
      </c>
      <c r="C5" s="5">
        <f>Inputs!B4/100*B5</f>
        <v/>
      </c>
      <c r="D5" t="inlineStr">
        <is>
          <t>SUM(B5:C5)</t>
        </is>
      </c>
    </row>
    <row r="6">
      <c r="A6" s="5" t="inlineStr">
        <is>
          <t>Staff/Services Items</t>
        </is>
      </c>
      <c r="B6" s="5">
        <f>SUMIF(Items!R:R,"staff",Items!O:O)</f>
        <v/>
      </c>
      <c r="C6" s="5">
        <f>Inputs!B5/100*B6</f>
        <v/>
      </c>
      <c r="D6" t="inlineStr">
        <is>
          <t>SUM(B6:C6)</t>
        </is>
      </c>
    </row>
    <row r="7">
      <c r="A7" s="5" t="inlineStr">
        <is>
          <t>Labour</t>
        </is>
      </c>
      <c r="B7" s="5">
        <f>SUM(Labour!F2:F999)</f>
        <v/>
      </c>
      <c r="C7" s="5">
        <f>Inputs!B5/100*B7</f>
        <v/>
      </c>
      <c r="D7" t="inlineStr">
        <is>
          <t>SUM(B7:C7)</t>
        </is>
      </c>
    </row>
    <row r="8">
      <c r="A8" s="5" t="inlineStr">
        <is>
          <t>Subtotal</t>
        </is>
      </c>
      <c r="B8" s="5">
        <f>SUM(B2:B7)</f>
        <v/>
      </c>
      <c r="C8" s="5">
        <f>SUM(C2:C7)</f>
        <v/>
      </c>
      <c r="D8" t="inlineStr">
        <is>
          <t>SUM(B8:C8)</t>
        </is>
      </c>
    </row>
    <row r="9">
      <c r="A9" s="5" t="inlineStr">
        <is>
          <t>Service Charge</t>
        </is>
      </c>
      <c r="B9" s="5">
        <f>FeesTaxes!B2/100*B8</f>
        <v/>
      </c>
      <c r="C9" s="5">
        <f>Inputs!B5/100*B9</f>
        <v/>
      </c>
      <c r="D9" t="inlineStr">
        <is>
          <t>SUM(B9:C9)</t>
        </is>
      </c>
    </row>
    <row r="10">
      <c r="A10" s="5" t="inlineStr">
        <is>
          <t>Grand Total</t>
        </is>
      </c>
      <c r="B10" s="5">
        <f>B8+B9</f>
        <v/>
      </c>
      <c r="C10" s="5">
        <f>C8+C9</f>
        <v/>
      </c>
      <c r="D10" t="inlineStr">
        <is>
          <t>SUM(B10:C10)</t>
        </is>
      </c>
    </row>
    <row r="11">
      <c r="A11" s="5" t="inlineStr">
        <is>
          <t>Deposit</t>
        </is>
      </c>
      <c r="B11" s="5">
        <f>FeesTaxes!B4/100*B11</f>
        <v/>
      </c>
      <c r="C11" s="5" t="inlineStr"/>
      <c r="D11" t="inlineStr"/>
    </row>
    <row r="12">
      <c r="A12" s="5" t="inlineStr">
        <is>
          <t>Rounded Inc VAT</t>
        </is>
      </c>
      <c r="B12" s="5">
        <f>MROUND(D11, FeesTaxes!B5)</f>
        <v/>
      </c>
      <c r="C12" s="5" t="inlineStr"/>
      <c r="D12" t="inlineStr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cols>
    <col width="19" customWidth="1" min="1" max="1"/>
    <col width="12" customWidth="1" min="2" max="2"/>
    <col width="12" customWidth="1" min="3" max="3"/>
    <col width="12" customWidth="1" min="4" max="4"/>
    <col width="43" customWidth="1" min="5" max="5"/>
  </cols>
  <sheetData>
    <row r="1">
      <c r="A1" s="3" t="inlineStr">
        <is>
          <t>Scenario</t>
        </is>
      </c>
      <c r="B1" s="3" t="inlineStr">
        <is>
          <t>Attendees</t>
        </is>
      </c>
      <c r="C1" s="3" t="inlineStr">
        <is>
          <t>Start</t>
        </is>
      </c>
      <c r="D1" s="3" t="inlineStr">
        <is>
          <t>End</t>
        </is>
      </c>
      <c r="E1" s="3" t="inlineStr">
        <is>
          <t>Expected Pricing Note</t>
        </is>
      </c>
    </row>
    <row r="2">
      <c r="A2" t="inlineStr">
        <is>
          <t>Short hourly (2h)</t>
        </is>
      </c>
      <c r="B2" t="inlineStr">
        <is>
          <t>10</t>
        </is>
      </c>
      <c r="C2" t="inlineStr">
        <is>
          <t>09:00</t>
        </is>
      </c>
      <c r="D2" t="inlineStr">
        <is>
          <t>11:00</t>
        </is>
      </c>
      <c r="E2" t="inlineStr">
        <is>
          <t>Uses hourly rate (rounded to whole hours)</t>
        </is>
      </c>
    </row>
    <row r="3">
      <c r="A3" t="inlineStr">
        <is>
          <t>Half-day (4h)</t>
        </is>
      </c>
      <c r="B3" t="inlineStr">
        <is>
          <t>12</t>
        </is>
      </c>
      <c r="C3" t="inlineStr">
        <is>
          <t>09:00</t>
        </is>
      </c>
      <c r="D3" t="inlineStr">
        <is>
          <t>13:00</t>
        </is>
      </c>
      <c r="E3" t="inlineStr">
        <is>
          <t>Switches to half-day rate</t>
        </is>
      </c>
    </row>
    <row r="4">
      <c r="A4" t="inlineStr">
        <is>
          <t>Full-day (8h)</t>
        </is>
      </c>
      <c r="B4" t="inlineStr">
        <is>
          <t>20</t>
        </is>
      </c>
      <c r="C4" t="inlineStr">
        <is>
          <t>09:00</t>
        </is>
      </c>
      <c r="D4" t="inlineStr">
        <is>
          <t>17:00</t>
        </is>
      </c>
      <c r="E4" t="inlineStr">
        <is>
          <t>Uses full day rate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18" customWidth="1" min="3" max="3"/>
    <col width="48" customWidth="1" min="4" max="4"/>
  </cols>
  <sheetData>
    <row r="1">
      <c r="A1" s="3" t="inlineStr">
        <is>
          <t>Field</t>
        </is>
      </c>
      <c r="B1" s="3" t="inlineStr">
        <is>
          <t>Type</t>
        </is>
      </c>
      <c r="C1" s="3" t="inlineStr">
        <is>
          <t>Sheet</t>
        </is>
      </c>
      <c r="D1" s="3" t="inlineStr">
        <is>
          <t>Notes</t>
        </is>
      </c>
    </row>
    <row r="2">
      <c r="A2" s="5" t="inlineStr">
        <is>
          <t>VAT Room</t>
        </is>
      </c>
      <c r="B2" s="5" t="inlineStr">
        <is>
          <t>number</t>
        </is>
      </c>
      <c r="C2" s="5" t="inlineStr">
        <is>
          <t>Inputs</t>
        </is>
      </c>
      <c r="D2" t="inlineStr">
        <is>
          <t>% VAT applied to Room Base and OOH</t>
        </is>
      </c>
    </row>
    <row r="3">
      <c r="A3" s="5" t="inlineStr">
        <is>
          <t>VAT F&amp;B</t>
        </is>
      </c>
      <c r="B3" s="5" t="inlineStr">
        <is>
          <t>number</t>
        </is>
      </c>
      <c r="C3" s="5" t="inlineStr">
        <is>
          <t>Inputs</t>
        </is>
      </c>
      <c r="D3" t="inlineStr">
        <is>
          <t>% VAT applied to F&amp;B line items</t>
        </is>
      </c>
    </row>
    <row r="4">
      <c r="A4" s="5" t="inlineStr">
        <is>
          <t>VAT AV</t>
        </is>
      </c>
      <c r="B4" s="5" t="inlineStr">
        <is>
          <t>number</t>
        </is>
      </c>
      <c r="C4" s="5" t="inlineStr">
        <is>
          <t>Inputs</t>
        </is>
      </c>
      <c r="D4" t="inlineStr">
        <is>
          <t>% VAT applied to AV line items</t>
        </is>
      </c>
    </row>
    <row r="5">
      <c r="A5" s="5" t="inlineStr">
        <is>
          <t>VAT Staff/Services</t>
        </is>
      </c>
      <c r="B5" s="5" t="inlineStr">
        <is>
          <t>number</t>
        </is>
      </c>
      <c r="C5" s="5" t="inlineStr">
        <is>
          <t>Inputs</t>
        </is>
      </c>
      <c r="D5" t="inlineStr">
        <is>
          <t>% VAT applied to Services + Labour</t>
        </is>
      </c>
    </row>
    <row r="6">
      <c r="A6" s="5" t="inlineStr">
        <is>
          <t>Service Charge %</t>
        </is>
      </c>
      <c r="B6" s="5" t="inlineStr">
        <is>
          <t>number</t>
        </is>
      </c>
      <c r="C6" s="5" t="inlineStr">
        <is>
          <t>FeesTaxes/Inputs</t>
        </is>
      </c>
      <c r="D6" t="inlineStr">
        <is>
          <t>Applied to Subtotal Ex VAT</t>
        </is>
      </c>
    </row>
    <row r="7">
      <c r="A7" s="5" t="inlineStr">
        <is>
          <t>Out-of-hours %</t>
        </is>
      </c>
      <c r="B7" s="5" t="inlineStr">
        <is>
          <t>number</t>
        </is>
      </c>
      <c r="C7" s="5" t="inlineStr">
        <is>
          <t>FeesTaxes/Inputs</t>
        </is>
      </c>
      <c r="D7" t="inlineStr">
        <is>
          <t>Applied when meeting is outside earliest/latest window</t>
        </is>
      </c>
    </row>
    <row r="8">
      <c r="A8" s="5" t="inlineStr">
        <is>
          <t>Deposit %</t>
        </is>
      </c>
      <c r="B8" s="5" t="inlineStr">
        <is>
          <t>number</t>
        </is>
      </c>
      <c r="C8" s="5" t="inlineStr">
        <is>
          <t>FeesTaxes/Inputs</t>
        </is>
      </c>
      <c r="D8" t="inlineStr">
        <is>
          <t>% of Grand Total</t>
        </is>
      </c>
    </row>
    <row r="9">
      <c r="A9" s="5" t="inlineStr">
        <is>
          <t>Rounding Step</t>
        </is>
      </c>
      <c r="B9" s="5" t="inlineStr">
        <is>
          <t>number</t>
        </is>
      </c>
      <c r="C9" s="5" t="inlineStr">
        <is>
          <t>FeesTaxes/Inputs</t>
        </is>
      </c>
      <c r="D9" t="inlineStr">
        <is>
          <t>Increment used for rounding Inc VAT total</t>
        </is>
      </c>
    </row>
    <row r="10">
      <c r="A10" s="5" t="inlineStr">
        <is>
          <t>PricingMode</t>
        </is>
      </c>
      <c r="B10" s="5" t="inlineStr">
        <is>
          <t>enum</t>
        </is>
      </c>
      <c r="C10" s="5" t="inlineStr">
        <is>
          <t>Items</t>
        </is>
      </c>
      <c r="D10" t="inlineStr">
        <is>
          <t>simple | hour_or_day</t>
        </is>
      </c>
    </row>
    <row r="11">
      <c r="A11" s="5" t="inlineStr">
        <is>
          <t>PriceType</t>
        </is>
      </c>
      <c r="B11" s="5" t="inlineStr">
        <is>
          <t>enum</t>
        </is>
      </c>
      <c r="C11" s="5" t="inlineStr">
        <is>
          <t>Items</t>
        </is>
      </c>
      <c r="D11" t="inlineStr">
        <is>
          <t>per_person | per_item | per_room | per_hour | per_day</t>
        </is>
      </c>
    </row>
    <row r="12">
      <c r="A12" s="5" t="inlineStr">
        <is>
          <t>DayCapHours</t>
        </is>
      </c>
      <c r="B12" s="5" t="inlineStr">
        <is>
          <t>number</t>
        </is>
      </c>
      <c r="C12" s="5" t="inlineStr">
        <is>
          <t>Items</t>
        </is>
      </c>
      <c r="D12" t="inlineStr">
        <is>
          <t>If hours &gt;= cap, day rate applies (AV hour_or_day)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2025-09-04T15:52:25Z</dcterms:created>
  <dcterms:modified xmlns:dcterms="http://purl.org/dc/terms/" xmlns:xsi="http://www.w3.org/2001/XMLSchema-instance" xsi:type="dcterms:W3CDTF">2025-09-04T15:52:25Z</dcterms:modified>
</cp:coreProperties>
</file>