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40" tabRatio="867" activeTab="1"/>
  </bookViews>
  <sheets>
    <sheet name="ECAR tool" sheetId="1" r:id="rId1"/>
    <sheet name="Summary" sheetId="2" r:id="rId2"/>
    <sheet name="看板" sheetId="55" r:id="rId3"/>
    <sheet name="追溯系统" sheetId="56" r:id="rId4"/>
  </sheets>
  <definedNames>
    <definedName name="_Fill" hidden="1">#REF!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xlnm.Print_Area" localSheetId="0">'ECAR tool'!$A$1:$F$215</definedName>
    <definedName name="_xlnm.Print_Area" localSheetId="1">Summary!$A$1:$D$19</definedName>
    <definedName name="_Fill" localSheetId="2" hidden="1">#REF!</definedName>
    <definedName name="_Key1" localSheetId="2" hidden="1">#REF!</definedName>
    <definedName name="_Key2" localSheetId="2" hidden="1">#REF!</definedName>
    <definedName name="_Regression_Out" localSheetId="2" hidden="1">#REF!</definedName>
    <definedName name="_Regression_X" localSheetId="2" hidden="1">#REF!</definedName>
    <definedName name="_Regression_Y" localSheetId="2" hidden="1">#REF!</definedName>
    <definedName name="_Sort" localSheetId="2" hidden="1">#REF!</definedName>
    <definedName name="_xlnm.Print_Area" localSheetId="2">看板!$A$1:$H$32</definedName>
    <definedName name="_Fill" localSheetId="3" hidden="1">#REF!</definedName>
    <definedName name="_Key1" localSheetId="3" hidden="1">#REF!</definedName>
    <definedName name="_Key2" localSheetId="3" hidden="1">#REF!</definedName>
    <definedName name="_Regression_Out" localSheetId="3" hidden="1">#REF!</definedName>
    <definedName name="_Regression_X" localSheetId="3" hidden="1">#REF!</definedName>
    <definedName name="_Regression_Y" localSheetId="3" hidden="1">#REF!</definedName>
    <definedName name="_Sort" localSheetId="3" hidden="1">#REF!</definedName>
    <definedName name="_xlnm.Print_Area" localSheetId="3">追溯系统!$A$1:$H$28</definedName>
  </definedNames>
  <calcPr calcId="144525"/>
</workbook>
</file>

<file path=xl/sharedStrings.xml><?xml version="1.0" encoding="utf-8"?>
<sst xmlns="http://schemas.openxmlformats.org/spreadsheetml/2006/main" count="276" uniqueCount="101">
  <si>
    <t>Equipment Tooling Cost Analysis Report (ECAR) - TLES</t>
  </si>
  <si>
    <t>IRS Buyer</t>
  </si>
  <si>
    <t>Specification No.</t>
  </si>
  <si>
    <t>Date Requested</t>
  </si>
  <si>
    <t>Revision  Level</t>
  </si>
  <si>
    <t>Prepared By</t>
  </si>
  <si>
    <t>Date</t>
  </si>
  <si>
    <t>Date Submitted</t>
  </si>
  <si>
    <t>RFQ #</t>
  </si>
  <si>
    <t>*****IMPORTANT!  All applicable sections must be completed.  Quotations submitted with incomplete details will not be considered.</t>
  </si>
  <si>
    <t>看板</t>
  </si>
  <si>
    <t>Labor:</t>
  </si>
  <si>
    <t xml:space="preserve"> Hours</t>
  </si>
  <si>
    <t>Hourly Rate</t>
  </si>
  <si>
    <t xml:space="preserve">Extended Cost </t>
  </si>
  <si>
    <t xml:space="preserve">Eng cost mechanical </t>
  </si>
  <si>
    <t>Eng cost electrical (Controls Upgrade)</t>
  </si>
  <si>
    <t>Eng cost (PLC) programming</t>
  </si>
  <si>
    <t xml:space="preserve">Assembly </t>
  </si>
  <si>
    <t>Total Labor Cost</t>
  </si>
  <si>
    <t>Purchased Material Description:</t>
  </si>
  <si>
    <t xml:space="preserve">Quantity </t>
  </si>
  <si>
    <t xml:space="preserve">Unit Price </t>
  </si>
  <si>
    <r>
      <rPr>
        <sz val="10"/>
        <rFont val="Times New Roman"/>
        <charset val="134"/>
      </rPr>
      <t>Mechanical</t>
    </r>
    <r>
      <rPr>
        <sz val="10"/>
        <rFont val="宋体"/>
        <charset val="134"/>
      </rPr>
      <t>（机械）</t>
    </r>
  </si>
  <si>
    <r>
      <rPr>
        <sz val="10"/>
        <rFont val="Times New Roman"/>
        <charset val="134"/>
      </rPr>
      <t>Machining</t>
    </r>
    <r>
      <rPr>
        <sz val="10"/>
        <rFont val="宋体"/>
        <charset val="134"/>
      </rPr>
      <t>（机械加工）</t>
    </r>
  </si>
  <si>
    <r>
      <rPr>
        <sz val="10"/>
        <rFont val="Times New Roman"/>
        <charset val="134"/>
      </rPr>
      <t>Pneumatic</t>
    </r>
    <r>
      <rPr>
        <sz val="10"/>
        <rFont val="宋体"/>
        <charset val="134"/>
      </rPr>
      <t>（气动）</t>
    </r>
  </si>
  <si>
    <r>
      <rPr>
        <sz val="10"/>
        <rFont val="Times New Roman"/>
        <charset val="134"/>
      </rPr>
      <t>Electrical(</t>
    </r>
    <r>
      <rPr>
        <sz val="10"/>
        <rFont val="宋体"/>
        <charset val="134"/>
      </rPr>
      <t>电料）</t>
    </r>
  </si>
  <si>
    <t>Total  Purchased Material Cost</t>
  </si>
  <si>
    <t>Section Total Cost</t>
  </si>
  <si>
    <t>Section Total with Profit</t>
  </si>
  <si>
    <t>追溯系统</t>
  </si>
  <si>
    <r>
      <rPr>
        <b/>
        <sz val="12"/>
        <color indexed="9"/>
        <rFont val="Times New Roman"/>
        <charset val="134"/>
      </rPr>
      <t>Packing &amp; Transportation Cost</t>
    </r>
    <r>
      <rPr>
        <b/>
        <sz val="12"/>
        <color indexed="9"/>
        <rFont val="宋体"/>
        <charset val="134"/>
      </rPr>
      <t>包装运输费用</t>
    </r>
  </si>
  <si>
    <t>Packing</t>
  </si>
  <si>
    <t>Loading to Track</t>
  </si>
  <si>
    <t>Unloading to Plant</t>
  </si>
  <si>
    <t>Unpacking</t>
  </si>
  <si>
    <t>Detailed Cost Description:</t>
  </si>
  <si>
    <t>Transportation fee from Supplier to Plant</t>
  </si>
  <si>
    <t>Packing Material fee</t>
  </si>
  <si>
    <t>Other fee</t>
  </si>
  <si>
    <r>
      <rPr>
        <b/>
        <sz val="12"/>
        <color indexed="9"/>
        <rFont val="Times New Roman"/>
        <charset val="134"/>
      </rPr>
      <t>Installation &amp; Tryout at Supplier Site Cost</t>
    </r>
    <r>
      <rPr>
        <b/>
        <sz val="12"/>
        <color indexed="9"/>
        <rFont val="宋体"/>
        <charset val="134"/>
      </rPr>
      <t>供应商处安装调试费用</t>
    </r>
  </si>
  <si>
    <t>Supplier Engineer Travelling Fee</t>
  </si>
  <si>
    <t>Facility maintenance Fee</t>
  </si>
  <si>
    <r>
      <rPr>
        <b/>
        <sz val="12"/>
        <color indexed="9"/>
        <rFont val="Times New Roman"/>
        <charset val="134"/>
      </rPr>
      <t>Installation &amp; Tryout at Inalfa Plant Cost</t>
    </r>
    <r>
      <rPr>
        <b/>
        <sz val="12"/>
        <color indexed="9"/>
        <rFont val="宋体"/>
        <charset val="134"/>
      </rPr>
      <t>英纳法处安装调试费用</t>
    </r>
  </si>
  <si>
    <r>
      <rPr>
        <b/>
        <sz val="12"/>
        <color indexed="9"/>
        <rFont val="Times New Roman"/>
        <charset val="134"/>
      </rPr>
      <t xml:space="preserve">Supervision Cost after Installation </t>
    </r>
    <r>
      <rPr>
        <b/>
        <sz val="12"/>
        <color indexed="9"/>
        <rFont val="宋体"/>
        <charset val="134"/>
      </rPr>
      <t>安装后的监管费用</t>
    </r>
  </si>
  <si>
    <t>Tooling Cost Summary</t>
  </si>
  <si>
    <r>
      <rPr>
        <b/>
        <sz val="12"/>
        <rFont val="Times New Roman"/>
        <charset val="134"/>
      </rPr>
      <t>Total Labor Cost (excluding installation)</t>
    </r>
    <r>
      <rPr>
        <b/>
        <sz val="12"/>
        <rFont val="宋体"/>
        <charset val="134"/>
      </rPr>
      <t>总人工成本（不包括安装）</t>
    </r>
  </si>
  <si>
    <r>
      <rPr>
        <b/>
        <sz val="12"/>
        <rFont val="Times New Roman"/>
        <charset val="134"/>
      </rPr>
      <t>Total Purchased Material Cost</t>
    </r>
    <r>
      <rPr>
        <b/>
        <sz val="12"/>
        <rFont val="宋体"/>
        <charset val="134"/>
      </rPr>
      <t>采购物料总成本</t>
    </r>
    <r>
      <rPr>
        <b/>
        <sz val="12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</si>
  <si>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>G&amp;A Expense</t>
    </r>
    <r>
      <rPr>
        <b/>
        <sz val="12"/>
        <rFont val="宋体"/>
        <charset val="134"/>
      </rPr>
      <t>营业费用</t>
    </r>
  </si>
  <si>
    <r>
      <rPr>
        <b/>
        <sz val="12"/>
        <rFont val="Times New Roman"/>
        <charset val="134"/>
      </rPr>
      <t>Supplier Profit</t>
    </r>
    <r>
      <rPr>
        <b/>
        <sz val="12"/>
        <rFont val="宋体"/>
        <charset val="134"/>
      </rPr>
      <t>供应商利润</t>
    </r>
    <r>
      <rPr>
        <b/>
        <sz val="12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</si>
  <si>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>Optional Tools Cost</t>
    </r>
    <r>
      <rPr>
        <b/>
        <sz val="12"/>
        <rFont val="宋体"/>
        <charset val="134"/>
      </rPr>
      <t>工具费</t>
    </r>
  </si>
  <si>
    <r>
      <rPr>
        <b/>
        <sz val="12"/>
        <rFont val="Times New Roman"/>
        <charset val="134"/>
      </rPr>
      <t>VAT @16%</t>
    </r>
    <r>
      <rPr>
        <b/>
        <sz val="12"/>
        <rFont val="宋体"/>
        <charset val="134"/>
      </rPr>
      <t>增值税</t>
    </r>
    <r>
      <rPr>
        <b/>
        <sz val="12"/>
        <rFont val="Times New Roman"/>
        <charset val="134"/>
      </rPr>
      <t>16%</t>
    </r>
  </si>
  <si>
    <r>
      <rPr>
        <b/>
        <sz val="12"/>
        <rFont val="Times New Roman"/>
        <charset val="134"/>
      </rPr>
      <t>Total Equipment Cost W/O VAT</t>
    </r>
    <r>
      <rPr>
        <b/>
        <sz val="12"/>
        <rFont val="宋体"/>
        <charset val="134"/>
      </rPr>
      <t>设备总成本（不含增值税）</t>
    </r>
  </si>
  <si>
    <r>
      <rPr>
        <b/>
        <sz val="12"/>
        <rFont val="Times New Roman"/>
        <charset val="134"/>
      </rPr>
      <t>Total Equipment Cost With VAT</t>
    </r>
    <r>
      <rPr>
        <b/>
        <sz val="12"/>
        <rFont val="宋体"/>
        <charset val="134"/>
      </rPr>
      <t>含增值税的设备总成本</t>
    </r>
  </si>
  <si>
    <r>
      <rPr>
        <b/>
        <sz val="12"/>
        <rFont val="Times New Roman"/>
        <charset val="134"/>
      </rPr>
      <t>Total Equipment W/O Optional Parts Cost W/O VAT</t>
    </r>
    <r>
      <rPr>
        <b/>
        <sz val="12"/>
        <rFont val="宋体"/>
        <charset val="134"/>
      </rPr>
      <t>总计设备，不包括可选零件成本，不包括增值税</t>
    </r>
  </si>
  <si>
    <r>
      <rPr>
        <b/>
        <sz val="12"/>
        <rFont val="Times New Roman"/>
        <charset val="134"/>
      </rPr>
      <t>Total Equipment W/O Optional Parts Cost With VAT</t>
    </r>
    <r>
      <rPr>
        <b/>
        <sz val="12"/>
        <rFont val="宋体"/>
        <charset val="134"/>
      </rPr>
      <t>不含增值税的设备总成本（不含可选配件）</t>
    </r>
  </si>
  <si>
    <t xml:space="preserve"> (Not included in cost of estimate)</t>
  </si>
  <si>
    <t>Error Proofing</t>
  </si>
  <si>
    <t>Eng cost electrical</t>
  </si>
  <si>
    <t>Eng cost programming</t>
  </si>
  <si>
    <t>Mechanical</t>
  </si>
  <si>
    <t>Machining</t>
  </si>
  <si>
    <t>Pneumatic</t>
  </si>
  <si>
    <t>Electrical</t>
  </si>
  <si>
    <t>Vision</t>
  </si>
  <si>
    <t>Shipping Cost</t>
  </si>
  <si>
    <t>Installation Cost</t>
  </si>
  <si>
    <t>Equipment Tooling Cost Analysis Report Summary - TLES</t>
  </si>
  <si>
    <t>No.</t>
  </si>
  <si>
    <t>Station Name</t>
  </si>
  <si>
    <t>Total Cost</t>
  </si>
  <si>
    <t>Comments</t>
  </si>
  <si>
    <t>不含税总价</t>
  </si>
  <si>
    <t>含税总价</t>
  </si>
  <si>
    <t>不含税不含选项总价</t>
  </si>
  <si>
    <t>含税不含选项总价</t>
  </si>
  <si>
    <t>NO.</t>
  </si>
  <si>
    <t>Name</t>
  </si>
  <si>
    <t>Specification</t>
  </si>
  <si>
    <t>Brand</t>
  </si>
  <si>
    <t>Unit Price</t>
  </si>
  <si>
    <t>Quantity</t>
  </si>
  <si>
    <t>Total Price</t>
  </si>
  <si>
    <t>Total ( Without VAT)</t>
  </si>
  <si>
    <t xml:space="preserve">Machining </t>
  </si>
  <si>
    <t>看板系统</t>
  </si>
  <si>
    <t>labview</t>
  </si>
  <si>
    <t>平板电脑</t>
  </si>
  <si>
    <t>PPIC-3150</t>
  </si>
  <si>
    <t>研华</t>
  </si>
  <si>
    <t>线缆</t>
  </si>
  <si>
    <t>Richpeace</t>
  </si>
  <si>
    <t>网线</t>
  </si>
  <si>
    <t>HDMI高清线</t>
  </si>
  <si>
    <t>其他项</t>
  </si>
  <si>
    <t>四色灯支架</t>
  </si>
  <si>
    <t>Labview程序</t>
  </si>
  <si>
    <t>模块拓展</t>
  </si>
  <si>
    <t>四色灯</t>
  </si>
  <si>
    <t>XVGB4SM</t>
  </si>
  <si>
    <t>施耐德</t>
  </si>
</sst>
</file>

<file path=xl/styles.xml><?xml version="1.0" encoding="utf-8"?>
<styleSheet xmlns="http://schemas.openxmlformats.org/spreadsheetml/2006/main">
  <numFmts count="56">
    <numFmt numFmtId="176" formatCode="#,##0&quot;DM&quot;_);\(#,##0&quot;DM&quot;\)"/>
    <numFmt numFmtId="177" formatCode="mmm/yy_)"/>
    <numFmt numFmtId="178" formatCode="_-&quot;\&quot;* #,##0.00_-;\-&quot;\&quot;* #,##0.00_-;_-&quot;\&quot;* &quot;-&quot;??_-;_-@_-"/>
    <numFmt numFmtId="179" formatCode="0.0%;[Red]\-0.0%"/>
    <numFmt numFmtId="41" formatCode="_ * #,##0_ ;_ * \-#,##0_ ;_ * &quot;-&quot;_ ;_ @_ "/>
    <numFmt numFmtId="180" formatCode="m/d/yy_)"/>
    <numFmt numFmtId="181" formatCode="_-* #,##0.00_-;_-* #,##0.00\-;_-* &quot;-&quot;??_-;_-@_-"/>
    <numFmt numFmtId="182" formatCode="_ * #,##0.00_)&quot;DM&quot;_ ;_ * \(#,##0.00\)&quot;DM&quot;_ ;_ * &quot;-&quot;??_)&quot;DM&quot;_ ;_ @_ "/>
    <numFmt numFmtId="42" formatCode="_ &quot;￥&quot;* #,##0_ ;_ &quot;￥&quot;* \-#,##0_ ;_ &quot;￥&quot;* &quot;-&quot;_ ;_ @_ "/>
    <numFmt numFmtId="183" formatCode="\¥#,##0.00;\¥\-#,##0.00"/>
    <numFmt numFmtId="184" formatCode="&quot;?#,##0.00;\-&quot;?#,##0.00"/>
    <numFmt numFmtId="185" formatCode="&quot;$&quot;#,##0.00"/>
    <numFmt numFmtId="186" formatCode="_-* #,##0.00\ _F_-;\-* #,##0.00\ _F_-;_-* &quot;-&quot;??\ _F_-;_-@_-"/>
    <numFmt numFmtId="187" formatCode="#,##0;[Red]&quot;-&quot;#,##0"/>
    <numFmt numFmtId="188" formatCode="#,##0;\(#,##0\)"/>
    <numFmt numFmtId="189" formatCode="_ &quot;\&quot;* #,##0_ ;_ &quot;\&quot;* \-#,##0_ ;_ &quot;\&quot;* &quot;-&quot;_ ;_ @_ "/>
    <numFmt numFmtId="190" formatCode="_(&quot;$&quot;* #,##0.00_);_(&quot;$&quot;* \(#,##0.00\);_(&quot;$&quot;* &quot;-&quot;??_);_(@_)"/>
    <numFmt numFmtId="191" formatCode="_-* #,##0\ &quot;F&quot;_-;\-* #,##0\ &quot;F&quot;_-;_-* &quot;-&quot;\ &quot;F&quot;_-;_-@_-"/>
    <numFmt numFmtId="192" formatCode="&quot;$&quot;#,##0_);\(&quot;$&quot;#,##0\)"/>
    <numFmt numFmtId="193" formatCode="0_ ;[Red]\-0\ "/>
    <numFmt numFmtId="194" formatCode="_-* #,##0.00\ &quot;F&quot;_-;\-* #,##0.00\ &quot;F&quot;_-;_-* &quot;-&quot;??\ &quot;F&quot;_-;_-@_-"/>
    <numFmt numFmtId="43" formatCode="_ * #,##0.00_ ;_ * \-#,##0.00_ ;_ * &quot;-&quot;??_ ;_ @_ "/>
    <numFmt numFmtId="195" formatCode="_ * #,##0_)&quot;DM&quot;_ ;_ * \(#,##0\)&quot;DM&quot;_ ;_ * &quot;-&quot;_)&quot;DM&quot;_ ;_ @_ "/>
    <numFmt numFmtId="196" formatCode="#,##0.00_ "/>
    <numFmt numFmtId="197" formatCode="#,##0.0_);[Red]\(#,##0.0\)"/>
    <numFmt numFmtId="198" formatCode="0.0000%"/>
    <numFmt numFmtId="199" formatCode="#,##0.0_);\(#,##0.0\)"/>
    <numFmt numFmtId="200" formatCode="_-* #,##0_-;\-* #,##0_-;_-* &quot;-&quot;_-;_-@_-"/>
    <numFmt numFmtId="201" formatCode="_-* #,##0.00_-;\-* #,##0.00_-;_-* &quot;-&quot;??_-;_-@_-"/>
    <numFmt numFmtId="202" formatCode="_-&quot;\&quot;* #,##0_-;\-&quot;\&quot;* #,##0_-;_-&quot;\&quot;* &quot;-&quot;_-;_-@_-"/>
    <numFmt numFmtId="203" formatCode="\$#,##0;\-\$#,##0"/>
    <numFmt numFmtId="204" formatCode="0_)"/>
    <numFmt numFmtId="205" formatCode="_-* #,##0\ _F_-;\-* #,##0\ _F_-;_-* &quot;-&quot;\ _F_-;_-@_-"/>
    <numFmt numFmtId="206" formatCode="\¥#,##0.00_);\(\¥#,##0.00\)"/>
    <numFmt numFmtId="207" formatCode="0.0%;\(0.0%\)"/>
    <numFmt numFmtId="208" formatCode="#,##0\ &quot;F&quot;;[Red]\-#,##0\ &quot;F&quot;"/>
    <numFmt numFmtId="209" formatCode="0.000000"/>
    <numFmt numFmtId="210" formatCode="###0_)"/>
    <numFmt numFmtId="211" formatCode="_-&quot;?&quot;* #,##0_-;\-&quot;?&quot;* #,##0_-;_-&quot;?&quot;* &quot;-&quot;_-;_-@_-"/>
    <numFmt numFmtId="212" formatCode="_(* #,##0.00_);_(* \(#,##0.00\);_(* &quot;-&quot;??_);_(@_)"/>
    <numFmt numFmtId="213" formatCode="&quot;?#,##0.00;[Red]\-&quot;&quot;\?&quot;#,##0.00"/>
    <numFmt numFmtId="214" formatCode="#,##0.00\ &quot;F&quot;;[Red]\-#,##0.00\ &quot;F&quot;"/>
    <numFmt numFmtId="215" formatCode="#,##0.000_);\(#,##0.000\)"/>
    <numFmt numFmtId="216" formatCode="mmmm\ d\,\ yyyy"/>
    <numFmt numFmtId="217" formatCode="\$#,##0.00;[Red]\-\$#,##0.00"/>
    <numFmt numFmtId="218" formatCode="0.00_)"/>
    <numFmt numFmtId="219" formatCode="&quot;$&quot;#,##0_);[Red]\(&quot;$&quot;#,##0\)"/>
    <numFmt numFmtId="220" formatCode="h:mm\ AM/PM"/>
    <numFmt numFmtId="221" formatCode="&quot;$&quot;#,##0.00_);[Red]\(&quot;$&quot;#,##0.00\)"/>
    <numFmt numFmtId="222" formatCode="#,##0.0\ [$€-1]"/>
    <numFmt numFmtId="223" formatCode="0.0%"/>
    <numFmt numFmtId="224" formatCode="0.000000000"/>
    <numFmt numFmtId="225" formatCode="_ &quot;\&quot;* #,##0.00_ ;_ &quot;\&quot;* \-#,##0.00_ ;_ &quot;\&quot;* &quot;-&quot;??_ ;_ @_ "/>
    <numFmt numFmtId="226" formatCode="_-&quot;€&quot;\ * #,##0.00_-;_-&quot;€&quot;\ * #,##0.00\-;_-&quot;€&quot;\ * &quot;-&quot;??_-;_-@_-"/>
    <numFmt numFmtId="8" formatCode="&quot;￥&quot;#,##0.00;[Red]&quot;￥&quot;\-#,##0.00"/>
    <numFmt numFmtId="227" formatCode="&quot;￥&quot;#,##0.00_);\(&quot;￥&quot;#,##0.00\)"/>
  </numFmts>
  <fonts count="133">
    <font>
      <sz val="10"/>
      <name val="Arial"/>
      <charset val="134"/>
    </font>
    <font>
      <sz val="14"/>
      <name val="Arial"/>
      <charset val="134"/>
    </font>
    <font>
      <sz val="14"/>
      <color indexed="9"/>
      <name val="Arial"/>
      <charset val="134"/>
    </font>
    <font>
      <b/>
      <sz val="12"/>
      <color indexed="9"/>
      <name val="Times New Roman"/>
      <charset val="134"/>
    </font>
    <font>
      <b/>
      <i/>
      <sz val="12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0"/>
      <name val="微软雅黑"/>
      <charset val="134"/>
    </font>
    <font>
      <sz val="10"/>
      <name val="宋体"/>
      <charset val="134"/>
      <scheme val="minor"/>
    </font>
    <font>
      <sz val="12"/>
      <name val="Times New Roman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i/>
      <sz val="12"/>
      <name val="微软雅黑"/>
      <charset val="134"/>
    </font>
    <font>
      <b/>
      <sz val="12"/>
      <color indexed="8"/>
      <name val="微软雅黑"/>
      <charset val="134"/>
    </font>
    <font>
      <sz val="12"/>
      <color indexed="10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6"/>
      <name val="Arial"/>
      <charset val="134"/>
    </font>
    <font>
      <b/>
      <i/>
      <sz val="24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b/>
      <i/>
      <sz val="12"/>
      <color indexed="10"/>
      <name val="Times New Roman"/>
      <charset val="134"/>
    </font>
    <font>
      <b/>
      <sz val="12"/>
      <color rgb="FFFFFFFF"/>
      <name val="宋体"/>
      <charset val="134"/>
    </font>
    <font>
      <b/>
      <sz val="12"/>
      <name val="微软雅黑"/>
      <charset val="134"/>
    </font>
    <font>
      <b/>
      <sz val="12"/>
      <color indexed="12"/>
      <name val="微软雅黑"/>
      <charset val="134"/>
    </font>
    <font>
      <b/>
      <sz val="20"/>
      <name val="Arial"/>
      <charset val="134"/>
    </font>
    <font>
      <b/>
      <sz val="14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name val="돋움"/>
      <charset val="129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9"/>
      <name val="맑은 고딕"/>
      <charset val="134"/>
    </font>
    <font>
      <sz val="12"/>
      <name val="¹UAAA¼"/>
      <charset val="129"/>
    </font>
    <font>
      <b/>
      <sz val="11"/>
      <color indexed="63"/>
      <name val="맑은 고딕"/>
      <charset val="134"/>
    </font>
    <font>
      <sz val="10"/>
      <name val="Helv"/>
      <charset val="134"/>
    </font>
    <font>
      <sz val="10"/>
      <color indexed="16"/>
      <name val="MS Serif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바탕체"/>
      <charset val="129"/>
    </font>
    <font>
      <b/>
      <sz val="8"/>
      <name val="MS Sans Serif"/>
      <charset val="134"/>
    </font>
    <font>
      <sz val="10"/>
      <name val="¹ÙÅÁÃ¼"/>
      <charset val="129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¹ÙÅÁÃ¼"/>
      <charset val="129"/>
    </font>
    <font>
      <b/>
      <sz val="12"/>
      <name val="Univers (WN)"/>
      <charset val="134"/>
    </font>
    <font>
      <sz val="11"/>
      <name val="μ¸¿o"/>
      <charset val="129"/>
    </font>
    <font>
      <sz val="12"/>
      <name val="宋体"/>
      <charset val="134"/>
    </font>
    <font>
      <sz val="11"/>
      <name val="¹ÙÅÁÃ¼"/>
      <charset val="129"/>
    </font>
    <font>
      <sz val="12"/>
      <name val="μ¸¿oA¼"/>
      <charset val="129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¹UAAA¼"/>
      <charset val="129"/>
    </font>
    <font>
      <sz val="10"/>
      <name val="굴림체"/>
      <charset val="129"/>
    </font>
    <font>
      <sz val="8"/>
      <name val="Arial"/>
      <charset val="134"/>
    </font>
    <font>
      <sz val="1"/>
      <color indexed="8"/>
      <name val="Courier"/>
      <charset val="134"/>
    </font>
    <font>
      <sz val="10"/>
      <name val="MS Sans Serif"/>
      <charset val="134"/>
    </font>
    <font>
      <sz val="11"/>
      <color rgb="FF9C6500"/>
      <name val="宋体"/>
      <charset val="0"/>
      <scheme val="minor"/>
    </font>
    <font>
      <sz val="8"/>
      <color indexed="12"/>
      <name val="Times New Roman"/>
      <charset val="134"/>
    </font>
    <font>
      <sz val="12"/>
      <name val="SWISS"/>
      <charset val="134"/>
    </font>
    <font>
      <b/>
      <sz val="11"/>
      <color indexed="56"/>
      <name val="맑은 고딕"/>
      <charset val="134"/>
    </font>
    <font>
      <b/>
      <sz val="10"/>
      <name val="Helv"/>
      <charset val="134"/>
    </font>
    <font>
      <sz val="10"/>
      <name val="µ¸¿òÃ¼"/>
      <charset val="129"/>
    </font>
    <font>
      <sz val="8"/>
      <name val="굴림"/>
      <charset val="129"/>
    </font>
    <font>
      <b/>
      <sz val="11"/>
      <name val="Arial"/>
      <charset val="134"/>
    </font>
    <font>
      <sz val="12"/>
      <name val="µ¸¿òÃ¼"/>
      <charset val="129"/>
    </font>
    <font>
      <sz val="12"/>
      <name val="뼻뮝"/>
      <charset val="129"/>
    </font>
    <font>
      <b/>
      <sz val="11"/>
      <color indexed="8"/>
      <name val="맑은 고딕"/>
      <charset val="134"/>
    </font>
    <font>
      <b/>
      <sz val="15"/>
      <color indexed="56"/>
      <name val="맑은 고딕"/>
      <charset val="134"/>
    </font>
    <font>
      <b/>
      <sz val="18"/>
      <color indexed="56"/>
      <name val="맑은 고딕"/>
      <charset val="134"/>
    </font>
    <font>
      <sz val="12"/>
      <name val="ⓒoUAAA¨u"/>
      <charset val="129"/>
    </font>
    <font>
      <sz val="11"/>
      <color indexed="20"/>
      <name val="맑은 고딕"/>
      <charset val="134"/>
    </font>
    <font>
      <sz val="9"/>
      <name val="±¼¸²Ã¼"/>
      <charset val="129"/>
    </font>
    <font>
      <sz val="11"/>
      <color indexed="8"/>
      <name val="宋体"/>
      <charset val="134"/>
    </font>
    <font>
      <sz val="12"/>
      <name val="돋움"/>
      <charset val="129"/>
    </font>
    <font>
      <b/>
      <sz val="13"/>
      <color indexed="56"/>
      <name val="맑은 고딕"/>
      <charset val="134"/>
    </font>
    <font>
      <sz val="12"/>
      <name val="±¼¸²A¼"/>
      <charset val="129"/>
    </font>
    <font>
      <sz val="10"/>
      <name val="Opel Sans"/>
      <charset val="134"/>
    </font>
    <font>
      <i/>
      <sz val="11"/>
      <color indexed="23"/>
      <name val="맑은 고딕"/>
      <charset val="134"/>
    </font>
    <font>
      <u/>
      <sz val="7.5"/>
      <color indexed="36"/>
      <name val="ＭＳ Ｐゴシック"/>
      <charset val="134"/>
    </font>
    <font>
      <sz val="10"/>
      <name val="MS Serif"/>
      <charset val="134"/>
    </font>
    <font>
      <sz val="11"/>
      <color indexed="8"/>
      <name val="맑은 고딕"/>
      <charset val="134"/>
    </font>
    <font>
      <b/>
      <sz val="15"/>
      <color indexed="24"/>
      <name val="¹UAAA¼"/>
      <charset val="129"/>
    </font>
    <font>
      <sz val="11"/>
      <color indexed="17"/>
      <name val="맑은 고딕"/>
      <charset val="134"/>
    </font>
    <font>
      <sz val="14"/>
      <name val="ＭＳ 明朝"/>
      <charset val="128"/>
    </font>
    <font>
      <sz val="8"/>
      <name val="Times New Roman"/>
      <charset val="134"/>
    </font>
    <font>
      <b/>
      <sz val="10"/>
      <name val="Univers (WN)"/>
      <charset val="134"/>
    </font>
    <font>
      <sz val="10"/>
      <name val="Courier"/>
      <charset val="134"/>
    </font>
    <font>
      <sz val="12"/>
      <name val="Courier"/>
      <charset val="134"/>
    </font>
    <font>
      <b/>
      <sz val="11"/>
      <color indexed="52"/>
      <name val="맑은 고딕"/>
      <charset val="134"/>
    </font>
    <font>
      <sz val="11"/>
      <name val="μ¸¿oA¼"/>
      <charset val="129"/>
    </font>
    <font>
      <sz val="7"/>
      <name val="Small Fonts"/>
      <charset val="134"/>
    </font>
    <font>
      <u/>
      <sz val="7.5"/>
      <color indexed="12"/>
      <name val="ＭＳ Ｐゴシック"/>
      <charset val="134"/>
    </font>
    <font>
      <b/>
      <i/>
      <sz val="16"/>
      <name val="Helv"/>
      <charset val="134"/>
    </font>
    <font>
      <sz val="11"/>
      <name val="µ¸¿ò"/>
      <charset val="129"/>
    </font>
    <font>
      <sz val="12"/>
      <name val="Tms Rmn"/>
      <charset val="134"/>
    </font>
    <font>
      <sz val="12"/>
      <name val="¾©"/>
      <charset val="129"/>
    </font>
    <font>
      <b/>
      <sz val="12"/>
      <name val="Helv"/>
      <charset val="134"/>
    </font>
    <font>
      <sz val="11"/>
      <color indexed="60"/>
      <name val="맑은 고딕"/>
      <charset val="134"/>
    </font>
    <font>
      <b/>
      <sz val="11"/>
      <name val="Helv"/>
      <charset val="134"/>
    </font>
    <font>
      <sz val="10"/>
      <name val="±¼¸²A¼"/>
      <charset val="129"/>
    </font>
    <font>
      <sz val="11"/>
      <color indexed="52"/>
      <name val="맑은 고딕"/>
      <charset val="134"/>
    </font>
    <font>
      <sz val="12"/>
      <name val="¸íÁ¶"/>
      <charset val="129"/>
    </font>
    <font>
      <sz val="12"/>
      <name val="–¾’©"/>
      <charset val="129"/>
    </font>
    <font>
      <b/>
      <sz val="11"/>
      <color indexed="9"/>
      <name val="맑은 고딕"/>
      <charset val="134"/>
    </font>
    <font>
      <sz val="8"/>
      <name val="Helv"/>
      <charset val="134"/>
    </font>
    <font>
      <sz val="9"/>
      <name val="±¼¸²A¼"/>
      <charset val="129"/>
    </font>
    <font>
      <b/>
      <sz val="10"/>
      <name val="Wingdings"/>
      <charset val="2"/>
    </font>
    <font>
      <sz val="11"/>
      <color indexed="10"/>
      <name val="맑은 고딕"/>
      <charset val="134"/>
    </font>
    <font>
      <sz val="11"/>
      <color indexed="62"/>
      <name val="맑은 고딕"/>
      <charset val="134"/>
    </font>
    <font>
      <sz val="11"/>
      <name val="Arial"/>
      <charset val="134"/>
    </font>
    <font>
      <b/>
      <sz val="8.25"/>
      <name val="Helv"/>
      <charset val="134"/>
    </font>
    <font>
      <sz val="11"/>
      <name val="굴림체"/>
      <charset val="129"/>
    </font>
    <font>
      <u/>
      <sz val="11"/>
      <color indexed="36"/>
      <name val="바탕체"/>
      <charset val="129"/>
    </font>
    <font>
      <b/>
      <sz val="18"/>
      <color indexed="24"/>
      <name val="¹UAAA¼"/>
      <charset val="129"/>
    </font>
    <font>
      <sz val="11"/>
      <name val="ｵｸｿ "/>
      <charset val="128"/>
    </font>
    <font>
      <b/>
      <sz val="10"/>
      <color indexed="10"/>
      <name val="Arial"/>
      <charset val="134"/>
    </font>
    <font>
      <sz val="12"/>
      <name val="¡Ii¡E¡þ¡E?oA¡§u"/>
      <charset val="129"/>
    </font>
    <font>
      <b/>
      <sz val="8"/>
      <name val="Arial"/>
      <charset val="134"/>
    </font>
    <font>
      <sz val="11"/>
      <name val="±¼¸²A¼"/>
      <charset val="129"/>
    </font>
    <font>
      <sz val="12"/>
      <name val="바탕체"/>
      <charset val="134"/>
    </font>
    <font>
      <b/>
      <sz val="12"/>
      <color indexed="9"/>
      <name val="宋体"/>
      <charset val="134"/>
    </font>
    <font>
      <b/>
      <sz val="12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darkGray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8">
    <xf numFmtId="0" fontId="0" fillId="0" borderId="0" applyBorder="0">
      <alignment vertical="center"/>
    </xf>
    <xf numFmtId="42" fontId="33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6" fillId="0" borderId="0" applyBorder="0">
      <alignment vertical="center"/>
    </xf>
    <xf numFmtId="0" fontId="41" fillId="24" borderId="0" applyBorder="0">
      <alignment vertical="center"/>
      <protection locked="0"/>
    </xf>
    <xf numFmtId="19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193" fontId="34" fillId="0" borderId="0" applyBorder="0">
      <alignment vertical="center"/>
      <protection locked="0"/>
    </xf>
    <xf numFmtId="0" fontId="44" fillId="28" borderId="4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38" fontId="54" fillId="0" borderId="0" applyFill="0" applyBorder="0" applyAlignment="0" applyProtection="0">
      <alignment vertical="center"/>
    </xf>
    <xf numFmtId="0" fontId="34" fillId="0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3" fillId="35" borderId="50" applyNumberFormat="0" applyFon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2" fillId="0" borderId="0" applyNumberFormat="0" applyBorder="0" applyAlignment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Border="0">
      <alignment vertical="center"/>
    </xf>
    <xf numFmtId="186" fontId="0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Border="0">
      <alignment vertical="center"/>
    </xf>
    <xf numFmtId="0" fontId="61" fillId="0" borderId="42" applyNumberFormat="0" applyFill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3" fontId="45" fillId="0" borderId="0" applyBorder="0">
      <alignment vertical="center"/>
    </xf>
    <xf numFmtId="0" fontId="55" fillId="0" borderId="0" applyBorder="0">
      <alignment vertical="center"/>
    </xf>
    <xf numFmtId="0" fontId="28" fillId="36" borderId="0" applyNumberFormat="0" applyBorder="0" applyAlignment="0" applyProtection="0">
      <alignment vertical="center"/>
    </xf>
    <xf numFmtId="187" fontId="45" fillId="0" borderId="0" applyBorder="0">
      <alignment vertical="center"/>
    </xf>
    <xf numFmtId="0" fontId="55" fillId="0" borderId="0" applyBorder="0">
      <alignment vertical="center"/>
    </xf>
    <xf numFmtId="0" fontId="50" fillId="0" borderId="4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29" fillId="13" borderId="41" applyNumberFormat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6" fillId="13" borderId="43" applyNumberFormat="0" applyAlignment="0" applyProtection="0">
      <alignment vertical="center"/>
    </xf>
    <xf numFmtId="0" fontId="62" fillId="0" borderId="0" applyBorder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43" fillId="26" borderId="45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6" fillId="0" borderId="46">
      <alignment horizontal="center" vertical="center"/>
    </xf>
    <xf numFmtId="0" fontId="49" fillId="0" borderId="48" applyNumberFormat="0" applyFill="0" applyAlignment="0" applyProtection="0">
      <alignment vertical="center"/>
    </xf>
    <xf numFmtId="0" fontId="0" fillId="0" borderId="0" applyBorder="0">
      <alignment vertical="center"/>
    </xf>
    <xf numFmtId="0" fontId="48" fillId="0" borderId="47" applyNumberFormat="0" applyFill="0" applyAlignment="0" applyProtection="0">
      <alignment vertical="center"/>
    </xf>
    <xf numFmtId="0" fontId="53" fillId="0" borderId="0" applyBorder="0">
      <alignment vertical="center"/>
    </xf>
    <xf numFmtId="0" fontId="35" fillId="17" borderId="0" applyNumberFormat="0" applyBorder="0" applyAlignment="0" applyProtection="0">
      <alignment vertical="center"/>
    </xf>
    <xf numFmtId="0" fontId="0" fillId="0" borderId="0" applyBorder="0">
      <alignment vertical="center"/>
    </xf>
    <xf numFmtId="203" fontId="0" fillId="23" borderId="0" applyFont="0" applyBorder="0">
      <alignment vertical="center"/>
    </xf>
    <xf numFmtId="0" fontId="67" fillId="3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209" fontId="0" fillId="0" borderId="0" applyFont="0" applyFill="0" applyBorder="0" applyAlignment="0" applyProtection="0">
      <alignment vertical="center"/>
    </xf>
    <xf numFmtId="0" fontId="57" fillId="0" borderId="0" applyBorder="0">
      <alignment vertical="center"/>
    </xf>
    <xf numFmtId="0" fontId="28" fillId="40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199" fontId="68" fillId="0" borderId="0" applyFill="0" applyBorder="0" applyAlignment="0">
      <alignment vertical="center"/>
      <protection locked="0"/>
    </xf>
    <xf numFmtId="0" fontId="31" fillId="4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0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9" fillId="0" borderId="0" applyBorder="0">
      <alignment vertical="center"/>
    </xf>
    <xf numFmtId="0" fontId="28" fillId="44" borderId="0" applyNumberFormat="0" applyBorder="0" applyAlignment="0" applyProtection="0">
      <alignment vertical="center"/>
    </xf>
    <xf numFmtId="0" fontId="39" fillId="0" borderId="0" applyBorder="0">
      <alignment vertical="center"/>
    </xf>
    <xf numFmtId="0" fontId="31" fillId="27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28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0" fillId="23" borderId="44" applyNumberFormat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62" fillId="0" borderId="0" applyBorder="0">
      <alignment vertical="center"/>
    </xf>
    <xf numFmtId="0" fontId="56" fillId="0" borderId="0" applyBorder="0">
      <alignment vertical="center"/>
    </xf>
    <xf numFmtId="213" fontId="0" fillId="0" borderId="0" applyFill="0" applyBorder="0" applyAlignment="0">
      <alignment vertical="center"/>
    </xf>
    <xf numFmtId="192" fontId="0" fillId="0" borderId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5" fillId="0" borderId="0" applyBorder="0">
      <alignment vertical="center"/>
      <protection locked="0"/>
    </xf>
    <xf numFmtId="198" fontId="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38" fontId="54" fillId="0" borderId="0" applyFill="0" applyBorder="0" applyAlignment="0" applyProtection="0">
      <alignment vertical="center"/>
    </xf>
    <xf numFmtId="0" fontId="39" fillId="0" borderId="0" applyBorder="0">
      <alignment vertical="center"/>
    </xf>
    <xf numFmtId="0" fontId="72" fillId="0" borderId="0" applyBorder="0">
      <alignment vertical="center"/>
    </xf>
    <xf numFmtId="0" fontId="76" fillId="0" borderId="0" applyBorder="0">
      <alignment vertical="center"/>
    </xf>
    <xf numFmtId="2" fontId="0" fillId="0" borderId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62" fillId="0" borderId="0" applyBorder="0">
      <alignment vertical="center"/>
    </xf>
    <xf numFmtId="41" fontId="0" fillId="0" borderId="0" applyFont="0" applyFill="0" applyBorder="0" applyAlignment="0" applyProtection="0">
      <alignment vertical="center"/>
    </xf>
    <xf numFmtId="0" fontId="66" fillId="0" borderId="51" applyNumberFormat="0" applyBorder="0">
      <alignment vertical="center"/>
    </xf>
    <xf numFmtId="0" fontId="0" fillId="0" borderId="0" applyBorder="0">
      <alignment vertical="center"/>
    </xf>
    <xf numFmtId="195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222" fontId="33" fillId="0" borderId="0" applyBorder="0"/>
    <xf numFmtId="0" fontId="0" fillId="0" borderId="0" applyFont="0" applyFill="0" applyBorder="0" applyAlignment="0" applyProtection="0">
      <alignment vertical="center"/>
    </xf>
    <xf numFmtId="205" fontId="0" fillId="0" borderId="0" applyFont="0" applyFill="0" applyBorder="0" applyAlignment="0" applyProtection="0">
      <alignment vertical="center"/>
    </xf>
    <xf numFmtId="0" fontId="84" fillId="0" borderId="0" applyBorder="0">
      <alignment vertical="center"/>
    </xf>
    <xf numFmtId="199" fontId="0" fillId="0" borderId="0" applyFont="0" applyFill="0" applyBorder="0" applyAlignment="0" applyProtection="0">
      <alignment vertical="center"/>
      <protection locked="0"/>
    </xf>
    <xf numFmtId="0" fontId="88" fillId="0" borderId="0" applyNumberFormat="0" applyFill="0" applyBorder="0" applyAlignment="0" applyProtection="0">
      <alignment vertical="center"/>
    </xf>
    <xf numFmtId="0" fontId="91" fillId="52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87" fillId="0" borderId="0" applyBorder="0">
      <alignment vertical="center"/>
    </xf>
    <xf numFmtId="0" fontId="80" fillId="0" borderId="0" applyBorder="0">
      <alignment vertical="center"/>
    </xf>
    <xf numFmtId="0" fontId="83" fillId="0" borderId="0" applyBorder="0" applyProtection="0">
      <alignment vertical="center"/>
    </xf>
    <xf numFmtId="0" fontId="66" fillId="0" borderId="0" applyBorder="0"/>
    <xf numFmtId="0" fontId="55" fillId="0" borderId="0" applyBorder="0">
      <alignment vertical="center"/>
    </xf>
    <xf numFmtId="0" fontId="92" fillId="0" borderId="0" applyNumberFormat="0" applyFill="0" applyBorder="0" applyAlignment="0" applyProtection="0">
      <alignment vertical="center"/>
    </xf>
    <xf numFmtId="0" fontId="62" fillId="0" borderId="0" applyBorder="0">
      <alignment vertical="center"/>
    </xf>
    <xf numFmtId="219" fontId="0" fillId="0" borderId="0" applyFont="0" applyFill="0" applyBorder="0" applyAlignment="0" applyProtection="0">
      <alignment vertical="center"/>
    </xf>
    <xf numFmtId="223" fontId="68" fillId="0" borderId="2" applyFill="0" applyBorder="0" applyAlignment="0">
      <alignment horizontal="center" vertical="center"/>
      <protection locked="0"/>
    </xf>
    <xf numFmtId="0" fontId="93" fillId="10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4" fillId="0" borderId="0" applyBorder="0">
      <alignment vertical="center"/>
      <protection locked="0"/>
    </xf>
    <xf numFmtId="0" fontId="72" fillId="0" borderId="0" applyBorder="0">
      <alignment vertical="center"/>
    </xf>
    <xf numFmtId="0" fontId="65" fillId="0" borderId="53">
      <alignment vertical="center"/>
      <protection locked="0"/>
    </xf>
    <xf numFmtId="0" fontId="38" fillId="46" borderId="0" applyNumberFormat="0" applyBorder="0" applyAlignment="0" applyProtection="0">
      <alignment vertical="center"/>
    </xf>
    <xf numFmtId="0" fontId="62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70" fillId="0" borderId="52" applyNumberFormat="0" applyFill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4" fontId="65" fillId="0" borderId="0" applyBorder="0">
      <alignment vertical="center"/>
      <protection locked="0"/>
    </xf>
    <xf numFmtId="0" fontId="85" fillId="0" borderId="57" applyNumberFormat="0" applyFill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75" fillId="0" borderId="0" applyBorder="0">
      <alignment vertical="center"/>
    </xf>
    <xf numFmtId="208" fontId="0" fillId="0" borderId="0" applyFont="0" applyFill="0" applyBorder="0" applyAlignment="0" applyProtection="0">
      <alignment vertical="center"/>
    </xf>
    <xf numFmtId="0" fontId="56" fillId="0" borderId="0" applyBorder="0">
      <alignment vertical="center"/>
    </xf>
    <xf numFmtId="40" fontId="0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3" fillId="0" borderId="0" applyBorder="0">
      <alignment vertical="center"/>
    </xf>
    <xf numFmtId="0" fontId="39" fillId="0" borderId="0" applyBorder="0">
      <alignment vertical="center"/>
    </xf>
    <xf numFmtId="0" fontId="53" fillId="0" borderId="0" applyBorder="0">
      <alignment vertical="center"/>
    </xf>
    <xf numFmtId="214" fontId="66" fillId="0" borderId="0" applyBorder="0">
      <alignment horizontal="center" vertical="center"/>
    </xf>
    <xf numFmtId="226" fontId="0" fillId="0" borderId="0" applyFont="0" applyFill="0" applyBorder="0" applyAlignment="0" applyProtection="0">
      <alignment vertical="center"/>
    </xf>
    <xf numFmtId="0" fontId="77" fillId="0" borderId="55" applyNumberFormat="0" applyFill="0" applyAlignment="0" applyProtection="0">
      <alignment vertical="center"/>
    </xf>
    <xf numFmtId="21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47" borderId="54" applyNumberFormat="0" applyFont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7" fillId="0" borderId="0" applyBorder="0">
      <alignment vertical="center"/>
    </xf>
    <xf numFmtId="0" fontId="55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215" fontId="0" fillId="0" borderId="0" applyFont="0" applyFill="0" applyBorder="0" applyAlignment="0">
      <alignment vertical="center"/>
    </xf>
    <xf numFmtId="0" fontId="74" fillId="0" borderId="0" applyNumberFormat="0" applyFill="0" applyBorder="0" applyAlignment="0">
      <alignment vertical="center"/>
    </xf>
    <xf numFmtId="0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46" fillId="0" borderId="0" applyBorder="0">
      <alignment horizontal="center" vertical="center"/>
    </xf>
    <xf numFmtId="0" fontId="81" fillId="50" borderId="0" applyNumberFormat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9" fontId="0" fillId="0" borderId="0" applyFon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83" fillId="0" borderId="0" applyBorder="0">
      <alignment vertical="center"/>
    </xf>
    <xf numFmtId="0" fontId="63" fillId="24" borderId="0" applyBorder="0">
      <alignment vertical="center"/>
      <protection locked="0"/>
    </xf>
    <xf numFmtId="214" fontId="0" fillId="0" borderId="0" applyFont="0" applyFill="0" applyBorder="0" applyAlignment="0" applyProtection="0">
      <alignment vertical="center"/>
    </xf>
    <xf numFmtId="40" fontId="0" fillId="0" borderId="0" applyFont="0" applyFill="0" applyBorder="0" applyAlignment="0" applyProtection="0">
      <alignment vertical="center"/>
    </xf>
    <xf numFmtId="0" fontId="6" fillId="0" borderId="0" applyBorder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97" fillId="0" borderId="0" applyNumberFormat="0" applyBorder="0" applyAlignment="0">
      <alignment vertical="center"/>
    </xf>
    <xf numFmtId="10" fontId="95" fillId="0" borderId="0" applyBorder="0">
      <alignment horizontal="right" vertical="center"/>
    </xf>
    <xf numFmtId="0" fontId="69" fillId="0" borderId="0" applyBorder="0">
      <alignment vertical="center"/>
    </xf>
    <xf numFmtId="0" fontId="53" fillId="0" borderId="0" applyBorder="0">
      <alignment vertical="center"/>
    </xf>
    <xf numFmtId="204" fontId="98" fillId="0" borderId="0" applyBorder="0">
      <alignment vertical="center"/>
    </xf>
    <xf numFmtId="0" fontId="39" fillId="0" borderId="0" applyBorder="0">
      <alignment vertical="center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0" fontId="53" fillId="0" borderId="0" applyBorder="0">
      <alignment vertical="center"/>
    </xf>
    <xf numFmtId="0" fontId="65" fillId="0" borderId="0" applyBorder="0">
      <alignment vertical="center"/>
      <protection locked="0"/>
    </xf>
    <xf numFmtId="37" fontId="94" fillId="0" borderId="0" applyBorder="0">
      <alignment vertical="center"/>
    </xf>
    <xf numFmtId="0" fontId="90" fillId="0" borderId="0" applyNumberFormat="0" applyBorder="0" applyAlignment="0">
      <alignment horizontal="left" vertical="center"/>
    </xf>
    <xf numFmtId="0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3" fontId="0" fillId="0" borderId="0" applyFill="0" applyBorder="0" applyAlignment="0" applyProtection="0">
      <alignment vertical="center"/>
    </xf>
    <xf numFmtId="0" fontId="53" fillId="0" borderId="0" applyBorder="0">
      <alignment vertical="center"/>
    </xf>
    <xf numFmtId="0" fontId="71" fillId="0" borderId="0" applyBorder="0">
      <alignment vertical="center"/>
    </xf>
    <xf numFmtId="0" fontId="78" fillId="0" borderId="56" applyNumberFormat="0" applyFill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16" fillId="0" borderId="0" applyBorder="0">
      <alignment vertical="center"/>
    </xf>
    <xf numFmtId="0" fontId="66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99" fillId="23" borderId="58" applyNumberFormat="0" applyAlignment="0" applyProtection="0">
      <alignment vertical="center"/>
    </xf>
    <xf numFmtId="179" fontId="96" fillId="0" borderId="0" applyFill="0" applyBorder="0" applyAlignment="0" applyProtection="0">
      <alignment vertical="center"/>
    </xf>
    <xf numFmtId="0" fontId="58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5" applyFont="0" applyAlignment="0">
      <alignment vertical="center"/>
    </xf>
    <xf numFmtId="0" fontId="86" fillId="0" borderId="0" applyBorder="0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75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73" fillId="0" borderId="2">
      <alignment horizontal="left" vertical="center" indent="1"/>
      <protection locked="0"/>
    </xf>
    <xf numFmtId="0" fontId="65" fillId="0" borderId="0" applyBorder="0">
      <alignment vertical="center"/>
      <protection locked="0"/>
    </xf>
    <xf numFmtId="225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00" fillId="0" borderId="0" applyBorder="0">
      <alignment vertical="center"/>
    </xf>
    <xf numFmtId="0" fontId="47" fillId="0" borderId="0" applyBorder="0">
      <alignment vertical="center"/>
    </xf>
    <xf numFmtId="0" fontId="10" fillId="0" borderId="0" applyBorder="0">
      <alignment vertical="center"/>
    </xf>
    <xf numFmtId="0" fontId="0" fillId="0" borderId="0" applyBorder="0">
      <alignment vertical="center"/>
    </xf>
    <xf numFmtId="37" fontId="101" fillId="0" borderId="0" applyBorder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64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225" fontId="0" fillId="0" borderId="0" applyFont="0" applyFill="0" applyBorder="0" applyAlignment="0" applyProtection="0">
      <alignment vertical="center"/>
    </xf>
    <xf numFmtId="0" fontId="82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0" fillId="0" borderId="0" applyBorder="0">
      <alignment vertical="center"/>
    </xf>
    <xf numFmtId="0" fontId="91" fillId="6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40" fontId="0" fillId="0" borderId="0" applyFont="0" applyFill="0" applyBorder="0" applyAlignment="0" applyProtection="0">
      <alignment vertical="center"/>
    </xf>
    <xf numFmtId="0" fontId="58" fillId="0" borderId="0" applyBorder="0">
      <alignment vertical="center"/>
    </xf>
    <xf numFmtId="0" fontId="102" fillId="0" borderId="0" applyNumberFormat="0" applyFill="0" applyBorder="0" applyAlignment="0" applyProtection="0">
      <alignment vertical="top"/>
      <protection locked="0"/>
    </xf>
    <xf numFmtId="218" fontId="103" fillId="0" borderId="0" applyBorder="0">
      <alignment vertical="center"/>
    </xf>
    <xf numFmtId="0" fontId="63" fillId="24" borderId="0" applyBorder="0">
      <alignment vertical="center"/>
      <protection locked="0"/>
    </xf>
    <xf numFmtId="41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53" fillId="0" borderId="0" applyBorder="0">
      <alignment vertical="center"/>
    </xf>
    <xf numFmtId="0" fontId="41" fillId="24" borderId="0" applyBorder="0">
      <alignment vertical="center"/>
      <protection locked="0"/>
    </xf>
    <xf numFmtId="0" fontId="105" fillId="0" borderId="0" applyNumberForma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06" fillId="0" borderId="0" applyBorder="0">
      <alignment vertical="center"/>
    </xf>
    <xf numFmtId="201" fontId="0" fillId="0" borderId="0" applyFont="0" applyFill="0" applyBorder="0" applyAlignment="0" applyProtection="0">
      <alignment vertical="center"/>
    </xf>
    <xf numFmtId="0" fontId="107" fillId="0" borderId="0" applyBorder="0">
      <alignment horizontal="left" vertical="center"/>
    </xf>
    <xf numFmtId="0" fontId="63" fillId="24" borderId="0" applyBorder="0">
      <alignment vertical="center"/>
      <protection locked="0"/>
    </xf>
    <xf numFmtId="0" fontId="41" fillId="0" borderId="6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10" fillId="0" borderId="0" applyBorder="0">
      <alignment vertical="center"/>
    </xf>
    <xf numFmtId="0" fontId="111" fillId="0" borderId="62" applyNumberFormat="0" applyFill="0" applyAlignment="0" applyProtection="0">
      <alignment vertical="center"/>
    </xf>
    <xf numFmtId="0" fontId="65" fillId="0" borderId="0" applyBorder="0">
      <alignment vertical="center"/>
      <protection locked="0"/>
    </xf>
    <xf numFmtId="0" fontId="112" fillId="0" borderId="0" applyBorder="0">
      <alignment vertical="center"/>
    </xf>
    <xf numFmtId="0" fontId="66" fillId="0" borderId="0" applyBorder="0">
      <alignment vertical="center"/>
    </xf>
    <xf numFmtId="0" fontId="63" fillId="24" borderId="0" applyBorder="0">
      <alignment vertical="center"/>
      <protection locked="0"/>
    </xf>
    <xf numFmtId="0" fontId="47" fillId="0" borderId="0" applyBorder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221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39" fillId="0" borderId="0" applyBorder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41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188" fontId="16" fillId="0" borderId="0" applyBorder="0">
      <alignment vertical="center"/>
    </xf>
    <xf numFmtId="0" fontId="34" fillId="0" borderId="0" applyBorder="0">
      <alignment vertical="center"/>
      <protection locked="0"/>
    </xf>
    <xf numFmtId="0" fontId="97" fillId="0" borderId="0" applyBorder="0">
      <alignment vertical="center"/>
    </xf>
    <xf numFmtId="0" fontId="113" fillId="0" borderId="0" applyBorder="0">
      <alignment vertical="center"/>
    </xf>
    <xf numFmtId="0" fontId="55" fillId="0" borderId="0" applyBorder="0">
      <alignment vertical="center"/>
    </xf>
    <xf numFmtId="224" fontId="0" fillId="0" borderId="0" applyFon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41" fillId="24" borderId="0" applyBorder="0">
      <alignment vertical="center"/>
      <protection locked="0"/>
    </xf>
    <xf numFmtId="225" fontId="0" fillId="0" borderId="0" applyFont="0" applyFill="0" applyBorder="0" applyAlignment="0" applyProtection="0">
      <alignment vertical="center"/>
    </xf>
    <xf numFmtId="0" fontId="16" fillId="0" borderId="0" applyBorder="0">
      <alignment vertical="center"/>
    </xf>
    <xf numFmtId="0" fontId="45" fillId="0" borderId="0" applyBorder="0">
      <alignment vertical="center"/>
    </xf>
    <xf numFmtId="190" fontId="0" fillId="0" borderId="0" applyFont="0" applyFill="0" applyBorder="0" applyAlignment="0" applyProtection="0">
      <alignment vertical="center"/>
    </xf>
    <xf numFmtId="0" fontId="95" fillId="0" borderId="0" applyBorder="0">
      <alignment horizontal="right" vertical="top"/>
    </xf>
    <xf numFmtId="0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10" fillId="0" borderId="59">
      <alignment horizontal="center" vertical="center" wrapText="1"/>
    </xf>
    <xf numFmtId="0" fontId="0" fillId="0" borderId="0" applyBorder="0">
      <alignment vertical="center"/>
    </xf>
    <xf numFmtId="0" fontId="11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62" fillId="0" borderId="0" applyBorder="0">
      <alignment vertical="center"/>
    </xf>
    <xf numFmtId="0" fontId="65" fillId="0" borderId="0" applyBorder="0">
      <alignment vertical="center"/>
      <protection locked="0"/>
    </xf>
    <xf numFmtId="0" fontId="10" fillId="0" borderId="0" applyBorder="0">
      <alignment vertical="center"/>
    </xf>
    <xf numFmtId="0" fontId="0" fillId="0" borderId="0" applyBorder="0">
      <alignment vertical="center"/>
    </xf>
    <xf numFmtId="0" fontId="91" fillId="4" borderId="0" applyNumberFormat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115" fillId="0" borderId="1">
      <alignment horizontal="center"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217" fontId="6" fillId="0" borderId="0" applyBorder="0">
      <alignment horizontal="center" vertical="center"/>
    </xf>
    <xf numFmtId="0" fontId="0" fillId="0" borderId="0" applyBorder="0">
      <alignment vertical="center"/>
    </xf>
    <xf numFmtId="187" fontId="45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94" fillId="0" borderId="0" applyBorder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34" fillId="0" borderId="0" applyBorder="0">
      <alignment vertical="center"/>
    </xf>
    <xf numFmtId="0" fontId="0" fillId="0" borderId="0" applyBorder="0">
      <alignment vertical="center"/>
    </xf>
    <xf numFmtId="0" fontId="104" fillId="0" borderId="0" applyBorder="0">
      <alignment vertical="center"/>
    </xf>
    <xf numFmtId="4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4" fillId="2" borderId="1" applyNumberFormat="0" applyBorder="0" applyAlignment="0" applyProtection="0">
      <alignment vertical="center"/>
    </xf>
    <xf numFmtId="0" fontId="83" fillId="0" borderId="0" applyBorder="0">
      <alignment vertical="center"/>
    </xf>
    <xf numFmtId="0" fontId="38" fillId="4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41" fillId="24" borderId="0" applyBorder="0">
      <alignment vertical="center"/>
      <protection locked="0"/>
    </xf>
    <xf numFmtId="0" fontId="45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41" fillId="24" borderId="0" applyBorder="0">
      <alignment vertical="center"/>
      <protection locked="0"/>
    </xf>
    <xf numFmtId="0" fontId="10" fillId="0" borderId="0" applyBorder="0">
      <alignment vertical="center"/>
    </xf>
    <xf numFmtId="0" fontId="0" fillId="0" borderId="0" applyBorder="0">
      <alignment vertical="center"/>
    </xf>
    <xf numFmtId="0" fontId="66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109" fillId="0" borderId="46">
      <alignment vertical="center"/>
    </xf>
    <xf numFmtId="0" fontId="39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221" fontId="0" fillId="0" borderId="0" applyFon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75" fillId="0" borderId="0" applyBorder="0">
      <alignment vertical="center"/>
    </xf>
    <xf numFmtId="0" fontId="0" fillId="0" borderId="0" applyBorder="0">
      <alignment vertical="center"/>
    </xf>
    <xf numFmtId="0" fontId="72" fillId="0" borderId="0" applyBorder="0">
      <alignment vertical="center"/>
    </xf>
    <xf numFmtId="0" fontId="17" fillId="0" borderId="64">
      <alignment horizontal="left" vertical="center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205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1" fillId="56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91" fillId="10" borderId="0" applyNumberFormat="0" applyBorder="0" applyAlignment="0" applyProtection="0">
      <alignment vertical="center"/>
    </xf>
    <xf numFmtId="0" fontId="53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1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17" fillId="0" borderId="0" applyFill="0" applyBorder="0">
      <alignment vertical="center"/>
    </xf>
    <xf numFmtId="0" fontId="38" fillId="57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2" fillId="0" borderId="0" applyBorder="0">
      <alignment vertical="center"/>
    </xf>
    <xf numFmtId="0" fontId="63" fillId="24" borderId="0" applyBorder="0">
      <alignment vertical="center"/>
      <protection locked="0"/>
    </xf>
    <xf numFmtId="0" fontId="118" fillId="0" borderId="0" applyNumberForma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6" fillId="0" borderId="0" applyBorder="0">
      <alignment vertical="center"/>
    </xf>
    <xf numFmtId="0" fontId="0" fillId="0" borderId="0" applyBorder="0">
      <alignment vertical="center"/>
    </xf>
    <xf numFmtId="18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2" fontId="39" fillId="0" borderId="0" applyBorder="0">
      <alignment vertical="center"/>
    </xf>
    <xf numFmtId="38" fontId="0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63" fillId="24" borderId="0" applyBorder="0">
      <alignment vertical="center"/>
      <protection locked="0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4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6" fillId="0" borderId="0" applyBorder="0"/>
    <xf numFmtId="0" fontId="64" fillId="2" borderId="0" applyNumberFormat="0" applyBorder="0" applyAlignment="0" applyProtection="0">
      <alignment vertical="center"/>
    </xf>
    <xf numFmtId="0" fontId="0" fillId="0" borderId="0" applyBorder="0">
      <alignment vertical="center"/>
    </xf>
    <xf numFmtId="38" fontId="0" fillId="0" borderId="0" applyFont="0" applyFill="0" applyBorder="0" applyAlignment="0" applyProtection="0">
      <alignment vertical="center"/>
    </xf>
    <xf numFmtId="0" fontId="119" fillId="58" borderId="58" applyNumberFormat="0" applyAlignment="0" applyProtection="0">
      <alignment vertical="center"/>
    </xf>
    <xf numFmtId="216" fontId="0" fillId="0" borderId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106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4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16" fillId="0" borderId="0" applyBorder="0">
      <alignment vertical="center"/>
    </xf>
    <xf numFmtId="0" fontId="0" fillId="0" borderId="61" applyNumberFormat="0" applyFont="0" applyFill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104" fillId="0" borderId="0" applyBorder="0">
      <alignment vertical="center"/>
    </xf>
    <xf numFmtId="220" fontId="0" fillId="0" borderId="0" applyFont="0" applyFill="0" applyBorder="0" applyAlignment="0" applyProtection="0">
      <alignment horizontal="left" vertical="center"/>
    </xf>
    <xf numFmtId="0" fontId="53" fillId="0" borderId="0" applyBorder="0">
      <alignment vertical="center"/>
    </xf>
    <xf numFmtId="0" fontId="39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4" fillId="55" borderId="63" applyNumberFormat="0" applyAlignment="0" applyProtection="0">
      <alignment vertical="center"/>
    </xf>
    <xf numFmtId="187" fontId="45" fillId="0" borderId="0" applyBorder="0">
      <alignment vertical="center"/>
    </xf>
    <xf numFmtId="0" fontId="47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63" fillId="24" borderId="0" applyBorder="0">
      <alignment vertical="center"/>
      <protection locked="0"/>
    </xf>
    <xf numFmtId="0" fontId="39" fillId="0" borderId="0" applyBorder="0">
      <alignment vertical="center"/>
    </xf>
    <xf numFmtId="38" fontId="0" fillId="0" borderId="0" applyFont="0" applyFill="0" applyBorder="0" applyAlignment="0" applyProtection="0">
      <alignment vertical="center"/>
    </xf>
    <xf numFmtId="225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197" fontId="120" fillId="0" borderId="0" applyFill="0" applyBorder="0" applyAlignment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1" fillId="59" borderId="61">
      <alignment vertical="center"/>
    </xf>
    <xf numFmtId="0" fontId="38" fillId="60" borderId="0" applyNumberFormat="0" applyBorder="0" applyAlignment="0" applyProtection="0">
      <alignment vertical="center"/>
    </xf>
    <xf numFmtId="0" fontId="53" fillId="0" borderId="0" applyBorder="0">
      <alignment vertical="center"/>
    </xf>
    <xf numFmtId="0" fontId="122" fillId="0" borderId="0" applyBorder="0">
      <alignment vertical="center"/>
    </xf>
    <xf numFmtId="207" fontId="0" fillId="0" borderId="6" applyFont="0" applyFill="0" applyBorder="0" applyAlignment="0" applyProtection="0">
      <alignment horizontal="right" vertical="center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center"/>
    </xf>
    <xf numFmtId="0" fontId="0" fillId="0" borderId="0" applyBorder="0">
      <alignment vertical="center"/>
    </xf>
    <xf numFmtId="0" fontId="91" fillId="61" borderId="0" applyNumberFormat="0" applyBorder="0" applyAlignment="0" applyProtection="0">
      <alignment vertical="center"/>
    </xf>
    <xf numFmtId="0" fontId="41" fillId="0" borderId="6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4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4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8" fontId="0" fillId="0" borderId="0" applyFont="0" applyFill="0" applyBorder="0" applyAlignment="0" applyProtection="0">
      <alignment vertical="center"/>
    </xf>
    <xf numFmtId="211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0" fillId="0" borderId="0" applyBorder="0">
      <alignment vertical="center"/>
    </xf>
    <xf numFmtId="178" fontId="0" fillId="0" borderId="0" applyFont="0" applyFill="0" applyBorder="0" applyAlignment="0" applyProtection="0">
      <alignment vertical="center"/>
    </xf>
    <xf numFmtId="1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5" fillId="0" borderId="0" applyBorder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45" fillId="0" borderId="0" applyBorder="0">
      <alignment vertical="center"/>
    </xf>
    <xf numFmtId="177" fontId="0" fillId="0" borderId="0" applyFont="0" applyFill="0" applyBorder="0" applyAlignment="0" applyProtection="0">
      <alignment vertical="center"/>
    </xf>
    <xf numFmtId="0" fontId="126" fillId="0" borderId="1" applyNumberFormat="0" applyFill="0" applyBorder="0" applyAlignment="0" applyProtection="0">
      <alignment vertical="center"/>
    </xf>
    <xf numFmtId="0" fontId="53" fillId="0" borderId="0" applyBorder="0">
      <alignment vertical="center"/>
    </xf>
    <xf numFmtId="186" fontId="0" fillId="0" borderId="0" applyFont="0" applyFill="0" applyBorder="0" applyAlignment="0" applyProtection="0">
      <alignment vertical="center"/>
    </xf>
    <xf numFmtId="0" fontId="63" fillId="24" borderId="0" applyBorder="0">
      <alignment vertical="center"/>
      <protection locked="0"/>
    </xf>
    <xf numFmtId="0" fontId="63" fillId="24" borderId="0" applyBorder="0">
      <alignment vertical="center"/>
      <protection locked="0"/>
    </xf>
    <xf numFmtId="189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47" fillId="0" borderId="0" applyBorder="0">
      <alignment vertical="center"/>
    </xf>
    <xf numFmtId="0" fontId="38" fillId="4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91" fillId="5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95" fillId="0" borderId="0" applyBorder="0">
      <alignment horizontal="center" vertical="center" wrapText="1"/>
      <protection locked="0"/>
    </xf>
    <xf numFmtId="0" fontId="70" fillId="0" borderId="0" applyNumberForma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210" fontId="0" fillId="0" borderId="64" applyFont="0" applyFill="0" applyBorder="0" applyAlignment="0" applyProtection="0">
      <alignment vertical="center"/>
    </xf>
    <xf numFmtId="0" fontId="39" fillId="0" borderId="0" applyBorder="0">
      <alignment vertical="center"/>
    </xf>
    <xf numFmtId="39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7" fillId="0" borderId="0" applyBorder="0">
      <alignment vertical="center"/>
    </xf>
    <xf numFmtId="0" fontId="128" fillId="0" borderId="65">
      <alignment horizontal="center" vertical="center"/>
    </xf>
    <xf numFmtId="0" fontId="0" fillId="0" borderId="0" applyFont="0" applyFill="0" applyBorder="0" applyAlignment="0" applyProtection="0">
      <alignment vertical="center"/>
    </xf>
    <xf numFmtId="0" fontId="129" fillId="0" borderId="0" applyBorder="0">
      <alignment vertical="center"/>
    </xf>
    <xf numFmtId="0" fontId="39" fillId="0" borderId="0" applyBorder="0">
      <alignment vertical="center"/>
    </xf>
    <xf numFmtId="0" fontId="104" fillId="0" borderId="0" applyBorder="0">
      <alignment vertical="center"/>
    </xf>
    <xf numFmtId="0" fontId="63" fillId="24" borderId="0" applyBorder="0">
      <alignment vertical="center"/>
      <protection locked="0"/>
    </xf>
    <xf numFmtId="0" fontId="41" fillId="24" borderId="0" applyBorder="0">
      <alignment vertical="center"/>
      <protection locked="0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0" fontId="91" fillId="62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53" fillId="0" borderId="0" applyBorder="0">
      <alignment vertical="center"/>
    </xf>
    <xf numFmtId="0" fontId="0" fillId="0" borderId="0" applyBorder="0">
      <alignment vertical="center"/>
    </xf>
    <xf numFmtId="0" fontId="63" fillId="24" borderId="0" applyBorder="0">
      <alignment vertical="center"/>
      <protection locked="0"/>
    </xf>
    <xf numFmtId="0" fontId="91" fillId="52" borderId="0" applyNumberFormat="0" applyBorder="0" applyAlignment="0" applyProtection="0">
      <alignment vertical="center"/>
    </xf>
    <xf numFmtId="0" fontId="115" fillId="0" borderId="2">
      <alignment vertical="center"/>
    </xf>
    <xf numFmtId="0" fontId="0" fillId="0" borderId="0" applyFont="0" applyFill="0" applyBorder="0" applyAlignment="0" applyProtection="0">
      <alignment vertical="center"/>
    </xf>
    <xf numFmtId="215" fontId="68" fillId="0" borderId="0" applyFill="0" applyBorder="0" applyAlignment="0" applyProtection="0">
      <alignment vertical="center"/>
      <protection locked="0"/>
    </xf>
    <xf numFmtId="0" fontId="38" fillId="56" borderId="0" applyNumberFormat="0" applyBorder="0" applyAlignment="0" applyProtection="0">
      <alignment vertical="center"/>
    </xf>
    <xf numFmtId="0" fontId="41" fillId="0" borderId="0" applyBorder="0">
      <alignment vertical="center"/>
    </xf>
    <xf numFmtId="0" fontId="130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219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75" fillId="0" borderId="0" applyBorder="0">
      <alignment vertical="center"/>
    </xf>
    <xf numFmtId="0" fontId="109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55" fillId="0" borderId="0" applyBorder="0">
      <alignment vertical="center"/>
    </xf>
    <xf numFmtId="0" fontId="0" fillId="0" borderId="0" applyFont="0" applyFill="0" applyBorder="0" applyAlignment="0" applyProtection="0">
      <alignment vertical="center"/>
    </xf>
    <xf numFmtId="0" fontId="47" fillId="0" borderId="0" applyBorder="0">
      <alignment vertical="center"/>
    </xf>
    <xf numFmtId="0" fontId="63" fillId="24" borderId="0" applyBorder="0">
      <alignment vertical="center"/>
      <protection locked="0"/>
    </xf>
    <xf numFmtId="0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7" fillId="0" borderId="28" applyNumberFormat="0" applyAlignment="0" applyProtection="0">
      <alignment horizontal="left"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7" fillId="0" borderId="0" applyBorder="0">
      <alignment vertical="center"/>
    </xf>
  </cellStyleXfs>
  <cellXfs count="198">
    <xf numFmtId="0" fontId="0" fillId="0" borderId="0" xfId="0" applyAlignment="1"/>
    <xf numFmtId="0" fontId="1" fillId="0" borderId="0" xfId="205" applyFont="1" applyAlignment="1"/>
    <xf numFmtId="0" fontId="2" fillId="2" borderId="0" xfId="205" applyFont="1" applyFill="1" applyAlignment="1"/>
    <xf numFmtId="0" fontId="0" fillId="0" borderId="0" xfId="0" applyFill="1" applyAlignment="1"/>
    <xf numFmtId="0" fontId="3" fillId="3" borderId="0" xfId="205" applyFont="1" applyFill="1" applyAlignment="1">
      <alignment vertical="center"/>
    </xf>
    <xf numFmtId="0" fontId="3" fillId="2" borderId="0" xfId="205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2" borderId="1" xfId="0" applyFont="1" applyFill="1" applyBorder="1" applyAlignment="1" applyProtection="1">
      <alignment vertical="center" wrapText="1"/>
      <protection locked="0"/>
    </xf>
    <xf numFmtId="183" fontId="6" fillId="0" borderId="1" xfId="0" applyNumberFormat="1" applyFont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183" fontId="6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 applyProtection="1">
      <alignment vertical="center"/>
    </xf>
    <xf numFmtId="0" fontId="6" fillId="0" borderId="1" xfId="0" applyFont="1" applyBorder="1" applyAlignment="1" applyProtection="1">
      <alignment vertical="center"/>
    </xf>
    <xf numFmtId="183" fontId="6" fillId="0" borderId="1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9" fillId="0" borderId="1" xfId="0" applyFont="1" applyFill="1" applyBorder="1" applyAlignment="1" applyProtection="1">
      <alignment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vertical="center" wrapText="1"/>
      <protection locked="0"/>
    </xf>
    <xf numFmtId="183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10" fillId="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196" fontId="0" fillId="0" borderId="0" xfId="0" applyNumberFormat="1" applyAlignment="1"/>
    <xf numFmtId="0" fontId="7" fillId="0" borderId="0" xfId="0" applyFont="1" applyFill="1" applyAlignment="1"/>
    <xf numFmtId="0" fontId="11" fillId="0" borderId="0" xfId="205" applyFont="1" applyAlignment="1"/>
    <xf numFmtId="0" fontId="12" fillId="0" borderId="0" xfId="192" applyFont="1">
      <alignment vertical="center"/>
    </xf>
    <xf numFmtId="4" fontId="13" fillId="0" borderId="0" xfId="205" applyNumberFormat="1" applyFont="1" applyAlignment="1">
      <alignment horizontal="center" vertical="center"/>
    </xf>
    <xf numFmtId="4" fontId="13" fillId="0" borderId="0" xfId="205" applyNumberFormat="1" applyFont="1" applyAlignment="1">
      <alignment vertical="center"/>
    </xf>
    <xf numFmtId="4" fontId="11" fillId="0" borderId="0" xfId="205" applyNumberFormat="1" applyFont="1" applyAlignment="1"/>
    <xf numFmtId="0" fontId="12" fillId="0" borderId="7" xfId="192" applyFont="1" applyBorder="1" applyAlignment="1">
      <alignment horizontal="center" vertical="center"/>
    </xf>
    <xf numFmtId="0" fontId="12" fillId="0" borderId="8" xfId="192" applyFont="1" applyBorder="1" applyAlignment="1">
      <alignment horizontal="center" vertical="center"/>
    </xf>
    <xf numFmtId="0" fontId="12" fillId="0" borderId="9" xfId="192" applyFont="1" applyBorder="1" applyAlignment="1">
      <alignment horizontal="center" vertical="center"/>
    </xf>
    <xf numFmtId="0" fontId="12" fillId="0" borderId="10" xfId="192" applyFont="1" applyBorder="1" applyAlignment="1">
      <alignment horizontal="center" vertical="center"/>
    </xf>
    <xf numFmtId="0" fontId="14" fillId="0" borderId="11" xfId="192" applyFont="1" applyBorder="1" applyAlignment="1">
      <alignment horizontal="left" vertical="center"/>
    </xf>
    <xf numFmtId="183" fontId="12" fillId="0" borderId="11" xfId="192" applyNumberFormat="1" applyFont="1" applyFill="1" applyBorder="1" applyAlignment="1">
      <alignment horizontal="center" vertical="center"/>
    </xf>
    <xf numFmtId="0" fontId="14" fillId="0" borderId="12" xfId="192" applyFont="1" applyBorder="1" applyAlignment="1" applyProtection="1">
      <alignment horizontal="left" vertical="center"/>
      <protection locked="0"/>
    </xf>
    <xf numFmtId="0" fontId="14" fillId="6" borderId="13" xfId="192" applyFont="1" applyFill="1" applyBorder="1" applyAlignment="1">
      <alignment horizontal="left" vertical="center"/>
    </xf>
    <xf numFmtId="183" fontId="12" fillId="0" borderId="13" xfId="192" applyNumberFormat="1" applyFont="1" applyFill="1" applyBorder="1" applyAlignment="1">
      <alignment horizontal="center" vertical="center"/>
    </xf>
    <xf numFmtId="0" fontId="14" fillId="0" borderId="14" xfId="192" applyFont="1" applyBorder="1" applyAlignment="1" applyProtection="1">
      <alignment horizontal="left" vertical="center"/>
      <protection locked="0"/>
    </xf>
    <xf numFmtId="0" fontId="14" fillId="6" borderId="11" xfId="192" applyFont="1" applyFill="1" applyBorder="1" applyAlignment="1">
      <alignment horizontal="left" vertical="center"/>
    </xf>
    <xf numFmtId="0" fontId="14" fillId="7" borderId="11" xfId="192" applyFont="1" applyFill="1" applyBorder="1" applyAlignment="1">
      <alignment horizontal="left" vertical="center"/>
    </xf>
    <xf numFmtId="183" fontId="12" fillId="7" borderId="11" xfId="192" applyNumberFormat="1" applyFont="1" applyFill="1" applyBorder="1" applyAlignment="1">
      <alignment horizontal="center" vertical="center"/>
    </xf>
    <xf numFmtId="183" fontId="14" fillId="0" borderId="11" xfId="192" applyNumberFormat="1" applyFont="1" applyFill="1" applyBorder="1" applyAlignment="1">
      <alignment horizontal="center" vertical="center"/>
    </xf>
    <xf numFmtId="0" fontId="14" fillId="6" borderId="15" xfId="192" applyFont="1" applyFill="1" applyBorder="1" applyAlignment="1">
      <alignment horizontal="left" vertical="center"/>
    </xf>
    <xf numFmtId="183" fontId="14" fillId="0" borderId="15" xfId="192" applyNumberFormat="1" applyFont="1" applyFill="1" applyBorder="1" applyAlignment="1">
      <alignment horizontal="center" vertical="center"/>
    </xf>
    <xf numFmtId="0" fontId="15" fillId="0" borderId="0" xfId="205" applyFont="1" applyAlignment="1"/>
    <xf numFmtId="0" fontId="16" fillId="0" borderId="0" xfId="205" applyFont="1" applyFill="1" applyAlignment="1"/>
    <xf numFmtId="0" fontId="17" fillId="0" borderId="0" xfId="205" applyFont="1" applyAlignment="1"/>
    <xf numFmtId="0" fontId="18" fillId="0" borderId="0" xfId="205" applyFont="1" applyAlignment="1"/>
    <xf numFmtId="0" fontId="16" fillId="0" borderId="0" xfId="205" applyFont="1" applyAlignment="1"/>
    <xf numFmtId="37" fontId="16" fillId="0" borderId="0" xfId="6" applyNumberFormat="1" applyFont="1" applyAlignment="1">
      <alignment horizontal="center"/>
    </xf>
    <xf numFmtId="4" fontId="16" fillId="0" borderId="0" xfId="205" applyNumberFormat="1" applyFont="1" applyAlignment="1"/>
    <xf numFmtId="4" fontId="16" fillId="0" borderId="0" xfId="205" applyNumberFormat="1" applyFont="1" applyFill="1" applyAlignment="1"/>
    <xf numFmtId="4" fontId="19" fillId="0" borderId="0" xfId="205" applyNumberFormat="1" applyFont="1" applyAlignment="1">
      <alignment horizontal="center" vertical="center"/>
    </xf>
    <xf numFmtId="0" fontId="20" fillId="0" borderId="16" xfId="205" applyFont="1" applyBorder="1" applyAlignment="1">
      <alignment horizontal="right" vertical="center" indent="1"/>
    </xf>
    <xf numFmtId="37" fontId="6" fillId="0" borderId="17" xfId="6" applyNumberFormat="1" applyFont="1" applyBorder="1" applyAlignment="1" applyProtection="1">
      <alignment horizontal="center" vertical="center"/>
      <protection locked="0"/>
    </xf>
    <xf numFmtId="37" fontId="20" fillId="0" borderId="16" xfId="6" applyNumberFormat="1" applyFont="1" applyBorder="1" applyAlignment="1">
      <alignment horizontal="right" vertical="center" indent="1"/>
    </xf>
    <xf numFmtId="37" fontId="20" fillId="0" borderId="13" xfId="6" applyNumberFormat="1" applyFont="1" applyBorder="1" applyAlignment="1">
      <alignment horizontal="right" vertical="center" indent="1"/>
    </xf>
    <xf numFmtId="37" fontId="21" fillId="0" borderId="17" xfId="6" applyNumberFormat="1" applyFont="1" applyBorder="1" applyAlignment="1" applyProtection="1">
      <alignment horizontal="center" vertical="center"/>
      <protection locked="0"/>
    </xf>
    <xf numFmtId="0" fontId="20" fillId="0" borderId="18" xfId="205" applyFont="1" applyBorder="1" applyAlignment="1">
      <alignment horizontal="right" vertical="center" indent="1"/>
    </xf>
    <xf numFmtId="37" fontId="6" fillId="0" borderId="19" xfId="6" applyNumberFormat="1" applyFont="1" applyBorder="1" applyAlignment="1" applyProtection="1">
      <alignment horizontal="center" vertical="center"/>
      <protection locked="0"/>
    </xf>
    <xf numFmtId="37" fontId="20" fillId="0" borderId="18" xfId="6" applyNumberFormat="1" applyFont="1" applyBorder="1" applyAlignment="1">
      <alignment horizontal="right" vertical="center" indent="1"/>
    </xf>
    <xf numFmtId="37" fontId="20" fillId="0" borderId="11" xfId="6" applyNumberFormat="1" applyFont="1" applyBorder="1" applyAlignment="1">
      <alignment horizontal="right" vertical="center" indent="1"/>
    </xf>
    <xf numFmtId="37" fontId="21" fillId="0" borderId="19" xfId="6" applyNumberFormat="1" applyFont="1" applyBorder="1" applyAlignment="1" applyProtection="1">
      <alignment horizontal="center" vertical="center"/>
      <protection locked="0"/>
    </xf>
    <xf numFmtId="0" fontId="20" fillId="0" borderId="20" xfId="205" applyFont="1" applyBorder="1" applyAlignment="1">
      <alignment horizontal="right" vertical="center" indent="1"/>
    </xf>
    <xf numFmtId="37" fontId="20" fillId="0" borderId="20" xfId="6" applyNumberFormat="1" applyFont="1" applyBorder="1" applyAlignment="1">
      <alignment horizontal="right" vertical="center" indent="1"/>
    </xf>
    <xf numFmtId="37" fontId="20" fillId="0" borderId="15" xfId="6" applyNumberFormat="1" applyFont="1" applyBorder="1" applyAlignment="1">
      <alignment horizontal="right" vertical="center" indent="1"/>
    </xf>
    <xf numFmtId="37" fontId="21" fillId="0" borderId="21" xfId="6" applyNumberFormat="1" applyFont="1" applyBorder="1" applyAlignment="1" applyProtection="1">
      <alignment horizontal="center" vertical="center"/>
      <protection locked="0"/>
    </xf>
    <xf numFmtId="0" fontId="22" fillId="0" borderId="0" xfId="205" applyFont="1" applyAlignment="1" applyProtection="1">
      <alignment horizontal="left" vertical="center"/>
    </xf>
    <xf numFmtId="0" fontId="15" fillId="0" borderId="0" xfId="205" applyFont="1" applyFill="1" applyAlignment="1"/>
    <xf numFmtId="0" fontId="17" fillId="0" borderId="0" xfId="205" applyFont="1" applyFill="1" applyAlignment="1">
      <alignment horizontal="center"/>
    </xf>
    <xf numFmtId="37" fontId="16" fillId="0" borderId="0" xfId="6" applyNumberFormat="1" applyFont="1" applyFill="1" applyAlignment="1">
      <alignment horizontal="center"/>
    </xf>
    <xf numFmtId="4" fontId="16" fillId="0" borderId="0" xfId="6" applyNumberFormat="1" applyFont="1" applyFill="1" applyAlignment="1"/>
    <xf numFmtId="185" fontId="16" fillId="0" borderId="0" xfId="205" applyNumberFormat="1" applyFont="1" applyFill="1" applyAlignment="1"/>
    <xf numFmtId="0" fontId="23" fillId="3" borderId="0" xfId="205" applyFont="1" applyFill="1" applyAlignment="1">
      <alignment horizontal="center" vertical="center"/>
    </xf>
    <xf numFmtId="0" fontId="3" fillId="3" borderId="0" xfId="205" applyFont="1" applyFill="1" applyAlignment="1">
      <alignment horizontal="center" vertical="center"/>
    </xf>
    <xf numFmtId="0" fontId="5" fillId="0" borderId="16" xfId="205" applyFont="1" applyBorder="1" applyAlignment="1">
      <alignment vertical="center"/>
    </xf>
    <xf numFmtId="37" fontId="5" fillId="0" borderId="13" xfId="6" applyNumberFormat="1" applyFont="1" applyBorder="1" applyAlignment="1">
      <alignment horizontal="center" vertical="center"/>
    </xf>
    <xf numFmtId="4" fontId="5" fillId="0" borderId="17" xfId="6" applyNumberFormat="1" applyFont="1" applyBorder="1" applyAlignment="1">
      <alignment horizontal="center" vertical="center"/>
    </xf>
    <xf numFmtId="4" fontId="5" fillId="0" borderId="0" xfId="6" applyNumberFormat="1" applyFont="1" applyFill="1" applyAlignment="1">
      <alignment vertical="center"/>
    </xf>
    <xf numFmtId="185" fontId="5" fillId="0" borderId="22" xfId="205" applyNumberFormat="1" applyFont="1" applyFill="1" applyBorder="1" applyAlignment="1">
      <alignment vertical="center"/>
    </xf>
    <xf numFmtId="0" fontId="6" fillId="0" borderId="18" xfId="205" applyFont="1" applyBorder="1" applyAlignment="1">
      <alignment horizontal="left" vertical="center" indent="1"/>
    </xf>
    <xf numFmtId="37" fontId="6" fillId="0" borderId="11" xfId="6" applyNumberFormat="1" applyFont="1" applyBorder="1" applyAlignment="1" applyProtection="1">
      <alignment horizontal="center" vertical="center"/>
      <protection locked="0"/>
    </xf>
    <xf numFmtId="206" fontId="6" fillId="0" borderId="11" xfId="6" applyNumberFormat="1" applyFont="1" applyBorder="1" applyAlignment="1" applyProtection="1">
      <alignment horizontal="center" vertical="center"/>
      <protection locked="0"/>
    </xf>
    <xf numFmtId="183" fontId="6" fillId="8" borderId="19" xfId="205" applyNumberFormat="1" applyFont="1" applyFill="1" applyBorder="1" applyAlignment="1">
      <alignment horizontal="center" vertical="center"/>
    </xf>
    <xf numFmtId="185" fontId="6" fillId="0" borderId="0" xfId="205" applyNumberFormat="1" applyFont="1" applyFill="1" applyAlignment="1">
      <alignment vertical="center"/>
    </xf>
    <xf numFmtId="4" fontId="6" fillId="0" borderId="22" xfId="205" applyNumberFormat="1" applyFont="1" applyBorder="1" applyAlignment="1">
      <alignment vertical="center"/>
    </xf>
    <xf numFmtId="0" fontId="6" fillId="0" borderId="23" xfId="205" applyFont="1" applyBorder="1" applyAlignment="1">
      <alignment horizontal="left" vertical="center" indent="1"/>
    </xf>
    <xf numFmtId="37" fontId="6" fillId="0" borderId="24" xfId="6" applyNumberFormat="1" applyFont="1" applyBorder="1" applyAlignment="1" applyProtection="1">
      <alignment horizontal="center" vertical="center"/>
      <protection locked="0"/>
    </xf>
    <xf numFmtId="206" fontId="6" fillId="0" borderId="24" xfId="6" applyNumberFormat="1" applyFont="1" applyBorder="1" applyAlignment="1" applyProtection="1">
      <alignment horizontal="center" vertical="center"/>
      <protection locked="0"/>
    </xf>
    <xf numFmtId="183" fontId="6" fillId="8" borderId="21" xfId="205" applyNumberFormat="1" applyFont="1" applyFill="1" applyBorder="1" applyAlignment="1">
      <alignment horizontal="center" vertical="center"/>
    </xf>
    <xf numFmtId="0" fontId="5" fillId="0" borderId="25" xfId="205" applyFont="1" applyBorder="1" applyAlignment="1">
      <alignment horizontal="right" vertical="center"/>
    </xf>
    <xf numFmtId="37" fontId="6" fillId="0" borderId="8" xfId="6" applyNumberFormat="1" applyFont="1" applyBorder="1" applyAlignment="1">
      <alignment horizontal="center" vertical="center"/>
    </xf>
    <xf numFmtId="185" fontId="6" fillId="0" borderId="8" xfId="205" applyNumberFormat="1" applyFont="1" applyFill="1" applyBorder="1" applyAlignment="1">
      <alignment vertical="center"/>
    </xf>
    <xf numFmtId="183" fontId="6" fillId="8" borderId="26" xfId="205" applyNumberFormat="1" applyFont="1" applyFill="1" applyBorder="1" applyAlignment="1">
      <alignment horizontal="center" vertical="center"/>
    </xf>
    <xf numFmtId="4" fontId="5" fillId="0" borderId="0" xfId="205" applyNumberFormat="1" applyFont="1" applyFill="1" applyAlignment="1">
      <alignment vertical="center"/>
    </xf>
    <xf numFmtId="4" fontId="5" fillId="0" borderId="22" xfId="205" applyNumberFormat="1" applyFont="1" applyBorder="1" applyAlignment="1">
      <alignment vertical="center"/>
    </xf>
    <xf numFmtId="206" fontId="6" fillId="0" borderId="11" xfId="6" applyNumberFormat="1" applyFont="1" applyBorder="1" applyAlignment="1">
      <alignment horizontal="center" vertical="center"/>
    </xf>
    <xf numFmtId="185" fontId="6" fillId="0" borderId="22" xfId="205" applyNumberFormat="1" applyFont="1" applyBorder="1" applyAlignment="1">
      <alignment vertical="center"/>
    </xf>
    <xf numFmtId="0" fontId="6" fillId="0" borderId="18" xfId="205" applyFont="1" applyBorder="1" applyAlignment="1">
      <alignment vertical="center"/>
    </xf>
    <xf numFmtId="0" fontId="6" fillId="0" borderId="20" xfId="205" applyFont="1" applyBorder="1" applyAlignment="1">
      <alignment vertical="center"/>
    </xf>
    <xf numFmtId="37" fontId="6" fillId="0" borderId="15" xfId="6" applyNumberFormat="1" applyFont="1" applyBorder="1" applyAlignment="1" applyProtection="1">
      <alignment horizontal="center" vertical="center"/>
      <protection locked="0"/>
    </xf>
    <xf numFmtId="206" fontId="6" fillId="0" borderId="15" xfId="6" applyNumberFormat="1" applyFont="1" applyBorder="1" applyAlignment="1">
      <alignment horizontal="center" vertical="center"/>
    </xf>
    <xf numFmtId="0" fontId="5" fillId="0" borderId="16" xfId="205" applyFont="1" applyBorder="1" applyAlignment="1">
      <alignment horizontal="left" vertical="center"/>
    </xf>
    <xf numFmtId="0" fontId="5" fillId="0" borderId="13" xfId="205" applyFont="1" applyBorder="1" applyAlignment="1">
      <alignment horizontal="left" vertical="center"/>
    </xf>
    <xf numFmtId="183" fontId="5" fillId="9" borderId="17" xfId="205" applyNumberFormat="1" applyFont="1" applyFill="1" applyBorder="1" applyAlignment="1">
      <alignment horizontal="center" vertical="center"/>
    </xf>
    <xf numFmtId="185" fontId="16" fillId="0" borderId="0" xfId="205" applyNumberFormat="1" applyFont="1" applyAlignment="1">
      <alignment horizontal="left"/>
    </xf>
    <xf numFmtId="0" fontId="5" fillId="0" borderId="20" xfId="205" applyFont="1" applyBorder="1" applyAlignment="1">
      <alignment horizontal="left" vertical="center"/>
    </xf>
    <xf numFmtId="0" fontId="5" fillId="0" borderId="15" xfId="205" applyFont="1" applyBorder="1" applyAlignment="1">
      <alignment horizontal="left" vertical="center"/>
    </xf>
    <xf numFmtId="183" fontId="6" fillId="0" borderId="15" xfId="205" applyNumberFormat="1" applyFont="1" applyBorder="1" applyAlignment="1">
      <alignment horizontal="center" vertical="center"/>
    </xf>
    <xf numFmtId="183" fontId="6" fillId="9" borderId="21" xfId="205" applyNumberFormat="1" applyFont="1" applyFill="1" applyBorder="1" applyAlignment="1">
      <alignment horizontal="center" vertical="center"/>
    </xf>
    <xf numFmtId="0" fontId="6" fillId="0" borderId="18" xfId="205" applyFont="1" applyBorder="1" applyAlignment="1" applyProtection="1">
      <alignment horizontal="left" vertical="center" indent="1"/>
      <protection locked="0"/>
    </xf>
    <xf numFmtId="0" fontId="6" fillId="0" borderId="23" xfId="205" applyFont="1" applyBorder="1" applyAlignment="1" applyProtection="1">
      <alignment horizontal="left" vertical="center" indent="1"/>
      <protection locked="0"/>
    </xf>
    <xf numFmtId="0" fontId="6" fillId="0" borderId="18" xfId="205" applyFont="1" applyBorder="1" applyAlignment="1" applyProtection="1">
      <alignment vertical="center"/>
      <protection locked="0"/>
    </xf>
    <xf numFmtId="0" fontId="6" fillId="0" borderId="20" xfId="205" applyFont="1" applyBorder="1" applyAlignment="1" applyProtection="1">
      <alignment vertical="center"/>
      <protection locked="0"/>
    </xf>
    <xf numFmtId="0" fontId="5" fillId="0" borderId="16" xfId="205" applyFont="1" applyBorder="1" applyAlignment="1" applyProtection="1">
      <alignment vertical="center"/>
      <protection locked="0"/>
    </xf>
    <xf numFmtId="227" fontId="6" fillId="0" borderId="11" xfId="6" applyNumberFormat="1" applyFont="1" applyBorder="1" applyAlignment="1" applyProtection="1">
      <alignment horizontal="center" vertical="center"/>
      <protection locked="0"/>
    </xf>
    <xf numFmtId="0" fontId="21" fillId="0" borderId="16" xfId="205" applyFont="1" applyBorder="1" applyAlignment="1">
      <alignment horizontal="right" vertical="center" indent="1"/>
    </xf>
    <xf numFmtId="37" fontId="10" fillId="2" borderId="13" xfId="6" applyNumberFormat="1" applyFont="1" applyFill="1" applyBorder="1" applyAlignment="1">
      <alignment horizontal="center"/>
    </xf>
    <xf numFmtId="185" fontId="10" fillId="2" borderId="13" xfId="205" applyNumberFormat="1" applyFont="1" applyFill="1" applyBorder="1" applyAlignment="1"/>
    <xf numFmtId="183" fontId="24" fillId="9" borderId="17" xfId="205" applyNumberFormat="1" applyFont="1" applyFill="1" applyBorder="1" applyAlignment="1">
      <alignment horizontal="center" vertical="center"/>
    </xf>
    <xf numFmtId="0" fontId="21" fillId="0" borderId="18" xfId="205" applyFont="1" applyBorder="1" applyAlignment="1">
      <alignment horizontal="right" vertical="center" indent="1"/>
    </xf>
    <xf numFmtId="37" fontId="10" fillId="2" borderId="11" xfId="6" applyNumberFormat="1" applyFont="1" applyFill="1" applyBorder="1" applyAlignment="1">
      <alignment horizontal="center"/>
    </xf>
    <xf numFmtId="185" fontId="10" fillId="2" borderId="11" xfId="205" applyNumberFormat="1" applyFont="1" applyFill="1" applyBorder="1" applyAlignment="1"/>
    <xf numFmtId="183" fontId="24" fillId="9" borderId="19" xfId="205" applyNumberFormat="1" applyFont="1" applyFill="1" applyBorder="1" applyAlignment="1">
      <alignment horizontal="center" vertical="center"/>
    </xf>
    <xf numFmtId="0" fontId="10" fillId="2" borderId="11" xfId="205" applyFont="1" applyFill="1" applyBorder="1" applyAlignment="1"/>
    <xf numFmtId="183" fontId="25" fillId="10" borderId="19" xfId="205" applyNumberFormat="1" applyFont="1" applyFill="1" applyBorder="1" applyAlignment="1" applyProtection="1">
      <alignment horizontal="center" vertical="center"/>
      <protection locked="0"/>
    </xf>
    <xf numFmtId="4" fontId="0" fillId="0" borderId="0" xfId="205" applyNumberFormat="1" applyFont="1" applyAlignment="1"/>
    <xf numFmtId="0" fontId="16" fillId="0" borderId="0" xfId="205" applyFont="1" applyAlignment="1">
      <alignment horizontal="left"/>
    </xf>
    <xf numFmtId="4" fontId="0" fillId="0" borderId="0" xfId="205" applyNumberFormat="1" applyFont="1" applyAlignment="1">
      <alignment horizontal="left"/>
    </xf>
    <xf numFmtId="37" fontId="16" fillId="0" borderId="0" xfId="205" applyNumberFormat="1" applyFont="1" applyAlignment="1">
      <alignment horizontal="left"/>
    </xf>
    <xf numFmtId="0" fontId="21" fillId="11" borderId="18" xfId="205" applyFont="1" applyFill="1" applyBorder="1" applyAlignment="1">
      <alignment horizontal="right" vertical="center" indent="1"/>
    </xf>
    <xf numFmtId="0" fontId="10" fillId="11" borderId="11" xfId="205" applyFont="1" applyFill="1" applyBorder="1" applyAlignment="1"/>
    <xf numFmtId="185" fontId="10" fillId="11" borderId="11" xfId="205" applyNumberFormat="1" applyFont="1" applyFill="1" applyBorder="1" applyAlignment="1"/>
    <xf numFmtId="183" fontId="24" fillId="11" borderId="19" xfId="205" applyNumberFormat="1" applyFont="1" applyFill="1" applyBorder="1" applyAlignment="1">
      <alignment horizontal="center" vertical="center"/>
    </xf>
    <xf numFmtId="0" fontId="21" fillId="11" borderId="20" xfId="205" applyFont="1" applyFill="1" applyBorder="1" applyAlignment="1">
      <alignment horizontal="right" vertical="center" indent="1"/>
    </xf>
    <xf numFmtId="0" fontId="10" fillId="11" borderId="15" xfId="205" applyFont="1" applyFill="1" applyBorder="1" applyAlignment="1"/>
    <xf numFmtId="185" fontId="10" fillId="11" borderId="15" xfId="205" applyNumberFormat="1" applyFont="1" applyFill="1" applyBorder="1" applyAlignment="1"/>
    <xf numFmtId="183" fontId="24" fillId="11" borderId="21" xfId="205" applyNumberFormat="1" applyFont="1" applyFill="1" applyBorder="1" applyAlignment="1">
      <alignment horizontal="center" vertical="center"/>
    </xf>
    <xf numFmtId="185" fontId="24" fillId="0" borderId="0" xfId="205" applyNumberFormat="1" applyFont="1" applyFill="1" applyAlignment="1"/>
    <xf numFmtId="37" fontId="10" fillId="0" borderId="13" xfId="6" applyNumberFormat="1" applyFont="1" applyBorder="1" applyAlignment="1">
      <alignment horizontal="center"/>
    </xf>
    <xf numFmtId="185" fontId="10" fillId="0" borderId="13" xfId="205" applyNumberFormat="1" applyFont="1" applyBorder="1" applyAlignment="1"/>
    <xf numFmtId="185" fontId="10" fillId="0" borderId="13" xfId="205" applyNumberFormat="1" applyFont="1" applyFill="1" applyBorder="1" applyAlignment="1"/>
    <xf numFmtId="0" fontId="21" fillId="0" borderId="20" xfId="205" applyFont="1" applyBorder="1" applyAlignment="1">
      <alignment horizontal="right" vertical="center" indent="1"/>
    </xf>
    <xf numFmtId="37" fontId="10" fillId="0" borderId="15" xfId="6" applyNumberFormat="1" applyFont="1" applyBorder="1" applyAlignment="1">
      <alignment horizontal="center"/>
    </xf>
    <xf numFmtId="185" fontId="10" fillId="0" borderId="15" xfId="205" applyNumberFormat="1" applyFont="1" applyBorder="1" applyAlignment="1"/>
    <xf numFmtId="185" fontId="10" fillId="0" borderId="15" xfId="205" applyNumberFormat="1" applyFont="1" applyFill="1" applyBorder="1" applyAlignment="1"/>
    <xf numFmtId="183" fontId="24" fillId="9" borderId="21" xfId="205" applyNumberFormat="1" applyFont="1" applyFill="1" applyBorder="1" applyAlignment="1">
      <alignment horizontal="center" vertical="center"/>
    </xf>
    <xf numFmtId="0" fontId="26" fillId="0" borderId="27" xfId="205" applyFont="1" applyBorder="1" applyAlignment="1">
      <alignment horizontal="center"/>
    </xf>
    <xf numFmtId="0" fontId="26" fillId="0" borderId="28" xfId="205" applyFont="1" applyBorder="1" applyAlignment="1">
      <alignment horizontal="center"/>
    </xf>
    <xf numFmtId="0" fontId="26" fillId="0" borderId="29" xfId="205" applyFont="1" applyBorder="1" applyAlignment="1">
      <alignment horizontal="center"/>
    </xf>
    <xf numFmtId="0" fontId="27" fillId="0" borderId="27" xfId="205" applyFont="1" applyBorder="1" applyAlignment="1">
      <alignment horizontal="center"/>
    </xf>
    <xf numFmtId="0" fontId="27" fillId="0" borderId="28" xfId="205" applyFont="1" applyBorder="1" applyAlignment="1">
      <alignment horizontal="center"/>
    </xf>
    <xf numFmtId="0" fontId="27" fillId="0" borderId="29" xfId="205" applyFont="1" applyBorder="1" applyAlignment="1">
      <alignment horizontal="center"/>
    </xf>
    <xf numFmtId="0" fontId="17" fillId="0" borderId="30" xfId="205" applyFont="1" applyBorder="1" applyAlignment="1"/>
    <xf numFmtId="37" fontId="17" fillId="0" borderId="6" xfId="6" applyNumberFormat="1" applyFont="1" applyBorder="1" applyAlignment="1">
      <alignment horizontal="center"/>
    </xf>
    <xf numFmtId="37" fontId="17" fillId="0" borderId="31" xfId="6" applyNumberFormat="1" applyFont="1" applyBorder="1" applyAlignment="1">
      <alignment horizontal="center"/>
    </xf>
    <xf numFmtId="4" fontId="17" fillId="0" borderId="31" xfId="6" applyNumberFormat="1" applyFont="1" applyBorder="1" applyAlignment="1">
      <alignment horizontal="center"/>
    </xf>
    <xf numFmtId="4" fontId="17" fillId="0" borderId="0" xfId="6" applyNumberFormat="1" applyFont="1" applyFill="1" applyAlignment="1"/>
    <xf numFmtId="185" fontId="17" fillId="0" borderId="22" xfId="205" applyNumberFormat="1" applyFont="1" applyFill="1" applyBorder="1" applyAlignment="1"/>
    <xf numFmtId="0" fontId="16" fillId="0" borderId="1" xfId="205" applyFont="1" applyBorder="1" applyAlignment="1"/>
    <xf numFmtId="37" fontId="16" fillId="0" borderId="1" xfId="6" applyNumberFormat="1" applyFont="1" applyBorder="1" applyAlignment="1">
      <alignment horizontal="center"/>
    </xf>
    <xf numFmtId="192" fontId="16" fillId="0" borderId="1" xfId="6" applyNumberFormat="1" applyFont="1" applyBorder="1" applyAlignment="1">
      <alignment horizontal="center"/>
    </xf>
    <xf numFmtId="185" fontId="16" fillId="8" borderId="1" xfId="205" applyNumberFormat="1" applyFont="1" applyFill="1" applyBorder="1" applyAlignment="1"/>
    <xf numFmtId="4" fontId="16" fillId="0" borderId="22" xfId="205" applyNumberFormat="1" applyFont="1" applyBorder="1" applyAlignment="1"/>
    <xf numFmtId="0" fontId="17" fillId="0" borderId="32" xfId="205" applyFont="1" applyBorder="1" applyAlignment="1">
      <alignment horizontal="right"/>
    </xf>
    <xf numFmtId="185" fontId="16" fillId="0" borderId="33" xfId="205" applyNumberFormat="1" applyFont="1" applyFill="1" applyBorder="1" applyAlignment="1"/>
    <xf numFmtId="185" fontId="16" fillId="10" borderId="34" xfId="205" applyNumberFormat="1" applyFont="1" applyFill="1" applyBorder="1" applyAlignment="1"/>
    <xf numFmtId="37" fontId="16" fillId="0" borderId="35" xfId="6" applyNumberFormat="1" applyFont="1" applyBorder="1" applyAlignment="1">
      <alignment horizontal="center"/>
    </xf>
    <xf numFmtId="4" fontId="16" fillId="0" borderId="1" xfId="6" applyNumberFormat="1" applyFont="1" applyBorder="1" applyAlignment="1">
      <alignment horizontal="center"/>
    </xf>
    <xf numFmtId="185" fontId="16" fillId="0" borderId="22" xfId="205" applyNumberFormat="1" applyFont="1" applyBorder="1" applyAlignment="1"/>
    <xf numFmtId="0" fontId="17" fillId="0" borderId="36" xfId="205" applyFont="1" applyBorder="1" applyAlignment="1">
      <alignment horizontal="right"/>
    </xf>
    <xf numFmtId="37" fontId="16" fillId="0" borderId="37" xfId="6" applyNumberFormat="1" applyFont="1" applyBorder="1" applyAlignment="1">
      <alignment horizontal="center"/>
    </xf>
    <xf numFmtId="185" fontId="16" fillId="0" borderId="38" xfId="205" applyNumberFormat="1" applyFont="1" applyFill="1" applyBorder="1" applyAlignment="1"/>
    <xf numFmtId="185" fontId="16" fillId="0" borderId="39" xfId="205" applyNumberFormat="1" applyFont="1" applyBorder="1" applyAlignment="1"/>
    <xf numFmtId="185" fontId="16" fillId="0" borderId="40" xfId="205" applyNumberFormat="1" applyFont="1" applyBorder="1" applyAlignment="1"/>
    <xf numFmtId="0" fontId="17" fillId="0" borderId="27" xfId="205" applyFont="1" applyBorder="1" applyAlignment="1">
      <alignment horizontal="left"/>
    </xf>
    <xf numFmtId="0" fontId="17" fillId="0" borderId="28" xfId="205" applyFont="1" applyBorder="1" applyAlignment="1">
      <alignment horizontal="left"/>
    </xf>
    <xf numFmtId="0" fontId="17" fillId="0" borderId="29" xfId="205" applyFont="1" applyBorder="1" applyAlignment="1">
      <alignment horizontal="left"/>
    </xf>
    <xf numFmtId="185" fontId="17" fillId="9" borderId="34" xfId="205" applyNumberFormat="1" applyFont="1" applyFill="1" applyBorder="1" applyAlignment="1"/>
    <xf numFmtId="185" fontId="16" fillId="0" borderId="28" xfId="205" applyNumberFormat="1" applyFont="1" applyBorder="1" applyAlignment="1">
      <alignment horizontal="center"/>
    </xf>
    <xf numFmtId="185" fontId="16" fillId="9" borderId="34" xfId="205" applyNumberFormat="1" applyFont="1" applyFill="1" applyBorder="1" applyAlignment="1"/>
    <xf numFmtId="183" fontId="24" fillId="9" borderId="0" xfId="205" applyNumberFormat="1" applyFont="1" applyFill="1" applyAlignment="1">
      <alignment horizontal="center" vertical="center"/>
    </xf>
  </cellXfs>
  <cellStyles count="598">
    <cellStyle name="常规" xfId="0" builtinId="0"/>
    <cellStyle name="货币[0]" xfId="1" builtinId="7"/>
    <cellStyle name="60% - 강조색6" xfId="2"/>
    <cellStyle name="20% - 强调文字颜色 3" xfId="3" builtinId="38"/>
    <cellStyle name="_Q396 SBU" xfId="4"/>
    <cellStyle name="1_2000PN지침" xfId="5"/>
    <cellStyle name="货币" xfId="6" builtinId="4"/>
    <cellStyle name="_용접단위원가계산_PD1-SGM612 Seat-05620-Rev01" xfId="7"/>
    <cellStyle name="자리수0" xfId="8"/>
    <cellStyle name="输入" xfId="9" builtinId="20"/>
    <cellStyle name="千位分隔[0]" xfId="10" builtinId="6"/>
    <cellStyle name="40% - 强调文字颜色 3" xfId="11" builtinId="39"/>
    <cellStyle name="콤마,_x0005__x0014_" xfId="12"/>
    <cellStyle name="差" xfId="13" builtinId="27"/>
    <cellStyle name="千位分隔" xfId="14" builtinId="3"/>
    <cellStyle name="_비교-EFC Quote Summary-(C-Car vs EFC)_PD1-SGM612 Seat-05620-Rev01" xfId="15"/>
    <cellStyle name="超链接" xfId="16" builtinId="8"/>
    <cellStyle name="60% - 强调文字颜色 3" xfId="17" builtinId="40"/>
    <cellStyle name="AeE­ [0]_6-3°æAi·A _±¸¸A½CAu " xfId="18"/>
    <cellStyle name="Sum_Aeolus&amp;SGM12 Business Plan(2.7)" xfId="19"/>
    <cellStyle name="퍼센트" xfId="20"/>
    <cellStyle name="ÄÞ¸¶_lx-taxi " xfId="21"/>
    <cellStyle name="百分比" xfId="22" builtinId="5"/>
    <cellStyle name="已访问的超链接" xfId="23" builtinId="9"/>
    <cellStyle name="注释" xfId="24" builtinId="10"/>
    <cellStyle name="60% - 强调文字颜色 2" xfId="25" builtinId="36"/>
    <cellStyle name="Entered" xfId="26"/>
    <cellStyle name="标题 4" xfId="27" builtinId="19"/>
    <cellStyle name="Ç¥ÁØ_°³¹ßÀÏÁ¤ " xfId="28"/>
    <cellStyle name="桁区切り [0.00]_Attachment 2 (2)" xfId="29"/>
    <cellStyle name="C￥AØ_º≫ºIA¶A÷ " xfId="30"/>
    <cellStyle name="警告文本" xfId="31" builtinId="11"/>
    <cellStyle name="AÞ¸¶_6-3°æAi·A _±¸¸A½CAu " xfId="32"/>
    <cellStyle name="AeE­_AI¿ø¹× A¶A÷(96.5.2.) _±¸¸A½CAu " xfId="33"/>
    <cellStyle name="标题" xfId="34" builtinId="15"/>
    <cellStyle name="解释性文本" xfId="35" builtinId="53"/>
    <cellStyle name="C￥AØ_¼oAOCaA¤½A≫o " xfId="36"/>
    <cellStyle name="标题 1" xfId="37" builtinId="16"/>
    <cellStyle name=")omma_9월경비 (2)_97회비 (2)_1월회비내역ͬ(2)" xfId="38"/>
    <cellStyle name="标题 2" xfId="39" builtinId="17"/>
    <cellStyle name="BC형구비조사서" xfId="40"/>
    <cellStyle name="C￥AØ_lx-taxi _±¸¸A½CAu " xfId="41"/>
    <cellStyle name="60% - 强调文字颜色 1" xfId="42" builtinId="32"/>
    <cellStyle name=".0" xfId="43"/>
    <cellStyle name="C￥AØ_¹eÆ÷A³_10¿u2WA¸ºI " xfId="44"/>
    <cellStyle name="标题 3" xfId="45" builtinId="18"/>
    <cellStyle name="60% - 强调文字颜色 4" xfId="46" builtinId="44"/>
    <cellStyle name="ÅëÈ­_6-3°æÀï·Â " xfId="47"/>
    <cellStyle name="输出" xfId="48" builtinId="21"/>
    <cellStyle name="A¨­￠￢￠O_¨uoAOCaA￠´¨oA¡io " xfId="49"/>
    <cellStyle name="计算" xfId="50" builtinId="22"/>
    <cellStyle name="C￥AØ_°³¹ßAIA¤  (2)_°³¹ßAIA¤ _GH-금형개발진척 현황-011027" xfId="51"/>
    <cellStyle name="_T0109패드가공계산(한승환)" xfId="52"/>
    <cellStyle name="ÄÞ¸¶_¡Ú¾ÈÜ¬ Á¾ÇÕºñ±³ " xfId="53"/>
    <cellStyle name="检查单元格" xfId="54" builtinId="23"/>
    <cellStyle name="20% - 强调文字颜色 6" xfId="55" builtinId="50"/>
    <cellStyle name="ᲲéᴲéᶲéḲéẲéἲéᾲé′é₲éℲé↲é" xfId="56"/>
    <cellStyle name="强调文字颜色 2" xfId="57" builtinId="33"/>
    <cellStyle name="HEADINGS" xfId="58"/>
    <cellStyle name="链接单元格" xfId="59" builtinId="24"/>
    <cellStyle name="_EFC SONATA Variation(111502)-2" xfId="60"/>
    <cellStyle name="汇总" xfId="61" builtinId="25"/>
    <cellStyle name="Ç¥ÁØ_10+10 " xfId="62"/>
    <cellStyle name="好" xfId="63" builtinId="26"/>
    <cellStyle name="_EFC Quote Summary-Report(C-Car vs EFC)_PD1-SGM612 Seat-05620-Rev01" xfId="64"/>
    <cellStyle name="custom" xfId="65"/>
    <cellStyle name="适中" xfId="66" builtinId="28"/>
    <cellStyle name="20% - 强调文字颜色 5" xfId="67" builtinId="46"/>
    <cellStyle name="Dezimal [0]_!!!GO" xfId="68"/>
    <cellStyle name="Ç¥ÁØ_Sheet1(2)_¿ø´ÜÀ§ " xfId="69"/>
    <cellStyle name="强调文字颜色 1" xfId="70" builtinId="29"/>
    <cellStyle name="AÞ¸¶ [0]_AI¿ø¹× A¶A÷(96.5.2.) _±¸¸A½CAu " xfId="71"/>
    <cellStyle name="20% - 强调文字颜色 1" xfId="72" builtinId="30"/>
    <cellStyle name="40% - 强调文字颜色 1" xfId="73" builtinId="31"/>
    <cellStyle name="ÅëÈ­_¡Ú¾ÈÜ¬ Á¾ÇÕºñ±³ " xfId="74"/>
    <cellStyle name="20% - 强调文字颜色 2" xfId="75" builtinId="34"/>
    <cellStyle name="Input 1" xfId="76"/>
    <cellStyle name="40% - 强调文字颜色 2" xfId="77" builtinId="35"/>
    <cellStyle name="强调文字颜色 3" xfId="78" builtinId="37"/>
    <cellStyle name="强调文字颜色 4" xfId="79" builtinId="41"/>
    <cellStyle name="20% - 强调文字颜色 4" xfId="80" builtinId="42"/>
    <cellStyle name="ÅëÈ­_ÃÑ°ýÇ¥ " xfId="81"/>
    <cellStyle name="ÄÞ¸¶_96°èÈ¹ " xfId="82"/>
    <cellStyle name="40% - 强调文字颜色 4" xfId="83" builtinId="43"/>
    <cellStyle name="C￥AØ_Ay°eC￥(2¿u) " xfId="84"/>
    <cellStyle name="强调文字颜色 5" xfId="85" builtinId="45"/>
    <cellStyle name="þ_x001d_ð'&amp;Oy?Hy9_x0008__x000f__x0007_æ_x0007__x0007__x0001__x0001_" xfId="86"/>
    <cellStyle name="40% - 强调文字颜色 5" xfId="87" builtinId="47"/>
    <cellStyle name="C￥AØ_1112_10¿u2WA¸ºI " xfId="88"/>
    <cellStyle name="60% - 强调文字颜色 5" xfId="89" builtinId="48"/>
    <cellStyle name="强调文字颜色 6" xfId="90" builtinId="49"/>
    <cellStyle name="출력" xfId="91"/>
    <cellStyle name="1" xfId="92"/>
    <cellStyle name="AeE­ [0]_lx-taxi _±¸¸A½CAu " xfId="93"/>
    <cellStyle name="40% - 强调文字颜色 6" xfId="94" builtinId="51"/>
    <cellStyle name="60% - 强调文字颜色 6" xfId="95" builtinId="52"/>
    <cellStyle name="C￥AØ_°³¹ßAIA¤  (2)_°³¹ßAIA¤ _GH-타차종 문제점반영 적용대책서-011106_품의서-신규-MXI-010621-LCY" xfId="96"/>
    <cellStyle name="Normal 6" xfId="97"/>
    <cellStyle name="Calc Currency (0)" xfId="98"/>
    <cellStyle name="Currency0" xfId="99"/>
    <cellStyle name="믅됞_PRODUCT DETAIL Q1" xfId="100"/>
    <cellStyle name="ÄÞ¸¶_XD±âÁØ " xfId="101"/>
    <cellStyle name="고정출력2" xfId="102"/>
    <cellStyle name="Currency[2]" xfId="103"/>
    <cellStyle name="Date - Style1" xfId="104"/>
    <cellStyle name="Sum" xfId="105"/>
    <cellStyle name="C￥AØ_½CA÷A¶°C _±¸¸A½CAu " xfId="106"/>
    <cellStyle name="Ç¥ÁØ_CON¿ø´Ü.XLS " xfId="107"/>
    <cellStyle name="뷭?" xfId="108"/>
    <cellStyle name="Fixed" xfId="109"/>
    <cellStyle name="1_BL SEAT 조사서(0905)_BL SEAT 조사서(0918)_BL SEAT 조사서(0921)" xfId="110"/>
    <cellStyle name="AÞ¸¶_¼oAOCaA¤½A≫o " xfId="111"/>
    <cellStyle name="C￥AØ_°³¹ßAIA¤  (2)_°³¹ßAIA¤ " xfId="112"/>
    <cellStyle name="쉼표 [0]_LC재료" xfId="113"/>
    <cellStyle name="PERCENTAGE" xfId="114"/>
    <cellStyle name="Normal 2 2 2" xfId="115"/>
    <cellStyle name="Währung [0]_~9090825" xfId="116"/>
    <cellStyle name="ÄÞ¸¶ [0]_96°èÈ¹ " xfId="117"/>
    <cellStyle name="Normal" xfId="118"/>
    <cellStyle name="XLS'|_x0005_t" xfId="119"/>
    <cellStyle name="桁区切り_Attachment 2 (2)" xfId="120"/>
    <cellStyle name="Currency1" xfId="121"/>
    <cellStyle name="Decimal 1" xfId="122"/>
    <cellStyle name="설명 텍스트" xfId="123"/>
    <cellStyle name="20% - 강조색4" xfId="124"/>
    <cellStyle name="AÞ¸¶_A÷A¼¼³°e " xfId="125"/>
    <cellStyle name="1_BL SEAT 조사서_BL SEAT 조사서(0918)_조사서(WH_조립)" xfId="126"/>
    <cellStyle name="常规 5" xfId="127"/>
    <cellStyle name="C¡IA¨ª_¡¾a¨uE " xfId="128"/>
    <cellStyle name="Normale" xfId="129"/>
    <cellStyle name="常规_Sheet2" xfId="130"/>
    <cellStyle name="C￥AØ_°æAi≫cAc°i " xfId="131"/>
    <cellStyle name="°iA¤Aa·A2_10¿u2WA¸ºI " xfId="132"/>
    <cellStyle name="C￥AØ_°³¹ßAIA¤  (2)_°³¹ßAIA¤ _GH-금형개발진척 현황-011027_품의서-신규-MXI-010621-LCY" xfId="133"/>
    <cellStyle name="Mon閠aire [0]_AR1194" xfId="134"/>
    <cellStyle name="Input %" xfId="135"/>
    <cellStyle name="좋음" xfId="136"/>
    <cellStyle name="AeE­ [0]_A÷·E_CO¸RE­¾E " xfId="137"/>
    <cellStyle name="화폐기호0" xfId="138"/>
    <cellStyle name="Ç¥ÁØ_º¯µ¿XG-±¸ºÐ,³»¿ë¼öÁ¤_KDº¯µ¿ " xfId="139"/>
    <cellStyle name="합산" xfId="140"/>
    <cellStyle name="60% - 강조색5" xfId="141"/>
    <cellStyle name="C￥AØ_°³¹ßAIA¤  (2)_°³¹ßAIA¤ _GH-타차종 문제점반영 적용대책서-011106" xfId="142"/>
    <cellStyle name="회비" xfId="143"/>
    <cellStyle name="제목 3" xfId="144"/>
    <cellStyle name="1_BL_조사_DATA(조사1)_BL SEAT 조사서(0921)" xfId="145"/>
    <cellStyle name="_업무분장안0427_4" xfId="146"/>
    <cellStyle name="AÞ¸¶ [0]_AN°yº¸°i-Aß°¡Ay°¨ " xfId="147"/>
    <cellStyle name="ÅëÈ­ [0]_´Ü°èº° ±¸Ãà¾È" xfId="148"/>
    <cellStyle name="자리수" xfId="149"/>
    <cellStyle name="제목 2" xfId="150"/>
    <cellStyle name="晀화_양식2_계획대비" xfId="151"/>
    <cellStyle name="Ç¥ÁØ_´ë¼º»ç1" xfId="152"/>
    <cellStyle name="Monétaire [0]_!!!GO" xfId="153"/>
    <cellStyle name="常规 4" xfId="154"/>
    <cellStyle name="Œ…‹æØ‚è [0.00]_PRODUCT DETAIL Q1" xfId="155"/>
    <cellStyle name="제목" xfId="156"/>
    <cellStyle name="Ç¥ÁØ_½ÇÂ÷Á¶°Ç " xfId="157"/>
    <cellStyle name="C￥AØ_μ¿±¸ÆA_10¿u2WA¸ºI " xfId="158"/>
    <cellStyle name="Ç¥ÁØ_±â¾È " xfId="159"/>
    <cellStyle name="STANDARD" xfId="160"/>
    <cellStyle name="Currency 2" xfId="161"/>
    <cellStyle name="요약" xfId="162"/>
    <cellStyle name="쉼표_Payroll" xfId="163"/>
    <cellStyle name="昗弨_!!!GO" xfId="164"/>
    <cellStyle name="메모" xfId="165"/>
    <cellStyle name="样式 3" xfId="166"/>
    <cellStyle name="Währung_~9090825" xfId="167"/>
    <cellStyle name="Ç¥ÁØ_°³¹ßÀÏÁ¤  (2)_°³¹ßÀÏÁ¤ _GH-타차종 문제점반영 적용대책서-011106_품의서-신규-MXI-010624-LCY" xfId="168"/>
    <cellStyle name="C￥AØ_lx-taxi " xfId="169"/>
    <cellStyle name="样式 2" xfId="170"/>
    <cellStyle name="Decimal 3" xfId="171"/>
    <cellStyle name="Bold 11" xfId="172"/>
    <cellStyle name="ÄÞ¸¶ [0]_lx-taxi " xfId="173"/>
    <cellStyle name="똿뗦먛귟_PRODUCT DETAIL Q1" xfId="174"/>
    <cellStyle name="ÅëÈ­_lx-taxi " xfId="175"/>
    <cellStyle name="ÅëÈ­_XD±âÁØ " xfId="176"/>
    <cellStyle name="HEADINGSTOP" xfId="177"/>
    <cellStyle name="나쁨" xfId="178"/>
    <cellStyle name="通貨_Attachment 2 (2)" xfId="179"/>
    <cellStyle name="??_??" xfId="180"/>
    <cellStyle name="강조색5" xfId="181"/>
    <cellStyle name="C￥AØ_¸i¿¹E¸Aa°EAa " xfId="182"/>
    <cellStyle name="C￥AØ_KPI¾÷A¼ " xfId="183"/>
    <cellStyle name="ｹ鮗ﾐﾀｲ_ｰ豼ｵﾁ･" xfId="184"/>
    <cellStyle name="貨幣 [0]_Book1" xfId="185"/>
    <cellStyle name="Style 1" xfId="186"/>
    <cellStyle name="ન࿿ઇ૆૞૩૴ાઝુ૥઻ઢઓહ઩ૣોિૐ૭ઊૅ૶૮૯ઁમભ૵૎࿿૬૒_VBA_PROJECT_CUR" xfId="187"/>
    <cellStyle name="ÅëÈ­_À¯Çüº°ÀüÃ¼(¿ï»ê°øÀå)  " xfId="188"/>
    <cellStyle name="Separador de milhares_Person" xfId="189"/>
    <cellStyle name="ÄÞ¸¶_6-3°æÀï·Â " xfId="190"/>
    <cellStyle name="通貨 [0.00]_Attachment 2 (2)" xfId="191"/>
    <cellStyle name="Normal 2 2" xfId="192"/>
    <cellStyle name="1_jsp" xfId="193"/>
    <cellStyle name="Monétaire_!!!GO" xfId="194"/>
    <cellStyle name="Milliers_!!!GO" xfId="195"/>
    <cellStyle name="ETAIL Q2" xfId="196"/>
    <cellStyle name="강조색4" xfId="197"/>
    <cellStyle name="강조색3" xfId="198"/>
    <cellStyle name="COST1" xfId="199"/>
    <cellStyle name="Cost" xfId="200"/>
    <cellStyle name="User_Defined_A" xfId="201"/>
    <cellStyle name="Ç¥ÁØ_XD±âÁØ " xfId="202"/>
    <cellStyle name="普通_FUCHUN" xfId="203"/>
    <cellStyle name="C￥AØ_WIRING _±¸¸A½CAu " xfId="204"/>
    <cellStyle name="Normal_ECAR" xfId="205"/>
    <cellStyle name="1_BL SEAT 조사서(0921)" xfId="206"/>
    <cellStyle name="Ç¥ÁØ_EFÀüÈÄÃßÁ¤¿ø´ÜÀ§ " xfId="207"/>
    <cellStyle name="달러" xfId="208"/>
    <cellStyle name="標準_ 歩留まり" xfId="209"/>
    <cellStyle name="Copied" xfId="210"/>
    <cellStyle name="셈迷?XLS!check_filesche|_x0005_" xfId="211"/>
    <cellStyle name="Ç¥ÁØ_ÀüÈÄ Â÷ÀÌºñ±³ " xfId="212"/>
    <cellStyle name="Comma0" xfId="213"/>
    <cellStyle name="Ç¥ÁØ_Á÷¿ø½Å»ó_Á¶Á÷µµ(12.31) " xfId="214"/>
    <cellStyle name="category" xfId="215"/>
    <cellStyle name="제목 1" xfId="216"/>
    <cellStyle name="AÞ¸¶_μðAⓒAIA¤ " xfId="217"/>
    <cellStyle name="Ç¥ÁØ_USAGL_¿ø´ÜÀ§ " xfId="218"/>
    <cellStyle name="C￥AØ_V10 VARIATION MODEL SOP TIMING " xfId="219"/>
    <cellStyle name="DATPDATPDATPDAT氌PATE" xfId="220"/>
    <cellStyle name="ÅëÈ­ [0]_96°èÈ¹ " xfId="221"/>
    <cellStyle name="40% - 강조색1" xfId="222"/>
    <cellStyle name="ÄÞ¸¶_INQUIRY ¿µ¾÷ÃßÁø " xfId="223"/>
    <cellStyle name="계산" xfId="224"/>
    <cellStyle name="Sum %of HV" xfId="225"/>
    <cellStyle name="C￥AØ_Ao¿øCoE² " xfId="226"/>
    <cellStyle name="AÞ¸¶ [0]_96¾Æ½OBD " xfId="227"/>
    <cellStyle name="ÄÞ¸¶ [0]_1-3¿ù " xfId="228"/>
    <cellStyle name="Moeda_aola" xfId="229"/>
    <cellStyle name="ÄÞ¸¶ [0]_ÃÑ°ýÇ¥ " xfId="230"/>
    <cellStyle name="C￥AØ_SMG-CKD-d1.1 " xfId="231"/>
    <cellStyle name="ÄÞ¸¶ [0]_¥±- 2 " xfId="232"/>
    <cellStyle name="Percent 1" xfId="233"/>
    <cellStyle name="ÅëÈ­ [0]_ÃÑ°ýÇ¥ " xfId="234"/>
    <cellStyle name="脱浦 [0.00]_Attachment 2 (2)" xfId="235"/>
    <cellStyle name="Ç¥ÁØ_ÀÏÁ¤°ËÅä¾È" xfId="236"/>
    <cellStyle name="AeE¡ⓒ [0]_¨￢¨￠¡¤u¡¾a01_AoAO¡ÆeEⓒo " xfId="237"/>
    <cellStyle name="Bold" xfId="238"/>
    <cellStyle name="C￥AØ_ 10AE " xfId="239"/>
    <cellStyle name="表示済みのハイパーリンク" xfId="240"/>
    <cellStyle name="콤마_ - 0807" xfId="241"/>
    <cellStyle name="Separador de milhares [0]_Person" xfId="242"/>
    <cellStyle name="Ç¥ÁØ_¼öÀÔÇàÁ¤½Å»ó " xfId="243"/>
    <cellStyle name="AeE­_A÷·E_CO¸RE­¾E " xfId="244"/>
    <cellStyle name="주" xfId="245"/>
    <cellStyle name="날짜" xfId="246"/>
    <cellStyle name="ÅëÈ­_BUF184" xfId="247"/>
    <cellStyle name="常规 2" xfId="248"/>
    <cellStyle name="C￥AØ_C￥1_¿ø´UA§ " xfId="249"/>
    <cellStyle name="Ç¥ÁØ_°³¹ßÀÏÁ¤  (2)_°³¹ßÀÏÁ¤ " xfId="250"/>
    <cellStyle name="rmal_Q1_FF" xfId="251"/>
    <cellStyle name="ETAIL Q1" xfId="252"/>
    <cellStyle name="no dec" xfId="253"/>
    <cellStyle name="_인도_도장_실원가(김성태 작성)" xfId="254"/>
    <cellStyle name="AeE­ [0]_AN°yº¸°i-Aß°¡Ay°¨ " xfId="255"/>
    <cellStyle name="ÄÞ¸¶ [0]_6-3°æÀï·Â " xfId="256"/>
    <cellStyle name="          _x000d_&#10;mouse.drv=lmouse.drv" xfId="257"/>
    <cellStyle name="KAGE" xfId="258"/>
    <cellStyle name="smaller" xfId="259"/>
    <cellStyle name="ÅëÈ­ [0]_À¯Çüº°ÀüÃ¼(¿ï»ê°øÀå)  " xfId="260"/>
    <cellStyle name="ÅëÈ­_´Ü°èº° ±¸Ãà¾È" xfId="261"/>
    <cellStyle name="Ç¥ÁØ_Á¶Á÷µµ(12.31) " xfId="262"/>
    <cellStyle name="AeE­ [0]_¼oAOCaA¤½A≫o " xfId="263"/>
    <cellStyle name="1_jsp_BL SEAT 조사서(0921)" xfId="264"/>
    <cellStyle name="AeE­ [0]_¡U¾EU￢ A¾COºn±³ " xfId="265"/>
    <cellStyle name="60% - 강조색1" xfId="266"/>
    <cellStyle name="AÞ¸¶_AN°yº¸°i-Aß°¡Ay°¨ " xfId="267"/>
    <cellStyle name="Normal 2" xfId="268"/>
    <cellStyle name="6 SBUormal_Q2-Q3 SG&amp;A Bridge" xfId="269"/>
    <cellStyle name="20% - 강조색5" xfId="270"/>
    <cellStyle name="강조색1" xfId="271"/>
    <cellStyle name="???? [0.00]_PRODUCT DETAIL Q1" xfId="272"/>
    <cellStyle name="C￥AØ_52194-4A000 " xfId="273"/>
    <cellStyle name="ハイパーリンク" xfId="274"/>
    <cellStyle name="Normal - Style1" xfId="275"/>
    <cellStyle name="1_jsp_BL SEAT 조사서(0918)_BL SEAT 조사서(0921)" xfId="276"/>
    <cellStyle name="ÄÞ¸¶ [0]_´Ü°èº° ±¸Ãà¾È" xfId="277"/>
    <cellStyle name="ﾄﾞｸｶ [0]_ｰ霾ｹ" xfId="278"/>
    <cellStyle name="AeE­_¡U¾EU￢ A¾COºn±³ " xfId="279"/>
    <cellStyle name="僷乕僙儞僩_!!!GO" xfId="280"/>
    <cellStyle name="1_BL_조사_DATA(조사1)_BL SEAT 조사서(0918)" xfId="281"/>
    <cellStyle name="Ç¥ÁØ_ÀÎ¿ø¹× Á¶Á÷(96.5.2.) " xfId="282"/>
    <cellStyle name="1_MC&amp;다변화" xfId="283"/>
    <cellStyle name="Body" xfId="284"/>
    <cellStyle name="AeE­ [0]_μðAⓒAIA¤ " xfId="285"/>
    <cellStyle name="_EFC SONATA inr Part Price(030305)_PD1-SGM612 Seat-05620-Rev01" xfId="286"/>
    <cellStyle name="W?_BOOKSHIP" xfId="287"/>
    <cellStyle name="AÞ¸¶_°æAi≫cAc°i " xfId="288"/>
    <cellStyle name="HEADER" xfId="289"/>
    <cellStyle name="1_BL_조사_DATA(조사1)_BL SEAT 조사서(0918)_BKL" xfId="290"/>
    <cellStyle name="Comma  - Style1" xfId="291"/>
    <cellStyle name="1_BL_조사_DATA(조사1)_BL SEAT 조사서(0918)_BL SEAT 조사서(0921)" xfId="292"/>
    <cellStyle name="_업무분장안0427_2" xfId="293"/>
    <cellStyle name="ÅëÈ­_ÀÎ¿ø¹× Á¶Á÷(96.5.2.) " xfId="294"/>
    <cellStyle name="C￥AØ_2¿uA¶¸³ " xfId="295"/>
    <cellStyle name="연결된 셀" xfId="296"/>
    <cellStyle name="화폐기호" xfId="297"/>
    <cellStyle name="Ç¥ÁØ_ÇùÁ¶Àü_96°èÈ¹ " xfId="298"/>
    <cellStyle name="ALIGNMENT" xfId="299"/>
    <cellStyle name="1_BL SEAT 조사서_BL SEAT 조사서(0918)_BL SEAT 조사서(0921)" xfId="300"/>
    <cellStyle name="Ç¥ÁØ_°³¹ßÀÏÁ¤  (2)_°³¹ßÀÏÁ¤ _GH-타차종 문제점반영 적용대책서-011106" xfId="301"/>
    <cellStyle name="1_BL SEAT 조사서(0905)_BL SEAT 조사서(0918)_조사서(WH_조립)" xfId="302"/>
    <cellStyle name="?? [0]_CODE (2)BU" xfId="303"/>
    <cellStyle name="Mon閠aire_AR1194" xfId="304"/>
    <cellStyle name="1_BL SEAT 조사서_BL SEAT 조사서(0918)" xfId="305"/>
    <cellStyle name="C￥AØ_CuA¶Au_AoAO°eE¹ " xfId="306"/>
    <cellStyle name="1_BL SEAT 조사서(0905)_BL SEAT 조사서(0918)_BKL" xfId="307"/>
    <cellStyle name="AÞ¸¶_¡U¾EU￢ A¾COºn±³ " xfId="308"/>
    <cellStyle name="_EFC SONATA PRICE(121702)-중국팀유gjn_PD1-SGM612 Seat-05620-Rev01" xfId="309"/>
    <cellStyle name="1_918PHM (2)" xfId="310"/>
    <cellStyle name="AÞ¸¶_INQUIRY ¿μ¾÷AßAø " xfId="311"/>
    <cellStyle name="Normal 7" xfId="312"/>
    <cellStyle name="고정소숫점" xfId="313"/>
    <cellStyle name="Non défini" xfId="314"/>
    <cellStyle name="•W?_BOOKSHIP" xfId="315"/>
    <cellStyle name="C￥AØ_F006-1A÷ " xfId="316"/>
    <cellStyle name="Dezimal_!!!GO" xfId="317"/>
    <cellStyle name="AeE­ [0]_´a´cAß¿ªº¸°i" xfId="318"/>
    <cellStyle name="1_1127PHM (2)" xfId="319"/>
    <cellStyle name="AeE­_´a´cAß¿ªº¸°i" xfId="320"/>
    <cellStyle name="常规 3" xfId="321"/>
    <cellStyle name="지정되지 않음" xfId="322"/>
    <cellStyle name="Currency 3" xfId="323"/>
    <cellStyle name="Number" xfId="324"/>
    <cellStyle name="AeE­_lx-taxi _±¸¸A½CAu " xfId="325"/>
    <cellStyle name="Ç¥ÁØ_5-1±¤°í " xfId="326"/>
    <cellStyle name="AeE¡ⓒ_¨￢¨￠¡¤u¡¾a01_AoAO¡ÆeEⓒo " xfId="327"/>
    <cellStyle name="Box" xfId="328"/>
    <cellStyle name="_중국엑센트견적(설변사양추가)-나과장님(수정본080702)_PD1-SGM612 Seat-05620-Rev01" xfId="329"/>
    <cellStyle name="C￥AØ_ORDER (I)_PRINT_0404_10¿u2WA¸ºI " xfId="330"/>
    <cellStyle name="ﾄﾞｸｶ_ｰ霾ｹ" xfId="331"/>
    <cellStyle name="1_jsp_BL SEAT 조사서(0918)" xfId="332"/>
    <cellStyle name="C￥AØ_°³¹ßAIA¤  (2)_°³¹ßAIA¤ _GH-타차종 문제점반영 적용대책서-011106_품의서-신규-MXI-010624-LCY" xfId="333"/>
    <cellStyle name="고정출력1" xfId="334"/>
    <cellStyle name="_인도젗착" xfId="335"/>
    <cellStyle name="_용접단위원가계산" xfId="336"/>
    <cellStyle name="40% - 강조색3" xfId="337"/>
    <cellStyle name="1_HEATER_조사서_BL SEAT 조사서(0921)" xfId="338"/>
    <cellStyle name="LEFT" xfId="339"/>
    <cellStyle name="1_BL SEAT 조사서(0905)_BL SEAT 조사서(0918)" xfId="340"/>
    <cellStyle name="ÄÞ¸¶ [0]_¼öÀÔÇàÁ¤½Å»ó " xfId="341"/>
    <cellStyle name="AeE­ [0]_96¾Æ½OBD " xfId="342"/>
    <cellStyle name="ÄÞ¸¶ [0]_À¯Çüº°ÀüÃ¼(¿ï»ê°øÀå)  " xfId="343"/>
    <cellStyle name="Currency $" xfId="344"/>
    <cellStyle name="_비교-EFC Quote Summary-(C-Car vs EFC)" xfId="345"/>
    <cellStyle name="0.0" xfId="346"/>
    <cellStyle name="_Assumption Sheet for Quotation" xfId="347"/>
    <cellStyle name="未定義" xfId="348"/>
    <cellStyle name="Percent[0]" xfId="349"/>
    <cellStyle name="_전창헌-1212-업무추진계획" xfId="350"/>
    <cellStyle name="_도장 분석(성욱)" xfId="351"/>
    <cellStyle name="一般_Book1" xfId="352"/>
    <cellStyle name="_Cost Model-Injection Plastics_PD1-SGM612 Seat-05620-Rev01" xfId="353"/>
    <cellStyle name="Ç¥ÁØ_lx-taxi " xfId="354"/>
    <cellStyle name="æØè [0.00]_PRODUCT DETAIL Q1" xfId="355"/>
    <cellStyle name="Moneda_FAXE" xfId="356"/>
    <cellStyle name="ÅëÈ­ [0]_¼öÀÔÇàÁ¤½Å»ó " xfId="357"/>
    <cellStyle name="AÞ¸¶ [0]_CuA¶Au_96°eE¹ " xfId="358"/>
    <cellStyle name="Input [yellow]" xfId="359"/>
    <cellStyle name="Normal 4" xfId="360"/>
    <cellStyle name="60% - 강조색3" xfId="361"/>
    <cellStyle name="Moeda [0]_aola" xfId="362"/>
    <cellStyle name="1_CRD판매 (2)" xfId="363"/>
    <cellStyle name="??&amp;O?&amp;H?_x0008__x000f__x0007_?_x0007__x0001__x0001_" xfId="364"/>
    <cellStyle name="AÞ¸¶ [0]_INQUIRY ¿μ¾÷AßAø " xfId="365"/>
    <cellStyle name="1_97년PI333종합" xfId="366"/>
    <cellStyle name="_북경 NEGO표준 종합" xfId="367"/>
    <cellStyle name="_중국엑센트견적(설변사양추가)-나과장님(수정본080702)" xfId="368"/>
    <cellStyle name="DATPDATPDATPDAT?PATE" xfId="369"/>
    <cellStyle name="R?" xfId="370"/>
    <cellStyle name="보통" xfId="371"/>
    <cellStyle name="1_jsp_BL SEAT 조사서(0918)_조사서(WH_조립)" xfId="372"/>
    <cellStyle name="Model" xfId="373"/>
    <cellStyle name="C￥AØ_MKN-M1.1 " xfId="374"/>
    <cellStyle name="_RS_FL_DTRIM(최종)-kia설계원가" xfId="375"/>
    <cellStyle name="_전착도장경비분석(언하,새화신)" xfId="376"/>
    <cellStyle name="Mon?aire_AR1194M" xfId="377"/>
    <cellStyle name="ÅëÈ­ [0]_BUF184" xfId="378"/>
    <cellStyle name="1_BKL" xfId="379"/>
    <cellStyle name="AÞ¸¶ [0]_1-5¿u " xfId="380"/>
    <cellStyle name="40% - 강조색5" xfId="381"/>
    <cellStyle name="ÅëÈ­ [0]_6-3°æÀï·Â " xfId="382"/>
    <cellStyle name="Ç¥ÁØ_H1 ´ë XG ¿ø´ÜÀ§ " xfId="383"/>
    <cellStyle name="Ç¥ÁØ_Á¾ÇÕ_8HR " xfId="384"/>
    <cellStyle name="_출장보고서 EFC-SONATA(가격)" xfId="385"/>
    <cellStyle name="Ç¥ÁØ_BRK¿ø´Ü.XLS " xfId="386"/>
    <cellStyle name="Header2" xfId="387"/>
    <cellStyle name="_PD1-B5 GP-040825-Rev02_PD1-SGM612 Seat-05620-Rev01" xfId="388"/>
    <cellStyle name="1_BL SEAT 조사서(0905)" xfId="389"/>
    <cellStyle name="桁蟻唇Ｆ_Attachment 2 (2)" xfId="390"/>
    <cellStyle name="_업무분장안0427" xfId="391"/>
    <cellStyle name="les" xfId="392"/>
    <cellStyle name="AÞ¸¶_´a´cAß¿ªº¸°i" xfId="393"/>
    <cellStyle name="40% - 강조색2" xfId="394"/>
    <cellStyle name="AÞ¸¶ [0]_¼oAOCaA¤½A≫o " xfId="395"/>
    <cellStyle name="AeE­ [0]_¸i¿¹E¸Aa°EAa " xfId="396"/>
    <cellStyle name="_EFC SONATA inr Part Price(030305)" xfId="397"/>
    <cellStyle name="AÞ¸¶ [0]_´a´cAß¿ªº¸°i" xfId="398"/>
    <cellStyle name="ÄÞ¸¶ [0]_XD±âÁØ " xfId="399"/>
    <cellStyle name="AeE­_6-3°æAi·A _±¸¸A½CAu " xfId="400"/>
    <cellStyle name="_EFC Quote Summary-Report(C-Car vs EFC)" xfId="401"/>
    <cellStyle name="_만돌종합" xfId="402"/>
    <cellStyle name="C￥AØ_A÷¿ø½A≫o_A¶A÷μμ(12.31) " xfId="403"/>
    <cellStyle name="20% - 강조색3" xfId="404"/>
    <cellStyle name="Ç¥ÁØ_6-3°æÀï·Â " xfId="405"/>
    <cellStyle name="_부품개발정책(보고중.0915)" xfId="406"/>
    <cellStyle name="脱浦_Attachment 2 (2)" xfId="407"/>
    <cellStyle name="样式 4" xfId="408"/>
    <cellStyle name="AÞ¸¶_AI¿ø¹× A¶A÷(96.5.2.) _±¸¸A½CAu " xfId="409"/>
    <cellStyle name="AÞ¸¶ [0]_A÷A¼¼³°e " xfId="410"/>
    <cellStyle name="_06.PAD원가계산SHEET_PD1-SGM612 Seat-05620-Rev01" xfId="411"/>
    <cellStyle name="_1" xfId="412"/>
    <cellStyle name="Percent[2]" xfId="413"/>
    <cellStyle name="ÄÞ¸¶ [0]_BUF184" xfId="414"/>
    <cellStyle name="_06.PAD원가계산SHEET" xfId="415"/>
    <cellStyle name="symbols" xfId="416"/>
    <cellStyle name="강조색6" xfId="417"/>
    <cellStyle name="AÞ¸¶ [0]_lx-taxi _±¸¸A½CAu " xfId="418"/>
    <cellStyle name="AÞ¸¶ [0]_μðAⓒAIA¤ " xfId="419"/>
    <cellStyle name="ÅëÈ­ [0]_lx-taxi " xfId="420"/>
    <cellStyle name="ÄÞ¸¶_¥±- 2 " xfId="421"/>
    <cellStyle name="C￥AØ_°³¹ßAIA¤  (2)_°³¹ßAIA¤ _GH-금형개발진척 현황-011027_품의서-신규-MXI-010624-LCY" xfId="422"/>
    <cellStyle name="1_FRT PLR FMH BRKT" xfId="423"/>
    <cellStyle name="경고문" xfId="424"/>
    <cellStyle name="AÞ¸¶ [0]_6-3°æAi·A _±¸¸A½CAu " xfId="425"/>
    <cellStyle name="aormal_Q2ormal_Q2_1" xfId="426"/>
    <cellStyle name="&#10;mouse.drv=lm" xfId="427"/>
    <cellStyle name="捠壿_!!!GO" xfId="428"/>
    <cellStyle name="¹eºÐA²_±aA¸" xfId="429"/>
    <cellStyle name="_Product Cost Summary" xfId="430"/>
    <cellStyle name="C￥AØ_A1A¤A¡ " xfId="431"/>
    <cellStyle name="Milliers [0]_!!!GO" xfId="432"/>
    <cellStyle name="C￥AØ_M105CDT " xfId="433"/>
    <cellStyle name="1_BL SEAT 조사서_BL SEAT 조사서(0921)" xfId="434"/>
    <cellStyle name="_Cost Bridge" xfId="435"/>
    <cellStyle name="1_HEATER_조사서_BL SEAT 조사서(0918)_BKL" xfId="436"/>
    <cellStyle name="寘嬫愗傝 [0.00]_!!!GO" xfId="437"/>
    <cellStyle name="AÞ¸¶_¸i¿¹E¸Aa°EAa " xfId="438"/>
    <cellStyle name="常规_Sheet1" xfId="439"/>
    <cellStyle name="Grey" xfId="440"/>
    <cellStyle name="_T0109패드가공계산(한승환)_PD1-SGM612 Seat-05620-Rev01" xfId="441"/>
    <cellStyle name="æØè_PRODUCT DETAIL Q1" xfId="442"/>
    <cellStyle name="입력" xfId="443"/>
    <cellStyle name="Date" xfId="444"/>
    <cellStyle name="Percent 2" xfId="445"/>
    <cellStyle name="Ç¥ÁØ_ºñ±³    " xfId="446"/>
    <cellStyle name="W_BOOKSHIP" xfId="447"/>
    <cellStyle name="ÄÞ¸¶ [0]_¡Ú¾ÈÜ¬ Á¾ÇÕºñ±³ " xfId="448"/>
    <cellStyle name="AeE­_μðAⓒAIA¤ " xfId="449"/>
    <cellStyle name="AÞ¸¶ [0]_¡U¾EU￢ A¾COºn±³ " xfId="450"/>
    <cellStyle name="Œ…‹æØ‚è_PRODUCT DETAIL Q1" xfId="451"/>
    <cellStyle name="AÞ¸¶_CuA¶Au_96°eE¹ " xfId="452"/>
    <cellStyle name="_Cost Model-Injection Plastics" xfId="453"/>
    <cellStyle name="똿뗦먛귟 [0.00]_PRODUCT DETAIL Q1" xfId="454"/>
    <cellStyle name="_업무분장안0427_5" xfId="455"/>
    <cellStyle name="C￥AØ_A¶A÷μμ(12.31) " xfId="456"/>
    <cellStyle name="Underline 2" xfId="457"/>
    <cellStyle name="1_BL SEAT 조사서_BL SEAT 조사서(0918)_BKL" xfId="458"/>
    <cellStyle name="AÞ¸¶_lx-taxi _±¸¸A½CAu " xfId="459"/>
    <cellStyle name="Ç¥ÁØ_±âÁØ " xfId="460"/>
    <cellStyle name="time" xfId="461"/>
    <cellStyle name="Ç¥ÁØ_LX Â÷ÀÌºñ±³_¿ø´ÜÀ§ " xfId="462"/>
    <cellStyle name="C￥AØ_AI¿ø¹× A¶A÷(96.5.2.) _±¸¸A½CAu " xfId="463"/>
    <cellStyle name="ÄÞ¸¶_BUF184" xfId="464"/>
    <cellStyle name="콤마 [0]_ - 0807" xfId="465"/>
    <cellStyle name="셀 확인" xfId="466"/>
    <cellStyle name="#.0" xfId="467"/>
    <cellStyle name="Ç¥ÁØ_°³¹ßÀÏÁ¤  (2)_°³¹ßÀÏÁ¤ _GH-금형개발진척 현황-011027" xfId="468"/>
    <cellStyle name="ÅëÈ­ [0]_XD±âÁØ " xfId="469"/>
    <cellStyle name="_출장보고서 EFC-SONATA(가격)_PD1-SGM612 Seat-05620-Rev01" xfId="470"/>
    <cellStyle name="ÄÞ¸¶ [0]_INQUIRY ¿µ¾÷ÃßÁø " xfId="471"/>
    <cellStyle name="AeE­ [0]_INQUIRY ¿μ¾÷AßAø " xfId="472"/>
    <cellStyle name="ÅëÈ­_¼öÀÔÇàÁ¤½Å»ó " xfId="473"/>
    <cellStyle name="1_BL_조사_DATA(조사1)_BL SEAT 조사서(0918)_조사서(WH_조립)" xfId="474"/>
    <cellStyle name="1_BL SEAT 조사서" xfId="475"/>
    <cellStyle name="C￥AØ_96¾Æ½OBD " xfId="476"/>
    <cellStyle name="寘嬫愗傝_!!!GO" xfId="477"/>
    <cellStyle name="ﾅ・ｭ_ｰ霾ｹ" xfId="478"/>
    <cellStyle name="Ç¥ÁØ_MIP LIST_¿ø´ÜÀ§ " xfId="479"/>
    <cellStyle name="Normal 11" xfId="480"/>
    <cellStyle name="’Ê‰Ý_PRODUCT DETAIL Q1" xfId="481"/>
    <cellStyle name="AeE­_96¾Æ½OBD " xfId="482"/>
    <cellStyle name="shade" xfId="483"/>
    <cellStyle name="강조색2" xfId="484"/>
    <cellStyle name="Ç¥ÁØ_8HR " xfId="485"/>
    <cellStyle name="표준_▶CRN FL 1차 계산(결재完-참고용)" xfId="486"/>
    <cellStyle name="Percent ()" xfId="487"/>
    <cellStyle name="뒤에 오는 하이퍼링크_0.표지(7월)" xfId="488"/>
    <cellStyle name="°iA¤Aa·A1_10¿u2WA¸ºI " xfId="489"/>
    <cellStyle name="Q3 SG&amp;A Bridge" xfId="490"/>
    <cellStyle name="20% - 강조색1" xfId="491"/>
    <cellStyle name="Curren - Style2" xfId="492"/>
    <cellStyle name="AeE­_¸i¿¹E¸Aa°EAa " xfId="493"/>
    <cellStyle name="常规 2 2" xfId="494"/>
    <cellStyle name="1_HEATER_조사서_BL SEAT 조사서(0918)_BL SEAT 조사서(0921)" xfId="495"/>
    <cellStyle name="Comma[2]" xfId="496"/>
    <cellStyle name="AeE­_¼oAOCaA¤½A≫o " xfId="497"/>
    <cellStyle name="iles|_x0005_h" xfId="498"/>
    <cellStyle name="Ç¥ÁØ_WIRING " xfId="499"/>
    <cellStyle name="ÄÞ¸¶ [0]_ÀÎ¿ø¹× Á¶Á÷(96.5.2.) " xfId="500"/>
    <cellStyle name="AÞ¸¶ [0]_°æAi≫cAc°i " xfId="501"/>
    <cellStyle name="ETAIL FY96" xfId="502"/>
    <cellStyle name="o??귟 [0.00]_PRODUCT DETAIL Q1" xfId="503"/>
    <cellStyle name="_도장 분석(성욱)_PD1-SGM612 Seat-05620-Rev01" xfId="504"/>
    <cellStyle name=")" xfId="505"/>
    <cellStyle name="1_COVER ASSY LUGGAGE TRay" xfId="506"/>
    <cellStyle name="_PD1-B5 GP-040825-Rev02" xfId="507"/>
    <cellStyle name="ÅëÈ­ [0]_ÀÎ¿ø¹× Á¶Á÷(96.5.2.) " xfId="508"/>
    <cellStyle name="ÄÞ¸¶ [0]_3¿ù´©°è " xfId="509"/>
    <cellStyle name="_GQ005pad추가견적서" xfId="510"/>
    <cellStyle name="_Cost Bridge_PD1-SGM612 Seat-05620-Rev01" xfId="511"/>
    <cellStyle name="Mon騁aire_AR1194" xfId="512"/>
    <cellStyle name="捠壿 [0.00]_!!!GO" xfId="513"/>
    <cellStyle name="_인도_도장_실원가(김성태 작성)_PD1-SGM612 Seat-05620-Rev01" xfId="514"/>
    <cellStyle name="AÞ¸¶ [0]_3¿u´ⓒ°e " xfId="515"/>
    <cellStyle name="ÄÞ¸¶_´Ü°èº° ±¸Ãà¾È" xfId="516"/>
    <cellStyle name="sche|_x0005_" xfId="517"/>
    <cellStyle name="A¨­￠￢￠O [0]_¨uoAOCaA￠´¨oA¡io " xfId="518"/>
    <cellStyle name="20% - 강조색2" xfId="519"/>
    <cellStyle name="_PD1-SGM612 Seat-05620-Rev01" xfId="520"/>
    <cellStyle name="貨幣_Book1" xfId="521"/>
    <cellStyle name="Percent [2]" xfId="522"/>
    <cellStyle name="ÊÝ [0.00]_PRODUCT DETAIL Q1" xfId="523"/>
    <cellStyle name="UR" xfId="524"/>
    <cellStyle name="ﾇ･ﾁﾘ_ｰ霾ｹ" xfId="525"/>
    <cellStyle name="1_조사서(WH_조립)" xfId="526"/>
    <cellStyle name="ÄÞ¸¶_ÀÎ¿ø¹× Á¶Á÷(96.5.2.) " xfId="527"/>
    <cellStyle name="2)" xfId="528"/>
    <cellStyle name="ÄÞ¸¶_À¯Çüº°ÀüÃ¼(¿ï»ê°øÀå)  " xfId="529"/>
    <cellStyle name="样式 5" xfId="530"/>
    <cellStyle name="Month" xfId="531"/>
    <cellStyle name="BOM_Level_0" xfId="532"/>
    <cellStyle name="Ç¥ÁØ_2.0GLS_¿ø´ÜÀ§ " xfId="533"/>
    <cellStyle name="桁蟻唇Ｆ [0.00]_Attachment 2 (2)" xfId="534"/>
    <cellStyle name="1_HEATER_조사서" xfId="535"/>
    <cellStyle name="1_BL SEAT 조사서(0905)_BL SEAT 조사서(0921)" xfId="536"/>
    <cellStyle name="ﾅ・ｭ [0]_ｰ霾ｹ" xfId="537"/>
    <cellStyle name="样式 1" xfId="538"/>
    <cellStyle name="Ç¥ÁØ_°³¹ßÀÏÁ¤  (2)_°³¹ßÀÏÁ¤ _GH-금형개발진척 현황-011027_품의서-신규-MXI-010624-LCY" xfId="539"/>
    <cellStyle name="60% - 강조색4" xfId="540"/>
    <cellStyle name="Normal 5" xfId="541"/>
    <cellStyle name="ÄÞ¸¶_¼öÀÔÇàÁ¤½Å»ó " xfId="542"/>
    <cellStyle name="_업무분장안0427_1" xfId="543"/>
    <cellStyle name="20% - 강조색6" xfId="544"/>
    <cellStyle name="Comma 2" xfId="545"/>
    <cellStyle name="C￥AØ_≫c¾÷°³¹ßÆA_10¿u2WA¸ºI " xfId="546"/>
    <cellStyle name="args.style" xfId="547"/>
    <cellStyle name="제목 4" xfId="548"/>
    <cellStyle name="ÅëÈ­_96°èÈ¹ " xfId="549"/>
    <cellStyle name="Year" xfId="550"/>
    <cellStyle name="C￥AØ_6-3°æAi·A _±¸¸A½CAu " xfId="551"/>
    <cellStyle name="Decimal 2" xfId="552"/>
    <cellStyle name="믅됞 [0.00]_PRODUCT DETAIL Q1" xfId="553"/>
    <cellStyle name="C￠RIA¡§¨￡_21851-4A000   " xfId="554"/>
    <cellStyle name="Column_Title" xfId="555"/>
    <cellStyle name="AeE­_INQUIRY ¿μ¾÷AßAø " xfId="556"/>
    <cellStyle name="C￥AØ_CuA¶Au_1_10¿u2WA¸ºI " xfId="557"/>
    <cellStyle name="C￥AØ_¿ø°¡(AU·a¼oAy) " xfId="558"/>
    <cellStyle name="Ç¥ÁØ_¿ø´ÜÀ§ " xfId="559"/>
    <cellStyle name="1_BL_조사_DATA(조사1)" xfId="560"/>
    <cellStyle name="1_1127PHM (4)" xfId="561"/>
    <cellStyle name="_EFC SONATA Variation(111502)-2_PD1-SGM612 Seat-05620-Rev01" xfId="562"/>
    <cellStyle name="1_jsp_BL SEAT 조사서(0918)_BKL" xfId="563"/>
    <cellStyle name="40% - 강조색6" xfId="564"/>
    <cellStyle name="ÄÞ¸¶_ÃÑ°ýÇ¥ " xfId="565"/>
    <cellStyle name="????_PRODUCT DETAIL Q1" xfId="566"/>
    <cellStyle name="Ç¥ÁØ_LZ3.5´ë4.5_ÀüÈÄ Â÷ÀÌºñ±³ " xfId="567"/>
    <cellStyle name="_EFC SONATA PRICE(121702)-중국팀유gjn" xfId="568"/>
    <cellStyle name="1_HEATER_조사서_BL SEAT 조사서(0918)_조사서(WH_조립)" xfId="569"/>
    <cellStyle name="40% - 강조색4" xfId="570"/>
    <cellStyle name="3stellig" xfId="571"/>
    <cellStyle name="AeE­ [0]_AI¿ø¹× A¶A÷(96.5.2.) _±¸¸A½CAu " xfId="572"/>
    <cellStyle name="Input 3" xfId="573"/>
    <cellStyle name="60% - 강조색2" xfId="574"/>
    <cellStyle name="Normal 3" xfId="575"/>
    <cellStyle name="??&amp;O?&amp;H?_x0008_??_x0007__x0001__x0001_" xfId="576"/>
    <cellStyle name="AeE­_AN°yº¸°i-Aß°¡Ay°¨ " xfId="577"/>
    <cellStyle name="Mon?aire [0]_AR1194e" xfId="578"/>
    <cellStyle name="_PROJECT_CUR" xfId="579"/>
    <cellStyle name="_전착도장경비분석(언하,새화신)_PD1-SGM612 Seat-05620-Rev01" xfId="580"/>
    <cellStyle name="Ç¥ÁØ_1Â÷ ¼³°è¿ø°¡ºÐ¼®_KDº¯µ¿ " xfId="581"/>
    <cellStyle name="subhead" xfId="582"/>
    <cellStyle name="Moneda [0]_FAXE" xfId="583"/>
    <cellStyle name="C￥AØ_±aAØ " xfId="584"/>
    <cellStyle name="AÞ¸¶_96¾Æ½OBD " xfId="585"/>
    <cellStyle name="Ç¥ÁØ_°³¹ßÀÏÁ¤  (2)_°³¹ßÀÏÁ¤ _GH-타차종 문제점반영 적용대책서-011106_품의서-신규-MXI-010621-LCY" xfId="586"/>
    <cellStyle name="1_HEATER_조사서_BL SEAT 조사서(0918)" xfId="587"/>
    <cellStyle name="’Ê‰Ý [0.00]_PRODUCT DETAIL Q1" xfId="588"/>
    <cellStyle name="0뾍R_x0005_?뾍b_x0005_" xfId="589"/>
    <cellStyle name="Header1" xfId="590"/>
    <cellStyle name="AÞ¸¶ [0]_¸i¿¹E¸Aa°EAa " xfId="591"/>
    <cellStyle name="ÊÝ_PRODUCT DETAIL Q1" xfId="592"/>
    <cellStyle name="ÅëÈ­ [0]_¡Ú¾ÈÜ¬ Á¾ÇÕºñ±³ " xfId="593"/>
    <cellStyle name="_업무분장안0427_3" xfId="594"/>
    <cellStyle name="Prozent_DP&amp;trunk_Proto_tool-&amp;partkosten_FIC-000911" xfId="595"/>
    <cellStyle name="Date_0ev2ylkxXsZu0YNRaMvizSk2E" xfId="596"/>
    <cellStyle name="Ç¥ÁØ_°³¹ßÀÏÁ¤  (2)_°³¹ßÀÏÁ¤ _GH-금형개발진척 현황-011027_품의서-신규-MXI-010621-LCY" xfId="597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</xdr:colOff>
      <xdr:row>0</xdr:row>
      <xdr:rowOff>177800</xdr:rowOff>
    </xdr:to>
    <xdr:pic>
      <xdr:nvPicPr>
        <xdr:cNvPr id="1025" name="图片 49" descr="rId1"/>
        <xdr:cNvPicPr>
          <a:picLocks noChangeAspect="1"/>
        </xdr:cNvPicPr>
      </xdr:nvPicPr>
      <xdr:blipFill>
        <a:blip r:embed="rId1" cstate="print">
          <a:lum/>
        </a:blip>
        <a:stretch>
          <a:fillRect/>
        </a:stretch>
      </xdr:blipFill>
      <xdr:spPr>
        <a:xfrm>
          <a:off x="0" y="0"/>
          <a:ext cx="323850" cy="17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257810</xdr:colOff>
      <xdr:row>204</xdr:row>
      <xdr:rowOff>153670</xdr:rowOff>
    </xdr:from>
    <xdr:to>
      <xdr:col>10</xdr:col>
      <xdr:colOff>149225</xdr:colOff>
      <xdr:row>206</xdr:row>
      <xdr:rowOff>96520</xdr:rowOff>
    </xdr:to>
    <xdr:grpSp>
      <xdr:nvGrpSpPr>
        <xdr:cNvPr id="1026" name="Group 4"/>
        <xdr:cNvGrpSpPr/>
      </xdr:nvGrpSpPr>
      <xdr:grpSpPr>
        <a:xfrm>
          <a:off x="11552555" y="37642800"/>
          <a:ext cx="0" cy="514350"/>
          <a:chOff x="11894345" y="130671095"/>
          <a:chExt cx="1678780" cy="404811"/>
        </a:xfrm>
      </xdr:grpSpPr>
      <xdr:sp>
        <xdr:nvSpPr>
          <xdr:cNvPr id="1027" name="Right Arrow 2"/>
          <xdr:cNvSpPr/>
        </xdr:nvSpPr>
        <xdr:spPr>
          <a:xfrm flipH="1">
            <a:off x="11894345" y="130718719"/>
            <a:ext cx="464344" cy="214312"/>
          </a:xfrm>
          <a:prstGeom prst="rightArrow">
            <a:avLst>
              <a:gd name="adj1" fmla="val 369444"/>
              <a:gd name="adj2" fmla="val 216667"/>
            </a:avLst>
          </a:prstGeom>
          <a:solidFill>
            <a:srgbClr val="FF0000"/>
          </a:solidFill>
          <a:ln w="25400" cap="flat" cmpd="sng">
            <a:solidFill>
              <a:srgbClr val="FF0000">
                <a:alpha val="100000"/>
              </a:srgbClr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1028" name="TextBox 3"/>
          <xdr:cNvSpPr txBox="1"/>
        </xdr:nvSpPr>
        <xdr:spPr>
          <a:xfrm>
            <a:off x="12370595" y="130671095"/>
            <a:ext cx="1202530" cy="404811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upright="1"/>
          <a:lstStyle/>
          <a:p>
            <a:pPr algn="l" rtl="0"/>
            <a:r>
              <a:rPr lang="zh-CN" altLang="en-US" sz="1000" b="1">
                <a:solidFill>
                  <a:srgbClr val="FF0000"/>
                </a:solidFill>
                <a:latin typeface="Times New Roman" panose="02020603050405020304" charset="-122"/>
                <a:ea typeface="Times New Roman" panose="02020603050405020304" charset="-122"/>
                <a:cs typeface="Times New Roman" panose="02020603050405020304" charset="-122"/>
                <a:sym typeface="Times New Roman" panose="02020603050405020304" charset="-122"/>
              </a:rPr>
              <a:t>Fill in your G&amp;A Exense</a:t>
            </a:r>
            <a:endParaRPr lang="zh-CN" altLang="en-US" sz="1000" b="1">
              <a:solidFill>
                <a:srgbClr val="FF0000"/>
              </a:solidFill>
              <a:latin typeface="Times New Roman" panose="02020603050405020304" charset="-122"/>
              <a:ea typeface="Times New Roman" panose="02020603050405020304" charset="-122"/>
              <a:cs typeface="Times New Roman" panose="02020603050405020304" charset="-122"/>
              <a:sym typeface="Times New Roman" panose="02020603050405020304" charset="-122"/>
            </a:endParaRPr>
          </a:p>
        </xdr:txBody>
      </xdr:sp>
    </xdr:grpSp>
    <xdr:clientData/>
  </xdr:twoCellAnchor>
  <xdr:twoCellAnchor>
    <xdr:from>
      <xdr:col>7</xdr:col>
      <xdr:colOff>1511935</xdr:colOff>
      <xdr:row>196</xdr:row>
      <xdr:rowOff>208915</xdr:rowOff>
    </xdr:from>
    <xdr:to>
      <xdr:col>10</xdr:col>
      <xdr:colOff>498475</xdr:colOff>
      <xdr:row>204</xdr:row>
      <xdr:rowOff>201295</xdr:rowOff>
    </xdr:to>
    <xdr:grpSp>
      <xdr:nvGrpSpPr>
        <xdr:cNvPr id="1029" name="Group 5"/>
        <xdr:cNvGrpSpPr/>
      </xdr:nvGrpSpPr>
      <xdr:grpSpPr>
        <a:xfrm>
          <a:off x="11552555" y="35659695"/>
          <a:ext cx="0" cy="2030730"/>
          <a:chOff x="14751196" y="129180516"/>
          <a:chExt cx="2336220" cy="1585593"/>
        </a:xfrm>
      </xdr:grpSpPr>
      <xdr:sp>
        <xdr:nvSpPr>
          <xdr:cNvPr id="1030" name="Right Arrow 6"/>
          <xdr:cNvSpPr/>
        </xdr:nvSpPr>
        <xdr:spPr>
          <a:xfrm flipH="1">
            <a:off x="16301068" y="130551797"/>
            <a:ext cx="464344" cy="214312"/>
          </a:xfrm>
          <a:prstGeom prst="rightArrow">
            <a:avLst>
              <a:gd name="adj1" fmla="val 369444"/>
              <a:gd name="adj2" fmla="val 216667"/>
            </a:avLst>
          </a:prstGeom>
          <a:solidFill>
            <a:srgbClr val="FF0000"/>
          </a:solidFill>
          <a:ln w="25400" cap="flat" cmpd="sng">
            <a:solidFill>
              <a:srgbClr val="FF0000">
                <a:alpha val="100000"/>
              </a:srgbClr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1031" name="TextBox 7"/>
          <xdr:cNvSpPr txBox="1"/>
        </xdr:nvSpPr>
        <xdr:spPr>
          <a:xfrm>
            <a:off x="14751196" y="129180516"/>
            <a:ext cx="2336220" cy="59955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upright="1"/>
          <a:lstStyle/>
          <a:p>
            <a:pPr algn="l" rtl="0"/>
            <a:r>
              <a:rPr lang="zh-CN" altLang="en-US" sz="1000" b="1">
                <a:solidFill>
                  <a:srgbClr val="FF0000"/>
                </a:solidFill>
                <a:latin typeface="Times New Roman" panose="02020603050405020304" charset="-122"/>
                <a:ea typeface="Times New Roman" panose="02020603050405020304" charset="-122"/>
                <a:cs typeface="Times New Roman" panose="02020603050405020304" charset="-122"/>
                <a:sym typeface="Times New Roman" panose="02020603050405020304" charset="-122"/>
              </a:rPr>
              <a:t>Fill in your  Profit</a:t>
            </a:r>
            <a:endParaRPr lang="zh-CN" altLang="en-US" sz="1000" b="1">
              <a:solidFill>
                <a:srgbClr val="FF0000"/>
              </a:solidFill>
              <a:latin typeface="Times New Roman" panose="02020603050405020304" charset="-122"/>
              <a:ea typeface="Times New Roman" panose="02020603050405020304" charset="-122"/>
              <a:cs typeface="Times New Roman" panose="02020603050405020304" charset="-122"/>
              <a:sym typeface="Times New Roman" panose="0202060305040502030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101600</xdr:colOff>
      <xdr:row>0</xdr:row>
      <xdr:rowOff>177800</xdr:rowOff>
    </xdr:to>
    <xdr:pic>
      <xdr:nvPicPr>
        <xdr:cNvPr id="2049" name="图片 49" descr="rId1"/>
        <xdr:cNvPicPr>
          <a:picLocks noChangeAspect="1"/>
        </xdr:cNvPicPr>
      </xdr:nvPicPr>
      <xdr:blipFill>
        <a:blip r:embed="rId1" cstate="print">
          <a:lum/>
        </a:blip>
        <a:stretch>
          <a:fillRect/>
        </a:stretch>
      </xdr:blipFill>
      <xdr:spPr>
        <a:xfrm>
          <a:off x="0" y="0"/>
          <a:ext cx="689610" cy="177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  <outlinePr summaryBelow="0"/>
  </sheetPr>
  <dimension ref="A1:AG238"/>
  <sheetViews>
    <sheetView showGridLines="0" view="pageBreakPreview" zoomScale="115" zoomScaleNormal="65" zoomScaleSheetLayoutView="115" topLeftCell="A30" workbookViewId="0">
      <selection activeCell="C20" sqref="C20"/>
    </sheetView>
  </sheetViews>
  <sheetFormatPr defaultColWidth="9.64761904761905" defaultRowHeight="15"/>
  <cols>
    <col min="1" max="1" width="63.8190476190476" style="64" customWidth="1"/>
    <col min="2" max="3" width="23.1809523809524" style="65" customWidth="1"/>
    <col min="4" max="4" width="19.5428571428571" style="66" customWidth="1"/>
    <col min="5" max="5" width="19.5428571428571" style="67" customWidth="1"/>
    <col min="6" max="6" width="24" style="66" customWidth="1"/>
    <col min="7" max="7" width="23.1809523809524" style="66" hidden="1" customWidth="1"/>
    <col min="8" max="8" width="24" style="64" hidden="1" customWidth="1"/>
    <col min="9" max="9" width="14.8190476190476" style="64" hidden="1" customWidth="1"/>
    <col min="10" max="10" width="13.4571428571429" style="64" hidden="1" customWidth="1"/>
    <col min="11" max="11" width="15.1809523809524" style="64" hidden="1" customWidth="1"/>
    <col min="12" max="12" width="12.1809523809524" style="64" hidden="1" customWidth="1"/>
    <col min="13" max="29" width="8.81904761904762" style="64" hidden="1" customWidth="1"/>
    <col min="30" max="30" width="8.81904761904762" style="64"/>
    <col min="31" max="31" width="22" style="64"/>
    <col min="32" max="32" width="8.81904761904762" style="64"/>
    <col min="33" max="33" width="18.8190476190476" style="64" customWidth="1"/>
    <col min="34" max="256" width="8.81904761904762" style="64"/>
    <col min="257" max="257" width="54.4571428571429" style="64" customWidth="1"/>
    <col min="258" max="258" width="25.8190476190476" style="64" customWidth="1"/>
    <col min="259" max="259" width="33.4571428571429" style="64" customWidth="1"/>
    <col min="260" max="261" width="19.5428571428571" style="64" customWidth="1"/>
    <col min="262" max="262" width="24" style="64" customWidth="1"/>
    <col min="263" max="263" width="14.7238095238095" style="64" customWidth="1"/>
    <col min="264" max="264" width="24" style="64" customWidth="1"/>
    <col min="265" max="265" width="14.8190476190476" style="64" customWidth="1"/>
    <col min="266" max="266" width="13.4571428571429" style="64" customWidth="1"/>
    <col min="267" max="267" width="15.1809523809524" style="64" customWidth="1"/>
    <col min="268" max="268" width="12.1809523809524" style="64" customWidth="1"/>
    <col min="269" max="512" width="8.81904761904762" style="64"/>
    <col min="513" max="513" width="54.4571428571429" style="64" customWidth="1"/>
    <col min="514" max="514" width="25.8190476190476" style="64" customWidth="1"/>
    <col min="515" max="515" width="33.4571428571429" style="64" customWidth="1"/>
    <col min="516" max="517" width="19.5428571428571" style="64" customWidth="1"/>
    <col min="518" max="518" width="24" style="64" customWidth="1"/>
    <col min="519" max="519" width="14.7238095238095" style="64" customWidth="1"/>
    <col min="520" max="520" width="24" style="64" customWidth="1"/>
    <col min="521" max="521" width="14.8190476190476" style="64" customWidth="1"/>
    <col min="522" max="522" width="13.4571428571429" style="64" customWidth="1"/>
    <col min="523" max="523" width="15.1809523809524" style="64" customWidth="1"/>
    <col min="524" max="524" width="12.1809523809524" style="64" customWidth="1"/>
    <col min="525" max="768" width="8.81904761904762" style="64"/>
    <col min="769" max="769" width="54.4571428571429" style="64" customWidth="1"/>
    <col min="770" max="770" width="25.8190476190476" style="64" customWidth="1"/>
    <col min="771" max="771" width="33.4571428571429" style="64" customWidth="1"/>
    <col min="772" max="773" width="19.5428571428571" style="64" customWidth="1"/>
    <col min="774" max="774" width="24" style="64" customWidth="1"/>
    <col min="775" max="775" width="14.7238095238095" style="64" customWidth="1"/>
    <col min="776" max="776" width="24" style="64" customWidth="1"/>
    <col min="777" max="777" width="14.8190476190476" style="64" customWidth="1"/>
    <col min="778" max="778" width="13.4571428571429" style="64" customWidth="1"/>
    <col min="779" max="779" width="15.1809523809524" style="64" customWidth="1"/>
    <col min="780" max="780" width="12.1809523809524" style="64" customWidth="1"/>
    <col min="781" max="1024" width="8.81904761904762" style="64"/>
    <col min="1025" max="1025" width="54.4571428571429" style="64" customWidth="1"/>
    <col min="1026" max="1026" width="25.8190476190476" style="64" customWidth="1"/>
    <col min="1027" max="1027" width="33.4571428571429" style="64" customWidth="1"/>
    <col min="1028" max="1029" width="19.5428571428571" style="64" customWidth="1"/>
    <col min="1030" max="1030" width="24" style="64" customWidth="1"/>
    <col min="1031" max="1031" width="14.7238095238095" style="64" customWidth="1"/>
    <col min="1032" max="1032" width="24" style="64" customWidth="1"/>
    <col min="1033" max="1033" width="14.8190476190476" style="64" customWidth="1"/>
    <col min="1034" max="1034" width="13.4571428571429" style="64" customWidth="1"/>
    <col min="1035" max="1035" width="15.1809523809524" style="64" customWidth="1"/>
    <col min="1036" max="1036" width="12.1809523809524" style="64" customWidth="1"/>
    <col min="1037" max="1280" width="8.81904761904762" style="64"/>
    <col min="1281" max="1281" width="54.4571428571429" style="64" customWidth="1"/>
    <col min="1282" max="1282" width="25.8190476190476" style="64" customWidth="1"/>
    <col min="1283" max="1283" width="33.4571428571429" style="64" customWidth="1"/>
    <col min="1284" max="1285" width="19.5428571428571" style="64" customWidth="1"/>
    <col min="1286" max="1286" width="24" style="64" customWidth="1"/>
    <col min="1287" max="1287" width="14.7238095238095" style="64" customWidth="1"/>
    <col min="1288" max="1288" width="24" style="64" customWidth="1"/>
    <col min="1289" max="1289" width="14.8190476190476" style="64" customWidth="1"/>
    <col min="1290" max="1290" width="13.4571428571429" style="64" customWidth="1"/>
    <col min="1291" max="1291" width="15.1809523809524" style="64" customWidth="1"/>
    <col min="1292" max="1292" width="12.1809523809524" style="64" customWidth="1"/>
    <col min="1293" max="1536" width="8.81904761904762" style="64"/>
    <col min="1537" max="1537" width="54.4571428571429" style="64" customWidth="1"/>
    <col min="1538" max="1538" width="25.8190476190476" style="64" customWidth="1"/>
    <col min="1539" max="1539" width="33.4571428571429" style="64" customWidth="1"/>
    <col min="1540" max="1541" width="19.5428571428571" style="64" customWidth="1"/>
    <col min="1542" max="1542" width="24" style="64" customWidth="1"/>
    <col min="1543" max="1543" width="14.7238095238095" style="64" customWidth="1"/>
    <col min="1544" max="1544" width="24" style="64" customWidth="1"/>
    <col min="1545" max="1545" width="14.8190476190476" style="64" customWidth="1"/>
    <col min="1546" max="1546" width="13.4571428571429" style="64" customWidth="1"/>
    <col min="1547" max="1547" width="15.1809523809524" style="64" customWidth="1"/>
    <col min="1548" max="1548" width="12.1809523809524" style="64" customWidth="1"/>
    <col min="1549" max="1792" width="8.81904761904762" style="64"/>
    <col min="1793" max="1793" width="54.4571428571429" style="64" customWidth="1"/>
    <col min="1794" max="1794" width="25.8190476190476" style="64" customWidth="1"/>
    <col min="1795" max="1795" width="33.4571428571429" style="64" customWidth="1"/>
    <col min="1796" max="1797" width="19.5428571428571" style="64" customWidth="1"/>
    <col min="1798" max="1798" width="24" style="64" customWidth="1"/>
    <col min="1799" max="1799" width="14.7238095238095" style="64" customWidth="1"/>
    <col min="1800" max="1800" width="24" style="64" customWidth="1"/>
    <col min="1801" max="1801" width="14.8190476190476" style="64" customWidth="1"/>
    <col min="1802" max="1802" width="13.4571428571429" style="64" customWidth="1"/>
    <col min="1803" max="1803" width="15.1809523809524" style="64" customWidth="1"/>
    <col min="1804" max="1804" width="12.1809523809524" style="64" customWidth="1"/>
    <col min="1805" max="2048" width="8.81904761904762" style="64"/>
    <col min="2049" max="2049" width="54.4571428571429" style="64" customWidth="1"/>
    <col min="2050" max="2050" width="25.8190476190476" style="64" customWidth="1"/>
    <col min="2051" max="2051" width="33.4571428571429" style="64" customWidth="1"/>
    <col min="2052" max="2053" width="19.5428571428571" style="64" customWidth="1"/>
    <col min="2054" max="2054" width="24" style="64" customWidth="1"/>
    <col min="2055" max="2055" width="14.7238095238095" style="64" customWidth="1"/>
    <col min="2056" max="2056" width="24" style="64" customWidth="1"/>
    <col min="2057" max="2057" width="14.8190476190476" style="64" customWidth="1"/>
    <col min="2058" max="2058" width="13.4571428571429" style="64" customWidth="1"/>
    <col min="2059" max="2059" width="15.1809523809524" style="64" customWidth="1"/>
    <col min="2060" max="2060" width="12.1809523809524" style="64" customWidth="1"/>
    <col min="2061" max="2304" width="8.81904761904762" style="64"/>
    <col min="2305" max="2305" width="54.4571428571429" style="64" customWidth="1"/>
    <col min="2306" max="2306" width="25.8190476190476" style="64" customWidth="1"/>
    <col min="2307" max="2307" width="33.4571428571429" style="64" customWidth="1"/>
    <col min="2308" max="2309" width="19.5428571428571" style="64" customWidth="1"/>
    <col min="2310" max="2310" width="24" style="64" customWidth="1"/>
    <col min="2311" max="2311" width="14.7238095238095" style="64" customWidth="1"/>
    <col min="2312" max="2312" width="24" style="64" customWidth="1"/>
    <col min="2313" max="2313" width="14.8190476190476" style="64" customWidth="1"/>
    <col min="2314" max="2314" width="13.4571428571429" style="64" customWidth="1"/>
    <col min="2315" max="2315" width="15.1809523809524" style="64" customWidth="1"/>
    <col min="2316" max="2316" width="12.1809523809524" style="64" customWidth="1"/>
    <col min="2317" max="2560" width="8.81904761904762" style="64"/>
    <col min="2561" max="2561" width="54.4571428571429" style="64" customWidth="1"/>
    <col min="2562" max="2562" width="25.8190476190476" style="64" customWidth="1"/>
    <col min="2563" max="2563" width="33.4571428571429" style="64" customWidth="1"/>
    <col min="2564" max="2565" width="19.5428571428571" style="64" customWidth="1"/>
    <col min="2566" max="2566" width="24" style="64" customWidth="1"/>
    <col min="2567" max="2567" width="14.7238095238095" style="64" customWidth="1"/>
    <col min="2568" max="2568" width="24" style="64" customWidth="1"/>
    <col min="2569" max="2569" width="14.8190476190476" style="64" customWidth="1"/>
    <col min="2570" max="2570" width="13.4571428571429" style="64" customWidth="1"/>
    <col min="2571" max="2571" width="15.1809523809524" style="64" customWidth="1"/>
    <col min="2572" max="2572" width="12.1809523809524" style="64" customWidth="1"/>
    <col min="2573" max="2816" width="8.81904761904762" style="64"/>
    <col min="2817" max="2817" width="54.4571428571429" style="64" customWidth="1"/>
    <col min="2818" max="2818" width="25.8190476190476" style="64" customWidth="1"/>
    <col min="2819" max="2819" width="33.4571428571429" style="64" customWidth="1"/>
    <col min="2820" max="2821" width="19.5428571428571" style="64" customWidth="1"/>
    <col min="2822" max="2822" width="24" style="64" customWidth="1"/>
    <col min="2823" max="2823" width="14.7238095238095" style="64" customWidth="1"/>
    <col min="2824" max="2824" width="24" style="64" customWidth="1"/>
    <col min="2825" max="2825" width="14.8190476190476" style="64" customWidth="1"/>
    <col min="2826" max="2826" width="13.4571428571429" style="64" customWidth="1"/>
    <col min="2827" max="2827" width="15.1809523809524" style="64" customWidth="1"/>
    <col min="2828" max="2828" width="12.1809523809524" style="64" customWidth="1"/>
    <col min="2829" max="3072" width="8.81904761904762" style="64"/>
    <col min="3073" max="3073" width="54.4571428571429" style="64" customWidth="1"/>
    <col min="3074" max="3074" width="25.8190476190476" style="64" customWidth="1"/>
    <col min="3075" max="3075" width="33.4571428571429" style="64" customWidth="1"/>
    <col min="3076" max="3077" width="19.5428571428571" style="64" customWidth="1"/>
    <col min="3078" max="3078" width="24" style="64" customWidth="1"/>
    <col min="3079" max="3079" width="14.7238095238095" style="64" customWidth="1"/>
    <col min="3080" max="3080" width="24" style="64" customWidth="1"/>
    <col min="3081" max="3081" width="14.8190476190476" style="64" customWidth="1"/>
    <col min="3082" max="3082" width="13.4571428571429" style="64" customWidth="1"/>
    <col min="3083" max="3083" width="15.1809523809524" style="64" customWidth="1"/>
    <col min="3084" max="3084" width="12.1809523809524" style="64" customWidth="1"/>
    <col min="3085" max="3328" width="8.81904761904762" style="64"/>
    <col min="3329" max="3329" width="54.4571428571429" style="64" customWidth="1"/>
    <col min="3330" max="3330" width="25.8190476190476" style="64" customWidth="1"/>
    <col min="3331" max="3331" width="33.4571428571429" style="64" customWidth="1"/>
    <col min="3332" max="3333" width="19.5428571428571" style="64" customWidth="1"/>
    <col min="3334" max="3334" width="24" style="64" customWidth="1"/>
    <col min="3335" max="3335" width="14.7238095238095" style="64" customWidth="1"/>
    <col min="3336" max="3336" width="24" style="64" customWidth="1"/>
    <col min="3337" max="3337" width="14.8190476190476" style="64" customWidth="1"/>
    <col min="3338" max="3338" width="13.4571428571429" style="64" customWidth="1"/>
    <col min="3339" max="3339" width="15.1809523809524" style="64" customWidth="1"/>
    <col min="3340" max="3340" width="12.1809523809524" style="64" customWidth="1"/>
    <col min="3341" max="3584" width="8.81904761904762" style="64"/>
    <col min="3585" max="3585" width="54.4571428571429" style="64" customWidth="1"/>
    <col min="3586" max="3586" width="25.8190476190476" style="64" customWidth="1"/>
    <col min="3587" max="3587" width="33.4571428571429" style="64" customWidth="1"/>
    <col min="3588" max="3589" width="19.5428571428571" style="64" customWidth="1"/>
    <col min="3590" max="3590" width="24" style="64" customWidth="1"/>
    <col min="3591" max="3591" width="14.7238095238095" style="64" customWidth="1"/>
    <col min="3592" max="3592" width="24" style="64" customWidth="1"/>
    <col min="3593" max="3593" width="14.8190476190476" style="64" customWidth="1"/>
    <col min="3594" max="3594" width="13.4571428571429" style="64" customWidth="1"/>
    <col min="3595" max="3595" width="15.1809523809524" style="64" customWidth="1"/>
    <col min="3596" max="3596" width="12.1809523809524" style="64" customWidth="1"/>
    <col min="3597" max="3840" width="8.81904761904762" style="64"/>
    <col min="3841" max="3841" width="54.4571428571429" style="64" customWidth="1"/>
    <col min="3842" max="3842" width="25.8190476190476" style="64" customWidth="1"/>
    <col min="3843" max="3843" width="33.4571428571429" style="64" customWidth="1"/>
    <col min="3844" max="3845" width="19.5428571428571" style="64" customWidth="1"/>
    <col min="3846" max="3846" width="24" style="64" customWidth="1"/>
    <col min="3847" max="3847" width="14.7238095238095" style="64" customWidth="1"/>
    <col min="3848" max="3848" width="24" style="64" customWidth="1"/>
    <col min="3849" max="3849" width="14.8190476190476" style="64" customWidth="1"/>
    <col min="3850" max="3850" width="13.4571428571429" style="64" customWidth="1"/>
    <col min="3851" max="3851" width="15.1809523809524" style="64" customWidth="1"/>
    <col min="3852" max="3852" width="12.1809523809524" style="64" customWidth="1"/>
    <col min="3853" max="4096" width="8.81904761904762" style="64"/>
    <col min="4097" max="4097" width="54.4571428571429" style="64" customWidth="1"/>
    <col min="4098" max="4098" width="25.8190476190476" style="64" customWidth="1"/>
    <col min="4099" max="4099" width="33.4571428571429" style="64" customWidth="1"/>
    <col min="4100" max="4101" width="19.5428571428571" style="64" customWidth="1"/>
    <col min="4102" max="4102" width="24" style="64" customWidth="1"/>
    <col min="4103" max="4103" width="14.7238095238095" style="64" customWidth="1"/>
    <col min="4104" max="4104" width="24" style="64" customWidth="1"/>
    <col min="4105" max="4105" width="14.8190476190476" style="64" customWidth="1"/>
    <col min="4106" max="4106" width="13.4571428571429" style="64" customWidth="1"/>
    <col min="4107" max="4107" width="15.1809523809524" style="64" customWidth="1"/>
    <col min="4108" max="4108" width="12.1809523809524" style="64" customWidth="1"/>
    <col min="4109" max="4352" width="8.81904761904762" style="64"/>
    <col min="4353" max="4353" width="54.4571428571429" style="64" customWidth="1"/>
    <col min="4354" max="4354" width="25.8190476190476" style="64" customWidth="1"/>
    <col min="4355" max="4355" width="33.4571428571429" style="64" customWidth="1"/>
    <col min="4356" max="4357" width="19.5428571428571" style="64" customWidth="1"/>
    <col min="4358" max="4358" width="24" style="64" customWidth="1"/>
    <col min="4359" max="4359" width="14.7238095238095" style="64" customWidth="1"/>
    <col min="4360" max="4360" width="24" style="64" customWidth="1"/>
    <col min="4361" max="4361" width="14.8190476190476" style="64" customWidth="1"/>
    <col min="4362" max="4362" width="13.4571428571429" style="64" customWidth="1"/>
    <col min="4363" max="4363" width="15.1809523809524" style="64" customWidth="1"/>
    <col min="4364" max="4364" width="12.1809523809524" style="64" customWidth="1"/>
    <col min="4365" max="4608" width="8.81904761904762" style="64"/>
    <col min="4609" max="4609" width="54.4571428571429" style="64" customWidth="1"/>
    <col min="4610" max="4610" width="25.8190476190476" style="64" customWidth="1"/>
    <col min="4611" max="4611" width="33.4571428571429" style="64" customWidth="1"/>
    <col min="4612" max="4613" width="19.5428571428571" style="64" customWidth="1"/>
    <col min="4614" max="4614" width="24" style="64" customWidth="1"/>
    <col min="4615" max="4615" width="14.7238095238095" style="64" customWidth="1"/>
    <col min="4616" max="4616" width="24" style="64" customWidth="1"/>
    <col min="4617" max="4617" width="14.8190476190476" style="64" customWidth="1"/>
    <col min="4618" max="4618" width="13.4571428571429" style="64" customWidth="1"/>
    <col min="4619" max="4619" width="15.1809523809524" style="64" customWidth="1"/>
    <col min="4620" max="4620" width="12.1809523809524" style="64" customWidth="1"/>
    <col min="4621" max="4864" width="8.81904761904762" style="64"/>
    <col min="4865" max="4865" width="54.4571428571429" style="64" customWidth="1"/>
    <col min="4866" max="4866" width="25.8190476190476" style="64" customWidth="1"/>
    <col min="4867" max="4867" width="33.4571428571429" style="64" customWidth="1"/>
    <col min="4868" max="4869" width="19.5428571428571" style="64" customWidth="1"/>
    <col min="4870" max="4870" width="24" style="64" customWidth="1"/>
    <col min="4871" max="4871" width="14.7238095238095" style="64" customWidth="1"/>
    <col min="4872" max="4872" width="24" style="64" customWidth="1"/>
    <col min="4873" max="4873" width="14.8190476190476" style="64" customWidth="1"/>
    <col min="4874" max="4874" width="13.4571428571429" style="64" customWidth="1"/>
    <col min="4875" max="4875" width="15.1809523809524" style="64" customWidth="1"/>
    <col min="4876" max="4876" width="12.1809523809524" style="64" customWidth="1"/>
    <col min="4877" max="5120" width="8.81904761904762" style="64"/>
    <col min="5121" max="5121" width="54.4571428571429" style="64" customWidth="1"/>
    <col min="5122" max="5122" width="25.8190476190476" style="64" customWidth="1"/>
    <col min="5123" max="5123" width="33.4571428571429" style="64" customWidth="1"/>
    <col min="5124" max="5125" width="19.5428571428571" style="64" customWidth="1"/>
    <col min="5126" max="5126" width="24" style="64" customWidth="1"/>
    <col min="5127" max="5127" width="14.7238095238095" style="64" customWidth="1"/>
    <col min="5128" max="5128" width="24" style="64" customWidth="1"/>
    <col min="5129" max="5129" width="14.8190476190476" style="64" customWidth="1"/>
    <col min="5130" max="5130" width="13.4571428571429" style="64" customWidth="1"/>
    <col min="5131" max="5131" width="15.1809523809524" style="64" customWidth="1"/>
    <col min="5132" max="5132" width="12.1809523809524" style="64" customWidth="1"/>
    <col min="5133" max="5376" width="8.81904761904762" style="64"/>
    <col min="5377" max="5377" width="54.4571428571429" style="64" customWidth="1"/>
    <col min="5378" max="5378" width="25.8190476190476" style="64" customWidth="1"/>
    <col min="5379" max="5379" width="33.4571428571429" style="64" customWidth="1"/>
    <col min="5380" max="5381" width="19.5428571428571" style="64" customWidth="1"/>
    <col min="5382" max="5382" width="24" style="64" customWidth="1"/>
    <col min="5383" max="5383" width="14.7238095238095" style="64" customWidth="1"/>
    <col min="5384" max="5384" width="24" style="64" customWidth="1"/>
    <col min="5385" max="5385" width="14.8190476190476" style="64" customWidth="1"/>
    <col min="5386" max="5386" width="13.4571428571429" style="64" customWidth="1"/>
    <col min="5387" max="5387" width="15.1809523809524" style="64" customWidth="1"/>
    <col min="5388" max="5388" width="12.1809523809524" style="64" customWidth="1"/>
    <col min="5389" max="5632" width="8.81904761904762" style="64"/>
    <col min="5633" max="5633" width="54.4571428571429" style="64" customWidth="1"/>
    <col min="5634" max="5634" width="25.8190476190476" style="64" customWidth="1"/>
    <col min="5635" max="5635" width="33.4571428571429" style="64" customWidth="1"/>
    <col min="5636" max="5637" width="19.5428571428571" style="64" customWidth="1"/>
    <col min="5638" max="5638" width="24" style="64" customWidth="1"/>
    <col min="5639" max="5639" width="14.7238095238095" style="64" customWidth="1"/>
    <col min="5640" max="5640" width="24" style="64" customWidth="1"/>
    <col min="5641" max="5641" width="14.8190476190476" style="64" customWidth="1"/>
    <col min="5642" max="5642" width="13.4571428571429" style="64" customWidth="1"/>
    <col min="5643" max="5643" width="15.1809523809524" style="64" customWidth="1"/>
    <col min="5644" max="5644" width="12.1809523809524" style="64" customWidth="1"/>
    <col min="5645" max="5888" width="8.81904761904762" style="64"/>
    <col min="5889" max="5889" width="54.4571428571429" style="64" customWidth="1"/>
    <col min="5890" max="5890" width="25.8190476190476" style="64" customWidth="1"/>
    <col min="5891" max="5891" width="33.4571428571429" style="64" customWidth="1"/>
    <col min="5892" max="5893" width="19.5428571428571" style="64" customWidth="1"/>
    <col min="5894" max="5894" width="24" style="64" customWidth="1"/>
    <col min="5895" max="5895" width="14.7238095238095" style="64" customWidth="1"/>
    <col min="5896" max="5896" width="24" style="64" customWidth="1"/>
    <col min="5897" max="5897" width="14.8190476190476" style="64" customWidth="1"/>
    <col min="5898" max="5898" width="13.4571428571429" style="64" customWidth="1"/>
    <col min="5899" max="5899" width="15.1809523809524" style="64" customWidth="1"/>
    <col min="5900" max="5900" width="12.1809523809524" style="64" customWidth="1"/>
    <col min="5901" max="6144" width="8.81904761904762" style="64"/>
    <col min="6145" max="6145" width="54.4571428571429" style="64" customWidth="1"/>
    <col min="6146" max="6146" width="25.8190476190476" style="64" customWidth="1"/>
    <col min="6147" max="6147" width="33.4571428571429" style="64" customWidth="1"/>
    <col min="6148" max="6149" width="19.5428571428571" style="64" customWidth="1"/>
    <col min="6150" max="6150" width="24" style="64" customWidth="1"/>
    <col min="6151" max="6151" width="14.7238095238095" style="64" customWidth="1"/>
    <col min="6152" max="6152" width="24" style="64" customWidth="1"/>
    <col min="6153" max="6153" width="14.8190476190476" style="64" customWidth="1"/>
    <col min="6154" max="6154" width="13.4571428571429" style="64" customWidth="1"/>
    <col min="6155" max="6155" width="15.1809523809524" style="64" customWidth="1"/>
    <col min="6156" max="6156" width="12.1809523809524" style="64" customWidth="1"/>
    <col min="6157" max="6400" width="8.81904761904762" style="64"/>
    <col min="6401" max="6401" width="54.4571428571429" style="64" customWidth="1"/>
    <col min="6402" max="6402" width="25.8190476190476" style="64" customWidth="1"/>
    <col min="6403" max="6403" width="33.4571428571429" style="64" customWidth="1"/>
    <col min="6404" max="6405" width="19.5428571428571" style="64" customWidth="1"/>
    <col min="6406" max="6406" width="24" style="64" customWidth="1"/>
    <col min="6407" max="6407" width="14.7238095238095" style="64" customWidth="1"/>
    <col min="6408" max="6408" width="24" style="64" customWidth="1"/>
    <col min="6409" max="6409" width="14.8190476190476" style="64" customWidth="1"/>
    <col min="6410" max="6410" width="13.4571428571429" style="64" customWidth="1"/>
    <col min="6411" max="6411" width="15.1809523809524" style="64" customWidth="1"/>
    <col min="6412" max="6412" width="12.1809523809524" style="64" customWidth="1"/>
    <col min="6413" max="6656" width="8.81904761904762" style="64"/>
    <col min="6657" max="6657" width="54.4571428571429" style="64" customWidth="1"/>
    <col min="6658" max="6658" width="25.8190476190476" style="64" customWidth="1"/>
    <col min="6659" max="6659" width="33.4571428571429" style="64" customWidth="1"/>
    <col min="6660" max="6661" width="19.5428571428571" style="64" customWidth="1"/>
    <col min="6662" max="6662" width="24" style="64" customWidth="1"/>
    <col min="6663" max="6663" width="14.7238095238095" style="64" customWidth="1"/>
    <col min="6664" max="6664" width="24" style="64" customWidth="1"/>
    <col min="6665" max="6665" width="14.8190476190476" style="64" customWidth="1"/>
    <col min="6666" max="6666" width="13.4571428571429" style="64" customWidth="1"/>
    <col min="6667" max="6667" width="15.1809523809524" style="64" customWidth="1"/>
    <col min="6668" max="6668" width="12.1809523809524" style="64" customWidth="1"/>
    <col min="6669" max="6912" width="8.81904761904762" style="64"/>
    <col min="6913" max="6913" width="54.4571428571429" style="64" customWidth="1"/>
    <col min="6914" max="6914" width="25.8190476190476" style="64" customWidth="1"/>
    <col min="6915" max="6915" width="33.4571428571429" style="64" customWidth="1"/>
    <col min="6916" max="6917" width="19.5428571428571" style="64" customWidth="1"/>
    <col min="6918" max="6918" width="24" style="64" customWidth="1"/>
    <col min="6919" max="6919" width="14.7238095238095" style="64" customWidth="1"/>
    <col min="6920" max="6920" width="24" style="64" customWidth="1"/>
    <col min="6921" max="6921" width="14.8190476190476" style="64" customWidth="1"/>
    <col min="6922" max="6922" width="13.4571428571429" style="64" customWidth="1"/>
    <col min="6923" max="6923" width="15.1809523809524" style="64" customWidth="1"/>
    <col min="6924" max="6924" width="12.1809523809524" style="64" customWidth="1"/>
    <col min="6925" max="7168" width="8.81904761904762" style="64"/>
    <col min="7169" max="7169" width="54.4571428571429" style="64" customWidth="1"/>
    <col min="7170" max="7170" width="25.8190476190476" style="64" customWidth="1"/>
    <col min="7171" max="7171" width="33.4571428571429" style="64" customWidth="1"/>
    <col min="7172" max="7173" width="19.5428571428571" style="64" customWidth="1"/>
    <col min="7174" max="7174" width="24" style="64" customWidth="1"/>
    <col min="7175" max="7175" width="14.7238095238095" style="64" customWidth="1"/>
    <col min="7176" max="7176" width="24" style="64" customWidth="1"/>
    <col min="7177" max="7177" width="14.8190476190476" style="64" customWidth="1"/>
    <col min="7178" max="7178" width="13.4571428571429" style="64" customWidth="1"/>
    <col min="7179" max="7179" width="15.1809523809524" style="64" customWidth="1"/>
    <col min="7180" max="7180" width="12.1809523809524" style="64" customWidth="1"/>
    <col min="7181" max="7424" width="8.81904761904762" style="64"/>
    <col min="7425" max="7425" width="54.4571428571429" style="64" customWidth="1"/>
    <col min="7426" max="7426" width="25.8190476190476" style="64" customWidth="1"/>
    <col min="7427" max="7427" width="33.4571428571429" style="64" customWidth="1"/>
    <col min="7428" max="7429" width="19.5428571428571" style="64" customWidth="1"/>
    <col min="7430" max="7430" width="24" style="64" customWidth="1"/>
    <col min="7431" max="7431" width="14.7238095238095" style="64" customWidth="1"/>
    <col min="7432" max="7432" width="24" style="64" customWidth="1"/>
    <col min="7433" max="7433" width="14.8190476190476" style="64" customWidth="1"/>
    <col min="7434" max="7434" width="13.4571428571429" style="64" customWidth="1"/>
    <col min="7435" max="7435" width="15.1809523809524" style="64" customWidth="1"/>
    <col min="7436" max="7436" width="12.1809523809524" style="64" customWidth="1"/>
    <col min="7437" max="7680" width="8.81904761904762" style="64"/>
    <col min="7681" max="7681" width="54.4571428571429" style="64" customWidth="1"/>
    <col min="7682" max="7682" width="25.8190476190476" style="64" customWidth="1"/>
    <col min="7683" max="7683" width="33.4571428571429" style="64" customWidth="1"/>
    <col min="7684" max="7685" width="19.5428571428571" style="64" customWidth="1"/>
    <col min="7686" max="7686" width="24" style="64" customWidth="1"/>
    <col min="7687" max="7687" width="14.7238095238095" style="64" customWidth="1"/>
    <col min="7688" max="7688" width="24" style="64" customWidth="1"/>
    <col min="7689" max="7689" width="14.8190476190476" style="64" customWidth="1"/>
    <col min="7690" max="7690" width="13.4571428571429" style="64" customWidth="1"/>
    <col min="7691" max="7691" width="15.1809523809524" style="64" customWidth="1"/>
    <col min="7692" max="7692" width="12.1809523809524" style="64" customWidth="1"/>
    <col min="7693" max="7936" width="8.81904761904762" style="64"/>
    <col min="7937" max="7937" width="54.4571428571429" style="64" customWidth="1"/>
    <col min="7938" max="7938" width="25.8190476190476" style="64" customWidth="1"/>
    <col min="7939" max="7939" width="33.4571428571429" style="64" customWidth="1"/>
    <col min="7940" max="7941" width="19.5428571428571" style="64" customWidth="1"/>
    <col min="7942" max="7942" width="24" style="64" customWidth="1"/>
    <col min="7943" max="7943" width="14.7238095238095" style="64" customWidth="1"/>
    <col min="7944" max="7944" width="24" style="64" customWidth="1"/>
    <col min="7945" max="7945" width="14.8190476190476" style="64" customWidth="1"/>
    <col min="7946" max="7946" width="13.4571428571429" style="64" customWidth="1"/>
    <col min="7947" max="7947" width="15.1809523809524" style="64" customWidth="1"/>
    <col min="7948" max="7948" width="12.1809523809524" style="64" customWidth="1"/>
    <col min="7949" max="8192" width="8.81904761904762" style="64"/>
    <col min="8193" max="8193" width="54.4571428571429" style="64" customWidth="1"/>
    <col min="8194" max="8194" width="25.8190476190476" style="64" customWidth="1"/>
    <col min="8195" max="8195" width="33.4571428571429" style="64" customWidth="1"/>
    <col min="8196" max="8197" width="19.5428571428571" style="64" customWidth="1"/>
    <col min="8198" max="8198" width="24" style="64" customWidth="1"/>
    <col min="8199" max="8199" width="14.7238095238095" style="64" customWidth="1"/>
    <col min="8200" max="8200" width="24" style="64" customWidth="1"/>
    <col min="8201" max="8201" width="14.8190476190476" style="64" customWidth="1"/>
    <col min="8202" max="8202" width="13.4571428571429" style="64" customWidth="1"/>
    <col min="8203" max="8203" width="15.1809523809524" style="64" customWidth="1"/>
    <col min="8204" max="8204" width="12.1809523809524" style="64" customWidth="1"/>
    <col min="8205" max="8448" width="8.81904761904762" style="64"/>
    <col min="8449" max="8449" width="54.4571428571429" style="64" customWidth="1"/>
    <col min="8450" max="8450" width="25.8190476190476" style="64" customWidth="1"/>
    <col min="8451" max="8451" width="33.4571428571429" style="64" customWidth="1"/>
    <col min="8452" max="8453" width="19.5428571428571" style="64" customWidth="1"/>
    <col min="8454" max="8454" width="24" style="64" customWidth="1"/>
    <col min="8455" max="8455" width="14.7238095238095" style="64" customWidth="1"/>
    <col min="8456" max="8456" width="24" style="64" customWidth="1"/>
    <col min="8457" max="8457" width="14.8190476190476" style="64" customWidth="1"/>
    <col min="8458" max="8458" width="13.4571428571429" style="64" customWidth="1"/>
    <col min="8459" max="8459" width="15.1809523809524" style="64" customWidth="1"/>
    <col min="8460" max="8460" width="12.1809523809524" style="64" customWidth="1"/>
    <col min="8461" max="8704" width="8.81904761904762" style="64"/>
    <col min="8705" max="8705" width="54.4571428571429" style="64" customWidth="1"/>
    <col min="8706" max="8706" width="25.8190476190476" style="64" customWidth="1"/>
    <col min="8707" max="8707" width="33.4571428571429" style="64" customWidth="1"/>
    <col min="8708" max="8709" width="19.5428571428571" style="64" customWidth="1"/>
    <col min="8710" max="8710" width="24" style="64" customWidth="1"/>
    <col min="8711" max="8711" width="14.7238095238095" style="64" customWidth="1"/>
    <col min="8712" max="8712" width="24" style="64" customWidth="1"/>
    <col min="8713" max="8713" width="14.8190476190476" style="64" customWidth="1"/>
    <col min="8714" max="8714" width="13.4571428571429" style="64" customWidth="1"/>
    <col min="8715" max="8715" width="15.1809523809524" style="64" customWidth="1"/>
    <col min="8716" max="8716" width="12.1809523809524" style="64" customWidth="1"/>
    <col min="8717" max="8960" width="8.81904761904762" style="64"/>
    <col min="8961" max="8961" width="54.4571428571429" style="64" customWidth="1"/>
    <col min="8962" max="8962" width="25.8190476190476" style="64" customWidth="1"/>
    <col min="8963" max="8963" width="33.4571428571429" style="64" customWidth="1"/>
    <col min="8964" max="8965" width="19.5428571428571" style="64" customWidth="1"/>
    <col min="8966" max="8966" width="24" style="64" customWidth="1"/>
    <col min="8967" max="8967" width="14.7238095238095" style="64" customWidth="1"/>
    <col min="8968" max="8968" width="24" style="64" customWidth="1"/>
    <col min="8969" max="8969" width="14.8190476190476" style="64" customWidth="1"/>
    <col min="8970" max="8970" width="13.4571428571429" style="64" customWidth="1"/>
    <col min="8971" max="8971" width="15.1809523809524" style="64" customWidth="1"/>
    <col min="8972" max="8972" width="12.1809523809524" style="64" customWidth="1"/>
    <col min="8973" max="9216" width="8.81904761904762" style="64"/>
    <col min="9217" max="9217" width="54.4571428571429" style="64" customWidth="1"/>
    <col min="9218" max="9218" width="25.8190476190476" style="64" customWidth="1"/>
    <col min="9219" max="9219" width="33.4571428571429" style="64" customWidth="1"/>
    <col min="9220" max="9221" width="19.5428571428571" style="64" customWidth="1"/>
    <col min="9222" max="9222" width="24" style="64" customWidth="1"/>
    <col min="9223" max="9223" width="14.7238095238095" style="64" customWidth="1"/>
    <col min="9224" max="9224" width="24" style="64" customWidth="1"/>
    <col min="9225" max="9225" width="14.8190476190476" style="64" customWidth="1"/>
    <col min="9226" max="9226" width="13.4571428571429" style="64" customWidth="1"/>
    <col min="9227" max="9227" width="15.1809523809524" style="64" customWidth="1"/>
    <col min="9228" max="9228" width="12.1809523809524" style="64" customWidth="1"/>
    <col min="9229" max="9472" width="8.81904761904762" style="64"/>
    <col min="9473" max="9473" width="54.4571428571429" style="64" customWidth="1"/>
    <col min="9474" max="9474" width="25.8190476190476" style="64" customWidth="1"/>
    <col min="9475" max="9475" width="33.4571428571429" style="64" customWidth="1"/>
    <col min="9476" max="9477" width="19.5428571428571" style="64" customWidth="1"/>
    <col min="9478" max="9478" width="24" style="64" customWidth="1"/>
    <col min="9479" max="9479" width="14.7238095238095" style="64" customWidth="1"/>
    <col min="9480" max="9480" width="24" style="64" customWidth="1"/>
    <col min="9481" max="9481" width="14.8190476190476" style="64" customWidth="1"/>
    <col min="9482" max="9482" width="13.4571428571429" style="64" customWidth="1"/>
    <col min="9483" max="9483" width="15.1809523809524" style="64" customWidth="1"/>
    <col min="9484" max="9484" width="12.1809523809524" style="64" customWidth="1"/>
    <col min="9485" max="9728" width="8.81904761904762" style="64"/>
    <col min="9729" max="9729" width="54.4571428571429" style="64" customWidth="1"/>
    <col min="9730" max="9730" width="25.8190476190476" style="64" customWidth="1"/>
    <col min="9731" max="9731" width="33.4571428571429" style="64" customWidth="1"/>
    <col min="9732" max="9733" width="19.5428571428571" style="64" customWidth="1"/>
    <col min="9734" max="9734" width="24" style="64" customWidth="1"/>
    <col min="9735" max="9735" width="14.7238095238095" style="64" customWidth="1"/>
    <col min="9736" max="9736" width="24" style="64" customWidth="1"/>
    <col min="9737" max="9737" width="14.8190476190476" style="64" customWidth="1"/>
    <col min="9738" max="9738" width="13.4571428571429" style="64" customWidth="1"/>
    <col min="9739" max="9739" width="15.1809523809524" style="64" customWidth="1"/>
    <col min="9740" max="9740" width="12.1809523809524" style="64" customWidth="1"/>
    <col min="9741" max="9984" width="8.81904761904762" style="64"/>
    <col min="9985" max="9985" width="54.4571428571429" style="64" customWidth="1"/>
    <col min="9986" max="9986" width="25.8190476190476" style="64" customWidth="1"/>
    <col min="9987" max="9987" width="33.4571428571429" style="64" customWidth="1"/>
    <col min="9988" max="9989" width="19.5428571428571" style="64" customWidth="1"/>
    <col min="9990" max="9990" width="24" style="64" customWidth="1"/>
    <col min="9991" max="9991" width="14.7238095238095" style="64" customWidth="1"/>
    <col min="9992" max="9992" width="24" style="64" customWidth="1"/>
    <col min="9993" max="9993" width="14.8190476190476" style="64" customWidth="1"/>
    <col min="9994" max="9994" width="13.4571428571429" style="64" customWidth="1"/>
    <col min="9995" max="9995" width="15.1809523809524" style="64" customWidth="1"/>
    <col min="9996" max="9996" width="12.1809523809524" style="64" customWidth="1"/>
    <col min="9997" max="10240" width="8.81904761904762" style="64"/>
    <col min="10241" max="10241" width="54.4571428571429" style="64" customWidth="1"/>
    <col min="10242" max="10242" width="25.8190476190476" style="64" customWidth="1"/>
    <col min="10243" max="10243" width="33.4571428571429" style="64" customWidth="1"/>
    <col min="10244" max="10245" width="19.5428571428571" style="64" customWidth="1"/>
    <col min="10246" max="10246" width="24" style="64" customWidth="1"/>
    <col min="10247" max="10247" width="14.7238095238095" style="64" customWidth="1"/>
    <col min="10248" max="10248" width="24" style="64" customWidth="1"/>
    <col min="10249" max="10249" width="14.8190476190476" style="64" customWidth="1"/>
    <col min="10250" max="10250" width="13.4571428571429" style="64" customWidth="1"/>
    <col min="10251" max="10251" width="15.1809523809524" style="64" customWidth="1"/>
    <col min="10252" max="10252" width="12.1809523809524" style="64" customWidth="1"/>
    <col min="10253" max="10496" width="8.81904761904762" style="64"/>
    <col min="10497" max="10497" width="54.4571428571429" style="64" customWidth="1"/>
    <col min="10498" max="10498" width="25.8190476190476" style="64" customWidth="1"/>
    <col min="10499" max="10499" width="33.4571428571429" style="64" customWidth="1"/>
    <col min="10500" max="10501" width="19.5428571428571" style="64" customWidth="1"/>
    <col min="10502" max="10502" width="24" style="64" customWidth="1"/>
    <col min="10503" max="10503" width="14.7238095238095" style="64" customWidth="1"/>
    <col min="10504" max="10504" width="24" style="64" customWidth="1"/>
    <col min="10505" max="10505" width="14.8190476190476" style="64" customWidth="1"/>
    <col min="10506" max="10506" width="13.4571428571429" style="64" customWidth="1"/>
    <col min="10507" max="10507" width="15.1809523809524" style="64" customWidth="1"/>
    <col min="10508" max="10508" width="12.1809523809524" style="64" customWidth="1"/>
    <col min="10509" max="10752" width="8.81904761904762" style="64"/>
    <col min="10753" max="10753" width="54.4571428571429" style="64" customWidth="1"/>
    <col min="10754" max="10754" width="25.8190476190476" style="64" customWidth="1"/>
    <col min="10755" max="10755" width="33.4571428571429" style="64" customWidth="1"/>
    <col min="10756" max="10757" width="19.5428571428571" style="64" customWidth="1"/>
    <col min="10758" max="10758" width="24" style="64" customWidth="1"/>
    <col min="10759" max="10759" width="14.7238095238095" style="64" customWidth="1"/>
    <col min="10760" max="10760" width="24" style="64" customWidth="1"/>
    <col min="10761" max="10761" width="14.8190476190476" style="64" customWidth="1"/>
    <col min="10762" max="10762" width="13.4571428571429" style="64" customWidth="1"/>
    <col min="10763" max="10763" width="15.1809523809524" style="64" customWidth="1"/>
    <col min="10764" max="10764" width="12.1809523809524" style="64" customWidth="1"/>
    <col min="10765" max="11008" width="8.81904761904762" style="64"/>
    <col min="11009" max="11009" width="54.4571428571429" style="64" customWidth="1"/>
    <col min="11010" max="11010" width="25.8190476190476" style="64" customWidth="1"/>
    <col min="11011" max="11011" width="33.4571428571429" style="64" customWidth="1"/>
    <col min="11012" max="11013" width="19.5428571428571" style="64" customWidth="1"/>
    <col min="11014" max="11014" width="24" style="64" customWidth="1"/>
    <col min="11015" max="11015" width="14.7238095238095" style="64" customWidth="1"/>
    <col min="11016" max="11016" width="24" style="64" customWidth="1"/>
    <col min="11017" max="11017" width="14.8190476190476" style="64" customWidth="1"/>
    <col min="11018" max="11018" width="13.4571428571429" style="64" customWidth="1"/>
    <col min="11019" max="11019" width="15.1809523809524" style="64" customWidth="1"/>
    <col min="11020" max="11020" width="12.1809523809524" style="64" customWidth="1"/>
    <col min="11021" max="11264" width="8.81904761904762" style="64"/>
    <col min="11265" max="11265" width="54.4571428571429" style="64" customWidth="1"/>
    <col min="11266" max="11266" width="25.8190476190476" style="64" customWidth="1"/>
    <col min="11267" max="11267" width="33.4571428571429" style="64" customWidth="1"/>
    <col min="11268" max="11269" width="19.5428571428571" style="64" customWidth="1"/>
    <col min="11270" max="11270" width="24" style="64" customWidth="1"/>
    <col min="11271" max="11271" width="14.7238095238095" style="64" customWidth="1"/>
    <col min="11272" max="11272" width="24" style="64" customWidth="1"/>
    <col min="11273" max="11273" width="14.8190476190476" style="64" customWidth="1"/>
    <col min="11274" max="11274" width="13.4571428571429" style="64" customWidth="1"/>
    <col min="11275" max="11275" width="15.1809523809524" style="64" customWidth="1"/>
    <col min="11276" max="11276" width="12.1809523809524" style="64" customWidth="1"/>
    <col min="11277" max="11520" width="8.81904761904762" style="64"/>
    <col min="11521" max="11521" width="54.4571428571429" style="64" customWidth="1"/>
    <col min="11522" max="11522" width="25.8190476190476" style="64" customWidth="1"/>
    <col min="11523" max="11523" width="33.4571428571429" style="64" customWidth="1"/>
    <col min="11524" max="11525" width="19.5428571428571" style="64" customWidth="1"/>
    <col min="11526" max="11526" width="24" style="64" customWidth="1"/>
    <col min="11527" max="11527" width="14.7238095238095" style="64" customWidth="1"/>
    <col min="11528" max="11528" width="24" style="64" customWidth="1"/>
    <col min="11529" max="11529" width="14.8190476190476" style="64" customWidth="1"/>
    <col min="11530" max="11530" width="13.4571428571429" style="64" customWidth="1"/>
    <col min="11531" max="11531" width="15.1809523809524" style="64" customWidth="1"/>
    <col min="11532" max="11532" width="12.1809523809524" style="64" customWidth="1"/>
    <col min="11533" max="11776" width="8.81904761904762" style="64"/>
    <col min="11777" max="11777" width="54.4571428571429" style="64" customWidth="1"/>
    <col min="11778" max="11778" width="25.8190476190476" style="64" customWidth="1"/>
    <col min="11779" max="11779" width="33.4571428571429" style="64" customWidth="1"/>
    <col min="11780" max="11781" width="19.5428571428571" style="64" customWidth="1"/>
    <col min="11782" max="11782" width="24" style="64" customWidth="1"/>
    <col min="11783" max="11783" width="14.7238095238095" style="64" customWidth="1"/>
    <col min="11784" max="11784" width="24" style="64" customWidth="1"/>
    <col min="11785" max="11785" width="14.8190476190476" style="64" customWidth="1"/>
    <col min="11786" max="11786" width="13.4571428571429" style="64" customWidth="1"/>
    <col min="11787" max="11787" width="15.1809523809524" style="64" customWidth="1"/>
    <col min="11788" max="11788" width="12.1809523809524" style="64" customWidth="1"/>
    <col min="11789" max="12032" width="8.81904761904762" style="64"/>
    <col min="12033" max="12033" width="54.4571428571429" style="64" customWidth="1"/>
    <col min="12034" max="12034" width="25.8190476190476" style="64" customWidth="1"/>
    <col min="12035" max="12035" width="33.4571428571429" style="64" customWidth="1"/>
    <col min="12036" max="12037" width="19.5428571428571" style="64" customWidth="1"/>
    <col min="12038" max="12038" width="24" style="64" customWidth="1"/>
    <col min="12039" max="12039" width="14.7238095238095" style="64" customWidth="1"/>
    <col min="12040" max="12040" width="24" style="64" customWidth="1"/>
    <col min="12041" max="12041" width="14.8190476190476" style="64" customWidth="1"/>
    <col min="12042" max="12042" width="13.4571428571429" style="64" customWidth="1"/>
    <col min="12043" max="12043" width="15.1809523809524" style="64" customWidth="1"/>
    <col min="12044" max="12044" width="12.1809523809524" style="64" customWidth="1"/>
    <col min="12045" max="12288" width="8.81904761904762" style="64"/>
    <col min="12289" max="12289" width="54.4571428571429" style="64" customWidth="1"/>
    <col min="12290" max="12290" width="25.8190476190476" style="64" customWidth="1"/>
    <col min="12291" max="12291" width="33.4571428571429" style="64" customWidth="1"/>
    <col min="12292" max="12293" width="19.5428571428571" style="64" customWidth="1"/>
    <col min="12294" max="12294" width="24" style="64" customWidth="1"/>
    <col min="12295" max="12295" width="14.7238095238095" style="64" customWidth="1"/>
    <col min="12296" max="12296" width="24" style="64" customWidth="1"/>
    <col min="12297" max="12297" width="14.8190476190476" style="64" customWidth="1"/>
    <col min="12298" max="12298" width="13.4571428571429" style="64" customWidth="1"/>
    <col min="12299" max="12299" width="15.1809523809524" style="64" customWidth="1"/>
    <col min="12300" max="12300" width="12.1809523809524" style="64" customWidth="1"/>
    <col min="12301" max="12544" width="8.81904761904762" style="64"/>
    <col min="12545" max="12545" width="54.4571428571429" style="64" customWidth="1"/>
    <col min="12546" max="12546" width="25.8190476190476" style="64" customWidth="1"/>
    <col min="12547" max="12547" width="33.4571428571429" style="64" customWidth="1"/>
    <col min="12548" max="12549" width="19.5428571428571" style="64" customWidth="1"/>
    <col min="12550" max="12550" width="24" style="64" customWidth="1"/>
    <col min="12551" max="12551" width="14.7238095238095" style="64" customWidth="1"/>
    <col min="12552" max="12552" width="24" style="64" customWidth="1"/>
    <col min="12553" max="12553" width="14.8190476190476" style="64" customWidth="1"/>
    <col min="12554" max="12554" width="13.4571428571429" style="64" customWidth="1"/>
    <col min="12555" max="12555" width="15.1809523809524" style="64" customWidth="1"/>
    <col min="12556" max="12556" width="12.1809523809524" style="64" customWidth="1"/>
    <col min="12557" max="12800" width="8.81904761904762" style="64"/>
    <col min="12801" max="12801" width="54.4571428571429" style="64" customWidth="1"/>
    <col min="12802" max="12802" width="25.8190476190476" style="64" customWidth="1"/>
    <col min="12803" max="12803" width="33.4571428571429" style="64" customWidth="1"/>
    <col min="12804" max="12805" width="19.5428571428571" style="64" customWidth="1"/>
    <col min="12806" max="12806" width="24" style="64" customWidth="1"/>
    <col min="12807" max="12807" width="14.7238095238095" style="64" customWidth="1"/>
    <col min="12808" max="12808" width="24" style="64" customWidth="1"/>
    <col min="12809" max="12809" width="14.8190476190476" style="64" customWidth="1"/>
    <col min="12810" max="12810" width="13.4571428571429" style="64" customWidth="1"/>
    <col min="12811" max="12811" width="15.1809523809524" style="64" customWidth="1"/>
    <col min="12812" max="12812" width="12.1809523809524" style="64" customWidth="1"/>
    <col min="12813" max="13056" width="8.81904761904762" style="64"/>
    <col min="13057" max="13057" width="54.4571428571429" style="64" customWidth="1"/>
    <col min="13058" max="13058" width="25.8190476190476" style="64" customWidth="1"/>
    <col min="13059" max="13059" width="33.4571428571429" style="64" customWidth="1"/>
    <col min="13060" max="13061" width="19.5428571428571" style="64" customWidth="1"/>
    <col min="13062" max="13062" width="24" style="64" customWidth="1"/>
    <col min="13063" max="13063" width="14.7238095238095" style="64" customWidth="1"/>
    <col min="13064" max="13064" width="24" style="64" customWidth="1"/>
    <col min="13065" max="13065" width="14.8190476190476" style="64" customWidth="1"/>
    <col min="13066" max="13066" width="13.4571428571429" style="64" customWidth="1"/>
    <col min="13067" max="13067" width="15.1809523809524" style="64" customWidth="1"/>
    <col min="13068" max="13068" width="12.1809523809524" style="64" customWidth="1"/>
    <col min="13069" max="13312" width="8.81904761904762" style="64"/>
    <col min="13313" max="13313" width="54.4571428571429" style="64" customWidth="1"/>
    <col min="13314" max="13314" width="25.8190476190476" style="64" customWidth="1"/>
    <col min="13315" max="13315" width="33.4571428571429" style="64" customWidth="1"/>
    <col min="13316" max="13317" width="19.5428571428571" style="64" customWidth="1"/>
    <col min="13318" max="13318" width="24" style="64" customWidth="1"/>
    <col min="13319" max="13319" width="14.7238095238095" style="64" customWidth="1"/>
    <col min="13320" max="13320" width="24" style="64" customWidth="1"/>
    <col min="13321" max="13321" width="14.8190476190476" style="64" customWidth="1"/>
    <col min="13322" max="13322" width="13.4571428571429" style="64" customWidth="1"/>
    <col min="13323" max="13323" width="15.1809523809524" style="64" customWidth="1"/>
    <col min="13324" max="13324" width="12.1809523809524" style="64" customWidth="1"/>
    <col min="13325" max="13568" width="8.81904761904762" style="64"/>
    <col min="13569" max="13569" width="54.4571428571429" style="64" customWidth="1"/>
    <col min="13570" max="13570" width="25.8190476190476" style="64" customWidth="1"/>
    <col min="13571" max="13571" width="33.4571428571429" style="64" customWidth="1"/>
    <col min="13572" max="13573" width="19.5428571428571" style="64" customWidth="1"/>
    <col min="13574" max="13574" width="24" style="64" customWidth="1"/>
    <col min="13575" max="13575" width="14.7238095238095" style="64" customWidth="1"/>
    <col min="13576" max="13576" width="24" style="64" customWidth="1"/>
    <col min="13577" max="13577" width="14.8190476190476" style="64" customWidth="1"/>
    <col min="13578" max="13578" width="13.4571428571429" style="64" customWidth="1"/>
    <col min="13579" max="13579" width="15.1809523809524" style="64" customWidth="1"/>
    <col min="13580" max="13580" width="12.1809523809524" style="64" customWidth="1"/>
    <col min="13581" max="13824" width="8.81904761904762" style="64"/>
    <col min="13825" max="13825" width="54.4571428571429" style="64" customWidth="1"/>
    <col min="13826" max="13826" width="25.8190476190476" style="64" customWidth="1"/>
    <col min="13827" max="13827" width="33.4571428571429" style="64" customWidth="1"/>
    <col min="13828" max="13829" width="19.5428571428571" style="64" customWidth="1"/>
    <col min="13830" max="13830" width="24" style="64" customWidth="1"/>
    <col min="13831" max="13831" width="14.7238095238095" style="64" customWidth="1"/>
    <col min="13832" max="13832" width="24" style="64" customWidth="1"/>
    <col min="13833" max="13833" width="14.8190476190476" style="64" customWidth="1"/>
    <col min="13834" max="13834" width="13.4571428571429" style="64" customWidth="1"/>
    <col min="13835" max="13835" width="15.1809523809524" style="64" customWidth="1"/>
    <col min="13836" max="13836" width="12.1809523809524" style="64" customWidth="1"/>
    <col min="13837" max="14080" width="8.81904761904762" style="64"/>
    <col min="14081" max="14081" width="54.4571428571429" style="64" customWidth="1"/>
    <col min="14082" max="14082" width="25.8190476190476" style="64" customWidth="1"/>
    <col min="14083" max="14083" width="33.4571428571429" style="64" customWidth="1"/>
    <col min="14084" max="14085" width="19.5428571428571" style="64" customWidth="1"/>
    <col min="14086" max="14086" width="24" style="64" customWidth="1"/>
    <col min="14087" max="14087" width="14.7238095238095" style="64" customWidth="1"/>
    <col min="14088" max="14088" width="24" style="64" customWidth="1"/>
    <col min="14089" max="14089" width="14.8190476190476" style="64" customWidth="1"/>
    <col min="14090" max="14090" width="13.4571428571429" style="64" customWidth="1"/>
    <col min="14091" max="14091" width="15.1809523809524" style="64" customWidth="1"/>
    <col min="14092" max="14092" width="12.1809523809524" style="64" customWidth="1"/>
    <col min="14093" max="14336" width="8.81904761904762" style="64"/>
    <col min="14337" max="14337" width="54.4571428571429" style="64" customWidth="1"/>
    <col min="14338" max="14338" width="25.8190476190476" style="64" customWidth="1"/>
    <col min="14339" max="14339" width="33.4571428571429" style="64" customWidth="1"/>
    <col min="14340" max="14341" width="19.5428571428571" style="64" customWidth="1"/>
    <col min="14342" max="14342" width="24" style="64" customWidth="1"/>
    <col min="14343" max="14343" width="14.7238095238095" style="64" customWidth="1"/>
    <col min="14344" max="14344" width="24" style="64" customWidth="1"/>
    <col min="14345" max="14345" width="14.8190476190476" style="64" customWidth="1"/>
    <col min="14346" max="14346" width="13.4571428571429" style="64" customWidth="1"/>
    <col min="14347" max="14347" width="15.1809523809524" style="64" customWidth="1"/>
    <col min="14348" max="14348" width="12.1809523809524" style="64" customWidth="1"/>
    <col min="14349" max="14592" width="8.81904761904762" style="64"/>
    <col min="14593" max="14593" width="54.4571428571429" style="64" customWidth="1"/>
    <col min="14594" max="14594" width="25.8190476190476" style="64" customWidth="1"/>
    <col min="14595" max="14595" width="33.4571428571429" style="64" customWidth="1"/>
    <col min="14596" max="14597" width="19.5428571428571" style="64" customWidth="1"/>
    <col min="14598" max="14598" width="24" style="64" customWidth="1"/>
    <col min="14599" max="14599" width="14.7238095238095" style="64" customWidth="1"/>
    <col min="14600" max="14600" width="24" style="64" customWidth="1"/>
    <col min="14601" max="14601" width="14.8190476190476" style="64" customWidth="1"/>
    <col min="14602" max="14602" width="13.4571428571429" style="64" customWidth="1"/>
    <col min="14603" max="14603" width="15.1809523809524" style="64" customWidth="1"/>
    <col min="14604" max="14604" width="12.1809523809524" style="64" customWidth="1"/>
    <col min="14605" max="14848" width="8.81904761904762" style="64"/>
    <col min="14849" max="14849" width="54.4571428571429" style="64" customWidth="1"/>
    <col min="14850" max="14850" width="25.8190476190476" style="64" customWidth="1"/>
    <col min="14851" max="14851" width="33.4571428571429" style="64" customWidth="1"/>
    <col min="14852" max="14853" width="19.5428571428571" style="64" customWidth="1"/>
    <col min="14854" max="14854" width="24" style="64" customWidth="1"/>
    <col min="14855" max="14855" width="14.7238095238095" style="64" customWidth="1"/>
    <col min="14856" max="14856" width="24" style="64" customWidth="1"/>
    <col min="14857" max="14857" width="14.8190476190476" style="64" customWidth="1"/>
    <col min="14858" max="14858" width="13.4571428571429" style="64" customWidth="1"/>
    <col min="14859" max="14859" width="15.1809523809524" style="64" customWidth="1"/>
    <col min="14860" max="14860" width="12.1809523809524" style="64" customWidth="1"/>
    <col min="14861" max="15104" width="8.81904761904762" style="64"/>
    <col min="15105" max="15105" width="54.4571428571429" style="64" customWidth="1"/>
    <col min="15106" max="15106" width="25.8190476190476" style="64" customWidth="1"/>
    <col min="15107" max="15107" width="33.4571428571429" style="64" customWidth="1"/>
    <col min="15108" max="15109" width="19.5428571428571" style="64" customWidth="1"/>
    <col min="15110" max="15110" width="24" style="64" customWidth="1"/>
    <col min="15111" max="15111" width="14.7238095238095" style="64" customWidth="1"/>
    <col min="15112" max="15112" width="24" style="64" customWidth="1"/>
    <col min="15113" max="15113" width="14.8190476190476" style="64" customWidth="1"/>
    <col min="15114" max="15114" width="13.4571428571429" style="64" customWidth="1"/>
    <col min="15115" max="15115" width="15.1809523809524" style="64" customWidth="1"/>
    <col min="15116" max="15116" width="12.1809523809524" style="64" customWidth="1"/>
    <col min="15117" max="15360" width="8.81904761904762" style="64"/>
    <col min="15361" max="15361" width="54.4571428571429" style="64" customWidth="1"/>
    <col min="15362" max="15362" width="25.8190476190476" style="64" customWidth="1"/>
    <col min="15363" max="15363" width="33.4571428571429" style="64" customWidth="1"/>
    <col min="15364" max="15365" width="19.5428571428571" style="64" customWidth="1"/>
    <col min="15366" max="15366" width="24" style="64" customWidth="1"/>
    <col min="15367" max="15367" width="14.7238095238095" style="64" customWidth="1"/>
    <col min="15368" max="15368" width="24" style="64" customWidth="1"/>
    <col min="15369" max="15369" width="14.8190476190476" style="64" customWidth="1"/>
    <col min="15370" max="15370" width="13.4571428571429" style="64" customWidth="1"/>
    <col min="15371" max="15371" width="15.1809523809524" style="64" customWidth="1"/>
    <col min="15372" max="15372" width="12.1809523809524" style="64" customWidth="1"/>
    <col min="15373" max="15616" width="8.81904761904762" style="64"/>
    <col min="15617" max="15617" width="54.4571428571429" style="64" customWidth="1"/>
    <col min="15618" max="15618" width="25.8190476190476" style="64" customWidth="1"/>
    <col min="15619" max="15619" width="33.4571428571429" style="64" customWidth="1"/>
    <col min="15620" max="15621" width="19.5428571428571" style="64" customWidth="1"/>
    <col min="15622" max="15622" width="24" style="64" customWidth="1"/>
    <col min="15623" max="15623" width="14.7238095238095" style="64" customWidth="1"/>
    <col min="15624" max="15624" width="24" style="64" customWidth="1"/>
    <col min="15625" max="15625" width="14.8190476190476" style="64" customWidth="1"/>
    <col min="15626" max="15626" width="13.4571428571429" style="64" customWidth="1"/>
    <col min="15627" max="15627" width="15.1809523809524" style="64" customWidth="1"/>
    <col min="15628" max="15628" width="12.1809523809524" style="64" customWidth="1"/>
    <col min="15629" max="15872" width="8.81904761904762" style="64"/>
    <col min="15873" max="15873" width="54.4571428571429" style="64" customWidth="1"/>
    <col min="15874" max="15874" width="25.8190476190476" style="64" customWidth="1"/>
    <col min="15875" max="15875" width="33.4571428571429" style="64" customWidth="1"/>
    <col min="15876" max="15877" width="19.5428571428571" style="64" customWidth="1"/>
    <col min="15878" max="15878" width="24" style="64" customWidth="1"/>
    <col min="15879" max="15879" width="14.7238095238095" style="64" customWidth="1"/>
    <col min="15880" max="15880" width="24" style="64" customWidth="1"/>
    <col min="15881" max="15881" width="14.8190476190476" style="64" customWidth="1"/>
    <col min="15882" max="15882" width="13.4571428571429" style="64" customWidth="1"/>
    <col min="15883" max="15883" width="15.1809523809524" style="64" customWidth="1"/>
    <col min="15884" max="15884" width="12.1809523809524" style="64" customWidth="1"/>
    <col min="15885" max="16128" width="8.81904761904762" style="64"/>
    <col min="16129" max="16129" width="54.4571428571429" style="64" customWidth="1"/>
    <col min="16130" max="16130" width="25.8190476190476" style="64" customWidth="1"/>
    <col min="16131" max="16131" width="33.4571428571429" style="64" customWidth="1"/>
    <col min="16132" max="16133" width="19.5428571428571" style="64" customWidth="1"/>
    <col min="16134" max="16134" width="24" style="64" customWidth="1"/>
    <col min="16135" max="16135" width="14.7238095238095" style="64" customWidth="1"/>
    <col min="16136" max="16136" width="24" style="64" customWidth="1"/>
    <col min="16137" max="16137" width="14.8190476190476" style="64" customWidth="1"/>
    <col min="16138" max="16138" width="13.4571428571429" style="64" customWidth="1"/>
    <col min="16139" max="16139" width="15.1809523809524" style="64" customWidth="1"/>
    <col min="16140" max="16140" width="12.1809523809524" style="64" customWidth="1"/>
    <col min="16141" max="16384" width="8.81904761904762" style="64"/>
  </cols>
  <sheetData>
    <row r="1" ht="46.5" customHeight="1" spans="1:6">
      <c r="A1" s="68" t="s">
        <v>0</v>
      </c>
      <c r="B1" s="68"/>
      <c r="C1" s="68"/>
      <c r="D1" s="68"/>
      <c r="E1" s="68"/>
      <c r="F1" s="68"/>
    </row>
    <row r="2" ht="7.5" customHeight="1"/>
    <row r="3" ht="16.5" spans="1:6">
      <c r="A3" s="69" t="s">
        <v>1</v>
      </c>
      <c r="B3" s="70"/>
      <c r="D3" s="71" t="s">
        <v>2</v>
      </c>
      <c r="E3" s="72"/>
      <c r="F3" s="73"/>
    </row>
    <row r="4" ht="15.75" spans="1:7">
      <c r="A4" s="74" t="s">
        <v>3</v>
      </c>
      <c r="B4" s="75"/>
      <c r="D4" s="76" t="s">
        <v>4</v>
      </c>
      <c r="E4" s="77"/>
      <c r="F4" s="78"/>
      <c r="G4" s="64"/>
    </row>
    <row r="5" spans="1:7">
      <c r="A5" s="74" t="s">
        <v>5</v>
      </c>
      <c r="B5" s="75"/>
      <c r="D5" s="76" t="s">
        <v>6</v>
      </c>
      <c r="E5" s="77"/>
      <c r="F5" s="75"/>
      <c r="G5" s="64"/>
    </row>
    <row r="6" ht="16.5" customHeight="1" spans="1:7">
      <c r="A6" s="79" t="s">
        <v>7</v>
      </c>
      <c r="B6" s="75"/>
      <c r="D6" s="80" t="s">
        <v>8</v>
      </c>
      <c r="E6" s="81"/>
      <c r="F6" s="82"/>
      <c r="G6" s="64"/>
    </row>
    <row r="7" ht="7.5" customHeight="1" spans="4:7">
      <c r="D7" s="65"/>
      <c r="E7" s="65"/>
      <c r="F7" s="65"/>
      <c r="G7" s="64"/>
    </row>
    <row r="8" s="60" customFormat="1" ht="15.75" spans="1:5">
      <c r="A8" s="83" t="s">
        <v>9</v>
      </c>
      <c r="E8" s="84"/>
    </row>
    <row r="9" s="61" customFormat="1" ht="6.75" customHeight="1" spans="1:8">
      <c r="A9" s="85"/>
      <c r="B9" s="86"/>
      <c r="C9" s="86"/>
      <c r="D9" s="87"/>
      <c r="E9" s="87"/>
      <c r="F9" s="88"/>
      <c r="H9" s="67"/>
    </row>
    <row r="10" s="61" customFormat="1" ht="6.75" customHeight="1" outlineLevel="1" spans="2:8">
      <c r="B10" s="86"/>
      <c r="C10" s="86"/>
      <c r="D10" s="67"/>
      <c r="E10" s="67"/>
      <c r="F10" s="67"/>
      <c r="H10" s="67"/>
    </row>
    <row r="11" s="1" customFormat="1" ht="18" spans="1:6">
      <c r="A11" s="89" t="s">
        <v>10</v>
      </c>
      <c r="B11" s="90"/>
      <c r="C11" s="90"/>
      <c r="D11" s="90"/>
      <c r="E11" s="90"/>
      <c r="F11" s="90"/>
    </row>
    <row r="12" s="1" customFormat="1" ht="7.5" customHeight="1" outlineLevel="1" spans="1:6">
      <c r="A12" s="85"/>
      <c r="B12" s="86"/>
      <c r="C12" s="86"/>
      <c r="D12" s="87"/>
      <c r="E12" s="87"/>
      <c r="F12" s="88"/>
    </row>
    <row r="13" s="62" customFormat="1" ht="16.5" customHeight="1" outlineLevel="1" spans="1:6">
      <c r="A13" s="91" t="s">
        <v>11</v>
      </c>
      <c r="B13" s="92" t="s">
        <v>12</v>
      </c>
      <c r="C13" s="92" t="s">
        <v>13</v>
      </c>
      <c r="D13" s="93" t="s">
        <v>14</v>
      </c>
      <c r="E13" s="94"/>
      <c r="F13" s="95"/>
    </row>
    <row r="14" customHeight="1" outlineLevel="1" spans="1:7">
      <c r="A14" s="96" t="s">
        <v>15</v>
      </c>
      <c r="B14" s="97">
        <v>0</v>
      </c>
      <c r="C14" s="98">
        <v>42</v>
      </c>
      <c r="D14" s="99">
        <f>IF(A14="","",B14*C14)</f>
        <v>0</v>
      </c>
      <c r="E14" s="100"/>
      <c r="F14" s="101"/>
      <c r="G14" s="64"/>
    </row>
    <row r="15" customHeight="1" outlineLevel="1" spans="1:7">
      <c r="A15" s="96" t="s">
        <v>16</v>
      </c>
      <c r="B15" s="97">
        <v>0</v>
      </c>
      <c r="C15" s="98">
        <v>42</v>
      </c>
      <c r="D15" s="99">
        <f t="shared" ref="D15" si="0">IF(A15="","",B15*C15)</f>
        <v>0</v>
      </c>
      <c r="E15" s="100"/>
      <c r="F15" s="101"/>
      <c r="G15" s="64"/>
    </row>
    <row r="16" customHeight="1" outlineLevel="1" spans="1:7">
      <c r="A16" s="96" t="s">
        <v>17</v>
      </c>
      <c r="B16" s="97">
        <v>100</v>
      </c>
      <c r="C16" s="98">
        <v>42</v>
      </c>
      <c r="D16" s="99">
        <f t="shared" ref="D16" si="1">IF(A16="","",B16*C16)</f>
        <v>4200</v>
      </c>
      <c r="E16" s="100"/>
      <c r="F16" s="101"/>
      <c r="G16" s="64"/>
    </row>
    <row r="17" customHeight="1" outlineLevel="1" spans="1:7">
      <c r="A17" s="96" t="s">
        <v>18</v>
      </c>
      <c r="B17" s="97">
        <v>400</v>
      </c>
      <c r="C17" s="98">
        <v>42</v>
      </c>
      <c r="D17" s="99">
        <f t="shared" ref="D17" si="2">IF(A17="","",B17*C17)</f>
        <v>16800</v>
      </c>
      <c r="E17" s="100"/>
      <c r="F17" s="101"/>
      <c r="G17" s="64"/>
    </row>
    <row r="18" customHeight="1" outlineLevel="1" spans="1:7">
      <c r="A18" s="96"/>
      <c r="B18" s="97"/>
      <c r="C18" s="98"/>
      <c r="D18" s="99" t="str">
        <f t="shared" ref="D18:D23" si="3">IF(A18="","",B18*C18)</f>
        <v/>
      </c>
      <c r="E18" s="100"/>
      <c r="F18" s="101"/>
      <c r="G18" s="64"/>
    </row>
    <row r="19" customHeight="1" outlineLevel="1" spans="1:7">
      <c r="A19" s="96"/>
      <c r="B19" s="97"/>
      <c r="C19" s="98"/>
      <c r="D19" s="99" t="str">
        <f t="shared" si="3"/>
        <v/>
      </c>
      <c r="E19" s="100"/>
      <c r="F19" s="101"/>
      <c r="G19" s="64"/>
    </row>
    <row r="20" customHeight="1" outlineLevel="1" spans="1:7">
      <c r="A20" s="96"/>
      <c r="B20" s="97"/>
      <c r="C20" s="98"/>
      <c r="D20" s="99" t="str">
        <f t="shared" si="3"/>
        <v/>
      </c>
      <c r="E20" s="100"/>
      <c r="F20" s="101"/>
      <c r="G20" s="64"/>
    </row>
    <row r="21" customHeight="1" outlineLevel="1" spans="1:7">
      <c r="A21" s="96"/>
      <c r="B21" s="97"/>
      <c r="C21" s="98"/>
      <c r="D21" s="99" t="str">
        <f t="shared" si="3"/>
        <v/>
      </c>
      <c r="E21" s="100"/>
      <c r="F21" s="101"/>
      <c r="G21" s="64"/>
    </row>
    <row r="22" customHeight="1" outlineLevel="1" spans="1:7">
      <c r="A22" s="96"/>
      <c r="B22" s="97"/>
      <c r="C22" s="98"/>
      <c r="D22" s="99" t="str">
        <f t="shared" si="3"/>
        <v/>
      </c>
      <c r="E22" s="100"/>
      <c r="F22" s="101"/>
      <c r="G22" s="64"/>
    </row>
    <row r="23" ht="15.75" customHeight="1" outlineLevel="1" spans="1:7">
      <c r="A23" s="102"/>
      <c r="B23" s="103"/>
      <c r="C23" s="104"/>
      <c r="D23" s="105" t="str">
        <f t="shared" si="3"/>
        <v/>
      </c>
      <c r="E23" s="100"/>
      <c r="F23" s="101"/>
      <c r="G23" s="64"/>
    </row>
    <row r="24" ht="16.5" customHeight="1" outlineLevel="1" spans="1:7">
      <c r="A24" s="106" t="s">
        <v>19</v>
      </c>
      <c r="B24" s="107"/>
      <c r="C24" s="107"/>
      <c r="D24" s="108"/>
      <c r="E24" s="109">
        <f>SUM(D14:D18)</f>
        <v>21000</v>
      </c>
      <c r="F24" s="101"/>
      <c r="G24" s="64"/>
    </row>
    <row r="25" s="1" customFormat="1" ht="7.5" customHeight="1" outlineLevel="1" spans="1:6">
      <c r="A25" s="85"/>
      <c r="B25" s="86"/>
      <c r="C25" s="86"/>
      <c r="D25" s="87"/>
      <c r="E25" s="87"/>
      <c r="F25" s="88"/>
    </row>
    <row r="26" s="62" customFormat="1" ht="16.5" customHeight="1" outlineLevel="1" spans="1:6">
      <c r="A26" s="91" t="s">
        <v>20</v>
      </c>
      <c r="B26" s="92" t="s">
        <v>21</v>
      </c>
      <c r="C26" s="92" t="s">
        <v>22</v>
      </c>
      <c r="D26" s="93" t="s">
        <v>14</v>
      </c>
      <c r="E26" s="110"/>
      <c r="F26" s="111"/>
    </row>
    <row r="27" customHeight="1" outlineLevel="1" spans="1:7">
      <c r="A27" s="96" t="s">
        <v>23</v>
      </c>
      <c r="B27" s="97">
        <v>1</v>
      </c>
      <c r="C27" s="112">
        <f>看板!G8</f>
        <v>0</v>
      </c>
      <c r="D27" s="99">
        <f>IF(A27="","",B27*C27)</f>
        <v>0</v>
      </c>
      <c r="E27" s="100"/>
      <c r="F27" s="113"/>
      <c r="G27" s="64"/>
    </row>
    <row r="28" customHeight="1" outlineLevel="1" spans="1:7">
      <c r="A28" s="96" t="s">
        <v>24</v>
      </c>
      <c r="B28" s="97">
        <v>1</v>
      </c>
      <c r="C28" s="112">
        <f>看板!G14</f>
        <v>0</v>
      </c>
      <c r="D28" s="99">
        <f t="shared" ref="D28" si="4">IF(A28="","",B28*C28)</f>
        <v>0</v>
      </c>
      <c r="E28" s="100"/>
      <c r="F28" s="113"/>
      <c r="G28" s="64"/>
    </row>
    <row r="29" customHeight="1" outlineLevel="1" spans="1:7">
      <c r="A29" s="96" t="s">
        <v>25</v>
      </c>
      <c r="B29" s="97">
        <v>1</v>
      </c>
      <c r="C29" s="112">
        <f>看板!G20</f>
        <v>0</v>
      </c>
      <c r="D29" s="99">
        <f t="shared" ref="D29" si="5">IF(A29="","",B29*C29)</f>
        <v>0</v>
      </c>
      <c r="E29" s="100"/>
      <c r="F29" s="113"/>
      <c r="G29" s="64"/>
    </row>
    <row r="30" customHeight="1" outlineLevel="1" spans="1:7">
      <c r="A30" s="96" t="s">
        <v>26</v>
      </c>
      <c r="B30" s="97">
        <v>1</v>
      </c>
      <c r="C30" s="112">
        <f>看板!G32</f>
        <v>121196.581196581</v>
      </c>
      <c r="D30" s="99">
        <f t="shared" ref="D30" si="6">IF(A30="","",B30*C30)</f>
        <v>121196.581196581</v>
      </c>
      <c r="E30" s="100"/>
      <c r="F30" s="113"/>
      <c r="G30" s="64"/>
    </row>
    <row r="31" customHeight="1" outlineLevel="1" spans="1:7">
      <c r="A31" s="96"/>
      <c r="B31" s="97"/>
      <c r="C31" s="112"/>
      <c r="D31" s="99" t="str">
        <f t="shared" ref="D31:D36" si="7">IF(A31="","",B31*C31)</f>
        <v/>
      </c>
      <c r="E31" s="100"/>
      <c r="F31" s="113"/>
      <c r="G31" s="64"/>
    </row>
    <row r="32" customHeight="1" outlineLevel="1" spans="1:7">
      <c r="A32" s="114"/>
      <c r="B32" s="97"/>
      <c r="C32" s="112"/>
      <c r="D32" s="99" t="str">
        <f t="shared" si="7"/>
        <v/>
      </c>
      <c r="E32" s="100"/>
      <c r="F32" s="113"/>
      <c r="G32" s="64"/>
    </row>
    <row r="33" customHeight="1" outlineLevel="1" spans="1:6">
      <c r="A33" s="114"/>
      <c r="B33" s="97"/>
      <c r="C33" s="112"/>
      <c r="D33" s="99" t="str">
        <f t="shared" si="7"/>
        <v/>
      </c>
      <c r="E33" s="100"/>
      <c r="F33" s="113"/>
    </row>
    <row r="34" customHeight="1" outlineLevel="1" spans="1:6">
      <c r="A34" s="114"/>
      <c r="B34" s="97"/>
      <c r="C34" s="112"/>
      <c r="D34" s="99" t="str">
        <f t="shared" si="7"/>
        <v/>
      </c>
      <c r="E34" s="100"/>
      <c r="F34" s="113"/>
    </row>
    <row r="35" customHeight="1" outlineLevel="1" spans="1:6">
      <c r="A35" s="114"/>
      <c r="B35" s="97"/>
      <c r="C35" s="112"/>
      <c r="D35" s="99" t="str">
        <f t="shared" si="7"/>
        <v/>
      </c>
      <c r="E35" s="100"/>
      <c r="F35" s="113"/>
    </row>
    <row r="36" ht="15.75" customHeight="1" outlineLevel="1" spans="1:6">
      <c r="A36" s="115"/>
      <c r="B36" s="116"/>
      <c r="C36" s="117"/>
      <c r="D36" s="105" t="str">
        <f t="shared" si="7"/>
        <v/>
      </c>
      <c r="E36" s="100"/>
      <c r="F36" s="113"/>
    </row>
    <row r="37" ht="16.5" customHeight="1" outlineLevel="1" spans="1:6">
      <c r="A37" s="106" t="s">
        <v>27</v>
      </c>
      <c r="B37" s="107"/>
      <c r="C37" s="107"/>
      <c r="D37" s="108"/>
      <c r="E37" s="109">
        <f>SUM(D27:D36)</f>
        <v>121196.581196581</v>
      </c>
      <c r="F37" s="113"/>
    </row>
    <row r="38" s="1" customFormat="1" ht="7.5" customHeight="1" outlineLevel="1" spans="1:6">
      <c r="A38" s="85"/>
      <c r="B38" s="86"/>
      <c r="C38" s="86"/>
      <c r="D38" s="87"/>
      <c r="E38" s="87"/>
      <c r="F38" s="88"/>
    </row>
    <row r="39" ht="15.75" customHeight="1" outlineLevel="1" spans="1:8">
      <c r="A39" s="118" t="s">
        <v>28</v>
      </c>
      <c r="B39" s="119"/>
      <c r="C39" s="119"/>
      <c r="D39" s="119"/>
      <c r="E39" s="119"/>
      <c r="F39" s="120">
        <f>SUM(E37:E37,E24)</f>
        <v>142196.581196581</v>
      </c>
      <c r="H39" s="121"/>
    </row>
    <row r="40" ht="15.75" customHeight="1" outlineLevel="1" spans="1:8">
      <c r="A40" s="122" t="s">
        <v>29</v>
      </c>
      <c r="B40" s="123"/>
      <c r="C40" s="124">
        <f>F40-F39</f>
        <v>14219.4188034188</v>
      </c>
      <c r="D40" s="123"/>
      <c r="E40" s="123"/>
      <c r="F40" s="125">
        <f>ROUND(F39*1.1,0)</f>
        <v>156416</v>
      </c>
      <c r="H40" s="121"/>
    </row>
    <row r="41" s="61" customFormat="1" ht="7.5" customHeight="1" outlineLevel="1" spans="2:8">
      <c r="B41" s="86"/>
      <c r="C41" s="86"/>
      <c r="D41" s="67"/>
      <c r="E41" s="67"/>
      <c r="F41" s="67"/>
      <c r="H41" s="67"/>
    </row>
    <row r="42" s="1" customFormat="1" ht="18" spans="1:6">
      <c r="A42" s="89" t="s">
        <v>30</v>
      </c>
      <c r="B42" s="90"/>
      <c r="C42" s="90"/>
      <c r="D42" s="90"/>
      <c r="E42" s="90"/>
      <c r="F42" s="90"/>
    </row>
    <row r="43" s="1" customFormat="1" ht="7.5" customHeight="1" outlineLevel="1" spans="1:6">
      <c r="A43" s="85"/>
      <c r="B43" s="86"/>
      <c r="C43" s="86"/>
      <c r="D43" s="87"/>
      <c r="E43" s="87"/>
      <c r="F43" s="88"/>
    </row>
    <row r="44" s="62" customFormat="1" ht="16.5" outlineLevel="1" spans="1:6">
      <c r="A44" s="91" t="s">
        <v>11</v>
      </c>
      <c r="B44" s="92" t="s">
        <v>12</v>
      </c>
      <c r="C44" s="92" t="s">
        <v>13</v>
      </c>
      <c r="D44" s="93" t="s">
        <v>14</v>
      </c>
      <c r="E44" s="94"/>
      <c r="F44" s="95"/>
    </row>
    <row r="45" outlineLevel="1" spans="1:7">
      <c r="A45" s="96" t="s">
        <v>15</v>
      </c>
      <c r="B45" s="97">
        <v>0</v>
      </c>
      <c r="C45" s="98">
        <v>42</v>
      </c>
      <c r="D45" s="99">
        <f>IF(A45="","",B45*C45)</f>
        <v>0</v>
      </c>
      <c r="E45" s="100"/>
      <c r="F45" s="101"/>
      <c r="G45" s="64"/>
    </row>
    <row r="46" outlineLevel="1" spans="1:7">
      <c r="A46" s="96" t="s">
        <v>16</v>
      </c>
      <c r="B46" s="97">
        <v>0</v>
      </c>
      <c r="C46" s="98">
        <v>42</v>
      </c>
      <c r="D46" s="99">
        <f t="shared" ref="D46" si="8">IF(A46="","",B46*C46)</f>
        <v>0</v>
      </c>
      <c r="E46" s="100"/>
      <c r="F46" s="101"/>
      <c r="G46" s="64"/>
    </row>
    <row r="47" outlineLevel="1" spans="1:7">
      <c r="A47" s="96" t="s">
        <v>17</v>
      </c>
      <c r="B47" s="97">
        <v>0</v>
      </c>
      <c r="C47" s="98">
        <v>42</v>
      </c>
      <c r="D47" s="99">
        <f t="shared" ref="D47" si="9">IF(A47="","",B47*C47)</f>
        <v>0</v>
      </c>
      <c r="E47" s="100"/>
      <c r="F47" s="101"/>
      <c r="G47" s="64"/>
    </row>
    <row r="48" outlineLevel="1" spans="1:7">
      <c r="A48" s="96" t="s">
        <v>18</v>
      </c>
      <c r="B48" s="97">
        <v>0</v>
      </c>
      <c r="C48" s="98">
        <v>42</v>
      </c>
      <c r="D48" s="99">
        <f t="shared" ref="D48" si="10">IF(A48="","",B48*C48)</f>
        <v>0</v>
      </c>
      <c r="E48" s="100"/>
      <c r="F48" s="101"/>
      <c r="G48" s="64"/>
    </row>
    <row r="49" outlineLevel="1" spans="1:7">
      <c r="A49" s="96"/>
      <c r="B49" s="97"/>
      <c r="C49" s="98"/>
      <c r="D49" s="99" t="str">
        <f t="shared" ref="D49:D54" si="11">IF(A49="","",B49*C49)</f>
        <v/>
      </c>
      <c r="E49" s="100"/>
      <c r="F49" s="101"/>
      <c r="G49" s="64"/>
    </row>
    <row r="50" outlineLevel="1" spans="1:7">
      <c r="A50" s="96"/>
      <c r="B50" s="97"/>
      <c r="C50" s="98"/>
      <c r="D50" s="99" t="str">
        <f t="shared" si="11"/>
        <v/>
      </c>
      <c r="E50" s="100"/>
      <c r="F50" s="101"/>
      <c r="G50" s="64"/>
    </row>
    <row r="51" outlineLevel="1" spans="1:7">
      <c r="A51" s="96"/>
      <c r="B51" s="97"/>
      <c r="C51" s="98"/>
      <c r="D51" s="99" t="str">
        <f t="shared" si="11"/>
        <v/>
      </c>
      <c r="E51" s="100"/>
      <c r="F51" s="101"/>
      <c r="G51" s="64"/>
    </row>
    <row r="52" outlineLevel="1" spans="1:7">
      <c r="A52" s="96"/>
      <c r="B52" s="97"/>
      <c r="C52" s="98"/>
      <c r="D52" s="99" t="str">
        <f t="shared" si="11"/>
        <v/>
      </c>
      <c r="E52" s="100"/>
      <c r="F52" s="101"/>
      <c r="G52" s="64"/>
    </row>
    <row r="53" outlineLevel="1" spans="1:7">
      <c r="A53" s="96"/>
      <c r="B53" s="97"/>
      <c r="C53" s="98"/>
      <c r="D53" s="99" t="str">
        <f t="shared" si="11"/>
        <v/>
      </c>
      <c r="E53" s="100"/>
      <c r="F53" s="101"/>
      <c r="G53" s="64"/>
    </row>
    <row r="54" ht="15.75" outlineLevel="1" spans="1:7">
      <c r="A54" s="102"/>
      <c r="B54" s="103"/>
      <c r="C54" s="104"/>
      <c r="D54" s="105" t="str">
        <f t="shared" si="11"/>
        <v/>
      </c>
      <c r="E54" s="100"/>
      <c r="F54" s="101"/>
      <c r="G54" s="64"/>
    </row>
    <row r="55" ht="16.5" outlineLevel="1" spans="1:7">
      <c r="A55" s="106" t="s">
        <v>19</v>
      </c>
      <c r="B55" s="107"/>
      <c r="C55" s="107"/>
      <c r="D55" s="108"/>
      <c r="E55" s="109">
        <f>SUM(D45:D49)</f>
        <v>0</v>
      </c>
      <c r="F55" s="101"/>
      <c r="G55" s="64"/>
    </row>
    <row r="56" s="1" customFormat="1" ht="7.5" customHeight="1" outlineLevel="1" spans="1:6">
      <c r="A56" s="85"/>
      <c r="B56" s="86"/>
      <c r="C56" s="86"/>
      <c r="D56" s="87"/>
      <c r="E56" s="87"/>
      <c r="F56" s="88"/>
    </row>
    <row r="57" s="62" customFormat="1" ht="16.5" outlineLevel="1" spans="1:6">
      <c r="A57" s="91" t="s">
        <v>20</v>
      </c>
      <c r="B57" s="92" t="s">
        <v>21</v>
      </c>
      <c r="C57" s="92" t="s">
        <v>22</v>
      </c>
      <c r="D57" s="93" t="s">
        <v>14</v>
      </c>
      <c r="E57" s="110"/>
      <c r="F57" s="111"/>
    </row>
    <row r="58" outlineLevel="1" spans="1:7">
      <c r="A58" s="96" t="s">
        <v>23</v>
      </c>
      <c r="B58" s="97">
        <v>1</v>
      </c>
      <c r="C58" s="112">
        <f>追溯系统!G8</f>
        <v>427.350427350427</v>
      </c>
      <c r="D58" s="99">
        <f>IF(A58="","",B58*C58)</f>
        <v>427.350427350427</v>
      </c>
      <c r="E58" s="100"/>
      <c r="F58" s="113"/>
      <c r="G58" s="64"/>
    </row>
    <row r="59" outlineLevel="1" spans="1:7">
      <c r="A59" s="96" t="s">
        <v>24</v>
      </c>
      <c r="B59" s="97">
        <v>1</v>
      </c>
      <c r="C59" s="112">
        <f>追溯系统!G14</f>
        <v>0</v>
      </c>
      <c r="D59" s="99">
        <f t="shared" ref="D59" si="12">IF(A59="","",B59*C59)</f>
        <v>0</v>
      </c>
      <c r="E59" s="100"/>
      <c r="F59" s="113"/>
      <c r="G59" s="64"/>
    </row>
    <row r="60" outlineLevel="1" spans="1:7">
      <c r="A60" s="96" t="s">
        <v>25</v>
      </c>
      <c r="B60" s="97">
        <v>1</v>
      </c>
      <c r="C60" s="112">
        <f>追溯系统!G20</f>
        <v>0</v>
      </c>
      <c r="D60" s="99">
        <f t="shared" ref="D60" si="13">IF(A60="","",B60*C60)</f>
        <v>0</v>
      </c>
      <c r="E60" s="100"/>
      <c r="F60" s="113"/>
      <c r="G60" s="64"/>
    </row>
    <row r="61" outlineLevel="1" spans="1:7">
      <c r="A61" s="96" t="s">
        <v>26</v>
      </c>
      <c r="B61" s="97">
        <v>1</v>
      </c>
      <c r="C61" s="112">
        <f>追溯系统!G28</f>
        <v>18888.8888888889</v>
      </c>
      <c r="D61" s="99">
        <f t="shared" ref="D61" si="14">IF(A61="","",B61*C61)</f>
        <v>18888.8888888889</v>
      </c>
      <c r="E61" s="100"/>
      <c r="F61" s="113"/>
      <c r="G61" s="64"/>
    </row>
    <row r="62" outlineLevel="1" spans="1:7">
      <c r="A62" s="96"/>
      <c r="B62" s="97"/>
      <c r="C62" s="112"/>
      <c r="D62" s="99" t="str">
        <f t="shared" ref="D62:D67" si="15">IF(A62="","",B62*C62)</f>
        <v/>
      </c>
      <c r="E62" s="100"/>
      <c r="F62" s="113"/>
      <c r="G62" s="64"/>
    </row>
    <row r="63" outlineLevel="1" spans="1:7">
      <c r="A63" s="114"/>
      <c r="B63" s="97"/>
      <c r="C63" s="112"/>
      <c r="D63" s="99" t="str">
        <f t="shared" si="15"/>
        <v/>
      </c>
      <c r="E63" s="100"/>
      <c r="F63" s="113"/>
      <c r="G63" s="64"/>
    </row>
    <row r="64" ht="12.75" outlineLevel="1" spans="1:6">
      <c r="A64" s="114"/>
      <c r="B64" s="97"/>
      <c r="C64" s="112"/>
      <c r="D64" s="99" t="str">
        <f t="shared" si="15"/>
        <v/>
      </c>
      <c r="E64" s="100"/>
      <c r="F64" s="113"/>
    </row>
    <row r="65" ht="12.75" outlineLevel="1" spans="1:6">
      <c r="A65" s="114"/>
      <c r="B65" s="97"/>
      <c r="C65" s="112"/>
      <c r="D65" s="99" t="str">
        <f t="shared" si="15"/>
        <v/>
      </c>
      <c r="E65" s="100"/>
      <c r="F65" s="113"/>
    </row>
    <row r="66" ht="12.75" outlineLevel="1" spans="1:6">
      <c r="A66" s="114"/>
      <c r="B66" s="97"/>
      <c r="C66" s="112"/>
      <c r="D66" s="99" t="str">
        <f t="shared" si="15"/>
        <v/>
      </c>
      <c r="E66" s="100"/>
      <c r="F66" s="113"/>
    </row>
    <row r="67" ht="13.5" outlineLevel="1" spans="1:6">
      <c r="A67" s="115"/>
      <c r="B67" s="116"/>
      <c r="C67" s="117"/>
      <c r="D67" s="105" t="str">
        <f t="shared" si="15"/>
        <v/>
      </c>
      <c r="E67" s="100"/>
      <c r="F67" s="113"/>
    </row>
    <row r="68" ht="14.25" outlineLevel="1" spans="1:6">
      <c r="A68" s="106" t="s">
        <v>27</v>
      </c>
      <c r="B68" s="107"/>
      <c r="C68" s="107"/>
      <c r="D68" s="108"/>
      <c r="E68" s="109">
        <f>SUM(D58:D67)</f>
        <v>19316.2393162393</v>
      </c>
      <c r="F68" s="113"/>
    </row>
    <row r="69" s="1" customFormat="1" ht="7.5" customHeight="1" outlineLevel="1" spans="1:6">
      <c r="A69" s="85"/>
      <c r="B69" s="86"/>
      <c r="C69" s="86"/>
      <c r="D69" s="87"/>
      <c r="E69" s="87"/>
      <c r="F69" s="88"/>
    </row>
    <row r="70" ht="15.75" outlineLevel="1" spans="1:8">
      <c r="A70" s="118" t="s">
        <v>28</v>
      </c>
      <c r="B70" s="119"/>
      <c r="C70" s="119"/>
      <c r="D70" s="119"/>
      <c r="E70" s="119"/>
      <c r="F70" s="120">
        <f>SUM(E68:E68,E55)</f>
        <v>19316.2393162393</v>
      </c>
      <c r="H70" s="121"/>
    </row>
    <row r="71" ht="15.75" outlineLevel="1" spans="1:8">
      <c r="A71" s="122" t="s">
        <v>29</v>
      </c>
      <c r="B71" s="123"/>
      <c r="C71" s="124">
        <f>F71-F70</f>
        <v>1931.76068376068</v>
      </c>
      <c r="D71" s="123"/>
      <c r="E71" s="123"/>
      <c r="F71" s="125">
        <f>ROUND(F70*1.1,0)</f>
        <v>21248</v>
      </c>
      <c r="H71" s="121"/>
    </row>
    <row r="72" s="61" customFormat="1" ht="7.5" customHeight="1" outlineLevel="1" spans="2:8">
      <c r="B72" s="86"/>
      <c r="C72" s="86"/>
      <c r="D72" s="67"/>
      <c r="E72" s="67"/>
      <c r="F72" s="67"/>
      <c r="H72" s="67"/>
    </row>
    <row r="73" s="1" customFormat="1" ht="18" spans="1:6">
      <c r="A73" s="90" t="s">
        <v>31</v>
      </c>
      <c r="B73" s="90"/>
      <c r="C73" s="90"/>
      <c r="D73" s="90"/>
      <c r="E73" s="90"/>
      <c r="F73" s="90"/>
    </row>
    <row r="74" s="1" customFormat="1" ht="7.5" customHeight="1" outlineLevel="1" spans="1:6">
      <c r="A74" s="85"/>
      <c r="B74" s="86"/>
      <c r="C74" s="86"/>
      <c r="D74" s="87"/>
      <c r="E74" s="87"/>
      <c r="F74" s="88"/>
    </row>
    <row r="75" s="62" customFormat="1" ht="16.5" outlineLevel="1" spans="1:6">
      <c r="A75" s="91" t="s">
        <v>11</v>
      </c>
      <c r="B75" s="92" t="s">
        <v>12</v>
      </c>
      <c r="C75" s="92" t="s">
        <v>13</v>
      </c>
      <c r="D75" s="93" t="s">
        <v>14</v>
      </c>
      <c r="E75" s="94"/>
      <c r="F75" s="95"/>
    </row>
    <row r="76" outlineLevel="1" spans="1:7">
      <c r="A76" s="126" t="s">
        <v>32</v>
      </c>
      <c r="B76" s="97">
        <v>10</v>
      </c>
      <c r="C76" s="98">
        <v>42</v>
      </c>
      <c r="D76" s="99">
        <f>IF(A76="","",B76*C76)</f>
        <v>420</v>
      </c>
      <c r="E76" s="100"/>
      <c r="F76" s="101"/>
      <c r="G76" s="64"/>
    </row>
    <row r="77" outlineLevel="1" spans="1:7">
      <c r="A77" s="126" t="s">
        <v>33</v>
      </c>
      <c r="B77" s="97">
        <v>10</v>
      </c>
      <c r="C77" s="98">
        <v>42</v>
      </c>
      <c r="D77" s="99">
        <f t="shared" ref="D77" si="16">IF(A77="","",B77*C77)</f>
        <v>420</v>
      </c>
      <c r="E77" s="100"/>
      <c r="F77" s="101"/>
      <c r="G77" s="64"/>
    </row>
    <row r="78" outlineLevel="1" spans="1:7">
      <c r="A78" s="126" t="s">
        <v>34</v>
      </c>
      <c r="B78" s="97">
        <v>10</v>
      </c>
      <c r="C78" s="98">
        <v>42</v>
      </c>
      <c r="D78" s="99">
        <f t="shared" ref="D78" si="17">IF(A78="","",B78*C78)</f>
        <v>420</v>
      </c>
      <c r="E78" s="100"/>
      <c r="F78" s="101"/>
      <c r="G78" s="64"/>
    </row>
    <row r="79" outlineLevel="1" spans="1:7">
      <c r="A79" s="126" t="s">
        <v>35</v>
      </c>
      <c r="B79" s="97">
        <v>10</v>
      </c>
      <c r="C79" s="98">
        <v>42</v>
      </c>
      <c r="D79" s="99">
        <f t="shared" ref="D79" si="18">IF(A79="","",B79*C79)</f>
        <v>420</v>
      </c>
      <c r="E79" s="100"/>
      <c r="F79" s="101"/>
      <c r="G79" s="64"/>
    </row>
    <row r="80" outlineLevel="1" spans="1:7">
      <c r="A80" s="126"/>
      <c r="B80" s="97"/>
      <c r="C80" s="98"/>
      <c r="D80" s="99" t="str">
        <f t="shared" ref="D80:D85" si="19">IF(A80="","",B80*C80)</f>
        <v/>
      </c>
      <c r="E80" s="100"/>
      <c r="F80" s="101"/>
      <c r="G80" s="64"/>
    </row>
    <row r="81" outlineLevel="1" spans="1:7">
      <c r="A81" s="126"/>
      <c r="B81" s="97"/>
      <c r="C81" s="98"/>
      <c r="D81" s="99" t="str">
        <f t="shared" si="19"/>
        <v/>
      </c>
      <c r="E81" s="100"/>
      <c r="F81" s="101"/>
      <c r="G81" s="64"/>
    </row>
    <row r="82" outlineLevel="1" spans="1:7">
      <c r="A82" s="126"/>
      <c r="B82" s="97"/>
      <c r="C82" s="98"/>
      <c r="D82" s="99" t="str">
        <f t="shared" si="19"/>
        <v/>
      </c>
      <c r="E82" s="100"/>
      <c r="F82" s="101"/>
      <c r="G82" s="64"/>
    </row>
    <row r="83" outlineLevel="1" spans="1:7">
      <c r="A83" s="126"/>
      <c r="B83" s="97"/>
      <c r="C83" s="98"/>
      <c r="D83" s="99" t="str">
        <f t="shared" si="19"/>
        <v/>
      </c>
      <c r="E83" s="100"/>
      <c r="F83" s="101"/>
      <c r="G83" s="64"/>
    </row>
    <row r="84" outlineLevel="1" spans="1:7">
      <c r="A84" s="126"/>
      <c r="B84" s="97"/>
      <c r="C84" s="98"/>
      <c r="D84" s="99" t="str">
        <f t="shared" si="19"/>
        <v/>
      </c>
      <c r="E84" s="100"/>
      <c r="F84" s="101"/>
      <c r="G84" s="64"/>
    </row>
    <row r="85" ht="15.75" outlineLevel="1" spans="1:7">
      <c r="A85" s="127"/>
      <c r="B85" s="103"/>
      <c r="C85" s="104"/>
      <c r="D85" s="105" t="str">
        <f t="shared" si="19"/>
        <v/>
      </c>
      <c r="E85" s="100"/>
      <c r="F85" s="101"/>
      <c r="G85" s="64"/>
    </row>
    <row r="86" ht="16.5" outlineLevel="1" spans="1:7">
      <c r="A86" s="106" t="s">
        <v>19</v>
      </c>
      <c r="B86" s="107"/>
      <c r="C86" s="107"/>
      <c r="D86" s="108"/>
      <c r="E86" s="109">
        <f>SUM(D76:D80)</f>
        <v>1680</v>
      </c>
      <c r="F86" s="101"/>
      <c r="G86" s="64"/>
    </row>
    <row r="87" s="1" customFormat="1" ht="7.5" customHeight="1" outlineLevel="1" spans="1:6">
      <c r="A87" s="85"/>
      <c r="B87" s="86"/>
      <c r="C87" s="86"/>
      <c r="D87" s="87"/>
      <c r="E87" s="87"/>
      <c r="F87" s="88"/>
    </row>
    <row r="88" s="62" customFormat="1" ht="16.5" outlineLevel="1" spans="1:6">
      <c r="A88" s="91" t="s">
        <v>36</v>
      </c>
      <c r="B88" s="92" t="s">
        <v>21</v>
      </c>
      <c r="C88" s="92" t="s">
        <v>22</v>
      </c>
      <c r="D88" s="93" t="s">
        <v>14</v>
      </c>
      <c r="E88" s="110"/>
      <c r="F88" s="111"/>
    </row>
    <row r="89" outlineLevel="1" spans="1:7">
      <c r="A89" s="126" t="s">
        <v>37</v>
      </c>
      <c r="B89" s="97">
        <v>1</v>
      </c>
      <c r="C89" s="98">
        <v>0</v>
      </c>
      <c r="D89" s="99">
        <f>IF(A89="","",B89*C89)</f>
        <v>0</v>
      </c>
      <c r="E89" s="100"/>
      <c r="F89" s="113"/>
      <c r="G89" s="64"/>
    </row>
    <row r="90" outlineLevel="1" spans="1:7">
      <c r="A90" s="126" t="s">
        <v>38</v>
      </c>
      <c r="B90" s="97">
        <v>1</v>
      </c>
      <c r="C90" s="98">
        <v>0</v>
      </c>
      <c r="D90" s="99">
        <f t="shared" ref="D90" si="20">IF(A90="","",B90*C90)</f>
        <v>0</v>
      </c>
      <c r="E90" s="100"/>
      <c r="F90" s="113"/>
      <c r="G90" s="64"/>
    </row>
    <row r="91" outlineLevel="1" spans="1:7">
      <c r="A91" s="126" t="s">
        <v>39</v>
      </c>
      <c r="B91" s="97">
        <v>1</v>
      </c>
      <c r="C91" s="98">
        <v>0</v>
      </c>
      <c r="D91" s="99">
        <f t="shared" ref="D91" si="21">IF(A91="","",B91*C91)</f>
        <v>0</v>
      </c>
      <c r="E91" s="100"/>
      <c r="F91" s="113"/>
      <c r="G91" s="64"/>
    </row>
    <row r="92" outlineLevel="1" spans="1:7">
      <c r="A92" s="126"/>
      <c r="B92" s="97"/>
      <c r="C92" s="98"/>
      <c r="D92" s="99" t="str">
        <f t="shared" ref="D92" si="22">IF(A92="","",B92*C92)</f>
        <v/>
      </c>
      <c r="E92" s="100"/>
      <c r="F92" s="113"/>
      <c r="G92" s="64"/>
    </row>
    <row r="93" outlineLevel="1" spans="1:7">
      <c r="A93" s="126"/>
      <c r="B93" s="97"/>
      <c r="C93" s="98"/>
      <c r="D93" s="99" t="str">
        <f t="shared" ref="D93:D98" si="23">IF(A93="","",B93*C93)</f>
        <v/>
      </c>
      <c r="E93" s="100"/>
      <c r="F93" s="113"/>
      <c r="G93" s="64"/>
    </row>
    <row r="94" outlineLevel="1" spans="1:7">
      <c r="A94" s="128"/>
      <c r="B94" s="97"/>
      <c r="C94" s="98"/>
      <c r="D94" s="99" t="str">
        <f t="shared" si="23"/>
        <v/>
      </c>
      <c r="E94" s="100"/>
      <c r="F94" s="113"/>
      <c r="G94" s="64"/>
    </row>
    <row r="95" ht="12.75" outlineLevel="1" spans="1:6">
      <c r="A95" s="128"/>
      <c r="B95" s="97"/>
      <c r="C95" s="98"/>
      <c r="D95" s="99" t="str">
        <f t="shared" si="23"/>
        <v/>
      </c>
      <c r="E95" s="100"/>
      <c r="F95" s="113"/>
    </row>
    <row r="96" ht="12.75" outlineLevel="1" spans="1:6">
      <c r="A96" s="128"/>
      <c r="B96" s="97"/>
      <c r="C96" s="98"/>
      <c r="D96" s="99" t="str">
        <f t="shared" si="23"/>
        <v/>
      </c>
      <c r="E96" s="100"/>
      <c r="F96" s="113"/>
    </row>
    <row r="97" ht="12.75" outlineLevel="1" spans="1:6">
      <c r="A97" s="128"/>
      <c r="B97" s="97"/>
      <c r="C97" s="98"/>
      <c r="D97" s="99" t="str">
        <f t="shared" si="23"/>
        <v/>
      </c>
      <c r="E97" s="100"/>
      <c r="F97" s="113"/>
    </row>
    <row r="98" ht="13.5" outlineLevel="1" spans="1:6">
      <c r="A98" s="129"/>
      <c r="B98" s="103"/>
      <c r="C98" s="104"/>
      <c r="D98" s="105" t="str">
        <f t="shared" si="23"/>
        <v/>
      </c>
      <c r="E98" s="100"/>
      <c r="F98" s="113"/>
    </row>
    <row r="99" ht="14.25" outlineLevel="1" spans="1:6">
      <c r="A99" s="106" t="s">
        <v>27</v>
      </c>
      <c r="B99" s="107"/>
      <c r="C99" s="107"/>
      <c r="D99" s="108"/>
      <c r="E99" s="109">
        <f>SUM(D89:D98)</f>
        <v>0</v>
      </c>
      <c r="F99" s="113"/>
    </row>
    <row r="100" s="1" customFormat="1" ht="7.5" customHeight="1" outlineLevel="1" spans="1:6">
      <c r="A100" s="85"/>
      <c r="B100" s="86"/>
      <c r="C100" s="86"/>
      <c r="D100" s="87"/>
      <c r="E100" s="87"/>
      <c r="F100" s="88"/>
    </row>
    <row r="101" ht="15.75" outlineLevel="1" spans="1:8">
      <c r="A101" s="118" t="s">
        <v>28</v>
      </c>
      <c r="B101" s="119"/>
      <c r="C101" s="119"/>
      <c r="D101" s="119"/>
      <c r="E101" s="119"/>
      <c r="F101" s="120">
        <f>SUM(E99:E99,E86)</f>
        <v>1680</v>
      </c>
      <c r="H101" s="121"/>
    </row>
    <row r="102" ht="15.75" outlineLevel="1" spans="1:8">
      <c r="A102" s="122" t="s">
        <v>29</v>
      </c>
      <c r="B102" s="123"/>
      <c r="C102" s="124">
        <f>F102-F101</f>
        <v>168</v>
      </c>
      <c r="D102" s="123"/>
      <c r="E102" s="123"/>
      <c r="F102" s="125">
        <f>ROUND(F101*1.1,0)</f>
        <v>1848</v>
      </c>
      <c r="H102" s="121"/>
    </row>
    <row r="103" s="61" customFormat="1" ht="7.5" customHeight="1" outlineLevel="1" spans="2:8">
      <c r="B103" s="86"/>
      <c r="C103" s="86"/>
      <c r="D103" s="67"/>
      <c r="E103" s="67"/>
      <c r="F103" s="67"/>
      <c r="H103" s="67"/>
    </row>
    <row r="104" s="1" customFormat="1" ht="18" spans="1:6">
      <c r="A104" s="90" t="s">
        <v>40</v>
      </c>
      <c r="B104" s="90"/>
      <c r="C104" s="90"/>
      <c r="D104" s="90"/>
      <c r="E104" s="90"/>
      <c r="F104" s="90"/>
    </row>
    <row r="105" s="1" customFormat="1" ht="7.5" customHeight="1" outlineLevel="1" spans="1:6">
      <c r="A105" s="85"/>
      <c r="B105" s="86"/>
      <c r="C105" s="86"/>
      <c r="D105" s="87"/>
      <c r="E105" s="87"/>
      <c r="F105" s="88"/>
    </row>
    <row r="106" s="62" customFormat="1" ht="16.5" outlineLevel="1" spans="1:6">
      <c r="A106" s="91" t="s">
        <v>11</v>
      </c>
      <c r="B106" s="92" t="s">
        <v>12</v>
      </c>
      <c r="C106" s="92" t="s">
        <v>13</v>
      </c>
      <c r="D106" s="93" t="s">
        <v>14</v>
      </c>
      <c r="E106" s="94"/>
      <c r="F106" s="95"/>
    </row>
    <row r="107" outlineLevel="1" spans="1:7">
      <c r="A107" s="126" t="s">
        <v>15</v>
      </c>
      <c r="B107" s="97">
        <v>0</v>
      </c>
      <c r="C107" s="98">
        <v>42</v>
      </c>
      <c r="D107" s="99">
        <f>IF(A107="","",B107*C107)</f>
        <v>0</v>
      </c>
      <c r="E107" s="100"/>
      <c r="F107" s="101"/>
      <c r="G107" s="64"/>
    </row>
    <row r="108" outlineLevel="1" spans="1:7">
      <c r="A108" s="126" t="s">
        <v>16</v>
      </c>
      <c r="B108" s="97">
        <v>0</v>
      </c>
      <c r="C108" s="98">
        <v>42</v>
      </c>
      <c r="D108" s="99">
        <f t="shared" ref="D108" si="24">IF(A108="","",B108*C108)</f>
        <v>0</v>
      </c>
      <c r="E108" s="100"/>
      <c r="F108" s="101"/>
      <c r="G108" s="64"/>
    </row>
    <row r="109" outlineLevel="1" spans="1:7">
      <c r="A109" s="126" t="s">
        <v>17</v>
      </c>
      <c r="B109" s="97">
        <v>0</v>
      </c>
      <c r="C109" s="98">
        <v>42</v>
      </c>
      <c r="D109" s="99">
        <f t="shared" ref="D109" si="25">IF(A109="","",B109*C109)</f>
        <v>0</v>
      </c>
      <c r="E109" s="100"/>
      <c r="F109" s="101"/>
      <c r="G109" s="64"/>
    </row>
    <row r="110" outlineLevel="1" spans="1:7">
      <c r="A110" s="126" t="s">
        <v>18</v>
      </c>
      <c r="B110" s="97">
        <v>0</v>
      </c>
      <c r="C110" s="98">
        <v>42</v>
      </c>
      <c r="D110" s="99">
        <f t="shared" ref="D110" si="26">IF(A110="","",B110*C110)</f>
        <v>0</v>
      </c>
      <c r="E110" s="100"/>
      <c r="F110" s="101"/>
      <c r="G110" s="64"/>
    </row>
    <row r="111" outlineLevel="1" spans="1:7">
      <c r="A111" s="126"/>
      <c r="B111" s="97"/>
      <c r="C111" s="98"/>
      <c r="D111" s="99" t="str">
        <f t="shared" ref="D111:D116" si="27">IF(A111="","",B111*C111)</f>
        <v/>
      </c>
      <c r="E111" s="100"/>
      <c r="F111" s="101"/>
      <c r="G111" s="64"/>
    </row>
    <row r="112" outlineLevel="1" spans="1:7">
      <c r="A112" s="126"/>
      <c r="B112" s="97"/>
      <c r="C112" s="98"/>
      <c r="D112" s="99" t="str">
        <f t="shared" si="27"/>
        <v/>
      </c>
      <c r="E112" s="100"/>
      <c r="F112" s="101"/>
      <c r="G112" s="64"/>
    </row>
    <row r="113" outlineLevel="1" spans="1:7">
      <c r="A113" s="126"/>
      <c r="B113" s="97"/>
      <c r="C113" s="98"/>
      <c r="D113" s="99" t="str">
        <f t="shared" si="27"/>
        <v/>
      </c>
      <c r="E113" s="100"/>
      <c r="F113" s="101"/>
      <c r="G113" s="64"/>
    </row>
    <row r="114" outlineLevel="1" spans="1:7">
      <c r="A114" s="126"/>
      <c r="B114" s="97"/>
      <c r="C114" s="98"/>
      <c r="D114" s="99" t="str">
        <f t="shared" si="27"/>
        <v/>
      </c>
      <c r="E114" s="100"/>
      <c r="F114" s="101"/>
      <c r="G114" s="64"/>
    </row>
    <row r="115" outlineLevel="1" spans="1:7">
      <c r="A115" s="126"/>
      <c r="B115" s="97"/>
      <c r="C115" s="98"/>
      <c r="D115" s="99" t="str">
        <f t="shared" si="27"/>
        <v/>
      </c>
      <c r="E115" s="100"/>
      <c r="F115" s="101"/>
      <c r="G115" s="64"/>
    </row>
    <row r="116" ht="15.75" outlineLevel="1" spans="1:7">
      <c r="A116" s="127"/>
      <c r="B116" s="103"/>
      <c r="C116" s="104"/>
      <c r="D116" s="105" t="str">
        <f t="shared" si="27"/>
        <v/>
      </c>
      <c r="E116" s="100"/>
      <c r="F116" s="101"/>
      <c r="G116" s="64"/>
    </row>
    <row r="117" ht="16.5" outlineLevel="1" spans="1:7">
      <c r="A117" s="106" t="s">
        <v>19</v>
      </c>
      <c r="B117" s="107"/>
      <c r="C117" s="107"/>
      <c r="D117" s="108"/>
      <c r="E117" s="109">
        <f>SUM(D107:D111)</f>
        <v>0</v>
      </c>
      <c r="F117" s="101"/>
      <c r="G117" s="64"/>
    </row>
    <row r="118" s="1" customFormat="1" ht="7.5" customHeight="1" outlineLevel="1" spans="1:6">
      <c r="A118" s="85"/>
      <c r="B118" s="86"/>
      <c r="C118" s="86"/>
      <c r="D118" s="87"/>
      <c r="E118" s="87"/>
      <c r="F118" s="88"/>
    </row>
    <row r="119" s="62" customFormat="1" ht="16.5" outlineLevel="1" spans="1:6">
      <c r="A119" s="91" t="s">
        <v>36</v>
      </c>
      <c r="B119" s="92" t="s">
        <v>21</v>
      </c>
      <c r="C119" s="92" t="s">
        <v>22</v>
      </c>
      <c r="D119" s="93" t="s">
        <v>14</v>
      </c>
      <c r="E119" s="110"/>
      <c r="F119" s="111"/>
    </row>
    <row r="120" outlineLevel="1" spans="1:7">
      <c r="A120" s="126" t="s">
        <v>41</v>
      </c>
      <c r="B120" s="97">
        <v>0</v>
      </c>
      <c r="C120" s="98"/>
      <c r="D120" s="99">
        <f>IF(A120="","",B120*C120)</f>
        <v>0</v>
      </c>
      <c r="E120" s="100"/>
      <c r="F120" s="113"/>
      <c r="G120" s="64"/>
    </row>
    <row r="121" outlineLevel="1" spans="1:7">
      <c r="A121" s="126" t="s">
        <v>42</v>
      </c>
      <c r="B121" s="97">
        <v>0</v>
      </c>
      <c r="C121" s="98"/>
      <c r="D121" s="99">
        <f t="shared" ref="D121" si="28">IF(A121="","",B121*C121)</f>
        <v>0</v>
      </c>
      <c r="E121" s="100"/>
      <c r="F121" s="113"/>
      <c r="G121" s="64"/>
    </row>
    <row r="122" outlineLevel="1" spans="1:7">
      <c r="A122" s="126" t="s">
        <v>39</v>
      </c>
      <c r="B122" s="97">
        <v>0</v>
      </c>
      <c r="C122" s="98"/>
      <c r="D122" s="99">
        <f t="shared" ref="D122" si="29">IF(A122="","",B122*C122)</f>
        <v>0</v>
      </c>
      <c r="E122" s="100"/>
      <c r="F122" s="113"/>
      <c r="G122" s="64"/>
    </row>
    <row r="123" outlineLevel="1" spans="1:7">
      <c r="A123" s="126"/>
      <c r="B123" s="97"/>
      <c r="C123" s="98"/>
      <c r="D123" s="99" t="str">
        <f t="shared" ref="D123" si="30">IF(A123="","",B123*C123)</f>
        <v/>
      </c>
      <c r="E123" s="100"/>
      <c r="F123" s="113"/>
      <c r="G123" s="64"/>
    </row>
    <row r="124" outlineLevel="1" spans="1:7">
      <c r="A124" s="126"/>
      <c r="B124" s="97"/>
      <c r="C124" s="98"/>
      <c r="D124" s="99" t="str">
        <f t="shared" ref="D124:D129" si="31">IF(A124="","",B124*C124)</f>
        <v/>
      </c>
      <c r="E124" s="100"/>
      <c r="F124" s="113"/>
      <c r="G124" s="64"/>
    </row>
    <row r="125" outlineLevel="1" spans="1:7">
      <c r="A125" s="128"/>
      <c r="B125" s="97"/>
      <c r="C125" s="98"/>
      <c r="D125" s="99" t="str">
        <f t="shared" si="31"/>
        <v/>
      </c>
      <c r="E125" s="100"/>
      <c r="F125" s="113"/>
      <c r="G125" s="64"/>
    </row>
    <row r="126" ht="12.75" outlineLevel="1" spans="1:6">
      <c r="A126" s="128"/>
      <c r="B126" s="97"/>
      <c r="C126" s="98"/>
      <c r="D126" s="99" t="str">
        <f t="shared" si="31"/>
        <v/>
      </c>
      <c r="E126" s="100"/>
      <c r="F126" s="113"/>
    </row>
    <row r="127" ht="12.75" outlineLevel="1" spans="1:6">
      <c r="A127" s="128"/>
      <c r="B127" s="97"/>
      <c r="C127" s="98"/>
      <c r="D127" s="99" t="str">
        <f t="shared" si="31"/>
        <v/>
      </c>
      <c r="E127" s="100"/>
      <c r="F127" s="113"/>
    </row>
    <row r="128" ht="12.75" outlineLevel="1" spans="1:6">
      <c r="A128" s="128"/>
      <c r="B128" s="97"/>
      <c r="C128" s="98"/>
      <c r="D128" s="99" t="str">
        <f t="shared" si="31"/>
        <v/>
      </c>
      <c r="E128" s="100"/>
      <c r="F128" s="113"/>
    </row>
    <row r="129" ht="13.5" outlineLevel="1" spans="1:6">
      <c r="A129" s="129"/>
      <c r="B129" s="103"/>
      <c r="C129" s="104"/>
      <c r="D129" s="105" t="str">
        <f t="shared" si="31"/>
        <v/>
      </c>
      <c r="E129" s="100"/>
      <c r="F129" s="113"/>
    </row>
    <row r="130" ht="14.25" outlineLevel="1" spans="1:6">
      <c r="A130" s="106" t="s">
        <v>27</v>
      </c>
      <c r="B130" s="107"/>
      <c r="C130" s="107"/>
      <c r="D130" s="108"/>
      <c r="E130" s="109">
        <f>SUM(D120:D129)</f>
        <v>0</v>
      </c>
      <c r="F130" s="113"/>
    </row>
    <row r="131" s="1" customFormat="1" ht="7.5" customHeight="1" outlineLevel="1" spans="1:6">
      <c r="A131" s="85"/>
      <c r="B131" s="86"/>
      <c r="C131" s="86"/>
      <c r="D131" s="87"/>
      <c r="E131" s="87"/>
      <c r="F131" s="88"/>
    </row>
    <row r="132" ht="15.75" outlineLevel="1" spans="1:8">
      <c r="A132" s="118" t="s">
        <v>28</v>
      </c>
      <c r="B132" s="119"/>
      <c r="C132" s="119"/>
      <c r="D132" s="119"/>
      <c r="E132" s="119"/>
      <c r="F132" s="120">
        <f>SUM(E130:E130,E117)</f>
        <v>0</v>
      </c>
      <c r="H132" s="121"/>
    </row>
    <row r="133" ht="15.75" outlineLevel="1" spans="1:8">
      <c r="A133" s="122" t="s">
        <v>29</v>
      </c>
      <c r="B133" s="123"/>
      <c r="C133" s="124">
        <f>F133-F132</f>
        <v>0</v>
      </c>
      <c r="D133" s="123"/>
      <c r="E133" s="123"/>
      <c r="F133" s="125">
        <f>ROUND(F132*1.1,0)</f>
        <v>0</v>
      </c>
      <c r="H133" s="121"/>
    </row>
    <row r="134" s="61" customFormat="1" ht="7.5" customHeight="1" outlineLevel="1" spans="2:8">
      <c r="B134" s="86"/>
      <c r="C134" s="86"/>
      <c r="D134" s="67"/>
      <c r="E134" s="67"/>
      <c r="F134" s="67"/>
      <c r="H134" s="67"/>
    </row>
    <row r="135" s="1" customFormat="1" ht="18" spans="1:6">
      <c r="A135" s="90" t="s">
        <v>43</v>
      </c>
      <c r="B135" s="90"/>
      <c r="C135" s="90"/>
      <c r="D135" s="90"/>
      <c r="E135" s="90"/>
      <c r="F135" s="90"/>
    </row>
    <row r="136" s="1" customFormat="1" ht="7.5" customHeight="1" outlineLevel="1" spans="1:6">
      <c r="A136" s="85"/>
      <c r="B136" s="86"/>
      <c r="C136" s="86"/>
      <c r="D136" s="87"/>
      <c r="E136" s="87"/>
      <c r="F136" s="88"/>
    </row>
    <row r="137" s="62" customFormat="1" ht="16.5" outlineLevel="1" spans="1:6">
      <c r="A137" s="91" t="s">
        <v>11</v>
      </c>
      <c r="B137" s="92" t="s">
        <v>12</v>
      </c>
      <c r="C137" s="92" t="s">
        <v>13</v>
      </c>
      <c r="D137" s="93" t="s">
        <v>14</v>
      </c>
      <c r="E137" s="94"/>
      <c r="F137" s="95"/>
    </row>
    <row r="138" outlineLevel="1" spans="1:7">
      <c r="A138" s="126" t="s">
        <v>15</v>
      </c>
      <c r="B138" s="97">
        <v>0</v>
      </c>
      <c r="C138" s="98">
        <v>520</v>
      </c>
      <c r="D138" s="99">
        <f>IF(A138="","",B138*C138)</f>
        <v>0</v>
      </c>
      <c r="E138" s="100"/>
      <c r="F138" s="101"/>
      <c r="G138" s="64"/>
    </row>
    <row r="139" outlineLevel="1" spans="1:7">
      <c r="A139" s="126" t="s">
        <v>16</v>
      </c>
      <c r="B139" s="97">
        <v>0</v>
      </c>
      <c r="C139" s="98">
        <v>520</v>
      </c>
      <c r="D139" s="99">
        <f t="shared" ref="D139" si="32">IF(A139="","",B139*C139)</f>
        <v>0</v>
      </c>
      <c r="E139" s="100"/>
      <c r="F139" s="101"/>
      <c r="G139" s="64"/>
    </row>
    <row r="140" outlineLevel="1" spans="1:7">
      <c r="A140" s="126" t="s">
        <v>17</v>
      </c>
      <c r="B140" s="97">
        <v>112</v>
      </c>
      <c r="C140" s="98">
        <v>42</v>
      </c>
      <c r="D140" s="99">
        <f t="shared" ref="D140" si="33">IF(A140="","",B140*C140)</f>
        <v>4704</v>
      </c>
      <c r="E140" s="100"/>
      <c r="F140" s="101"/>
      <c r="G140" s="64"/>
    </row>
    <row r="141" outlineLevel="1" spans="1:7">
      <c r="A141" s="126" t="s">
        <v>18</v>
      </c>
      <c r="B141" s="97">
        <v>0</v>
      </c>
      <c r="C141" s="98">
        <v>520</v>
      </c>
      <c r="D141" s="99">
        <f t="shared" ref="D141" si="34">IF(A141="","",B141*C141)</f>
        <v>0</v>
      </c>
      <c r="E141" s="100"/>
      <c r="F141" s="101"/>
      <c r="G141" s="64"/>
    </row>
    <row r="142" outlineLevel="1" spans="1:7">
      <c r="A142" s="126"/>
      <c r="B142" s="97"/>
      <c r="C142" s="98"/>
      <c r="D142" s="99" t="str">
        <f t="shared" ref="D142:D147" si="35">IF(A142="","",B142*C142)</f>
        <v/>
      </c>
      <c r="E142" s="100"/>
      <c r="F142" s="101"/>
      <c r="G142" s="64"/>
    </row>
    <row r="143" outlineLevel="1" spans="1:7">
      <c r="A143" s="126"/>
      <c r="B143" s="97"/>
      <c r="C143" s="98"/>
      <c r="D143" s="99" t="str">
        <f t="shared" si="35"/>
        <v/>
      </c>
      <c r="E143" s="100"/>
      <c r="F143" s="101"/>
      <c r="G143" s="64"/>
    </row>
    <row r="144" outlineLevel="1" spans="1:7">
      <c r="A144" s="126"/>
      <c r="B144" s="97"/>
      <c r="C144" s="98"/>
      <c r="D144" s="99" t="str">
        <f t="shared" si="35"/>
        <v/>
      </c>
      <c r="E144" s="100"/>
      <c r="F144" s="101"/>
      <c r="G144" s="64"/>
    </row>
    <row r="145" outlineLevel="1" spans="1:7">
      <c r="A145" s="126"/>
      <c r="B145" s="97"/>
      <c r="C145" s="98"/>
      <c r="D145" s="99" t="str">
        <f t="shared" si="35"/>
        <v/>
      </c>
      <c r="E145" s="100"/>
      <c r="F145" s="101"/>
      <c r="G145" s="64"/>
    </row>
    <row r="146" outlineLevel="1" spans="1:7">
      <c r="A146" s="126"/>
      <c r="B146" s="97"/>
      <c r="C146" s="98"/>
      <c r="D146" s="99" t="str">
        <f t="shared" si="35"/>
        <v/>
      </c>
      <c r="E146" s="100"/>
      <c r="F146" s="101"/>
      <c r="G146" s="64"/>
    </row>
    <row r="147" ht="15.75" outlineLevel="1" spans="1:7">
      <c r="A147" s="127"/>
      <c r="B147" s="103"/>
      <c r="C147" s="104"/>
      <c r="D147" s="105" t="str">
        <f t="shared" si="35"/>
        <v/>
      </c>
      <c r="E147" s="100"/>
      <c r="F147" s="101"/>
      <c r="G147" s="64"/>
    </row>
    <row r="148" ht="16.5" outlineLevel="1" spans="1:7">
      <c r="A148" s="106" t="s">
        <v>19</v>
      </c>
      <c r="B148" s="107"/>
      <c r="C148" s="107"/>
      <c r="D148" s="108"/>
      <c r="E148" s="109">
        <f>SUM(D138:D142)</f>
        <v>4704</v>
      </c>
      <c r="F148" s="101"/>
      <c r="G148" s="64"/>
    </row>
    <row r="149" s="1" customFormat="1" ht="7.5" customHeight="1" outlineLevel="1" spans="1:6">
      <c r="A149" s="85"/>
      <c r="B149" s="86"/>
      <c r="C149" s="86"/>
      <c r="D149" s="87"/>
      <c r="E149" s="87"/>
      <c r="F149" s="88"/>
    </row>
    <row r="150" s="62" customFormat="1" ht="16.5" outlineLevel="1" spans="1:6">
      <c r="A150" s="130" t="s">
        <v>36</v>
      </c>
      <c r="B150" s="92" t="s">
        <v>21</v>
      </c>
      <c r="C150" s="92" t="s">
        <v>22</v>
      </c>
      <c r="D150" s="93" t="s">
        <v>14</v>
      </c>
      <c r="E150" s="110"/>
      <c r="F150" s="111"/>
    </row>
    <row r="151" outlineLevel="1" spans="1:7">
      <c r="A151" s="126" t="s">
        <v>41</v>
      </c>
      <c r="B151" s="97">
        <v>1</v>
      </c>
      <c r="C151" s="98">
        <v>0</v>
      </c>
      <c r="D151" s="99">
        <f>IF(A151="","",B151*C151)</f>
        <v>0</v>
      </c>
      <c r="E151" s="100"/>
      <c r="F151" s="113"/>
      <c r="G151" s="64"/>
    </row>
    <row r="152" outlineLevel="1" spans="1:7">
      <c r="A152" s="126" t="s">
        <v>42</v>
      </c>
      <c r="B152" s="97">
        <v>1</v>
      </c>
      <c r="C152" s="98">
        <v>0</v>
      </c>
      <c r="D152" s="99">
        <f t="shared" ref="D152" si="36">IF(A152="","",B152*C152)</f>
        <v>0</v>
      </c>
      <c r="E152" s="100"/>
      <c r="F152" s="113"/>
      <c r="G152" s="64"/>
    </row>
    <row r="153" outlineLevel="1" spans="1:7">
      <c r="A153" s="126" t="s">
        <v>39</v>
      </c>
      <c r="B153" s="97">
        <v>1</v>
      </c>
      <c r="C153" s="98">
        <v>0</v>
      </c>
      <c r="D153" s="99">
        <f t="shared" ref="D153" si="37">IF(A153="","",B153*C153)</f>
        <v>0</v>
      </c>
      <c r="E153" s="100"/>
      <c r="F153" s="113"/>
      <c r="G153" s="64"/>
    </row>
    <row r="154" outlineLevel="1" spans="1:7">
      <c r="A154" s="126"/>
      <c r="B154" s="97"/>
      <c r="C154" s="98"/>
      <c r="D154" s="99" t="str">
        <f t="shared" ref="D154" si="38">IF(A154="","",B154*C154)</f>
        <v/>
      </c>
      <c r="E154" s="100"/>
      <c r="F154" s="113"/>
      <c r="G154" s="64"/>
    </row>
    <row r="155" outlineLevel="1" spans="1:7">
      <c r="A155" s="126"/>
      <c r="B155" s="97"/>
      <c r="C155" s="98"/>
      <c r="D155" s="99" t="str">
        <f t="shared" ref="D155:D160" si="39">IF(A155="","",B155*C155)</f>
        <v/>
      </c>
      <c r="E155" s="100"/>
      <c r="F155" s="113"/>
      <c r="G155" s="64"/>
    </row>
    <row r="156" outlineLevel="1" spans="1:7">
      <c r="A156" s="128"/>
      <c r="B156" s="97"/>
      <c r="C156" s="98"/>
      <c r="D156" s="99" t="str">
        <f t="shared" si="39"/>
        <v/>
      </c>
      <c r="E156" s="100"/>
      <c r="F156" s="113"/>
      <c r="G156" s="64"/>
    </row>
    <row r="157" ht="12.75" outlineLevel="1" spans="1:6">
      <c r="A157" s="128"/>
      <c r="B157" s="97"/>
      <c r="C157" s="98"/>
      <c r="D157" s="99" t="str">
        <f t="shared" si="39"/>
        <v/>
      </c>
      <c r="E157" s="100"/>
      <c r="F157" s="113"/>
    </row>
    <row r="158" ht="12.75" outlineLevel="1" spans="1:6">
      <c r="A158" s="128"/>
      <c r="B158" s="97"/>
      <c r="C158" s="98"/>
      <c r="D158" s="99" t="str">
        <f t="shared" si="39"/>
        <v/>
      </c>
      <c r="E158" s="100"/>
      <c r="F158" s="113"/>
    </row>
    <row r="159" ht="12.75" outlineLevel="1" spans="1:6">
      <c r="A159" s="128"/>
      <c r="B159" s="97"/>
      <c r="C159" s="98"/>
      <c r="D159" s="99" t="str">
        <f t="shared" si="39"/>
        <v/>
      </c>
      <c r="E159" s="100"/>
      <c r="F159" s="113"/>
    </row>
    <row r="160" ht="13.5" outlineLevel="1" spans="1:6">
      <c r="A160" s="129"/>
      <c r="B160" s="103"/>
      <c r="C160" s="104"/>
      <c r="D160" s="105" t="str">
        <f t="shared" si="39"/>
        <v/>
      </c>
      <c r="E160" s="100"/>
      <c r="F160" s="113"/>
    </row>
    <row r="161" ht="14.25" outlineLevel="1" spans="1:6">
      <c r="A161" s="106" t="s">
        <v>27</v>
      </c>
      <c r="B161" s="107"/>
      <c r="C161" s="107"/>
      <c r="D161" s="108"/>
      <c r="E161" s="109">
        <f>SUM(D151:D160)</f>
        <v>0</v>
      </c>
      <c r="F161" s="113"/>
    </row>
    <row r="162" s="1" customFormat="1" ht="7.5" customHeight="1" outlineLevel="1" spans="1:6">
      <c r="A162" s="85"/>
      <c r="B162" s="86"/>
      <c r="C162" s="86"/>
      <c r="D162" s="87"/>
      <c r="E162" s="87"/>
      <c r="F162" s="88"/>
    </row>
    <row r="163" ht="15.75" outlineLevel="1" spans="1:8">
      <c r="A163" s="118" t="s">
        <v>28</v>
      </c>
      <c r="B163" s="119"/>
      <c r="C163" s="119"/>
      <c r="D163" s="119"/>
      <c r="E163" s="119"/>
      <c r="F163" s="120">
        <f>SUM(E161:E161,E148)</f>
        <v>4704</v>
      </c>
      <c r="H163" s="121"/>
    </row>
    <row r="164" ht="15.75" outlineLevel="1" spans="1:8">
      <c r="A164" s="122" t="s">
        <v>29</v>
      </c>
      <c r="B164" s="123"/>
      <c r="C164" s="124">
        <f>F164-F163</f>
        <v>470</v>
      </c>
      <c r="D164" s="123"/>
      <c r="E164" s="123"/>
      <c r="F164" s="125">
        <f>ROUND(F163*1.1,0)</f>
        <v>5174</v>
      </c>
      <c r="H164" s="121"/>
    </row>
    <row r="165" s="61" customFormat="1" ht="7.5" customHeight="1" outlineLevel="1" spans="2:8">
      <c r="B165" s="86"/>
      <c r="C165" s="86"/>
      <c r="D165" s="67"/>
      <c r="E165" s="67"/>
      <c r="F165" s="67"/>
      <c r="H165" s="67"/>
    </row>
    <row r="166" s="1" customFormat="1" ht="18" spans="1:6">
      <c r="A166" s="90" t="s">
        <v>44</v>
      </c>
      <c r="B166" s="90"/>
      <c r="C166" s="90"/>
      <c r="D166" s="90"/>
      <c r="E166" s="90"/>
      <c r="F166" s="90"/>
    </row>
    <row r="167" s="1" customFormat="1" ht="7.5" customHeight="1" outlineLevel="1" spans="1:6">
      <c r="A167" s="85"/>
      <c r="B167" s="86"/>
      <c r="C167" s="86"/>
      <c r="D167" s="87"/>
      <c r="E167" s="87"/>
      <c r="F167" s="88"/>
    </row>
    <row r="168" s="62" customFormat="1" ht="16.5" outlineLevel="1" spans="1:6">
      <c r="A168" s="91" t="s">
        <v>11</v>
      </c>
      <c r="B168" s="92" t="s">
        <v>12</v>
      </c>
      <c r="C168" s="92" t="s">
        <v>13</v>
      </c>
      <c r="D168" s="93" t="s">
        <v>14</v>
      </c>
      <c r="E168" s="94"/>
      <c r="F168" s="95"/>
    </row>
    <row r="169" outlineLevel="1" spans="1:7">
      <c r="A169" s="126" t="s">
        <v>15</v>
      </c>
      <c r="B169" s="97"/>
      <c r="C169" s="131"/>
      <c r="D169" s="99">
        <f>IF(A169="","",B169*C169)</f>
        <v>0</v>
      </c>
      <c r="E169" s="100"/>
      <c r="F169" s="101"/>
      <c r="G169" s="64"/>
    </row>
    <row r="170" outlineLevel="1" spans="1:7">
      <c r="A170" s="126" t="s">
        <v>16</v>
      </c>
      <c r="B170" s="97"/>
      <c r="C170" s="131"/>
      <c r="D170" s="99">
        <f t="shared" ref="D170" si="40">IF(A170="","",B170*C170)</f>
        <v>0</v>
      </c>
      <c r="E170" s="100"/>
      <c r="F170" s="101"/>
      <c r="G170" s="64"/>
    </row>
    <row r="171" outlineLevel="1" spans="1:7">
      <c r="A171" s="126" t="s">
        <v>17</v>
      </c>
      <c r="B171" s="97"/>
      <c r="C171" s="131"/>
      <c r="D171" s="99">
        <f t="shared" ref="D171" si="41">IF(A171="","",B171*C171)</f>
        <v>0</v>
      </c>
      <c r="E171" s="100"/>
      <c r="F171" s="101"/>
      <c r="G171" s="64"/>
    </row>
    <row r="172" outlineLevel="1" spans="1:7">
      <c r="A172" s="126" t="s">
        <v>18</v>
      </c>
      <c r="B172" s="97"/>
      <c r="C172" s="131"/>
      <c r="D172" s="99">
        <f t="shared" ref="D172" si="42">IF(A172="","",B172*C172)</f>
        <v>0</v>
      </c>
      <c r="E172" s="100"/>
      <c r="F172" s="101"/>
      <c r="G172" s="64"/>
    </row>
    <row r="173" ht="26.15" customHeight="1" outlineLevel="1" spans="1:7">
      <c r="A173" s="126"/>
      <c r="B173" s="97"/>
      <c r="C173" s="98"/>
      <c r="D173" s="99" t="str">
        <f t="shared" ref="D173:D178" si="43">IF(A173="","",B173*C173)</f>
        <v/>
      </c>
      <c r="E173" s="100"/>
      <c r="F173" s="101"/>
      <c r="G173" s="64"/>
    </row>
    <row r="174" outlineLevel="1" spans="1:7">
      <c r="A174" s="126"/>
      <c r="B174" s="97"/>
      <c r="C174" s="98"/>
      <c r="D174" s="99" t="str">
        <f t="shared" si="43"/>
        <v/>
      </c>
      <c r="E174" s="100"/>
      <c r="F174" s="101"/>
      <c r="G174" s="64"/>
    </row>
    <row r="175" outlineLevel="1" spans="1:7">
      <c r="A175" s="126"/>
      <c r="B175" s="97"/>
      <c r="C175" s="98"/>
      <c r="D175" s="99" t="str">
        <f t="shared" si="43"/>
        <v/>
      </c>
      <c r="E175" s="100"/>
      <c r="F175" s="101"/>
      <c r="G175" s="64"/>
    </row>
    <row r="176" outlineLevel="1" spans="1:7">
      <c r="A176" s="126"/>
      <c r="B176" s="97"/>
      <c r="C176" s="98"/>
      <c r="D176" s="99" t="str">
        <f t="shared" si="43"/>
        <v/>
      </c>
      <c r="E176" s="100"/>
      <c r="F176" s="101"/>
      <c r="G176" s="64"/>
    </row>
    <row r="177" outlineLevel="1" spans="1:7">
      <c r="A177" s="126"/>
      <c r="B177" s="97"/>
      <c r="C177" s="98"/>
      <c r="D177" s="99" t="str">
        <f t="shared" si="43"/>
        <v/>
      </c>
      <c r="E177" s="100"/>
      <c r="F177" s="101"/>
      <c r="G177" s="64"/>
    </row>
    <row r="178" ht="15.75" outlineLevel="1" spans="1:7">
      <c r="A178" s="127"/>
      <c r="B178" s="103"/>
      <c r="C178" s="104"/>
      <c r="D178" s="105" t="str">
        <f t="shared" si="43"/>
        <v/>
      </c>
      <c r="E178" s="100"/>
      <c r="F178" s="101"/>
      <c r="G178" s="64"/>
    </row>
    <row r="179" ht="16.5" outlineLevel="1" spans="1:7">
      <c r="A179" s="106" t="s">
        <v>19</v>
      </c>
      <c r="B179" s="107"/>
      <c r="C179" s="107"/>
      <c r="D179" s="108"/>
      <c r="E179" s="109">
        <f>SUM(D169:D173)</f>
        <v>0</v>
      </c>
      <c r="F179" s="101"/>
      <c r="G179" s="64"/>
    </row>
    <row r="180" s="1" customFormat="1" ht="7.5" customHeight="1" outlineLevel="1" spans="1:6">
      <c r="A180" s="85"/>
      <c r="B180" s="86"/>
      <c r="C180" s="86"/>
      <c r="D180" s="87"/>
      <c r="E180" s="87"/>
      <c r="F180" s="88"/>
    </row>
    <row r="181" s="62" customFormat="1" ht="16.5" outlineLevel="1" spans="1:6">
      <c r="A181" s="91" t="s">
        <v>36</v>
      </c>
      <c r="B181" s="92" t="s">
        <v>21</v>
      </c>
      <c r="C181" s="92" t="s">
        <v>22</v>
      </c>
      <c r="D181" s="93" t="s">
        <v>14</v>
      </c>
      <c r="E181" s="110"/>
      <c r="F181" s="111"/>
    </row>
    <row r="182" outlineLevel="1" spans="1:7">
      <c r="A182" s="126" t="s">
        <v>41</v>
      </c>
      <c r="B182" s="97"/>
      <c r="C182" s="98"/>
      <c r="D182" s="99">
        <f>IF(A182="","",B182*C182)</f>
        <v>0</v>
      </c>
      <c r="E182" s="100"/>
      <c r="F182" s="113"/>
      <c r="G182" s="64"/>
    </row>
    <row r="183" outlineLevel="1" spans="1:7">
      <c r="A183" s="126" t="s">
        <v>42</v>
      </c>
      <c r="B183" s="97"/>
      <c r="C183" s="98"/>
      <c r="D183" s="99">
        <f t="shared" ref="D183" si="44">IF(A183="","",B183*C183)</f>
        <v>0</v>
      </c>
      <c r="E183" s="100"/>
      <c r="F183" s="113"/>
      <c r="G183" s="64"/>
    </row>
    <row r="184" outlineLevel="1" spans="1:7">
      <c r="A184" s="126" t="s">
        <v>39</v>
      </c>
      <c r="B184" s="97"/>
      <c r="C184" s="98"/>
      <c r="D184" s="99">
        <f t="shared" ref="D184" si="45">IF(A184="","",B184*C184)</f>
        <v>0</v>
      </c>
      <c r="E184" s="100"/>
      <c r="F184" s="113"/>
      <c r="G184" s="64"/>
    </row>
    <row r="185" outlineLevel="1" spans="1:7">
      <c r="A185" s="126"/>
      <c r="B185" s="97"/>
      <c r="C185" s="98"/>
      <c r="D185" s="99" t="str">
        <f t="shared" ref="D185" si="46">IF(A185="","",B185*C185)</f>
        <v/>
      </c>
      <c r="E185" s="100"/>
      <c r="F185" s="113"/>
      <c r="G185" s="64"/>
    </row>
    <row r="186" outlineLevel="1" spans="1:7">
      <c r="A186" s="126"/>
      <c r="B186" s="97"/>
      <c r="C186" s="98"/>
      <c r="D186" s="99" t="str">
        <f t="shared" ref="D186:D191" si="47">IF(A186="","",B186*C186)</f>
        <v/>
      </c>
      <c r="E186" s="100"/>
      <c r="F186" s="113"/>
      <c r="G186" s="64"/>
    </row>
    <row r="187" outlineLevel="1" spans="1:7">
      <c r="A187" s="128"/>
      <c r="B187" s="97"/>
      <c r="C187" s="98"/>
      <c r="D187" s="99" t="str">
        <f t="shared" si="47"/>
        <v/>
      </c>
      <c r="E187" s="100"/>
      <c r="F187" s="113"/>
      <c r="G187" s="64"/>
    </row>
    <row r="188" ht="12.75" outlineLevel="1" spans="1:6">
      <c r="A188" s="128"/>
      <c r="B188" s="97"/>
      <c r="C188" s="98"/>
      <c r="D188" s="99" t="str">
        <f t="shared" si="47"/>
        <v/>
      </c>
      <c r="E188" s="100"/>
      <c r="F188" s="113"/>
    </row>
    <row r="189" ht="12.75" outlineLevel="1" spans="1:6">
      <c r="A189" s="128"/>
      <c r="B189" s="97"/>
      <c r="C189" s="98"/>
      <c r="D189" s="99" t="str">
        <f t="shared" si="47"/>
        <v/>
      </c>
      <c r="E189" s="100"/>
      <c r="F189" s="113"/>
    </row>
    <row r="190" ht="12.75" outlineLevel="1" spans="1:6">
      <c r="A190" s="128"/>
      <c r="B190" s="97"/>
      <c r="C190" s="98"/>
      <c r="D190" s="99" t="str">
        <f t="shared" si="47"/>
        <v/>
      </c>
      <c r="E190" s="100"/>
      <c r="F190" s="113"/>
    </row>
    <row r="191" ht="13.5" outlineLevel="1" spans="1:6">
      <c r="A191" s="129"/>
      <c r="B191" s="103"/>
      <c r="C191" s="104"/>
      <c r="D191" s="105" t="str">
        <f t="shared" si="47"/>
        <v/>
      </c>
      <c r="E191" s="100"/>
      <c r="F191" s="113"/>
    </row>
    <row r="192" ht="14.25" outlineLevel="1" spans="1:6">
      <c r="A192" s="106" t="s">
        <v>27</v>
      </c>
      <c r="B192" s="107"/>
      <c r="C192" s="107"/>
      <c r="D192" s="108"/>
      <c r="E192" s="109">
        <f>SUM(D182:D191)</f>
        <v>0</v>
      </c>
      <c r="F192" s="113"/>
    </row>
    <row r="193" s="1" customFormat="1" ht="7.5" customHeight="1" outlineLevel="1" spans="1:6">
      <c r="A193" s="85"/>
      <c r="B193" s="86"/>
      <c r="C193" s="86"/>
      <c r="D193" s="87"/>
      <c r="E193" s="87"/>
      <c r="F193" s="88"/>
    </row>
    <row r="194" ht="15.75" outlineLevel="1" spans="1:8">
      <c r="A194" s="118" t="s">
        <v>28</v>
      </c>
      <c r="B194" s="119"/>
      <c r="C194" s="119"/>
      <c r="D194" s="119"/>
      <c r="E194" s="119"/>
      <c r="F194" s="120">
        <f>SUM(E192:E192,E179)</f>
        <v>0</v>
      </c>
      <c r="H194" s="121"/>
    </row>
    <row r="195" ht="15.75" outlineLevel="1" spans="1:8">
      <c r="A195" s="122" t="s">
        <v>29</v>
      </c>
      <c r="B195" s="123"/>
      <c r="C195" s="124">
        <f>F195-F194</f>
        <v>0</v>
      </c>
      <c r="D195" s="123"/>
      <c r="E195" s="123"/>
      <c r="F195" s="125">
        <f>ROUND(F194*1.1,0)</f>
        <v>0</v>
      </c>
      <c r="H195" s="121"/>
    </row>
    <row r="196" s="61" customFormat="1" ht="7.5" customHeight="1" outlineLevel="1" spans="2:8">
      <c r="B196" s="86"/>
      <c r="C196" s="86"/>
      <c r="D196" s="67"/>
      <c r="E196" s="67"/>
      <c r="F196" s="67"/>
      <c r="H196" s="67"/>
    </row>
    <row r="197" s="1" customFormat="1" ht="18" spans="1:6">
      <c r="A197" s="90" t="s">
        <v>45</v>
      </c>
      <c r="B197" s="90"/>
      <c r="C197" s="90"/>
      <c r="D197" s="90"/>
      <c r="E197" s="90"/>
      <c r="F197" s="90"/>
    </row>
    <row r="198" s="1" customFormat="1" ht="7.5" customHeight="1" outlineLevel="1" spans="1:6">
      <c r="A198" s="85"/>
      <c r="B198" s="86"/>
      <c r="C198" s="86"/>
      <c r="D198" s="87"/>
      <c r="E198" s="87"/>
      <c r="F198" s="88"/>
    </row>
    <row r="199" ht="22.5" customHeight="1" outlineLevel="1" spans="1:7">
      <c r="A199" s="132" t="s">
        <v>46</v>
      </c>
      <c r="B199" s="133"/>
      <c r="C199" s="133"/>
      <c r="D199" s="134"/>
      <c r="E199" s="134"/>
      <c r="F199" s="135">
        <f>ROUNDUP(SUM(F206,E24,E55),0)</f>
        <v>25000</v>
      </c>
      <c r="G199" s="66">
        <v>556250</v>
      </c>
    </row>
    <row r="200" ht="22.5" customHeight="1" outlineLevel="1" spans="1:7">
      <c r="A200" s="136" t="s">
        <v>47</v>
      </c>
      <c r="B200" s="137"/>
      <c r="C200" s="137"/>
      <c r="D200" s="138"/>
      <c r="E200" s="138"/>
      <c r="F200" s="139">
        <f>ROUNDUP(SUM(E37,E68),0)</f>
        <v>140513</v>
      </c>
      <c r="G200" s="66">
        <v>5111334</v>
      </c>
    </row>
    <row r="201" ht="22.5" customHeight="1" outlineLevel="1" spans="1:7">
      <c r="A201" s="136" t="str">
        <f>A73</f>
        <v>Packing &amp; Transportation Cost包装运输费用</v>
      </c>
      <c r="B201" s="137"/>
      <c r="C201" s="137"/>
      <c r="D201" s="138"/>
      <c r="E201" s="138"/>
      <c r="F201" s="139">
        <f>ROUNDUP(SUM(E86,E99),0)</f>
        <v>1680</v>
      </c>
      <c r="G201" s="66">
        <v>6500</v>
      </c>
    </row>
    <row r="202" ht="22.5" customHeight="1" outlineLevel="1" spans="1:7">
      <c r="A202" s="136" t="str">
        <f>A104</f>
        <v>Installation &amp; Tryout at Supplier Site Cost供应商处安装调试费用</v>
      </c>
      <c r="B202" s="137"/>
      <c r="C202" s="137"/>
      <c r="D202" s="138"/>
      <c r="E202" s="138"/>
      <c r="F202" s="139">
        <f>ROUNDUP(SUM(E117,E130),0)</f>
        <v>0</v>
      </c>
      <c r="G202" s="66">
        <v>60000</v>
      </c>
    </row>
    <row r="203" ht="22.5" customHeight="1" outlineLevel="1" spans="1:7">
      <c r="A203" s="136" t="str">
        <f>A135</f>
        <v>Installation &amp; Tryout at Inalfa Plant Cost英纳法处安装调试费用</v>
      </c>
      <c r="B203" s="137"/>
      <c r="C203" s="137"/>
      <c r="D203" s="138"/>
      <c r="E203" s="138"/>
      <c r="F203" s="139">
        <f>ROUNDUP(SUM(E148,E161),0)</f>
        <v>4704</v>
      </c>
      <c r="G203" s="66">
        <v>98200</v>
      </c>
    </row>
    <row r="204" ht="22.5" customHeight="1" outlineLevel="1" spans="1:7">
      <c r="A204" s="136" t="str">
        <f>A166</f>
        <v>Supervision Cost after Installation 安装后的监管费用</v>
      </c>
      <c r="B204" s="140"/>
      <c r="C204" s="140"/>
      <c r="D204" s="138"/>
      <c r="E204" s="138"/>
      <c r="F204" s="139">
        <f>ROUNDUP(SUM(E179,E192),0)</f>
        <v>0</v>
      </c>
      <c r="G204" s="66">
        <v>54000</v>
      </c>
    </row>
    <row r="205" ht="22.5" customHeight="1" outlineLevel="1" spans="1:8">
      <c r="A205" s="136" t="s">
        <v>48</v>
      </c>
      <c r="B205" s="137"/>
      <c r="C205" s="137"/>
      <c r="D205" s="138"/>
      <c r="E205" s="138"/>
      <c r="F205" s="141">
        <v>1000</v>
      </c>
      <c r="G205" s="142">
        <v>170000</v>
      </c>
      <c r="H205" s="143"/>
    </row>
    <row r="206" ht="22.5" customHeight="1" outlineLevel="1" spans="1:8">
      <c r="A206" s="136" t="s">
        <v>49</v>
      </c>
      <c r="B206" s="140"/>
      <c r="C206" s="140"/>
      <c r="D206" s="138"/>
      <c r="E206" s="138"/>
      <c r="F206" s="141">
        <v>4000</v>
      </c>
      <c r="G206" s="144">
        <v>280000</v>
      </c>
      <c r="H206" s="145"/>
    </row>
    <row r="207" ht="22.5" customHeight="1" outlineLevel="1" spans="1:8">
      <c r="A207" s="146" t="s">
        <v>50</v>
      </c>
      <c r="B207" s="147"/>
      <c r="C207" s="147"/>
      <c r="D207" s="148"/>
      <c r="E207" s="148"/>
      <c r="F207" s="149">
        <v>0</v>
      </c>
      <c r="G207" s="144">
        <v>319226.923076923</v>
      </c>
      <c r="H207" s="145"/>
    </row>
    <row r="208" ht="22.5" customHeight="1" outlineLevel="1" spans="1:7">
      <c r="A208" s="150" t="s">
        <v>51</v>
      </c>
      <c r="B208" s="151"/>
      <c r="C208" s="151"/>
      <c r="D208" s="152"/>
      <c r="E208" s="152"/>
      <c r="F208" s="153">
        <f>SUM(F199:F207)*0.16</f>
        <v>28303.52</v>
      </c>
      <c r="G208" s="64">
        <v>1131436.85692308</v>
      </c>
    </row>
    <row r="209" ht="7.5" customHeight="1" outlineLevel="1" spans="1:7">
      <c r="A209" s="61"/>
      <c r="B209" s="61"/>
      <c r="C209" s="61"/>
      <c r="D209" s="88"/>
      <c r="E209" s="88"/>
      <c r="F209" s="154"/>
      <c r="G209" s="64"/>
    </row>
    <row r="210" s="63" customFormat="1" ht="23.25" customHeight="1" outlineLevel="1" spans="1:33">
      <c r="A210" s="132" t="s">
        <v>52</v>
      </c>
      <c r="B210" s="155"/>
      <c r="C210" s="155"/>
      <c r="D210" s="156"/>
      <c r="E210" s="157"/>
      <c r="F210" s="135">
        <f>SUM(F199:F207)</f>
        <v>176897</v>
      </c>
      <c r="G210" s="144">
        <v>6655510.92307692</v>
      </c>
      <c r="H210" s="66"/>
      <c r="AG210" s="197"/>
    </row>
    <row r="211" s="63" customFormat="1" ht="23.25" customHeight="1" outlineLevel="1" spans="1:8">
      <c r="A211" s="158" t="s">
        <v>53</v>
      </c>
      <c r="B211" s="159"/>
      <c r="C211" s="159"/>
      <c r="D211" s="160"/>
      <c r="E211" s="161"/>
      <c r="F211" s="162">
        <f>SUM(F208+F210)</f>
        <v>205200.52</v>
      </c>
      <c r="G211" s="144">
        <v>7786947.78</v>
      </c>
      <c r="H211" s="66"/>
    </row>
    <row r="212" ht="7.5" customHeight="1" outlineLevel="1" spans="1:7">
      <c r="A212" s="61"/>
      <c r="B212" s="61"/>
      <c r="C212" s="61"/>
      <c r="D212" s="88"/>
      <c r="E212" s="88"/>
      <c r="F212" s="154"/>
      <c r="G212" s="64"/>
    </row>
    <row r="213" s="63" customFormat="1" ht="23.25" customHeight="1" outlineLevel="1" spans="1:8">
      <c r="A213" s="132" t="s">
        <v>54</v>
      </c>
      <c r="B213" s="155"/>
      <c r="C213" s="155"/>
      <c r="D213" s="156"/>
      <c r="E213" s="157"/>
      <c r="F213" s="135">
        <f>SUM(F199:F206)</f>
        <v>176897</v>
      </c>
      <c r="G213" s="144">
        <v>6336284</v>
      </c>
      <c r="H213" s="66"/>
    </row>
    <row r="214" s="63" customFormat="1" ht="23.25" customHeight="1" outlineLevel="1" spans="1:8">
      <c r="A214" s="158" t="s">
        <v>55</v>
      </c>
      <c r="B214" s="159"/>
      <c r="C214" s="159"/>
      <c r="D214" s="160"/>
      <c r="E214" s="161"/>
      <c r="F214" s="162">
        <f>SUM(F208+F213)</f>
        <v>205200.52</v>
      </c>
      <c r="G214" s="144">
        <v>7467720.85692308</v>
      </c>
      <c r="H214" s="66"/>
    </row>
    <row r="215" ht="15.75" spans="2:6">
      <c r="B215" s="64"/>
      <c r="C215" s="64"/>
      <c r="D215" s="64"/>
      <c r="E215" s="61"/>
      <c r="F215" s="64"/>
    </row>
    <row r="217" ht="27" hidden="1" spans="1:6">
      <c r="A217" s="163" t="s">
        <v>56</v>
      </c>
      <c r="B217" s="164"/>
      <c r="C217" s="164"/>
      <c r="D217" s="164"/>
      <c r="E217" s="164"/>
      <c r="F217" s="165"/>
    </row>
    <row r="218" ht="18.75" hidden="1" spans="1:6">
      <c r="A218" s="166" t="s">
        <v>57</v>
      </c>
      <c r="B218" s="167"/>
      <c r="C218" s="167"/>
      <c r="D218" s="167"/>
      <c r="E218" s="167"/>
      <c r="F218" s="168"/>
    </row>
    <row r="219" ht="15.75" hidden="1" spans="1:7">
      <c r="A219" s="169" t="s">
        <v>11</v>
      </c>
      <c r="B219" s="170" t="s">
        <v>12</v>
      </c>
      <c r="C219" s="171" t="s">
        <v>13</v>
      </c>
      <c r="D219" s="172" t="s">
        <v>14</v>
      </c>
      <c r="E219" s="173"/>
      <c r="F219" s="174"/>
      <c r="G219" s="64"/>
    </row>
    <row r="220" hidden="1" spans="1:7">
      <c r="A220" s="175" t="s">
        <v>15</v>
      </c>
      <c r="B220" s="176">
        <v>0</v>
      </c>
      <c r="C220" s="177" t="e">
        <f>#REF!</f>
        <v>#REF!</v>
      </c>
      <c r="D220" s="178" t="e">
        <f t="shared" ref="D220:D223" si="48">B220*C220</f>
        <v>#REF!</v>
      </c>
      <c r="E220" s="88"/>
      <c r="F220" s="179"/>
      <c r="G220" s="64"/>
    </row>
    <row r="221" hidden="1" spans="1:7">
      <c r="A221" s="175" t="s">
        <v>58</v>
      </c>
      <c r="B221" s="176">
        <v>0</v>
      </c>
      <c r="C221" s="177" t="e">
        <f>#REF!</f>
        <v>#REF!</v>
      </c>
      <c r="D221" s="178" t="e">
        <f t="shared" si="48"/>
        <v>#REF!</v>
      </c>
      <c r="E221" s="88"/>
      <c r="F221" s="179"/>
      <c r="G221" s="64"/>
    </row>
    <row r="222" hidden="1" spans="1:7">
      <c r="A222" s="175" t="s">
        <v>59</v>
      </c>
      <c r="B222" s="176">
        <v>0</v>
      </c>
      <c r="C222" s="177" t="e">
        <f>#REF!</f>
        <v>#REF!</v>
      </c>
      <c r="D222" s="178" t="e">
        <f t="shared" si="48"/>
        <v>#REF!</v>
      </c>
      <c r="E222" s="88"/>
      <c r="F222" s="179"/>
      <c r="G222" s="64"/>
    </row>
    <row r="223" ht="15.75" hidden="1" spans="1:7">
      <c r="A223" s="175" t="s">
        <v>18</v>
      </c>
      <c r="B223" s="176">
        <v>0</v>
      </c>
      <c r="C223" s="177" t="e">
        <f>#REF!</f>
        <v>#REF!</v>
      </c>
      <c r="D223" s="178" t="e">
        <f t="shared" si="48"/>
        <v>#REF!</v>
      </c>
      <c r="E223" s="88"/>
      <c r="F223" s="179"/>
      <c r="G223" s="64"/>
    </row>
    <row r="224" ht="16.5" hidden="1" spans="1:7">
      <c r="A224" s="180" t="s">
        <v>19</v>
      </c>
      <c r="B224" s="176"/>
      <c r="C224" s="176"/>
      <c r="D224" s="181"/>
      <c r="E224" s="182" t="e">
        <f>SUM(D220:D223)</f>
        <v>#REF!</v>
      </c>
      <c r="F224" s="179"/>
      <c r="G224" s="64"/>
    </row>
    <row r="225" ht="15.75" hidden="1" spans="1:7">
      <c r="A225" s="169" t="s">
        <v>20</v>
      </c>
      <c r="B225" s="183" t="s">
        <v>21</v>
      </c>
      <c r="C225" s="176" t="s">
        <v>22</v>
      </c>
      <c r="D225" s="184" t="s">
        <v>14</v>
      </c>
      <c r="F225" s="179"/>
      <c r="G225" s="64"/>
    </row>
    <row r="226" hidden="1" spans="1:7">
      <c r="A226" s="175" t="s">
        <v>60</v>
      </c>
      <c r="B226" s="176">
        <v>0</v>
      </c>
      <c r="C226" s="177">
        <v>0</v>
      </c>
      <c r="D226" s="178">
        <f t="shared" ref="D226" si="49">B226*C226</f>
        <v>0</v>
      </c>
      <c r="E226" s="88"/>
      <c r="F226" s="185"/>
      <c r="G226" s="64"/>
    </row>
    <row r="227" hidden="1" spans="1:7">
      <c r="A227" s="175" t="s">
        <v>61</v>
      </c>
      <c r="B227" s="176">
        <v>0</v>
      </c>
      <c r="C227" s="177">
        <v>0</v>
      </c>
      <c r="D227" s="178">
        <f t="shared" ref="D227" si="50">B227*C227</f>
        <v>0</v>
      </c>
      <c r="E227" s="88"/>
      <c r="F227" s="185"/>
      <c r="G227" s="64"/>
    </row>
    <row r="228" hidden="1" spans="1:7">
      <c r="A228" s="175" t="s">
        <v>62</v>
      </c>
      <c r="B228" s="176">
        <v>0</v>
      </c>
      <c r="C228" s="177">
        <v>0</v>
      </c>
      <c r="D228" s="178">
        <f t="shared" ref="D228:D233" si="51">B228*C228</f>
        <v>0</v>
      </c>
      <c r="E228" s="88"/>
      <c r="F228" s="185"/>
      <c r="G228" s="64"/>
    </row>
    <row r="229" hidden="1" spans="1:7">
      <c r="A229" s="175" t="s">
        <v>63</v>
      </c>
      <c r="B229" s="176">
        <v>0</v>
      </c>
      <c r="C229" s="177">
        <v>0</v>
      </c>
      <c r="D229" s="178">
        <f t="shared" si="51"/>
        <v>0</v>
      </c>
      <c r="E229" s="88"/>
      <c r="F229" s="185"/>
      <c r="G229" s="64"/>
    </row>
    <row r="230" hidden="1" spans="1:7">
      <c r="A230" s="175" t="s">
        <v>64</v>
      </c>
      <c r="B230" s="176">
        <v>0</v>
      </c>
      <c r="C230" s="177">
        <v>0</v>
      </c>
      <c r="D230" s="178">
        <f t="shared" si="51"/>
        <v>0</v>
      </c>
      <c r="E230" s="88"/>
      <c r="F230" s="185"/>
      <c r="G230" s="64"/>
    </row>
    <row r="231" hidden="1" spans="1:7">
      <c r="A231" s="175"/>
      <c r="B231" s="176"/>
      <c r="C231" s="177"/>
      <c r="D231" s="178">
        <f t="shared" si="51"/>
        <v>0</v>
      </c>
      <c r="E231" s="88"/>
      <c r="F231" s="185"/>
      <c r="G231" s="64"/>
    </row>
    <row r="232" hidden="1" spans="1:7">
      <c r="A232" s="175"/>
      <c r="B232" s="176"/>
      <c r="C232" s="177"/>
      <c r="D232" s="178">
        <f t="shared" si="51"/>
        <v>0</v>
      </c>
      <c r="E232" s="88"/>
      <c r="F232" s="185"/>
      <c r="G232" s="64"/>
    </row>
    <row r="233" ht="15.75" hidden="1" spans="1:7">
      <c r="A233" s="175"/>
      <c r="B233" s="176"/>
      <c r="C233" s="177"/>
      <c r="D233" s="178">
        <f t="shared" si="51"/>
        <v>0</v>
      </c>
      <c r="E233" s="88"/>
      <c r="F233" s="185"/>
      <c r="G233" s="64"/>
    </row>
    <row r="234" ht="16.5" hidden="1" spans="1:7">
      <c r="A234" s="186" t="s">
        <v>27</v>
      </c>
      <c r="B234" s="187"/>
      <c r="C234" s="187"/>
      <c r="D234" s="188"/>
      <c r="E234" s="182">
        <f>SUM(D226:D233)</f>
        <v>0</v>
      </c>
      <c r="F234" s="185"/>
      <c r="G234" s="64"/>
    </row>
    <row r="235" ht="16.5" hidden="1" spans="1:7">
      <c r="A235" s="186" t="s">
        <v>65</v>
      </c>
      <c r="B235" s="187"/>
      <c r="C235" s="187"/>
      <c r="D235" s="188"/>
      <c r="E235" s="182">
        <v>0</v>
      </c>
      <c r="F235" s="189"/>
      <c r="G235" s="64"/>
    </row>
    <row r="236" ht="16.5" hidden="1" spans="1:7">
      <c r="A236" s="186" t="s">
        <v>66</v>
      </c>
      <c r="B236" s="187"/>
      <c r="C236" s="187"/>
      <c r="D236" s="188"/>
      <c r="E236" s="182">
        <v>0</v>
      </c>
      <c r="F236" s="190"/>
      <c r="G236" s="64"/>
    </row>
    <row r="237" ht="16.5" hidden="1" spans="1:7">
      <c r="A237" s="191" t="s">
        <v>28</v>
      </c>
      <c r="B237" s="192"/>
      <c r="C237" s="192"/>
      <c r="D237" s="192"/>
      <c r="E237" s="193"/>
      <c r="F237" s="194" t="e">
        <f>SUM(E234:E236,E224)</f>
        <v>#REF!</v>
      </c>
      <c r="G237" s="64"/>
    </row>
    <row r="238" ht="16.5" hidden="1" spans="1:7">
      <c r="A238" s="191" t="s">
        <v>29</v>
      </c>
      <c r="B238" s="192"/>
      <c r="C238" s="195" t="e">
        <f>F238-F237</f>
        <v>#REF!</v>
      </c>
      <c r="D238" s="192"/>
      <c r="E238" s="193"/>
      <c r="F238" s="196" t="e">
        <f>ROUND(F237*1.15,0)</f>
        <v>#REF!</v>
      </c>
      <c r="G238" s="64"/>
    </row>
  </sheetData>
  <mergeCells count="14">
    <mergeCell ref="A1:F1"/>
    <mergeCell ref="D3:E3"/>
    <mergeCell ref="D4:E4"/>
    <mergeCell ref="D5:E5"/>
    <mergeCell ref="D6:E6"/>
    <mergeCell ref="A11:F11"/>
    <mergeCell ref="A42:F42"/>
    <mergeCell ref="A73:F73"/>
    <mergeCell ref="A104:F104"/>
    <mergeCell ref="A135:F135"/>
    <mergeCell ref="A166:F166"/>
    <mergeCell ref="A197:F197"/>
    <mergeCell ref="A217:F217"/>
    <mergeCell ref="A218:F218"/>
  </mergeCells>
  <printOptions horizontalCentered="1"/>
  <pageMargins left="0.235416666666667" right="0.235416666666667" top="0.313888888888889" bottom="0.393055555555556" header="0.196527777777778" footer="0.196527777777778"/>
  <pageSetup paperSize="9" scale="50" fitToHeight="5" orientation="portrait"/>
  <headerFooter alignWithMargins="0">
    <oddFooter>&amp;L&amp;P&amp;D&amp;T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fitToPage="1"/>
  </sheetPr>
  <dimension ref="A1:G19"/>
  <sheetViews>
    <sheetView showGridLines="0" tabSelected="1" view="pageBreakPreview" zoomScale="90" zoomScaleNormal="100" zoomScaleSheetLayoutView="90" topLeftCell="B1" workbookViewId="0">
      <selection activeCell="B5" sqref="B5"/>
    </sheetView>
  </sheetViews>
  <sheetFormatPr defaultColWidth="9.64761904761905" defaultRowHeight="17.25" outlineLevelCol="6"/>
  <cols>
    <col min="1" max="1" width="8.81904761904762" style="40" customWidth="1"/>
    <col min="2" max="2" width="66.5428571428571" style="40" customWidth="1"/>
    <col min="3" max="3" width="20.5428571428571" style="40" customWidth="1"/>
    <col min="4" max="4" width="57.1809523809524" style="40" customWidth="1"/>
    <col min="5" max="16384" width="9.18095238095238" style="40"/>
  </cols>
  <sheetData>
    <row r="1" s="39" customFormat="1" ht="46.5" customHeight="1" spans="1:7">
      <c r="A1" s="41" t="s">
        <v>67</v>
      </c>
      <c r="B1" s="41"/>
      <c r="C1" s="41"/>
      <c r="D1" s="41"/>
      <c r="E1" s="42"/>
      <c r="F1" s="42"/>
      <c r="G1" s="43"/>
    </row>
    <row r="2" ht="7.5" customHeight="1"/>
    <row r="3" ht="18.75" spans="1:4">
      <c r="A3" s="44" t="s">
        <v>68</v>
      </c>
      <c r="B3" s="45" t="s">
        <v>69</v>
      </c>
      <c r="C3" s="45" t="s">
        <v>70</v>
      </c>
      <c r="D3" s="46" t="s">
        <v>71</v>
      </c>
    </row>
    <row r="4" ht="18.75" spans="1:4">
      <c r="A4" s="47">
        <v>23</v>
      </c>
      <c r="B4" s="48" t="str">
        <f>'ECAR tool'!A11</f>
        <v>看板</v>
      </c>
      <c r="C4" s="49">
        <f>SUM('ECAR tool'!E24:E37)</f>
        <v>142196.581196581</v>
      </c>
      <c r="D4" s="50"/>
    </row>
    <row r="5" ht="18.75" spans="1:4">
      <c r="A5" s="47">
        <v>24</v>
      </c>
      <c r="B5" s="48" t="str">
        <f>'ECAR tool'!A42</f>
        <v>追溯系统</v>
      </c>
      <c r="C5" s="49">
        <f>SUM('ECAR tool'!E55:E68)</f>
        <v>19316.2393162393</v>
      </c>
      <c r="D5" s="50"/>
    </row>
    <row r="6" ht="18.75" spans="1:4">
      <c r="A6" s="47">
        <v>26</v>
      </c>
      <c r="B6" s="51" t="str">
        <f>'ECAR tool'!A199</f>
        <v>Total Labor Cost (excluding installation)总人工成本（不包括安装）</v>
      </c>
      <c r="C6" s="52">
        <f>'ECAR tool'!F199</f>
        <v>25000</v>
      </c>
      <c r="D6" s="53"/>
    </row>
    <row r="7" ht="18" spans="1:4">
      <c r="A7" s="47">
        <v>27</v>
      </c>
      <c r="B7" s="54" t="str">
        <f>'ECAR tool'!A200</f>
        <v>Total Purchased Material Cost采购物料总成本 </v>
      </c>
      <c r="C7" s="49">
        <f>'ECAR tool'!F200</f>
        <v>140513</v>
      </c>
      <c r="D7" s="50"/>
    </row>
    <row r="8" ht="18" spans="1:4">
      <c r="A8" s="47">
        <v>28</v>
      </c>
      <c r="B8" s="54" t="str">
        <f>'ECAR tool'!A201</f>
        <v>Packing &amp; Transportation Cost包装运输费用</v>
      </c>
      <c r="C8" s="49">
        <f>'ECAR tool'!F201</f>
        <v>1680</v>
      </c>
      <c r="D8" s="50"/>
    </row>
    <row r="9" ht="18" spans="1:4">
      <c r="A9" s="47">
        <v>29</v>
      </c>
      <c r="B9" s="54" t="str">
        <f>'ECAR tool'!A202</f>
        <v>Installation &amp; Tryout at Supplier Site Cost供应商处安装调试费用</v>
      </c>
      <c r="C9" s="49">
        <f>'ECAR tool'!F202</f>
        <v>0</v>
      </c>
      <c r="D9" s="50"/>
    </row>
    <row r="10" ht="18" spans="1:4">
      <c r="A10" s="47">
        <v>30</v>
      </c>
      <c r="B10" s="55" t="str">
        <f>'ECAR tool'!A203</f>
        <v>Installation &amp; Tryout at Inalfa Plant Cost英纳法处安装调试费用</v>
      </c>
      <c r="C10" s="56">
        <f>'ECAR tool'!F203</f>
        <v>4704</v>
      </c>
      <c r="D10" s="50"/>
    </row>
    <row r="11" ht="18" spans="1:4">
      <c r="A11" s="47">
        <v>31</v>
      </c>
      <c r="B11" s="54" t="str">
        <f>'ECAR tool'!A204</f>
        <v>Supervision Cost after Installation 安装后的监管费用</v>
      </c>
      <c r="C11" s="49">
        <f>'ECAR tool'!F204</f>
        <v>0</v>
      </c>
      <c r="D11" s="50"/>
    </row>
    <row r="12" ht="18" spans="1:4">
      <c r="A12" s="47">
        <v>32</v>
      </c>
      <c r="B12" s="54" t="str">
        <f>'ECAR tool'!A205</f>
        <v>G&amp;A Expense营业费用</v>
      </c>
      <c r="C12" s="49">
        <f>'ECAR tool'!F205</f>
        <v>1000</v>
      </c>
      <c r="D12" s="50"/>
    </row>
    <row r="13" ht="18" spans="1:4">
      <c r="A13" s="47">
        <v>33</v>
      </c>
      <c r="B13" s="54" t="str">
        <f>'ECAR tool'!A206</f>
        <v>Supplier Profit供应商利润 </v>
      </c>
      <c r="C13" s="49">
        <f>'ECAR tool'!F206</f>
        <v>4000</v>
      </c>
      <c r="D13" s="50"/>
    </row>
    <row r="14" ht="18" spans="1:4">
      <c r="A14" s="47">
        <v>34</v>
      </c>
      <c r="B14" s="54" t="str">
        <f>'ECAR tool'!A207</f>
        <v>Optional Tools Cost工具费</v>
      </c>
      <c r="C14" s="49">
        <f>'ECAR tool'!F207</f>
        <v>0</v>
      </c>
      <c r="D14" s="50"/>
    </row>
    <row r="15" ht="18" spans="1:4">
      <c r="A15" s="47">
        <v>35</v>
      </c>
      <c r="B15" s="54" t="str">
        <f>'ECAR tool'!A208</f>
        <v>VAT @16%增值税16%</v>
      </c>
      <c r="C15" s="49">
        <f>'ECAR tool'!F208</f>
        <v>28303.52</v>
      </c>
      <c r="D15" s="50"/>
    </row>
    <row r="16" ht="18" spans="1:4">
      <c r="A16" s="47">
        <v>36</v>
      </c>
      <c r="B16" s="54" t="str">
        <f>'ECAR tool'!A210</f>
        <v>Total Equipment Cost W/O VAT设备总成本（不含增值税）</v>
      </c>
      <c r="C16" s="57">
        <f>'ECAR tool'!F210</f>
        <v>176897</v>
      </c>
      <c r="D16" s="50" t="s">
        <v>72</v>
      </c>
    </row>
    <row r="17" ht="18" spans="1:4">
      <c r="A17" s="47">
        <v>37</v>
      </c>
      <c r="B17" s="54" t="str">
        <f>'ECAR tool'!A211</f>
        <v>Total Equipment Cost With VAT含增值税的设备总成本</v>
      </c>
      <c r="C17" s="57">
        <f>'ECAR tool'!F211</f>
        <v>205200.52</v>
      </c>
      <c r="D17" s="50" t="s">
        <v>73</v>
      </c>
    </row>
    <row r="18" ht="18" spans="1:4">
      <c r="A18" s="47">
        <v>38</v>
      </c>
      <c r="B18" s="54" t="str">
        <f>'ECAR tool'!A213</f>
        <v>Total Equipment W/O Optional Parts Cost W/O VAT总计设备，不包括可选零件成本，不包括增值税</v>
      </c>
      <c r="C18" s="57">
        <f>'ECAR tool'!F213</f>
        <v>176897</v>
      </c>
      <c r="D18" s="50" t="s">
        <v>74</v>
      </c>
    </row>
    <row r="19" ht="18.75" spans="1:4">
      <c r="A19" s="47">
        <v>39</v>
      </c>
      <c r="B19" s="58" t="str">
        <f>'ECAR tool'!A214</f>
        <v>Total Equipment W/O Optional Parts Cost With VAT不含增值税的设备总成本（不含可选配件）</v>
      </c>
      <c r="C19" s="59">
        <f>'ECAR tool'!F214</f>
        <v>205200.52</v>
      </c>
      <c r="D19" s="50" t="s">
        <v>75</v>
      </c>
    </row>
  </sheetData>
  <mergeCells count="1">
    <mergeCell ref="A1:D1"/>
  </mergeCells>
  <printOptions horizontalCentered="1"/>
  <pageMargins left="0.393055555555556" right="0.393055555555556" top="0.629166666666667" bottom="0.393055555555556" header="0.196527777777778" footer="0.196527777777778"/>
  <pageSetup paperSize="9" scale="63"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2"/>
  <sheetViews>
    <sheetView showGridLines="0" view="pageBreakPreview" zoomScale="130" zoomScaleNormal="100" zoomScaleSheetLayoutView="130" workbookViewId="0">
      <selection activeCell="F29" sqref="F29"/>
    </sheetView>
  </sheetViews>
  <sheetFormatPr defaultColWidth="9.64761904761905" defaultRowHeight="12.75"/>
  <cols>
    <col min="1" max="1" width="7.18095238095238" customWidth="1"/>
    <col min="2" max="2" width="28.5428571428571" customWidth="1"/>
    <col min="3" max="3" width="22.8190476190476" customWidth="1"/>
    <col min="4" max="4" width="21.4571428571429" customWidth="1"/>
    <col min="5" max="7" width="12.8190476190476" customWidth="1"/>
    <col min="8" max="8" width="13.1809523809524" customWidth="1"/>
    <col min="9" max="9" width="9.26666666666667" customWidth="1"/>
  </cols>
  <sheetData>
    <row r="2" s="1" customFormat="1" ht="22.5" customHeight="1" spans="1:8">
      <c r="A2" s="4" t="str">
        <f>Summary!B4</f>
        <v>看板</v>
      </c>
      <c r="B2" s="4"/>
      <c r="C2" s="4"/>
      <c r="D2" s="4"/>
      <c r="E2" s="4"/>
      <c r="F2" s="4"/>
      <c r="G2" s="4"/>
      <c r="H2" s="4"/>
    </row>
    <row r="3" s="2" customFormat="1" ht="7.5" customHeight="1" spans="1:8">
      <c r="A3" s="5"/>
      <c r="B3" s="5"/>
      <c r="C3" s="5"/>
      <c r="D3" s="5"/>
      <c r="E3" s="5"/>
      <c r="F3" s="5"/>
      <c r="G3" s="5"/>
      <c r="H3" s="5"/>
    </row>
    <row r="4" ht="21" customHeight="1" spans="1:1">
      <c r="A4" s="6" t="s">
        <v>60</v>
      </c>
    </row>
    <row r="5" spans="1:8">
      <c r="A5" s="7" t="s">
        <v>76</v>
      </c>
      <c r="B5" s="7" t="s">
        <v>77</v>
      </c>
      <c r="C5" s="7" t="s">
        <v>78</v>
      </c>
      <c r="D5" s="7" t="s">
        <v>79</v>
      </c>
      <c r="E5" s="7" t="s">
        <v>80</v>
      </c>
      <c r="F5" s="7" t="s">
        <v>81</v>
      </c>
      <c r="G5" s="7" t="s">
        <v>82</v>
      </c>
      <c r="H5" s="7" t="s">
        <v>71</v>
      </c>
    </row>
    <row r="6" spans="1:10">
      <c r="A6" s="8">
        <v>1</v>
      </c>
      <c r="B6" s="9"/>
      <c r="C6" s="10"/>
      <c r="D6" s="11"/>
      <c r="E6" s="12"/>
      <c r="F6" s="13"/>
      <c r="G6" s="14">
        <f>E6*F6</f>
        <v>0</v>
      </c>
      <c r="H6" s="10"/>
      <c r="I6" s="37"/>
      <c r="J6" s="37"/>
    </row>
    <row r="7" spans="1:10">
      <c r="A7" s="8">
        <v>2</v>
      </c>
      <c r="B7" s="9"/>
      <c r="C7" s="10"/>
      <c r="D7" s="11"/>
      <c r="E7" s="12"/>
      <c r="F7" s="13"/>
      <c r="G7" s="14">
        <f>E7*F7</f>
        <v>0</v>
      </c>
      <c r="H7" s="10"/>
      <c r="I7" s="37"/>
      <c r="J7" s="37"/>
    </row>
    <row r="8" ht="16.5" spans="1:8">
      <c r="A8" s="8"/>
      <c r="B8" s="15" t="s">
        <v>83</v>
      </c>
      <c r="C8" s="16"/>
      <c r="D8" s="16"/>
      <c r="E8" s="17"/>
      <c r="F8" s="18"/>
      <c r="G8" s="14">
        <f>SUM(G6:G7)/1.17</f>
        <v>0</v>
      </c>
      <c r="H8" s="16"/>
    </row>
    <row r="9" ht="21" customHeight="1" spans="1:6">
      <c r="A9" s="19"/>
      <c r="F9" s="20"/>
    </row>
    <row r="10" ht="15.75" spans="1:1">
      <c r="A10" s="6" t="s">
        <v>84</v>
      </c>
    </row>
    <row r="11" spans="1:8">
      <c r="A11" s="7" t="s">
        <v>76</v>
      </c>
      <c r="B11" s="7" t="s">
        <v>77</v>
      </c>
      <c r="C11" s="7" t="s">
        <v>78</v>
      </c>
      <c r="D11" s="7" t="s">
        <v>79</v>
      </c>
      <c r="E11" s="7" t="s">
        <v>80</v>
      </c>
      <c r="F11" s="7" t="s">
        <v>81</v>
      </c>
      <c r="G11" s="7" t="s">
        <v>82</v>
      </c>
      <c r="H11" s="7" t="s">
        <v>71</v>
      </c>
    </row>
    <row r="12" spans="1:8">
      <c r="A12" s="8">
        <v>1</v>
      </c>
      <c r="B12" s="21"/>
      <c r="C12" s="21"/>
      <c r="D12" s="10"/>
      <c r="E12" s="12"/>
      <c r="F12" s="22"/>
      <c r="G12" s="14">
        <f>E12*F12</f>
        <v>0</v>
      </c>
      <c r="H12" s="23"/>
    </row>
    <row r="13" s="3" customFormat="1" spans="1:10">
      <c r="A13" s="24">
        <v>2</v>
      </c>
      <c r="B13" s="21"/>
      <c r="C13" s="21"/>
      <c r="D13" s="25"/>
      <c r="E13" s="26"/>
      <c r="F13" s="22"/>
      <c r="G13" s="27">
        <f>E13*F13</f>
        <v>0</v>
      </c>
      <c r="H13" s="25"/>
      <c r="J13" s="38"/>
    </row>
    <row r="14" ht="16.5" spans="1:8">
      <c r="A14" s="8"/>
      <c r="B14" s="15" t="s">
        <v>83</v>
      </c>
      <c r="C14" s="28"/>
      <c r="D14" s="28"/>
      <c r="E14" s="14"/>
      <c r="F14" s="8"/>
      <c r="G14" s="14">
        <f>SUM(G12:G13)/1.17</f>
        <v>0</v>
      </c>
      <c r="H14" s="28"/>
    </row>
    <row r="16" ht="15.75" spans="1:1">
      <c r="A16" s="6" t="s">
        <v>62</v>
      </c>
    </row>
    <row r="17" spans="1:8">
      <c r="A17" s="7" t="s">
        <v>76</v>
      </c>
      <c r="B17" s="7" t="s">
        <v>77</v>
      </c>
      <c r="C17" s="7" t="s">
        <v>78</v>
      </c>
      <c r="D17" s="7" t="s">
        <v>79</v>
      </c>
      <c r="E17" s="7" t="s">
        <v>80</v>
      </c>
      <c r="F17" s="7" t="s">
        <v>81</v>
      </c>
      <c r="G17" s="7" t="s">
        <v>82</v>
      </c>
      <c r="H17" s="7" t="s">
        <v>71</v>
      </c>
    </row>
    <row r="18" spans="1:8">
      <c r="A18" s="8">
        <v>1</v>
      </c>
      <c r="B18" s="10"/>
      <c r="C18" s="10"/>
      <c r="D18" s="11"/>
      <c r="E18" s="12"/>
      <c r="F18" s="29"/>
      <c r="G18" s="14">
        <f>E18*F18</f>
        <v>0</v>
      </c>
      <c r="H18" s="10"/>
    </row>
    <row r="19" spans="1:8">
      <c r="A19" s="8">
        <v>2</v>
      </c>
      <c r="B19" s="10"/>
      <c r="C19" s="10"/>
      <c r="D19" s="11"/>
      <c r="E19" s="12"/>
      <c r="F19" s="29"/>
      <c r="G19" s="14">
        <f>E19*F19</f>
        <v>0</v>
      </c>
      <c r="H19" s="10"/>
    </row>
    <row r="20" ht="16.5" spans="1:8">
      <c r="A20" s="8"/>
      <c r="B20" s="15" t="s">
        <v>83</v>
      </c>
      <c r="C20" s="28"/>
      <c r="D20" s="28"/>
      <c r="E20" s="14"/>
      <c r="F20" s="8"/>
      <c r="G20" s="14">
        <f>SUM(G18:G19)/1.17</f>
        <v>0</v>
      </c>
      <c r="H20" s="28"/>
    </row>
    <row r="22" ht="15.75" spans="1:1">
      <c r="A22" s="6" t="s">
        <v>63</v>
      </c>
    </row>
    <row r="23" spans="1:8">
      <c r="A23" s="7" t="s">
        <v>76</v>
      </c>
      <c r="B23" s="7" t="s">
        <v>77</v>
      </c>
      <c r="C23" s="7" t="s">
        <v>78</v>
      </c>
      <c r="D23" s="7" t="s">
        <v>79</v>
      </c>
      <c r="E23" s="7" t="s">
        <v>80</v>
      </c>
      <c r="F23" s="7" t="s">
        <v>81</v>
      </c>
      <c r="G23" s="7" t="s">
        <v>82</v>
      </c>
      <c r="H23" s="7" t="s">
        <v>71</v>
      </c>
    </row>
    <row r="24" ht="15.75" spans="1:8">
      <c r="A24" s="8">
        <v>1</v>
      </c>
      <c r="B24" s="30" t="s">
        <v>85</v>
      </c>
      <c r="C24" s="30"/>
      <c r="D24" s="30" t="s">
        <v>86</v>
      </c>
      <c r="E24" s="12">
        <v>60000</v>
      </c>
      <c r="F24" s="31">
        <v>1</v>
      </c>
      <c r="G24" s="14">
        <f>E24*F24</f>
        <v>60000</v>
      </c>
      <c r="H24" s="10"/>
    </row>
    <row r="25" ht="15.75" spans="1:8">
      <c r="A25" s="8">
        <v>2</v>
      </c>
      <c r="B25" s="30" t="s">
        <v>87</v>
      </c>
      <c r="C25" s="30" t="s">
        <v>88</v>
      </c>
      <c r="D25" s="30" t="s">
        <v>89</v>
      </c>
      <c r="E25" s="12">
        <v>6000</v>
      </c>
      <c r="F25" s="31">
        <v>13</v>
      </c>
      <c r="G25" s="14">
        <f>E25*F25</f>
        <v>78000</v>
      </c>
      <c r="H25" s="10"/>
    </row>
    <row r="26" customFormat="1" ht="15.75" spans="1:8">
      <c r="A26" s="8">
        <v>3</v>
      </c>
      <c r="B26" s="30" t="s">
        <v>90</v>
      </c>
      <c r="C26" s="30"/>
      <c r="D26" s="30" t="s">
        <v>91</v>
      </c>
      <c r="E26" s="12">
        <v>1000</v>
      </c>
      <c r="F26" s="31">
        <v>1</v>
      </c>
      <c r="G26" s="14">
        <f t="shared" ref="G26:G31" si="0">E26*F26</f>
        <v>1000</v>
      </c>
      <c r="H26" s="10"/>
    </row>
    <row r="27" customFormat="1" ht="15.75" spans="1:8">
      <c r="A27" s="8">
        <v>4</v>
      </c>
      <c r="B27" s="30" t="s">
        <v>92</v>
      </c>
      <c r="C27" s="30"/>
      <c r="D27" s="30"/>
      <c r="E27" s="12">
        <v>1000</v>
      </c>
      <c r="F27" s="31">
        <v>1</v>
      </c>
      <c r="G27" s="14">
        <f t="shared" si="0"/>
        <v>1000</v>
      </c>
      <c r="H27" s="10"/>
    </row>
    <row r="28" customFormat="1" ht="15.75" spans="1:8">
      <c r="A28" s="8">
        <v>5</v>
      </c>
      <c r="B28" s="30"/>
      <c r="C28" s="30"/>
      <c r="D28" s="30"/>
      <c r="E28" s="12"/>
      <c r="F28" s="31"/>
      <c r="G28" s="14">
        <f t="shared" si="0"/>
        <v>0</v>
      </c>
      <c r="H28" s="10"/>
    </row>
    <row r="29" customFormat="1" ht="15.75" spans="1:8">
      <c r="A29" s="8">
        <v>6</v>
      </c>
      <c r="B29" s="30" t="s">
        <v>93</v>
      </c>
      <c r="C29" s="30"/>
      <c r="D29" s="30"/>
      <c r="E29" s="12">
        <v>400</v>
      </c>
      <c r="F29" s="31">
        <v>2</v>
      </c>
      <c r="G29" s="14">
        <f t="shared" si="0"/>
        <v>800</v>
      </c>
      <c r="H29" s="10"/>
    </row>
    <row r="30" customFormat="1" ht="15.75" spans="1:8">
      <c r="A30" s="8">
        <v>7</v>
      </c>
      <c r="B30" s="30" t="s">
        <v>94</v>
      </c>
      <c r="C30" s="30"/>
      <c r="D30" s="30"/>
      <c r="E30" s="12">
        <v>1000</v>
      </c>
      <c r="F30" s="31">
        <v>1</v>
      </c>
      <c r="G30" s="14">
        <f t="shared" si="0"/>
        <v>1000</v>
      </c>
      <c r="H30" s="10"/>
    </row>
    <row r="31" s="3" customFormat="1" ht="15.75" spans="1:10">
      <c r="A31" s="8">
        <v>8</v>
      </c>
      <c r="B31" s="30"/>
      <c r="C31" s="30"/>
      <c r="D31" s="30"/>
      <c r="E31" s="12"/>
      <c r="F31" s="31"/>
      <c r="G31" s="14">
        <f t="shared" si="0"/>
        <v>0</v>
      </c>
      <c r="H31" s="25"/>
      <c r="J31" s="38"/>
    </row>
    <row r="32" ht="16.5" spans="1:8">
      <c r="A32" s="8"/>
      <c r="B32" s="15" t="s">
        <v>83</v>
      </c>
      <c r="C32" s="28"/>
      <c r="D32" s="28"/>
      <c r="E32" s="14"/>
      <c r="F32" s="8"/>
      <c r="G32" s="14">
        <f>SUM(G24:G31)/1.17</f>
        <v>121196.581196581</v>
      </c>
      <c r="H32" s="28"/>
    </row>
  </sheetData>
  <pageMargins left="0.699305555555556" right="0.699305555555556" top="0.75" bottom="0.75" header="0.3" footer="0.3"/>
  <pageSetup paperSize="9" scale="58" orientation="portrait"/>
  <headerFooter alignWithMargins="0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2"/>
  <sheetViews>
    <sheetView showGridLines="0" view="pageBreakPreview" zoomScale="130" zoomScaleNormal="100" zoomScaleSheetLayoutView="130" workbookViewId="0">
      <selection activeCell="D27" sqref="D27"/>
    </sheetView>
  </sheetViews>
  <sheetFormatPr defaultColWidth="9.64761904761905" defaultRowHeight="12.75"/>
  <cols>
    <col min="1" max="1" width="7.18095238095238" customWidth="1"/>
    <col min="2" max="2" width="28.5428571428571" customWidth="1"/>
    <col min="3" max="3" width="22.8190476190476" customWidth="1"/>
    <col min="4" max="4" width="21.4571428571429" customWidth="1"/>
    <col min="5" max="7" width="12.8190476190476" customWidth="1"/>
    <col min="8" max="8" width="13.1809523809524" customWidth="1"/>
    <col min="9" max="9" width="9.26666666666667" customWidth="1"/>
  </cols>
  <sheetData>
    <row r="2" s="1" customFormat="1" ht="22.5" customHeight="1" spans="1:8">
      <c r="A2" s="4" t="str">
        <f>Summary!B5</f>
        <v>追溯系统</v>
      </c>
      <c r="B2" s="4"/>
      <c r="C2" s="4"/>
      <c r="D2" s="4"/>
      <c r="E2" s="4"/>
      <c r="F2" s="4"/>
      <c r="G2" s="4"/>
      <c r="H2" s="4"/>
    </row>
    <row r="3" s="2" customFormat="1" ht="7.5" customHeight="1" spans="1:8">
      <c r="A3" s="5"/>
      <c r="B3" s="5"/>
      <c r="C3" s="5"/>
      <c r="D3" s="5"/>
      <c r="E3" s="5"/>
      <c r="F3" s="5"/>
      <c r="G3" s="5"/>
      <c r="H3" s="5"/>
    </row>
    <row r="4" ht="21" customHeight="1" spans="1:1">
      <c r="A4" s="6" t="s">
        <v>60</v>
      </c>
    </row>
    <row r="5" spans="1:8">
      <c r="A5" s="7" t="s">
        <v>76</v>
      </c>
      <c r="B5" s="7" t="s">
        <v>77</v>
      </c>
      <c r="C5" s="7" t="s">
        <v>78</v>
      </c>
      <c r="D5" s="7" t="s">
        <v>79</v>
      </c>
      <c r="E5" s="7" t="s">
        <v>80</v>
      </c>
      <c r="F5" s="7" t="s">
        <v>81</v>
      </c>
      <c r="G5" s="7" t="s">
        <v>82</v>
      </c>
      <c r="H5" s="7" t="s">
        <v>71</v>
      </c>
    </row>
    <row r="6" spans="1:10">
      <c r="A6" s="8">
        <v>1</v>
      </c>
      <c r="B6" s="9" t="s">
        <v>95</v>
      </c>
      <c r="C6" s="10"/>
      <c r="D6" s="11"/>
      <c r="E6" s="12">
        <v>500</v>
      </c>
      <c r="F6" s="13">
        <v>1</v>
      </c>
      <c r="G6" s="14">
        <f>E6*F6</f>
        <v>500</v>
      </c>
      <c r="H6" s="10"/>
      <c r="I6" s="37"/>
      <c r="J6" s="37"/>
    </row>
    <row r="7" spans="1:10">
      <c r="A7" s="8">
        <v>2</v>
      </c>
      <c r="B7" s="9"/>
      <c r="C7" s="10"/>
      <c r="D7" s="11"/>
      <c r="E7" s="12"/>
      <c r="F7" s="13"/>
      <c r="G7" s="14">
        <f>E7*F7</f>
        <v>0</v>
      </c>
      <c r="H7" s="10"/>
      <c r="I7" s="37"/>
      <c r="J7" s="37"/>
    </row>
    <row r="8" ht="16.5" spans="1:8">
      <c r="A8" s="8"/>
      <c r="B8" s="15" t="s">
        <v>83</v>
      </c>
      <c r="C8" s="16"/>
      <c r="D8" s="16"/>
      <c r="E8" s="17"/>
      <c r="F8" s="18"/>
      <c r="G8" s="14">
        <f>SUM(G6:G7)/1.17</f>
        <v>427.350427350427</v>
      </c>
      <c r="H8" s="16"/>
    </row>
    <row r="9" spans="1:6">
      <c r="A9" s="19"/>
      <c r="F9" s="20"/>
    </row>
    <row r="10" ht="15.75" spans="1:1">
      <c r="A10" s="6" t="s">
        <v>84</v>
      </c>
    </row>
    <row r="11" spans="1:8">
      <c r="A11" s="7" t="s">
        <v>76</v>
      </c>
      <c r="B11" s="7" t="s">
        <v>77</v>
      </c>
      <c r="C11" s="7" t="s">
        <v>78</v>
      </c>
      <c r="D11" s="7" t="s">
        <v>79</v>
      </c>
      <c r="E11" s="7" t="s">
        <v>80</v>
      </c>
      <c r="F11" s="7" t="s">
        <v>81</v>
      </c>
      <c r="G11" s="7" t="s">
        <v>82</v>
      </c>
      <c r="H11" s="7" t="s">
        <v>71</v>
      </c>
    </row>
    <row r="12" spans="1:8">
      <c r="A12" s="8">
        <v>1</v>
      </c>
      <c r="B12" s="21"/>
      <c r="C12" s="21"/>
      <c r="D12" s="10"/>
      <c r="E12" s="12"/>
      <c r="F12" s="22"/>
      <c r="G12" s="14">
        <f>E12*F12</f>
        <v>0</v>
      </c>
      <c r="H12" s="23"/>
    </row>
    <row r="13" s="3" customFormat="1" spans="1:10">
      <c r="A13" s="24">
        <v>2</v>
      </c>
      <c r="B13" s="21"/>
      <c r="C13" s="21"/>
      <c r="D13" s="25"/>
      <c r="E13" s="26"/>
      <c r="F13" s="22"/>
      <c r="G13" s="27">
        <f>E13*F13</f>
        <v>0</v>
      </c>
      <c r="H13" s="25"/>
      <c r="J13" s="38"/>
    </row>
    <row r="14" ht="16.5" spans="1:8">
      <c r="A14" s="8"/>
      <c r="B14" s="15" t="s">
        <v>83</v>
      </c>
      <c r="C14" s="28"/>
      <c r="D14" s="28"/>
      <c r="E14" s="14"/>
      <c r="F14" s="8"/>
      <c r="G14" s="14">
        <f>SUM(G12:G13)/1.17</f>
        <v>0</v>
      </c>
      <c r="H14" s="28"/>
    </row>
    <row r="16" ht="15.75" spans="1:1">
      <c r="A16" s="6" t="s">
        <v>62</v>
      </c>
    </row>
    <row r="17" spans="1:8">
      <c r="A17" s="7" t="s">
        <v>76</v>
      </c>
      <c r="B17" s="7" t="s">
        <v>77</v>
      </c>
      <c r="C17" s="7" t="s">
        <v>78</v>
      </c>
      <c r="D17" s="7" t="s">
        <v>79</v>
      </c>
      <c r="E17" s="7" t="s">
        <v>80</v>
      </c>
      <c r="F17" s="7" t="s">
        <v>81</v>
      </c>
      <c r="G17" s="7" t="s">
        <v>82</v>
      </c>
      <c r="H17" s="7" t="s">
        <v>71</v>
      </c>
    </row>
    <row r="18" spans="1:8">
      <c r="A18" s="8">
        <v>1</v>
      </c>
      <c r="B18" s="10"/>
      <c r="C18" s="10"/>
      <c r="D18" s="11"/>
      <c r="E18" s="12"/>
      <c r="F18" s="29"/>
      <c r="G18" s="14">
        <f>E18*F18</f>
        <v>0</v>
      </c>
      <c r="H18" s="10"/>
    </row>
    <row r="19" spans="1:8">
      <c r="A19" s="8">
        <v>2</v>
      </c>
      <c r="B19" s="10"/>
      <c r="C19" s="10"/>
      <c r="D19" s="11"/>
      <c r="E19" s="12"/>
      <c r="F19" s="29"/>
      <c r="G19" s="14">
        <f>E19*F19</f>
        <v>0</v>
      </c>
      <c r="H19" s="10"/>
    </row>
    <row r="20" ht="16.5" spans="1:8">
      <c r="A20" s="8"/>
      <c r="B20" s="15" t="s">
        <v>83</v>
      </c>
      <c r="C20" s="28"/>
      <c r="D20" s="28"/>
      <c r="E20" s="14"/>
      <c r="F20" s="8"/>
      <c r="G20" s="14">
        <f>SUM(G18:G19)/1.17</f>
        <v>0</v>
      </c>
      <c r="H20" s="28"/>
    </row>
    <row r="22" ht="15.75" spans="1:1">
      <c r="A22" s="6" t="s">
        <v>63</v>
      </c>
    </row>
    <row r="23" spans="1:8">
      <c r="A23" s="7" t="s">
        <v>76</v>
      </c>
      <c r="B23" s="7" t="s">
        <v>77</v>
      </c>
      <c r="C23" s="7" t="s">
        <v>78</v>
      </c>
      <c r="D23" s="7" t="s">
        <v>79</v>
      </c>
      <c r="E23" s="7" t="s">
        <v>80</v>
      </c>
      <c r="F23" s="7" t="s">
        <v>81</v>
      </c>
      <c r="G23" s="7" t="s">
        <v>82</v>
      </c>
      <c r="H23" s="7" t="s">
        <v>71</v>
      </c>
    </row>
    <row r="24" ht="15.75" spans="1:8">
      <c r="A24" s="8">
        <v>1</v>
      </c>
      <c r="B24" s="30" t="s">
        <v>96</v>
      </c>
      <c r="C24" s="30" t="s">
        <v>97</v>
      </c>
      <c r="D24" s="30" t="s">
        <v>91</v>
      </c>
      <c r="E24" s="12">
        <v>20000</v>
      </c>
      <c r="F24" s="31">
        <v>1</v>
      </c>
      <c r="G24" s="14">
        <f>F24*E24</f>
        <v>20000</v>
      </c>
      <c r="H24" s="10"/>
    </row>
    <row r="25" ht="15.75" spans="1:8">
      <c r="A25" s="8"/>
      <c r="B25" s="30" t="s">
        <v>98</v>
      </c>
      <c r="C25" s="30" t="s">
        <v>99</v>
      </c>
      <c r="D25" s="30" t="s">
        <v>100</v>
      </c>
      <c r="E25" s="12">
        <v>500</v>
      </c>
      <c r="F25" s="31">
        <v>1</v>
      </c>
      <c r="G25" s="14">
        <f>F25*E25</f>
        <v>500</v>
      </c>
      <c r="H25" s="10"/>
    </row>
    <row r="26" ht="15.75" spans="1:8">
      <c r="A26" s="8">
        <v>2</v>
      </c>
      <c r="B26" s="30" t="s">
        <v>94</v>
      </c>
      <c r="C26" s="30"/>
      <c r="D26" s="30"/>
      <c r="E26" s="12">
        <v>1000</v>
      </c>
      <c r="F26" s="31">
        <v>1</v>
      </c>
      <c r="G26" s="14">
        <f>F26*E26</f>
        <v>1000</v>
      </c>
      <c r="H26" s="10"/>
    </row>
    <row r="27" s="3" customFormat="1" ht="15.75" spans="1:10">
      <c r="A27" s="8">
        <v>3</v>
      </c>
      <c r="B27" s="30" t="s">
        <v>90</v>
      </c>
      <c r="C27" s="30"/>
      <c r="D27" s="30"/>
      <c r="E27" s="12">
        <v>600</v>
      </c>
      <c r="F27" s="31">
        <v>1</v>
      </c>
      <c r="G27" s="14">
        <f>F27*E27</f>
        <v>600</v>
      </c>
      <c r="H27" s="25"/>
      <c r="J27" s="38"/>
    </row>
    <row r="28" ht="16.5" spans="1:8">
      <c r="A28" s="8"/>
      <c r="B28" s="15" t="s">
        <v>83</v>
      </c>
      <c r="C28" s="28"/>
      <c r="D28" s="28"/>
      <c r="E28" s="14"/>
      <c r="F28" s="8"/>
      <c r="G28" s="14">
        <f>SUM(G24:G27)/1.17</f>
        <v>18888.8888888889</v>
      </c>
      <c r="H28" s="28"/>
    </row>
    <row r="29" spans="1:8">
      <c r="A29" s="32"/>
      <c r="H29" s="33"/>
    </row>
    <row r="30" spans="1:8">
      <c r="A30" s="32"/>
      <c r="H30" s="33"/>
    </row>
    <row r="31" spans="1:8">
      <c r="A31" s="32"/>
      <c r="H31" s="33"/>
    </row>
    <row r="32" spans="1:8">
      <c r="A32" s="32"/>
      <c r="H32" s="33"/>
    </row>
    <row r="33" spans="1:8">
      <c r="A33" s="32"/>
      <c r="H33" s="33"/>
    </row>
    <row r="34" spans="1:8">
      <c r="A34" s="32"/>
      <c r="H34" s="33"/>
    </row>
    <row r="35" spans="1:8">
      <c r="A35" s="32"/>
      <c r="H35" s="33"/>
    </row>
    <row r="36" spans="1:8">
      <c r="A36" s="32"/>
      <c r="H36" s="33"/>
    </row>
    <row r="37" spans="1:8">
      <c r="A37" s="32"/>
      <c r="H37" s="33"/>
    </row>
    <row r="38" spans="1:8">
      <c r="A38" s="32"/>
      <c r="H38" s="33"/>
    </row>
    <row r="39" spans="1:8">
      <c r="A39" s="32"/>
      <c r="H39" s="33"/>
    </row>
    <row r="40" spans="1:8">
      <c r="A40" s="32"/>
      <c r="H40" s="33"/>
    </row>
    <row r="41" spans="1:8">
      <c r="A41" s="32"/>
      <c r="H41" s="33"/>
    </row>
    <row r="42" spans="1:8">
      <c r="A42" s="32"/>
      <c r="H42" s="33"/>
    </row>
    <row r="43" spans="1:8">
      <c r="A43" s="32"/>
      <c r="H43" s="33"/>
    </row>
    <row r="44" spans="1:8">
      <c r="A44" s="32"/>
      <c r="H44" s="33"/>
    </row>
    <row r="45" spans="1:8">
      <c r="A45" s="32"/>
      <c r="H45" s="33"/>
    </row>
    <row r="46" spans="1:8">
      <c r="A46" s="32"/>
      <c r="H46" s="33"/>
    </row>
    <row r="47" spans="1:8">
      <c r="A47" s="32"/>
      <c r="H47" s="33"/>
    </row>
    <row r="48" spans="1:8">
      <c r="A48" s="32"/>
      <c r="H48" s="33"/>
    </row>
    <row r="49" spans="1:8">
      <c r="A49" s="32"/>
      <c r="H49" s="33"/>
    </row>
    <row r="50" spans="1:8">
      <c r="A50" s="32"/>
      <c r="H50" s="33"/>
    </row>
    <row r="51" spans="1:8">
      <c r="A51" s="32"/>
      <c r="H51" s="33"/>
    </row>
    <row r="52" spans="1:8">
      <c r="A52" s="34"/>
      <c r="B52" s="35"/>
      <c r="C52" s="35"/>
      <c r="D52" s="35"/>
      <c r="E52" s="35"/>
      <c r="F52" s="35"/>
      <c r="G52" s="35"/>
      <c r="H52" s="36"/>
    </row>
  </sheetData>
  <pageMargins left="0.699305555555556" right="0.699305555555556" top="0.75" bottom="0.75" header="0.3" footer="0.3"/>
  <pageSetup paperSize="9" scale="58" orientation="portrait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Inalfa Roof Systems B.V.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ECAR tool</vt:lpstr>
      <vt:lpstr>Summary</vt:lpstr>
      <vt:lpstr>看板</vt:lpstr>
      <vt:lpstr>追溯系统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KESSEL, Ton van</dc:creator>
  <cp:lastModifiedBy>admin</cp:lastModifiedBy>
  <dcterms:created xsi:type="dcterms:W3CDTF">2017-01-13T18:26:00Z</dcterms:created>
  <cp:lastPrinted>2018-07-06T09:34:00Z</cp:lastPrinted>
  <dcterms:modified xsi:type="dcterms:W3CDTF">2021-07-07T01:21:36Z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Editor">
    <vt:lpwstr>Vanmaris, Frank</vt:lpwstr>
  </property>
  <property fmtid="{D5CDD505-2E9C-101B-9397-08002B2CF9AE}" pid="4" name="display_urn:schemas-microsoft-com:office:office#Author">
    <vt:lpwstr>Vanmaris, Frank</vt:lpwstr>
  </property>
  <property fmtid="{D5CDD505-2E9C-101B-9397-08002B2CF9AE}" pid="5" name="ContentType">
    <vt:lpwstr>Document</vt:lpwstr>
  </property>
  <property fmtid="{D5CDD505-2E9C-101B-9397-08002B2CF9AE}" pid="6" name="Subject">
    <vt:lpwstr/>
  </property>
  <property fmtid="{D5CDD505-2E9C-101B-9397-08002B2CF9AE}" pid="7" name="Keywords">
    <vt:lpwstr/>
  </property>
  <property fmtid="{D5CDD505-2E9C-101B-9397-08002B2CF9AE}" pid="8" name="_Author">
    <vt:lpwstr>KESSEL, Ton van</vt:lpwstr>
  </property>
  <property fmtid="{D5CDD505-2E9C-101B-9397-08002B2CF9AE}" pid="9" name="_Category">
    <vt:lpwstr/>
  </property>
  <property fmtid="{D5CDD505-2E9C-101B-9397-08002B2CF9AE}" pid="10" name="Categories">
    <vt:lpwstr/>
  </property>
  <property fmtid="{D5CDD505-2E9C-101B-9397-08002B2CF9AE}" pid="11" name="Approval Level">
    <vt:lpwstr/>
  </property>
  <property fmtid="{D5CDD505-2E9C-101B-9397-08002B2CF9AE}" pid="12" name="_Comments">
    <vt:lpwstr/>
  </property>
  <property fmtid="{D5CDD505-2E9C-101B-9397-08002B2CF9AE}" pid="13" name="Assigned To">
    <vt:lpwstr/>
  </property>
  <property fmtid="{D5CDD505-2E9C-101B-9397-08002B2CF9AE}" pid="14" name="KSOProductBuildVer">
    <vt:lpwstr>2052-11.1.0.10214</vt:lpwstr>
  </property>
  <property fmtid="{D5CDD505-2E9C-101B-9397-08002B2CF9AE}" pid="15" name="ICV">
    <vt:lpwstr>01FA5578525F4E33BE8850FDC2D11AC8</vt:lpwstr>
  </property>
</Properties>
</file>