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CFD05ADE-66E8-454E-BA37-C7CE4BF0CD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2" l="1"/>
  <c r="P7" i="2"/>
  <c r="P6" i="2"/>
  <c r="P5" i="2"/>
  <c r="P4" i="2"/>
  <c r="C4" i="2"/>
  <c r="C6" i="2"/>
  <c r="C8" i="2"/>
  <c r="C10" i="2"/>
  <c r="C12" i="2"/>
  <c r="C14" i="2"/>
  <c r="C16" i="2"/>
  <c r="B16" i="2"/>
  <c r="B14" i="2"/>
  <c r="B12" i="2"/>
  <c r="B10" i="2"/>
  <c r="B8" i="2"/>
  <c r="B6" i="2"/>
  <c r="B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3" i="2"/>
  <c r="C36" i="1"/>
  <c r="C35" i="1"/>
  <c r="C34" i="1"/>
  <c r="C33" i="1"/>
  <c r="C28" i="1"/>
  <c r="C27" i="1"/>
  <c r="C26" i="1"/>
  <c r="C25" i="1"/>
  <c r="C20" i="1"/>
  <c r="C19" i="1"/>
  <c r="C18" i="1"/>
  <c r="C17" i="1"/>
  <c r="C16" i="1"/>
</calcChain>
</file>

<file path=xl/sharedStrings.xml><?xml version="1.0" encoding="utf-8"?>
<sst xmlns="http://schemas.openxmlformats.org/spreadsheetml/2006/main" count="56" uniqueCount="41">
  <si>
    <t>За пример взят файл Колодкина Романа</t>
  </si>
  <si>
    <t>Дата месяца</t>
  </si>
  <si>
    <t>Приход</t>
  </si>
  <si>
    <t>Расход</t>
  </si>
  <si>
    <t>Сумма</t>
  </si>
  <si>
    <t>количество, шт.</t>
  </si>
  <si>
    <t>цена, руб./шт.</t>
  </si>
  <si>
    <t>остаток на 1-е число</t>
  </si>
  <si>
    <t>на 10-е число</t>
  </si>
  <si>
    <t>на 20-е число</t>
  </si>
  <si>
    <t>на 30-е число</t>
  </si>
  <si>
    <t>итого</t>
  </si>
  <si>
    <t>–</t>
  </si>
  <si>
    <t>Метод средней себестоимости</t>
  </si>
  <si>
    <t>Остаток</t>
  </si>
  <si>
    <t>Сумма списания</t>
  </si>
  <si>
    <t xml:space="preserve">Средняя себестоимость </t>
  </si>
  <si>
    <t>Сумма остатка</t>
  </si>
  <si>
    <t>Средняя себестоимость остатка</t>
  </si>
  <si>
    <t>Метод FIFO</t>
  </si>
  <si>
    <t>Метод LIFO</t>
  </si>
  <si>
    <t>Доход от реализации за месяц = 3265,8</t>
  </si>
  <si>
    <t>На начало месяца, тыс. руб.</t>
  </si>
  <si>
    <t>На конец месяца, тыс. руб.</t>
  </si>
  <si>
    <t>+-delt</t>
  </si>
  <si>
    <t>Оборотные активы</t>
  </si>
  <si>
    <t>1.      Материал</t>
  </si>
  <si>
    <t xml:space="preserve">Доход от реализации за месяц </t>
  </si>
  <si>
    <t>% к итогу</t>
  </si>
  <si>
    <t xml:space="preserve">Стоимость активов </t>
  </si>
  <si>
    <t>2.      Готовая продукция на складе</t>
  </si>
  <si>
    <t>Средняя стоимость активов</t>
  </si>
  <si>
    <t>Время оборота средств</t>
  </si>
  <si>
    <t>3.      НДС</t>
  </si>
  <si>
    <t>Коэффицент оборачиваемости</t>
  </si>
  <si>
    <t xml:space="preserve">
Коэфициент закрепления</t>
  </si>
  <si>
    <t>4.      Дебиторская задолженность менее 12 месяцев</t>
  </si>
  <si>
    <t>5.      Денежные средства</t>
  </si>
  <si>
    <t>6.      Товары на складе</t>
  </si>
  <si>
    <t>7.      Финансовые вложения краткосрочные</t>
  </si>
  <si>
    <t>Итого валюта баланса: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</si>
</sst>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  <charset val="134"/>
    </font>
    <font>
      <sz val="14"/>
      <color theme="1"/>
      <name val="Aptos Narrow"/>
      <family val="2"/>
      <scheme val="minor"/>
    </font>
    <font>
      <b/>
      <sz val="14"/>
      <color rgb="FF000000"/>
      <name val="Times New Roman"/>
      <charset val="204"/>
    </font>
    <font>
      <sz val="14"/>
      <color rgb="FF000000"/>
      <name val="Times New Roman"/>
      <charset val="204"/>
    </font>
    <font>
      <b/>
      <sz val="14"/>
      <color rgb="FFFF0000"/>
      <name val="Times New Roman"/>
    </font>
    <font>
      <b/>
      <sz val="14"/>
      <color rgb="FFFF0000"/>
      <name val="Times New Roman"/>
      <charset val="134"/>
    </font>
    <font>
      <b/>
      <sz val="14"/>
      <color rgb="FFFF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4" xfId="0" quotePrefix="1" applyFont="1" applyFill="1" applyBorder="1" applyAlignment="1">
      <alignment horizontal="center"/>
    </xf>
    <xf numFmtId="0" fontId="1" fillId="4" borderId="6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E22" sqref="A1:XFD1048576"/>
    </sheetView>
  </sheetViews>
  <sheetFormatPr defaultRowHeight="18.75"/>
  <cols>
    <col min="1" max="1" width="19.85546875" style="24" customWidth="1"/>
    <col min="2" max="2" width="17.140625" style="24" customWidth="1"/>
    <col min="3" max="3" width="16.7109375" style="24" customWidth="1"/>
    <col min="4" max="4" width="21.140625" style="24" customWidth="1"/>
    <col min="5" max="5" width="17.42578125" style="24" customWidth="1"/>
    <col min="6" max="16384" width="9.140625" style="24"/>
  </cols>
  <sheetData>
    <row r="1" spans="1:5" ht="19.5">
      <c r="A1" s="22" t="s">
        <v>0</v>
      </c>
      <c r="B1" s="22"/>
      <c r="C1" s="22"/>
      <c r="D1" s="22"/>
      <c r="E1" s="23"/>
    </row>
    <row r="2" spans="1:5" ht="19.5">
      <c r="A2" s="23"/>
      <c r="B2" s="23"/>
      <c r="C2" s="23"/>
      <c r="D2" s="23"/>
      <c r="E2" s="23"/>
    </row>
    <row r="3" spans="1:5" ht="19.5">
      <c r="A3" s="23"/>
      <c r="B3" s="23"/>
      <c r="C3" s="23"/>
      <c r="D3" s="23"/>
      <c r="E3" s="23"/>
    </row>
    <row r="4" spans="1:5" ht="19.5">
      <c r="A4" s="23"/>
      <c r="B4" s="23"/>
      <c r="C4" s="23"/>
      <c r="D4" s="23"/>
      <c r="E4" s="23"/>
    </row>
    <row r="5" spans="1:5" ht="19.5">
      <c r="A5" s="25" t="s">
        <v>1</v>
      </c>
      <c r="B5" s="26" t="s">
        <v>2</v>
      </c>
      <c r="C5" s="27"/>
      <c r="D5" s="25" t="s">
        <v>3</v>
      </c>
      <c r="E5" s="28" t="s">
        <v>4</v>
      </c>
    </row>
    <row r="6" spans="1:5" ht="19.5">
      <c r="A6" s="25"/>
      <c r="B6" s="25" t="s">
        <v>5</v>
      </c>
      <c r="C6" s="25" t="s">
        <v>6</v>
      </c>
      <c r="D6" s="25" t="s">
        <v>5</v>
      </c>
      <c r="E6" s="28"/>
    </row>
    <row r="7" spans="1:5" ht="19.5">
      <c r="A7" s="25" t="s">
        <v>7</v>
      </c>
      <c r="B7" s="29">
        <v>100</v>
      </c>
      <c r="C7" s="29">
        <v>1020</v>
      </c>
      <c r="D7" s="29"/>
      <c r="E7" s="28">
        <v>102000</v>
      </c>
    </row>
    <row r="8" spans="1:5" ht="19.5">
      <c r="A8" s="25" t="s">
        <v>8</v>
      </c>
      <c r="B8" s="29">
        <v>150</v>
      </c>
      <c r="C8" s="29">
        <v>1000</v>
      </c>
      <c r="D8" s="29">
        <v>200</v>
      </c>
      <c r="E8" s="28">
        <v>150000</v>
      </c>
    </row>
    <row r="9" spans="1:5" ht="19.5">
      <c r="A9" s="25" t="s">
        <v>9</v>
      </c>
      <c r="B9" s="29">
        <v>50</v>
      </c>
      <c r="C9" s="29">
        <v>1200</v>
      </c>
      <c r="D9" s="29">
        <v>80</v>
      </c>
      <c r="E9" s="28">
        <v>60000</v>
      </c>
    </row>
    <row r="10" spans="1:5" ht="19.5">
      <c r="A10" s="25" t="s">
        <v>10</v>
      </c>
      <c r="B10" s="29">
        <v>50</v>
      </c>
      <c r="C10" s="29">
        <v>1200</v>
      </c>
      <c r="D10" s="29">
        <v>20</v>
      </c>
      <c r="E10" s="28">
        <v>60000</v>
      </c>
    </row>
    <row r="11" spans="1:5" ht="19.5">
      <c r="A11" s="25" t="s">
        <v>11</v>
      </c>
      <c r="B11" s="29">
        <v>350</v>
      </c>
      <c r="C11" s="29" t="s">
        <v>12</v>
      </c>
      <c r="D11" s="29">
        <v>300</v>
      </c>
      <c r="E11" s="28">
        <v>372000</v>
      </c>
    </row>
    <row r="12" spans="1:5" ht="19.5">
      <c r="A12" s="23"/>
      <c r="B12" s="23"/>
      <c r="C12" s="23"/>
      <c r="D12" s="23"/>
      <c r="E12" s="23"/>
    </row>
    <row r="13" spans="1:5" ht="19.5">
      <c r="A13" s="23"/>
      <c r="B13" s="23"/>
      <c r="C13" s="23"/>
      <c r="D13" s="23"/>
      <c r="E13" s="23"/>
    </row>
    <row r="14" spans="1:5" ht="19.5">
      <c r="A14" s="30" t="s">
        <v>13</v>
      </c>
      <c r="B14" s="30"/>
      <c r="C14" s="30"/>
      <c r="D14" s="23"/>
      <c r="E14" s="23"/>
    </row>
    <row r="15" spans="1:5" ht="19.5">
      <c r="A15" s="23"/>
      <c r="B15" s="23"/>
      <c r="C15" s="23"/>
      <c r="D15" s="23"/>
      <c r="E15" s="23"/>
    </row>
    <row r="16" spans="1:5" ht="19.5">
      <c r="A16" s="31" t="s">
        <v>14</v>
      </c>
      <c r="B16" s="32"/>
      <c r="C16" s="28">
        <f>B11-D11</f>
        <v>50</v>
      </c>
      <c r="D16" s="23"/>
      <c r="E16" s="23"/>
    </row>
    <row r="17" spans="1:5" ht="19.5">
      <c r="A17" s="31" t="s">
        <v>15</v>
      </c>
      <c r="B17" s="32"/>
      <c r="C17" s="28">
        <f>D11*C18</f>
        <v>318857.14285714284</v>
      </c>
      <c r="D17" s="23"/>
      <c r="E17" s="23"/>
    </row>
    <row r="18" spans="1:5" ht="19.5">
      <c r="A18" s="31" t="s">
        <v>16</v>
      </c>
      <c r="B18" s="32"/>
      <c r="C18" s="28">
        <f>E11/B11</f>
        <v>1062.8571428571429</v>
      </c>
      <c r="D18" s="23"/>
      <c r="E18" s="23"/>
    </row>
    <row r="19" spans="1:5" ht="19.5">
      <c r="A19" s="31" t="s">
        <v>17</v>
      </c>
      <c r="B19" s="32"/>
      <c r="C19" s="28">
        <f>C16*C18</f>
        <v>53142.857142857145</v>
      </c>
      <c r="D19" s="23"/>
      <c r="E19" s="23"/>
    </row>
    <row r="20" spans="1:5" ht="19.5">
      <c r="A20" s="31" t="s">
        <v>18</v>
      </c>
      <c r="B20" s="32"/>
      <c r="C20" s="28">
        <f>C19/C16</f>
        <v>1062.8571428571429</v>
      </c>
      <c r="D20" s="23"/>
      <c r="E20" s="23"/>
    </row>
    <row r="21" spans="1:5" ht="19.5">
      <c r="A21" s="23"/>
      <c r="B21" s="23"/>
      <c r="C21" s="23"/>
      <c r="D21" s="23"/>
      <c r="E21" s="23"/>
    </row>
    <row r="22" spans="1:5" ht="19.5">
      <c r="A22" s="23"/>
      <c r="B22" s="23"/>
      <c r="C22" s="23"/>
      <c r="D22" s="23"/>
      <c r="E22" s="23"/>
    </row>
    <row r="23" spans="1:5" ht="19.5">
      <c r="A23" s="33" t="s">
        <v>19</v>
      </c>
      <c r="B23" s="33"/>
      <c r="C23" s="33"/>
      <c r="D23" s="23"/>
      <c r="E23" s="23"/>
    </row>
    <row r="24" spans="1:5" ht="19.5">
      <c r="A24" s="23"/>
      <c r="B24" s="23"/>
      <c r="C24" s="23"/>
      <c r="D24" s="23"/>
      <c r="E24" s="23"/>
    </row>
    <row r="25" spans="1:5" ht="19.5">
      <c r="A25" s="31" t="s">
        <v>15</v>
      </c>
      <c r="B25" s="32"/>
      <c r="C25" s="28">
        <f>B7*C7+B8*C8+B9*C9</f>
        <v>312000</v>
      </c>
      <c r="D25" s="23"/>
      <c r="E25" s="23"/>
    </row>
    <row r="26" spans="1:5" ht="19.5">
      <c r="A26" s="31" t="s">
        <v>16</v>
      </c>
      <c r="B26" s="32"/>
      <c r="C26" s="34">
        <f>C25/D11</f>
        <v>1040</v>
      </c>
      <c r="D26" s="23"/>
      <c r="E26" s="23"/>
    </row>
    <row r="27" spans="1:5" ht="19.5">
      <c r="A27" s="31" t="s">
        <v>17</v>
      </c>
      <c r="B27" s="32"/>
      <c r="C27" s="28">
        <f>B10*C10</f>
        <v>60000</v>
      </c>
      <c r="D27" s="23"/>
      <c r="E27" s="23"/>
    </row>
    <row r="28" spans="1:5" ht="19.5">
      <c r="A28" s="31" t="s">
        <v>18</v>
      </c>
      <c r="B28" s="32"/>
      <c r="C28" s="28">
        <f>C27/B10</f>
        <v>1200</v>
      </c>
      <c r="D28" s="23"/>
      <c r="E28" s="23"/>
    </row>
    <row r="29" spans="1:5" ht="19.5">
      <c r="A29" s="23"/>
      <c r="B29" s="23"/>
      <c r="C29" s="23"/>
      <c r="D29" s="23"/>
      <c r="E29" s="23"/>
    </row>
    <row r="30" spans="1:5" ht="19.5">
      <c r="A30" s="23"/>
      <c r="B30" s="23"/>
      <c r="C30" s="23"/>
      <c r="D30" s="23"/>
      <c r="E30" s="23"/>
    </row>
    <row r="31" spans="1:5" ht="19.5">
      <c r="A31" s="35" t="s">
        <v>20</v>
      </c>
      <c r="B31" s="35"/>
      <c r="C31" s="35"/>
      <c r="D31" s="23"/>
      <c r="E31" s="23"/>
    </row>
    <row r="32" spans="1:5" ht="19.5">
      <c r="A32" s="23"/>
      <c r="B32" s="23"/>
      <c r="C32" s="23"/>
      <c r="D32" s="23"/>
      <c r="E32" s="23"/>
    </row>
    <row r="33" spans="1:5" ht="19.5">
      <c r="A33" s="31" t="s">
        <v>15</v>
      </c>
      <c r="B33" s="32"/>
      <c r="C33" s="28">
        <f>C16*C7+B8*C8+B9*C9+B10*C10</f>
        <v>321000</v>
      </c>
      <c r="D33" s="23"/>
      <c r="E33" s="23"/>
    </row>
    <row r="34" spans="1:5" ht="19.5">
      <c r="A34" s="31" t="s">
        <v>16</v>
      </c>
      <c r="B34" s="32"/>
      <c r="C34" s="28">
        <f>C33/D11</f>
        <v>1070</v>
      </c>
      <c r="D34" s="23"/>
      <c r="E34" s="23"/>
    </row>
    <row r="35" spans="1:5" ht="19.5">
      <c r="A35" s="31" t="s">
        <v>17</v>
      </c>
      <c r="B35" s="32"/>
      <c r="C35" s="28">
        <f>C16*C7</f>
        <v>51000</v>
      </c>
      <c r="D35" s="23"/>
      <c r="E35" s="23"/>
    </row>
    <row r="36" spans="1:5" ht="19.5">
      <c r="A36" s="31" t="s">
        <v>18</v>
      </c>
      <c r="B36" s="32"/>
      <c r="C36" s="28">
        <f>C35/C16</f>
        <v>1020</v>
      </c>
      <c r="D36" s="23"/>
      <c r="E36" s="23"/>
    </row>
  </sheetData>
  <mergeCells count="18">
    <mergeCell ref="A28:B28"/>
    <mergeCell ref="A31:C31"/>
    <mergeCell ref="A33:B33"/>
    <mergeCell ref="A34:B34"/>
    <mergeCell ref="A35:B35"/>
    <mergeCell ref="A36:B36"/>
    <mergeCell ref="A19:B19"/>
    <mergeCell ref="A20:B20"/>
    <mergeCell ref="A23:C23"/>
    <mergeCell ref="A25:B25"/>
    <mergeCell ref="A26:B26"/>
    <mergeCell ref="A27:B27"/>
    <mergeCell ref="B5:C5"/>
    <mergeCell ref="A14:C14"/>
    <mergeCell ref="A16:B16"/>
    <mergeCell ref="A17:B17"/>
    <mergeCell ref="A18:B18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8F3-F339-4C7D-8287-1129D19F1478}">
  <dimension ref="A1:P17"/>
  <sheetViews>
    <sheetView workbookViewId="0">
      <selection activeCell="F10" sqref="F10"/>
    </sheetView>
  </sheetViews>
  <sheetFormatPr defaultRowHeight="18.75"/>
  <cols>
    <col min="1" max="1" width="27.85546875" style="6" customWidth="1"/>
    <col min="2" max="2" width="30.140625" style="6" customWidth="1"/>
    <col min="3" max="3" width="25" style="6" customWidth="1"/>
    <col min="4" max="4" width="28.28515625" style="6" customWidth="1"/>
    <col min="5" max="16384" width="9.140625" style="6"/>
  </cols>
  <sheetData>
    <row r="1" spans="1:16" ht="17.25" customHeight="1">
      <c r="A1" s="3" t="s">
        <v>21</v>
      </c>
      <c r="B1" s="4" t="s">
        <v>22</v>
      </c>
      <c r="C1" s="4" t="s">
        <v>23</v>
      </c>
      <c r="D1" s="1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7.25" customHeight="1">
      <c r="A2" s="3" t="s">
        <v>25</v>
      </c>
      <c r="B2" s="7"/>
      <c r="C2" s="7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7.25" customHeight="1">
      <c r="A3" s="3" t="s">
        <v>26</v>
      </c>
      <c r="B3" s="8">
        <v>150</v>
      </c>
      <c r="C3" s="8">
        <v>87</v>
      </c>
      <c r="D3" s="9">
        <f>B3-C3</f>
        <v>63</v>
      </c>
      <c r="E3" s="5"/>
      <c r="F3" s="5"/>
      <c r="G3" s="5"/>
      <c r="H3" s="5"/>
      <c r="I3" s="10" t="s">
        <v>27</v>
      </c>
      <c r="J3" s="11"/>
      <c r="K3" s="11"/>
      <c r="L3" s="11"/>
      <c r="M3" s="11"/>
      <c r="N3" s="11"/>
      <c r="O3" s="12"/>
      <c r="P3" s="13">
        <v>3265.8</v>
      </c>
    </row>
    <row r="4" spans="1:16" ht="17.25" customHeight="1">
      <c r="A4" s="14" t="s">
        <v>28</v>
      </c>
      <c r="B4" s="15">
        <f>B3*100/B17</f>
        <v>7.2957198443579765</v>
      </c>
      <c r="C4" s="15">
        <f>C3*100/C17</f>
        <v>5.5028462998102468</v>
      </c>
      <c r="D4" s="16">
        <f t="shared" ref="D4:D17" si="0">B4-C4</f>
        <v>1.7928735445477297</v>
      </c>
      <c r="E4" s="5"/>
      <c r="F4" s="5"/>
      <c r="G4" s="5"/>
      <c r="H4" s="5"/>
      <c r="I4" s="10" t="s">
        <v>29</v>
      </c>
      <c r="J4" s="11"/>
      <c r="K4" s="11"/>
      <c r="L4" s="11"/>
      <c r="M4" s="11"/>
      <c r="N4" s="11"/>
      <c r="O4" s="12"/>
      <c r="P4" s="13">
        <f>B3+C3+B5+C5+B13+C13</f>
        <v>2401</v>
      </c>
    </row>
    <row r="5" spans="1:16" ht="17.25" customHeight="1">
      <c r="A5" s="3" t="s">
        <v>30</v>
      </c>
      <c r="B5" s="17">
        <v>1300</v>
      </c>
      <c r="C5" s="17">
        <v>820</v>
      </c>
      <c r="D5" s="18">
        <f t="shared" si="0"/>
        <v>480</v>
      </c>
      <c r="E5" s="5"/>
      <c r="F5" s="5"/>
      <c r="G5" s="5"/>
      <c r="H5" s="5"/>
      <c r="I5" s="10" t="s">
        <v>31</v>
      </c>
      <c r="J5" s="11"/>
      <c r="K5" s="11"/>
      <c r="L5" s="11"/>
      <c r="M5" s="11"/>
      <c r="N5" s="11"/>
      <c r="O5" s="12"/>
      <c r="P5" s="13">
        <f>P4/2</f>
        <v>1200.5</v>
      </c>
    </row>
    <row r="6" spans="1:16" ht="17.25" customHeight="1">
      <c r="A6" s="14" t="s">
        <v>28</v>
      </c>
      <c r="B6" s="15">
        <f>B5*100/B17</f>
        <v>63.2295719844358</v>
      </c>
      <c r="C6" s="15">
        <f>C5*100/C17</f>
        <v>51.865907653383935</v>
      </c>
      <c r="D6" s="16">
        <f t="shared" si="0"/>
        <v>11.363664331051865</v>
      </c>
      <c r="E6" s="5"/>
      <c r="F6" s="5"/>
      <c r="G6" s="5"/>
      <c r="H6" s="5"/>
      <c r="I6" s="10" t="s">
        <v>32</v>
      </c>
      <c r="J6" s="11"/>
      <c r="K6" s="11"/>
      <c r="L6" s="11"/>
      <c r="M6" s="11"/>
      <c r="N6" s="11"/>
      <c r="O6" s="12"/>
      <c r="P6" s="13">
        <f>CEILING(P5*30/P3,1)</f>
        <v>12</v>
      </c>
    </row>
    <row r="7" spans="1:16" ht="17.25" customHeight="1">
      <c r="A7" s="3" t="s">
        <v>33</v>
      </c>
      <c r="B7" s="17">
        <v>27</v>
      </c>
      <c r="C7" s="17">
        <v>14</v>
      </c>
      <c r="D7" s="18">
        <f t="shared" si="0"/>
        <v>13</v>
      </c>
      <c r="E7" s="5"/>
      <c r="F7" s="5"/>
      <c r="G7" s="5"/>
      <c r="H7" s="5"/>
      <c r="I7" s="10" t="s">
        <v>34</v>
      </c>
      <c r="J7" s="11"/>
      <c r="K7" s="11"/>
      <c r="L7" s="11"/>
      <c r="M7" s="11"/>
      <c r="N7" s="11"/>
      <c r="O7" s="12"/>
      <c r="P7" s="13">
        <f>P3/P5</f>
        <v>2.7203665139525199</v>
      </c>
    </row>
    <row r="8" spans="1:16" ht="17.25" customHeight="1">
      <c r="A8" s="14" t="s">
        <v>28</v>
      </c>
      <c r="B8" s="15">
        <f>B7*100/B17</f>
        <v>1.3132295719844358</v>
      </c>
      <c r="C8" s="15">
        <f>C7*100/C17</f>
        <v>0.8855154965211891</v>
      </c>
      <c r="D8" s="16">
        <f t="shared" si="0"/>
        <v>0.42771407546324669</v>
      </c>
      <c r="E8" s="5"/>
      <c r="F8" s="5"/>
      <c r="G8" s="5"/>
      <c r="H8" s="5"/>
      <c r="I8" s="19" t="s">
        <v>35</v>
      </c>
      <c r="J8" s="20"/>
      <c r="K8" s="20"/>
      <c r="L8" s="20"/>
      <c r="M8" s="20"/>
      <c r="N8" s="20"/>
      <c r="O8" s="21"/>
      <c r="P8" s="13">
        <f>1/P7</f>
        <v>0.36759752587421152</v>
      </c>
    </row>
    <row r="9" spans="1:16" ht="17.25" customHeight="1">
      <c r="A9" s="3" t="s">
        <v>36</v>
      </c>
      <c r="B9" s="17">
        <v>43</v>
      </c>
      <c r="C9" s="17">
        <v>36</v>
      </c>
      <c r="D9" s="18">
        <f t="shared" si="0"/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7.25" customHeight="1">
      <c r="A10" s="14" t="s">
        <v>28</v>
      </c>
      <c r="B10" s="15">
        <f>B9*100/B17</f>
        <v>2.0914396887159534</v>
      </c>
      <c r="C10" s="15">
        <f>C9*100/C17</f>
        <v>2.2770398481973433</v>
      </c>
      <c r="D10" s="16">
        <f t="shared" si="0"/>
        <v>-0.18560015948138986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7.25" customHeight="1">
      <c r="A11" s="3" t="s">
        <v>37</v>
      </c>
      <c r="B11" s="17">
        <v>460</v>
      </c>
      <c r="C11" s="17">
        <v>591</v>
      </c>
      <c r="D11" s="18">
        <f t="shared" si="0"/>
        <v>-131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7.25" customHeight="1">
      <c r="A12" s="14" t="s">
        <v>28</v>
      </c>
      <c r="B12" s="15">
        <f>B11*100/B17</f>
        <v>22.373540856031127</v>
      </c>
      <c r="C12" s="15">
        <f>C11*100/C17</f>
        <v>37.381404174573056</v>
      </c>
      <c r="D12" s="16">
        <f t="shared" si="0"/>
        <v>-15.007863318541929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7.25" customHeight="1">
      <c r="A13" s="3" t="s">
        <v>38</v>
      </c>
      <c r="B13" s="17">
        <v>31</v>
      </c>
      <c r="C13" s="17">
        <v>13</v>
      </c>
      <c r="D13" s="18">
        <f t="shared" si="0"/>
        <v>18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7.25" customHeight="1">
      <c r="A14" s="14" t="s">
        <v>28</v>
      </c>
      <c r="B14" s="15">
        <f>B13*100/B17</f>
        <v>1.5077821011673151</v>
      </c>
      <c r="C14" s="15">
        <f>C13*100/C17</f>
        <v>0.82226438962681847</v>
      </c>
      <c r="D14" s="16">
        <f t="shared" si="0"/>
        <v>0.68551771154049668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7.25" customHeight="1">
      <c r="A15" s="3" t="s">
        <v>39</v>
      </c>
      <c r="B15" s="17">
        <v>45</v>
      </c>
      <c r="C15" s="17">
        <v>20</v>
      </c>
      <c r="D15" s="18">
        <f t="shared" si="0"/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7.25" customHeight="1">
      <c r="A16" s="14" t="s">
        <v>28</v>
      </c>
      <c r="B16" s="15">
        <f>B15*100/B17</f>
        <v>2.1887159533073932</v>
      </c>
      <c r="C16" s="15">
        <f>C15*100/C17</f>
        <v>1.2650221378874131</v>
      </c>
      <c r="D16" s="16">
        <f t="shared" si="0"/>
        <v>0.92369381541998008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7.25" customHeight="1">
      <c r="A17" s="3" t="s">
        <v>40</v>
      </c>
      <c r="B17" s="17">
        <v>2056</v>
      </c>
      <c r="C17" s="17">
        <v>1581</v>
      </c>
      <c r="D17" s="18">
        <f t="shared" si="0"/>
        <v>475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</sheetData>
  <mergeCells count="9">
    <mergeCell ref="I6:O6"/>
    <mergeCell ref="I7:O7"/>
    <mergeCell ref="I8:O8"/>
    <mergeCell ref="D1:D2"/>
    <mergeCell ref="B1:B2"/>
    <mergeCell ref="C1:C2"/>
    <mergeCell ref="I3:O3"/>
    <mergeCell ref="I4:O4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2024-04-16T18:37:52Z</dcterms:created>
  <dcterms:modified xsi:type="dcterms:W3CDTF">2024-04-16T18:49:32Z</dcterms:modified>
  <cp:category/>
  <cp:contentStatus/>
</cp:coreProperties>
</file>