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30" windowHeight="12480" activeTab="4"/>
  </bookViews>
  <sheets>
    <sheet name="задача 1" sheetId="1" r:id="rId1"/>
    <sheet name="задача 2" sheetId="2" r:id="rId2"/>
    <sheet name="Задача 3" sheetId="3" r:id="rId3"/>
    <sheet name="Задача 4" sheetId="4" r:id="rId4"/>
    <sheet name="Задача 5" sheetId="5" r:id="rId5"/>
  </sheets>
  <calcPr calcId="144525"/>
</workbook>
</file>

<file path=xl/sharedStrings.xml><?xml version="1.0" encoding="utf-8"?>
<sst xmlns="http://schemas.openxmlformats.org/spreadsheetml/2006/main" count="67" uniqueCount="62">
  <si>
    <t>Задача №1. 
Начислить заработную плату работникам цеха № 3 предприятия «А», рассчитать размер страховых взносов для списания себестоимости выполненных работ за август</t>
  </si>
  <si>
    <r>
      <t>bi = Ti</t>
    </r>
    <r>
      <rPr>
        <sz val="12"/>
        <color theme="1"/>
        <rFont val="Wingdings 2"/>
        <charset val="134"/>
      </rPr>
      <t></t>
    </r>
    <r>
      <rPr>
        <sz val="12"/>
        <color theme="1"/>
        <rFont val="Times New Roman"/>
        <charset val="134"/>
      </rPr>
      <t xml:space="preserve"> ki</t>
    </r>
    <r>
      <rPr>
        <sz val="12"/>
        <color theme="1"/>
        <rFont val="Wingdings 2"/>
        <charset val="134"/>
      </rPr>
      <t></t>
    </r>
    <r>
      <rPr>
        <sz val="12"/>
        <color theme="1"/>
        <rFont val="Times New Roman"/>
        <charset val="134"/>
      </rPr>
      <t>KTУi</t>
    </r>
  </si>
  <si>
    <t>S = F/B.</t>
  </si>
  <si>
    <r>
      <t>Zi = S</t>
    </r>
    <r>
      <rPr>
        <sz val="12"/>
        <color theme="1"/>
        <rFont val="Wingdings 2"/>
        <charset val="134"/>
      </rPr>
      <t></t>
    </r>
    <r>
      <rPr>
        <sz val="12"/>
        <color theme="1"/>
        <rFont val="Times New Roman"/>
        <charset val="134"/>
      </rPr>
      <t xml:space="preserve"> bi.</t>
    </r>
  </si>
  <si>
    <t>фонд зарплаты F = 30%</t>
  </si>
  <si>
    <t>работники</t>
  </si>
  <si>
    <t>отработанные часы (Ti)</t>
  </si>
  <si>
    <t>Уровень квалификации KTУi</t>
  </si>
  <si>
    <t>Ki</t>
  </si>
  <si>
    <t>bi</t>
  </si>
  <si>
    <t>B</t>
  </si>
  <si>
    <t>S</t>
  </si>
  <si>
    <t>заработная плата Zi</t>
  </si>
  <si>
    <t>с учетом НДФЛ</t>
  </si>
  <si>
    <t>Страховые</t>
  </si>
  <si>
    <t>стоимость</t>
  </si>
  <si>
    <t>1,1</t>
  </si>
  <si>
    <t>F=</t>
  </si>
  <si>
    <t>НДФЛ=13%</t>
  </si>
  <si>
    <t>Вычет НДФЛ = 87%</t>
  </si>
  <si>
    <t xml:space="preserve">Страховые выплаты = </t>
  </si>
  <si>
    <t>Рассчитать суммы оплаты труда рабочим ремонтной бригады за август по следующим основаниям:</t>
  </si>
  <si>
    <t>место работы – ООО «ЧСМ», г. Томск.</t>
  </si>
  <si>
    <t>Бригада</t>
  </si>
  <si>
    <t>Разряд</t>
  </si>
  <si>
    <r>
      <t xml:space="preserve">Часы день  </t>
    </r>
    <r>
      <rPr>
        <b/>
        <sz val="12"/>
        <color theme="1"/>
        <rFont val="Times New Roman"/>
        <charset val="134"/>
      </rPr>
      <t>(tf)</t>
    </r>
  </si>
  <si>
    <t>Часы ночь (tf)</t>
  </si>
  <si>
    <r>
      <t>Ставка ч/р ((</t>
    </r>
    <r>
      <rPr>
        <b/>
        <sz val="12"/>
        <color theme="1"/>
        <rFont val="Times New Roman"/>
        <charset val="134"/>
      </rPr>
      <t>Tcr)</t>
    </r>
  </si>
  <si>
    <t>Выплаты премии</t>
  </si>
  <si>
    <t>Ставка при переработках</t>
  </si>
  <si>
    <t>Ставка в ночь</t>
  </si>
  <si>
    <t>Время переработки</t>
  </si>
  <si>
    <t>Заработная плата</t>
  </si>
  <si>
    <t>Премия=</t>
  </si>
  <si>
    <t>Коэффицент при переработках=</t>
  </si>
  <si>
    <t>Коэффицент при ночных работах=</t>
  </si>
  <si>
    <t>Коэффицент при работе в Томске=</t>
  </si>
  <si>
    <t xml:space="preserve">Задача №3.
Начислить заработную плату за ноябрь 2016 года технику сотовой связи Кленову Е.А. по следующим основаниям: </t>
  </si>
  <si>
    <t>место работы АО «СТС», г. Томск.</t>
  </si>
  <si>
    <t>оклад техника сотовой связи=</t>
  </si>
  <si>
    <t>Ставка в день</t>
  </si>
  <si>
    <t>Заработанная плата без НДФЛ</t>
  </si>
  <si>
    <t>премия по итогам работы за месяц от оклада=</t>
  </si>
  <si>
    <t>04.11 Полный рабочий день</t>
  </si>
  <si>
    <t>Отгул</t>
  </si>
  <si>
    <t>Ночная смена</t>
  </si>
  <si>
    <t>Дневная смена</t>
  </si>
  <si>
    <t>НДФЛ=</t>
  </si>
  <si>
    <t>Задача №4.
Начислить заработную плату за октябрь месяц слесарю-инструментальщику 6-го разряда Сафронову О.О. по следующим основаниям:</t>
  </si>
  <si>
    <t>место работы – АО «ТЭМЗ», г. Томск.</t>
  </si>
  <si>
    <t>тариф=</t>
  </si>
  <si>
    <t>Норма выработки</t>
  </si>
  <si>
    <t>Расценка 1%</t>
  </si>
  <si>
    <t>Коэффицент в Томске</t>
  </si>
  <si>
    <t xml:space="preserve">Премия </t>
  </si>
  <si>
    <t>НДФЛ</t>
  </si>
  <si>
    <t>Задача №5.</t>
  </si>
  <si>
    <t>Тариф</t>
  </si>
  <si>
    <t>Норма выроботки</t>
  </si>
  <si>
    <t>Переработка</t>
  </si>
  <si>
    <t>Премия</t>
  </si>
  <si>
    <t>Общая сумма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</si>
</sst>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176" formatCode="_-* #\.##0.00_-;\-* #\.##0.00_-;_-* &quot;-&quot;??_-;_-@_-"/>
    <numFmt numFmtId="177" formatCode="_-* #\.##0.00\ &quot;₽&quot;_-;\-* #\.##0.00\ &quot;₽&quot;_-;_-* \-??\ &quot;₽&quot;_-;_-@_-"/>
    <numFmt numFmtId="178" formatCode="_-* #\.##0_-;\-* #\.##0_-;_-* &quot;-&quot;_-;_-@_-"/>
    <numFmt numFmtId="179" formatCode="_-* #\.##0\ &quot;₽&quot;_-;\-* #\.##0\ &quot;₽&quot;_-;_-* \-\ &quot;₽&quot;_-;_-@_-"/>
    <numFmt numFmtId="180" formatCode="dd\.mmm"/>
  </numFmts>
  <fonts count="24">
    <font>
      <sz val="11"/>
      <color theme="1"/>
      <name val="Calibri"/>
      <charset val="134"/>
      <scheme val="minor"/>
    </font>
    <font>
      <sz val="12"/>
      <color theme="1"/>
      <name val="Times New Roman"/>
      <charset val="134"/>
    </font>
    <font>
      <sz val="11"/>
      <color theme="1"/>
      <name val="Calibri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2"/>
      <color theme="1"/>
      <name val="Times New Roman"/>
      <charset val="134"/>
    </font>
    <font>
      <sz val="12"/>
      <color theme="1"/>
      <name val="Wingdings 2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4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NumberFormat="1" applyFont="1" applyFill="1" applyBorder="1" applyAlignment="1" applyProtection="1">
      <alignment vertical="center"/>
    </xf>
    <xf numFmtId="9" fontId="0" fillId="0" borderId="0" xfId="0" applyNumberFormat="1" applyFont="1" applyFill="1" applyBorder="1" applyAlignment="1" applyProtection="1">
      <alignment vertical="center"/>
    </xf>
    <xf numFmtId="0" fontId="0" fillId="0" borderId="0" xfId="0" applyNumberForma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vertical="center"/>
    </xf>
    <xf numFmtId="180" fontId="2" fillId="0" borderId="0" xfId="0" applyNumberFormat="1" applyFont="1">
      <alignment vertical="center"/>
    </xf>
    <xf numFmtId="0" fontId="1" fillId="0" borderId="0" xfId="0" applyFont="1" applyAlignment="1">
      <alignment horizontal="justify" vertical="center"/>
    </xf>
    <xf numFmtId="0" fontId="1" fillId="0" borderId="0" xfId="0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</cellXfs>
  <cellStyles count="49">
    <cellStyle name="Обычный" xfId="0" builtinId="0"/>
    <cellStyle name="Запятая" xfId="1" builtinId="3"/>
    <cellStyle name="Денежный" xfId="2" builtinId="4"/>
    <cellStyle name="Процент" xfId="3" builtinId="5"/>
    <cellStyle name="Запятая [0]" xfId="4" builtinId="6"/>
    <cellStyle name="Денежный [0]" xfId="5" builtinId="7"/>
    <cellStyle name="Гиперссылка" xfId="6" builtinId="8"/>
    <cellStyle name="Открывавшаяся гиперссылка" xfId="7" builtinId="9"/>
    <cellStyle name="Примечание" xfId="8" builtinId="10"/>
    <cellStyle name="Предупреждающий текст" xfId="9" builtinId="11"/>
    <cellStyle name="Заголовок" xfId="10" builtinId="15"/>
    <cellStyle name="Пояснительный текст" xfId="11" builtinId="53"/>
    <cellStyle name="Заголовок 1" xfId="12" builtinId="16"/>
    <cellStyle name="Заголовок 2" xfId="13" builtinId="17"/>
    <cellStyle name="Заголовок 3" xfId="14" builtinId="18"/>
    <cellStyle name="Заголовок 4" xfId="15" builtinId="19"/>
    <cellStyle name="Ввод" xfId="16" builtinId="20"/>
    <cellStyle name="Вывод" xfId="17" builtinId="21"/>
    <cellStyle name="Вычисление" xfId="18" builtinId="22"/>
    <cellStyle name="Проверить ячейку" xfId="19" builtinId="23"/>
    <cellStyle name="Связанная ячейка" xfId="20" builtinId="24"/>
    <cellStyle name="Итого" xfId="21" builtinId="25"/>
    <cellStyle name="Хороший" xfId="22" builtinId="26"/>
    <cellStyle name="Плохой" xfId="23" builtinId="27"/>
    <cellStyle name="Нейтральный" xfId="24" builtinId="28"/>
    <cellStyle name="Акцент1" xfId="25" builtinId="29"/>
    <cellStyle name="20% — Акцент1" xfId="26" builtinId="30"/>
    <cellStyle name="40% — Акцент1" xfId="27" builtinId="31"/>
    <cellStyle name="60% — Акцент1" xfId="28" builtinId="32"/>
    <cellStyle name="Акцент2" xfId="29" builtinId="33"/>
    <cellStyle name="20% — Акцент2" xfId="30" builtinId="34"/>
    <cellStyle name="40% — Акцент2" xfId="31" builtinId="35"/>
    <cellStyle name="60% — Акцент2" xfId="32" builtinId="36"/>
    <cellStyle name="Акцент3" xfId="33" builtinId="37"/>
    <cellStyle name="20% — Акцент3" xfId="34" builtinId="38"/>
    <cellStyle name="40% — Акцент3" xfId="35" builtinId="39"/>
    <cellStyle name="60% — Акцент3" xfId="36" builtinId="40"/>
    <cellStyle name="Акцент4" xfId="37" builtinId="41"/>
    <cellStyle name="20% — Акцент4" xfId="38" builtinId="42"/>
    <cellStyle name="40% — Акцент4" xfId="39" builtinId="43"/>
    <cellStyle name="60% — Акцент4" xfId="40" builtinId="44"/>
    <cellStyle name="Акцент5" xfId="41" builtinId="45"/>
    <cellStyle name="20% — Акцент5" xfId="42" builtinId="46"/>
    <cellStyle name="40% — Акцент5" xfId="43" builtinId="47"/>
    <cellStyle name="60% — Акцент5" xfId="44" builtinId="48"/>
    <cellStyle name="Акцент6" xfId="45" builtinId="49"/>
    <cellStyle name="20% — Акцент6" xfId="46" builtinId="50"/>
    <cellStyle name="40% — Акцент6" xfId="47" builtinId="51"/>
    <cellStyle name="60% — Акцент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5"/>
  <sheetViews>
    <sheetView workbookViewId="0">
      <selection activeCell="G16" sqref="G16"/>
    </sheetView>
  </sheetViews>
  <sheetFormatPr defaultColWidth="9.14285714285714" defaultRowHeight="15.75"/>
  <cols>
    <col min="1" max="1" width="28" style="12" customWidth="1"/>
    <col min="2" max="4" width="9.14285714285714" style="12"/>
    <col min="5" max="5" width="10.8571428571429" style="12" customWidth="1"/>
    <col min="6" max="6" width="23.5714285714286" style="12" customWidth="1"/>
    <col min="7" max="7" width="29.8571428571429" style="12" customWidth="1"/>
    <col min="8" max="8" width="17.8571428571429" style="12" customWidth="1"/>
    <col min="9" max="9" width="13.5714285714286" style="12" customWidth="1"/>
    <col min="10" max="10" width="9.14285714285714" style="12"/>
    <col min="11" max="11" width="14.5714285714286" style="12"/>
    <col min="12" max="12" width="25.1428571428571" style="12" customWidth="1"/>
    <col min="13" max="13" width="17.2857142857143" style="12" customWidth="1"/>
    <col min="14" max="14" width="17.4285714285714" style="12" customWidth="1"/>
    <col min="15" max="16384" width="9.14285714285714" style="12"/>
  </cols>
  <sheetData>
    <row r="1" spans="1:1">
      <c r="A1" s="6" t="s">
        <v>0</v>
      </c>
    </row>
    <row r="2" spans="7:7">
      <c r="G2" s="7" t="s">
        <v>1</v>
      </c>
    </row>
    <row r="3" spans="7:7">
      <c r="G3" s="7" t="s">
        <v>2</v>
      </c>
    </row>
    <row r="4" spans="7:7">
      <c r="G4" s="7" t="s">
        <v>3</v>
      </c>
    </row>
    <row r="6" spans="1:14">
      <c r="A6" s="7" t="s">
        <v>4</v>
      </c>
      <c r="E6" s="7" t="s">
        <v>5</v>
      </c>
      <c r="F6" s="7" t="s">
        <v>6</v>
      </c>
      <c r="G6" s="7" t="s">
        <v>7</v>
      </c>
      <c r="H6" s="7" t="s">
        <v>8</v>
      </c>
      <c r="I6" s="7" t="s">
        <v>9</v>
      </c>
      <c r="J6" s="7" t="s">
        <v>10</v>
      </c>
      <c r="K6" s="7" t="s">
        <v>11</v>
      </c>
      <c r="L6" s="7" t="s">
        <v>12</v>
      </c>
      <c r="M6" s="7" t="s">
        <v>13</v>
      </c>
      <c r="N6" s="7" t="s">
        <v>14</v>
      </c>
    </row>
    <row r="7" spans="5:14">
      <c r="E7" s="12">
        <v>1</v>
      </c>
      <c r="F7" s="12">
        <v>144</v>
      </c>
      <c r="G7" s="12">
        <v>1</v>
      </c>
      <c r="H7" s="12">
        <v>1.3</v>
      </c>
      <c r="I7" s="12">
        <f>F7*G7*H7</f>
        <v>187.2</v>
      </c>
      <c r="J7" s="14">
        <f>SUM(I7:I10)</f>
        <v>886.4</v>
      </c>
      <c r="K7" s="12">
        <f>B10/J7</f>
        <v>157.378158844765</v>
      </c>
      <c r="L7" s="12">
        <f>$K$7*I7</f>
        <v>29461.1913357401</v>
      </c>
      <c r="M7" s="12">
        <f>L7*0.87</f>
        <v>25631.2364620939</v>
      </c>
      <c r="N7" s="12">
        <f>B15*B10</f>
        <v>42408</v>
      </c>
    </row>
    <row r="8" spans="1:13">
      <c r="A8" s="7" t="s">
        <v>15</v>
      </c>
      <c r="B8" s="12">
        <v>465000</v>
      </c>
      <c r="E8" s="12">
        <v>2</v>
      </c>
      <c r="F8" s="12">
        <v>160</v>
      </c>
      <c r="G8" s="13" t="s">
        <v>16</v>
      </c>
      <c r="H8" s="12">
        <v>1</v>
      </c>
      <c r="I8" s="12">
        <f>F8*G8*H8</f>
        <v>176</v>
      </c>
      <c r="L8" s="12">
        <f>$K$7*I8</f>
        <v>27698.5559566787</v>
      </c>
      <c r="M8" s="12">
        <f>L8*0.87</f>
        <v>24097.7436823105</v>
      </c>
    </row>
    <row r="9" spans="5:13">
      <c r="E9" s="12">
        <v>3</v>
      </c>
      <c r="F9" s="12">
        <v>160</v>
      </c>
      <c r="G9" s="14">
        <v>1.3</v>
      </c>
      <c r="H9" s="12">
        <v>1.2</v>
      </c>
      <c r="I9" s="12">
        <f>F9*G9*H9</f>
        <v>249.6</v>
      </c>
      <c r="L9" s="12">
        <f>$K$7*I9</f>
        <v>39281.5884476534</v>
      </c>
      <c r="M9" s="12">
        <f>L9*0.87</f>
        <v>34174.9819494585</v>
      </c>
    </row>
    <row r="10" spans="1:13">
      <c r="A10" s="7" t="s">
        <v>17</v>
      </c>
      <c r="B10" s="12">
        <f>B8*0.3</f>
        <v>139500</v>
      </c>
      <c r="E10" s="12">
        <v>4</v>
      </c>
      <c r="F10" s="12">
        <v>152</v>
      </c>
      <c r="G10" s="12">
        <v>1.5</v>
      </c>
      <c r="H10" s="12">
        <v>1.2</v>
      </c>
      <c r="I10" s="12">
        <f>F10*G10*H10</f>
        <v>273.6</v>
      </c>
      <c r="L10" s="12">
        <f>$K$7*I10</f>
        <v>43058.6642599278</v>
      </c>
      <c r="M10" s="12">
        <f>L10*0.87</f>
        <v>37461.0379061372</v>
      </c>
    </row>
    <row r="12" spans="1:1">
      <c r="A12" s="7" t="s">
        <v>18</v>
      </c>
    </row>
    <row r="13" spans="1:1">
      <c r="A13" s="7" t="s">
        <v>19</v>
      </c>
    </row>
    <row r="15" spans="1:2">
      <c r="A15" s="7" t="s">
        <v>20</v>
      </c>
      <c r="B15" s="12">
        <v>0.304</v>
      </c>
    </row>
  </sheetData>
  <mergeCells count="5">
    <mergeCell ref="A6:C6"/>
    <mergeCell ref="J7:J10"/>
    <mergeCell ref="K7:K10"/>
    <mergeCell ref="N7:N10"/>
    <mergeCell ref="A1:F4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5"/>
  <sheetViews>
    <sheetView workbookViewId="0">
      <selection activeCell="D20" sqref="D20"/>
    </sheetView>
  </sheetViews>
  <sheetFormatPr defaultColWidth="9.14285714285714" defaultRowHeight="15.75"/>
  <cols>
    <col min="1" max="1" width="52" style="5" customWidth="1"/>
    <col min="2" max="2" width="17.1428571428571" style="5" customWidth="1"/>
    <col min="3" max="3" width="15.5714285714286" style="5" customWidth="1"/>
    <col min="4" max="4" width="19.1428571428571" style="5" customWidth="1"/>
    <col min="5" max="5" width="20.7142857142857" style="5" customWidth="1"/>
    <col min="6" max="6" width="20.1428571428571" style="5" customWidth="1"/>
    <col min="7" max="7" width="26.4285714285714" style="5" customWidth="1"/>
    <col min="8" max="8" width="23.7142857142857" style="5" customWidth="1"/>
    <col min="9" max="9" width="23.5714285714286" style="5" customWidth="1"/>
    <col min="10" max="10" width="23.4285714285714" style="5" customWidth="1"/>
    <col min="11" max="11" width="10.7142857142857" style="5"/>
    <col min="12" max="16384" width="9.14285714285714" style="5"/>
  </cols>
  <sheetData>
    <row r="1" spans="1:5">
      <c r="A1" s="11" t="s">
        <v>21</v>
      </c>
      <c r="B1" s="11"/>
      <c r="C1" s="11"/>
      <c r="D1" s="11"/>
      <c r="E1" s="7" t="s">
        <v>22</v>
      </c>
    </row>
    <row r="2" spans="1:4">
      <c r="A2" s="11"/>
      <c r="B2" s="11"/>
      <c r="C2" s="11"/>
      <c r="D2" s="11"/>
    </row>
    <row r="3" spans="1:4">
      <c r="A3" s="11"/>
      <c r="B3" s="11"/>
      <c r="C3" s="11"/>
      <c r="D3" s="11"/>
    </row>
    <row r="4" spans="1:4">
      <c r="A4" s="11"/>
      <c r="B4" s="11"/>
      <c r="C4" s="11"/>
      <c r="D4" s="11"/>
    </row>
    <row r="5" spans="1:10">
      <c r="A5" s="7" t="s">
        <v>23</v>
      </c>
      <c r="B5" s="5" t="s">
        <v>24</v>
      </c>
      <c r="C5" s="7" t="s">
        <v>25</v>
      </c>
      <c r="D5" s="5" t="s">
        <v>26</v>
      </c>
      <c r="E5" s="7" t="s">
        <v>27</v>
      </c>
      <c r="F5" s="5" t="s">
        <v>28</v>
      </c>
      <c r="G5" s="5" t="s">
        <v>29</v>
      </c>
      <c r="H5" s="5" t="s">
        <v>30</v>
      </c>
      <c r="I5" s="5" t="s">
        <v>31</v>
      </c>
      <c r="J5" s="5" t="s">
        <v>32</v>
      </c>
    </row>
    <row r="6" spans="1:10">
      <c r="A6" s="5">
        <v>1</v>
      </c>
      <c r="B6" s="5">
        <v>6</v>
      </c>
      <c r="C6" s="5">
        <v>142</v>
      </c>
      <c r="D6" s="5">
        <v>18</v>
      </c>
      <c r="E6" s="5">
        <v>122</v>
      </c>
      <c r="F6" s="5">
        <f>$B$12/3</f>
        <v>4530</v>
      </c>
      <c r="G6" s="5">
        <f>E6*$B$13</f>
        <v>158.6</v>
      </c>
      <c r="H6" s="5">
        <f>E6*$B$14</f>
        <v>140.3</v>
      </c>
      <c r="I6" s="5">
        <v>3</v>
      </c>
      <c r="J6" s="5">
        <f>(I6*G6+E6*C6+H6*D6)*$B$15+F6</f>
        <v>30952.76</v>
      </c>
    </row>
    <row r="7" spans="1:10">
      <c r="A7" s="5">
        <v>2</v>
      </c>
      <c r="B7" s="5">
        <v>5</v>
      </c>
      <c r="C7" s="5">
        <v>142</v>
      </c>
      <c r="D7" s="5">
        <v>18</v>
      </c>
      <c r="E7" s="5">
        <v>109</v>
      </c>
      <c r="F7" s="5">
        <f>$B$12/3</f>
        <v>4530</v>
      </c>
      <c r="G7" s="5">
        <f>E7*$B$13</f>
        <v>141.7</v>
      </c>
      <c r="H7" s="5">
        <f>E7*$B$14</f>
        <v>125.35</v>
      </c>
      <c r="I7" s="5">
        <v>3</v>
      </c>
      <c r="J7" s="5">
        <f>(I7*G7+E7*C7+H7*D7)*$B$15+F7</f>
        <v>28137.22</v>
      </c>
    </row>
    <row r="8" spans="1:10">
      <c r="A8" s="5">
        <v>3</v>
      </c>
      <c r="B8" s="5">
        <v>4</v>
      </c>
      <c r="C8" s="5">
        <v>142</v>
      </c>
      <c r="D8" s="5">
        <v>18</v>
      </c>
      <c r="E8" s="5">
        <v>91</v>
      </c>
      <c r="F8" s="5">
        <f>$B$12/3</f>
        <v>4530</v>
      </c>
      <c r="G8" s="5">
        <f>E8*$B$13</f>
        <v>118.3</v>
      </c>
      <c r="H8" s="5">
        <f>E8*$B$14</f>
        <v>104.65</v>
      </c>
      <c r="I8" s="5">
        <v>3</v>
      </c>
      <c r="J8" s="5">
        <f>(I8*G8+E8*C8+H8*D8)*$B$15+F8</f>
        <v>24238.78</v>
      </c>
    </row>
    <row r="12" spans="1:2">
      <c r="A12" s="5" t="s">
        <v>33</v>
      </c>
      <c r="B12" s="5">
        <v>13590</v>
      </c>
    </row>
    <row r="13" spans="1:2">
      <c r="A13" s="5" t="s">
        <v>34</v>
      </c>
      <c r="B13" s="5">
        <v>1.3</v>
      </c>
    </row>
    <row r="14" spans="1:2">
      <c r="A14" s="5" t="s">
        <v>35</v>
      </c>
      <c r="B14" s="5">
        <v>1.15</v>
      </c>
    </row>
    <row r="15" spans="1:2">
      <c r="A15" s="5" t="s">
        <v>36</v>
      </c>
      <c r="B15" s="5">
        <v>1.3</v>
      </c>
    </row>
  </sheetData>
  <mergeCells count="2">
    <mergeCell ref="A1:D4"/>
    <mergeCell ref="E1:F4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2"/>
  <sheetViews>
    <sheetView workbookViewId="0">
      <selection activeCell="G6" sqref="G6"/>
    </sheetView>
  </sheetViews>
  <sheetFormatPr defaultColWidth="9.14285714285714" defaultRowHeight="15.75"/>
  <cols>
    <col min="1" max="1" width="37.2857142857143" style="5" customWidth="1"/>
    <col min="2" max="4" width="9.14285714285714" style="5"/>
    <col min="5" max="5" width="31.1428571428571" style="5" customWidth="1"/>
    <col min="6" max="6" width="17.5714285714286" style="5" customWidth="1"/>
    <col min="7" max="7" width="57.4285714285714" style="5" customWidth="1"/>
    <col min="8" max="16384" width="9.14285714285714" style="5"/>
  </cols>
  <sheetData>
    <row r="1" spans="1:9">
      <c r="A1" s="6" t="s">
        <v>37</v>
      </c>
      <c r="G1" s="7" t="s">
        <v>38</v>
      </c>
      <c r="H1" s="9"/>
      <c r="I1" s="9"/>
    </row>
    <row r="2" spans="7:9">
      <c r="G2" s="7"/>
      <c r="H2" s="9"/>
      <c r="I2" s="9"/>
    </row>
    <row r="3" spans="7:9">
      <c r="G3" s="7"/>
      <c r="H3" s="9"/>
      <c r="I3" s="9"/>
    </row>
    <row r="4" spans="1:7">
      <c r="A4" s="7" t="s">
        <v>39</v>
      </c>
      <c r="B4" s="5">
        <v>18000</v>
      </c>
      <c r="E4" s="5" t="s">
        <v>40</v>
      </c>
      <c r="F4" s="5" t="s">
        <v>30</v>
      </c>
      <c r="G4" s="5" t="s">
        <v>41</v>
      </c>
    </row>
    <row r="5" spans="1:7">
      <c r="A5" s="7" t="s">
        <v>42</v>
      </c>
      <c r="B5" s="8">
        <v>0.1</v>
      </c>
      <c r="E5" s="5">
        <f>B4/(SUM(B6:B9))</f>
        <v>818.181818181818</v>
      </c>
      <c r="F5" s="5">
        <f>E5*B11</f>
        <v>981.818181818182</v>
      </c>
      <c r="G5" s="5">
        <f>(F5*B11*B8+E5*B9+B6*E5*1.1)*B12</f>
        <v>21847.0909090909</v>
      </c>
    </row>
    <row r="6" spans="1:2">
      <c r="A6" s="10" t="s">
        <v>43</v>
      </c>
      <c r="B6" s="5">
        <v>1</v>
      </c>
    </row>
    <row r="7" spans="1:2">
      <c r="A7" s="5" t="s">
        <v>44</v>
      </c>
      <c r="B7" s="5">
        <v>2</v>
      </c>
    </row>
    <row r="8" spans="1:2">
      <c r="A8" s="5" t="s">
        <v>45</v>
      </c>
      <c r="B8" s="5">
        <v>1</v>
      </c>
    </row>
    <row r="9" spans="1:2">
      <c r="A9" s="5" t="s">
        <v>46</v>
      </c>
      <c r="B9" s="5">
        <v>18</v>
      </c>
    </row>
    <row r="10" spans="1:2">
      <c r="A10" s="5" t="s">
        <v>47</v>
      </c>
      <c r="B10" s="8">
        <v>0.13</v>
      </c>
    </row>
    <row r="11" spans="1:2">
      <c r="A11" s="5" t="s">
        <v>30</v>
      </c>
      <c r="B11" s="5">
        <v>1.2</v>
      </c>
    </row>
    <row r="12" spans="1:2">
      <c r="A12" s="5" t="s">
        <v>36</v>
      </c>
      <c r="B12" s="5">
        <v>1.3</v>
      </c>
    </row>
  </sheetData>
  <mergeCells count="2">
    <mergeCell ref="G1:G3"/>
    <mergeCell ref="A1:F3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1"/>
  <sheetViews>
    <sheetView workbookViewId="0">
      <selection activeCell="C15" sqref="C15"/>
    </sheetView>
  </sheetViews>
  <sheetFormatPr defaultColWidth="9.14285714285714" defaultRowHeight="15.75"/>
  <cols>
    <col min="1" max="2" width="32.8571428571429" style="5" customWidth="1"/>
    <col min="3" max="9" width="9.14285714285714" style="5"/>
    <col min="10" max="10" width="15" style="5" customWidth="1"/>
    <col min="11" max="16384" width="9.14285714285714" style="5"/>
  </cols>
  <sheetData>
    <row r="1" spans="1:7">
      <c r="A1" s="6" t="s">
        <v>48</v>
      </c>
      <c r="G1" s="5" t="s">
        <v>49</v>
      </c>
    </row>
    <row r="5" spans="1:2">
      <c r="A5" s="7" t="s">
        <v>50</v>
      </c>
      <c r="B5" s="5">
        <v>23780</v>
      </c>
    </row>
    <row r="6" spans="1:3">
      <c r="A6" s="5" t="s">
        <v>51</v>
      </c>
      <c r="B6" s="8">
        <v>1.16</v>
      </c>
      <c r="C6" s="5">
        <f>B7*16</f>
        <v>4920</v>
      </c>
    </row>
    <row r="7" spans="1:2">
      <c r="A7" s="5" t="s">
        <v>52</v>
      </c>
      <c r="B7" s="5">
        <f>B5/B6*150%*1%</f>
        <v>307.5</v>
      </c>
    </row>
    <row r="8" spans="1:2">
      <c r="A8" s="5" t="s">
        <v>53</v>
      </c>
      <c r="B8" s="5">
        <v>1.3</v>
      </c>
    </row>
    <row r="9" spans="1:3">
      <c r="A9" s="5" t="s">
        <v>54</v>
      </c>
      <c r="B9" s="8">
        <v>0.05</v>
      </c>
      <c r="C9" s="5">
        <f>B5*B9</f>
        <v>1189</v>
      </c>
    </row>
    <row r="10" spans="1:3">
      <c r="A10" s="5" t="s">
        <v>55</v>
      </c>
      <c r="B10" s="8">
        <v>0.13</v>
      </c>
      <c r="C10" s="5">
        <f>100%-B10</f>
        <v>0.87</v>
      </c>
    </row>
    <row r="11" spans="1:2">
      <c r="A11" s="5" t="s">
        <v>32</v>
      </c>
      <c r="B11" s="5">
        <f>(C6+C9+B5)*C10*B8</f>
        <v>33804.459</v>
      </c>
    </row>
  </sheetData>
  <mergeCells count="2">
    <mergeCell ref="A1:F4"/>
    <mergeCell ref="G1:J4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9"/>
  <sheetViews>
    <sheetView tabSelected="1" workbookViewId="0">
      <selection activeCell="B9" sqref="B9"/>
    </sheetView>
  </sheetViews>
  <sheetFormatPr defaultColWidth="9.14285714285714" defaultRowHeight="15" outlineLevelCol="2"/>
  <cols>
    <col min="1" max="1" width="17.7142857142857" customWidth="1"/>
    <col min="2" max="2" width="10.5714285714286"/>
  </cols>
  <sheetData>
    <row r="1" spans="1:3">
      <c r="A1" s="1" t="s">
        <v>56</v>
      </c>
      <c r="B1" s="1"/>
      <c r="C1" s="1"/>
    </row>
    <row r="2" spans="1:3">
      <c r="A2" s="1"/>
      <c r="B2" s="1"/>
      <c r="C2" s="1"/>
    </row>
    <row r="3" spans="1:3">
      <c r="A3" s="1"/>
      <c r="B3" s="1"/>
      <c r="C3" s="1"/>
    </row>
    <row r="4" spans="1:2">
      <c r="A4" t="s">
        <v>57</v>
      </c>
      <c r="B4">
        <v>26076</v>
      </c>
    </row>
    <row r="5" spans="1:2">
      <c r="A5" t="s">
        <v>58</v>
      </c>
      <c r="B5" s="2">
        <v>106</v>
      </c>
    </row>
    <row r="6" spans="1:2">
      <c r="A6" t="s">
        <v>59</v>
      </c>
      <c r="B6">
        <f>B5-100</f>
        <v>6</v>
      </c>
    </row>
    <row r="7" spans="1:2">
      <c r="A7" t="s">
        <v>60</v>
      </c>
      <c r="B7" s="3">
        <v>0.02</v>
      </c>
    </row>
    <row r="8" spans="1:2">
      <c r="A8" t="s">
        <v>60</v>
      </c>
      <c r="B8" s="4">
        <f>(B4*B7)</f>
        <v>521.52</v>
      </c>
    </row>
    <row r="9" spans="1:2">
      <c r="A9" t="s">
        <v>61</v>
      </c>
      <c r="B9">
        <f>B4+B8</f>
        <v>26597.52</v>
      </c>
    </row>
  </sheetData>
  <mergeCells count="1">
    <mergeCell ref="A1:C3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задача 1</vt:lpstr>
      <vt:lpstr>задача 2</vt:lpstr>
      <vt:lpstr>Задача 3</vt:lpstr>
      <vt:lpstr>Задача 4</vt:lpstr>
      <vt:lpstr>Задача 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ВЫХУХОЛЬ</dc:creator>
  <cp:lastModifiedBy>fergus</cp:lastModifiedBy>
  <dcterms:created xsi:type="dcterms:W3CDTF">2024-03-20T06:29:44Z</dcterms:created>
  <dcterms:modified xsi:type="dcterms:W3CDTF">2024-03-20T09:37:45Z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8D92FB2CAA264CBA8AA11DDEDB0285BC_13</vt:lpwstr>
  </property>
  <property fmtid="{D5CDD505-2E9C-101B-9397-08002B2CF9AE}" pid="3" name="KSOProductBuildVer">
    <vt:lpwstr>1049-12.2.0.13472</vt:lpwstr>
  </property>
</Properties>
</file>