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Лист1!$J$2:$J$12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0</definedName>
    <definedName name="solver_lhs1" localSheetId="0" hidden="1">Лист1!$J$2:$J$12</definedName>
    <definedName name="solver_lhs2" localSheetId="0" hidden="1">Лист1!$M$14</definedName>
    <definedName name="solver_lhs3" localSheetId="0" hidden="1">Лист1!$J$2:$J$12</definedName>
    <definedName name="solver_lhs4" localSheetId="0" hidden="1">Лист1!$O$2:$O$12</definedName>
    <definedName name="solver_lhs5" localSheetId="0" hidden="1">Лист1!$M$3:$M$13</definedName>
    <definedName name="solver_mip" localSheetId="0" hidden="1">0</definedName>
    <definedName name="solver_mni" localSheetId="0" hidden="1">30</definedName>
    <definedName name="solver_mrt" localSheetId="0" hidden="1">0.075</definedName>
    <definedName name="solver_msl" localSheetId="0" hidden="1">0</definedName>
    <definedName name="solver_neg" localSheetId="0" hidden="1">1</definedName>
    <definedName name="solver_nod" localSheetId="0" hidden="1">0</definedName>
    <definedName name="solver_num" localSheetId="0" hidden="1">5</definedName>
    <definedName name="solver_nwt" localSheetId="0" hidden="1">1</definedName>
    <definedName name="solver_opt" localSheetId="0" hidden="1">Лист1!$O$1</definedName>
    <definedName name="solver_pre" localSheetId="0" hidden="1">0.000001</definedName>
    <definedName name="solver_rbv" localSheetId="0" hidden="1">0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Лист1!$G$2:$G$12</definedName>
    <definedName name="solver_rhs2" localSheetId="0" hidden="1">8</definedName>
    <definedName name="solver_rhs3" localSheetId="0" hidden="1">0</definedName>
    <definedName name="solver_rhs4" localSheetId="0" hidden="1">Лист1!$P$2:$P$12</definedName>
    <definedName name="solver_rhs5" localSheetId="0" hidden="1">0</definedName>
    <definedName name="solver_rlx" localSheetId="0" hidden="1">0</definedName>
    <definedName name="solver_rsd" localSheetId="0" hidden="1">0</definedName>
    <definedName name="solver_scl" localSheetId="0" hidden="1">0</definedName>
    <definedName name="solver_sho" localSheetId="0" hidden="1">0</definedName>
    <definedName name="solver_ssz" localSheetId="0" hidden="1">100</definedName>
    <definedName name="solver_tim" localSheetId="0" hidden="1">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lin" localSheetId="0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<sst xmlns="http://schemas.openxmlformats.org/spreadsheetml/2006/main" count="65" uniqueCount="65">
  <si>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Стадия</t>
  </si>
  <si>
    <t>Предшеств.</t>
  </si>
  <si>
    <t>Тн</t>
  </si>
  <si>
    <t>Сн</t>
  </si>
  <si>
    <t>Ту</t>
  </si>
  <si>
    <t>Сn</t>
  </si>
  <si>
    <t>Z</t>
  </si>
  <si>
    <t>k</t>
  </si>
  <si>
    <t>y</t>
  </si>
  <si>
    <t>x</t>
  </si>
  <si>
    <t>A(0,1)</t>
  </si>
  <si>
    <t>x0</t>
  </si>
  <si>
    <t>B(0,2)</t>
  </si>
  <si>
    <t>x1</t>
  </si>
  <si>
    <t>C(0,3)</t>
  </si>
  <si>
    <t>x2</t>
  </si>
  <si>
    <t>D(0,4)</t>
  </si>
  <si>
    <t>x3</t>
  </si>
  <si>
    <t>E(1,5)</t>
  </si>
  <si>
    <t>A</t>
  </si>
  <si>
    <t>x4</t>
  </si>
  <si>
    <t>F(2,5)</t>
  </si>
  <si>
    <t>B</t>
  </si>
  <si>
    <t>x5</t>
  </si>
  <si>
    <t>G(3,6)</t>
  </si>
  <si>
    <t>C</t>
  </si>
  <si>
    <t>x6</t>
  </si>
  <si>
    <t>H(4,8)</t>
  </si>
  <si>
    <t>D</t>
  </si>
  <si>
    <t>x7</t>
  </si>
  <si>
    <t>I(5,9)</t>
  </si>
  <si>
    <t>E,F</t>
  </si>
  <si>
    <t>x8</t>
  </si>
  <si>
    <t>J(6,10)</t>
  </si>
  <si>
    <t>G,H</t>
  </si>
  <si>
    <t>x9</t>
  </si>
  <si>
    <t>I(9,11)</t>
  </si>
  <si>
    <t>I,J</t>
  </si>
  <si>
    <t>x10</t>
  </si>
  <si>
    <t>x11</t>
  </si>
  <si>
    <t xml:space="preserve"> 20y01+10y02+4y0+5y04+2y15+3y26+8.5y36+6y48+6y59+10,5y610+16y911-&gt; min</t>
  </si>
  <si>
    <t>x1 &gt;= x0+1-y01</t>
  </si>
  <si>
    <t>x2 &gt;= x0+2-y02</t>
  </si>
  <si>
    <t>x3 &gt;= x0+3-y03</t>
  </si>
  <si>
    <t>x4 &gt;= x0+2-y04</t>
  </si>
  <si>
    <t>x5 &gt;= x1+3-y15</t>
  </si>
  <si>
    <t>x6 &gt;= x2+4-y26</t>
  </si>
  <si>
    <t>x7 &gt;= x3+3-y37</t>
  </si>
  <si>
    <t>x8 &gt;= x4+2-y48</t>
  </si>
  <si>
    <t>x9 &gt;= x5+2-y59</t>
  </si>
  <si>
    <t>x10 &gt;= x6+3-y610</t>
  </si>
  <si>
    <t>x1 &gt;= x9+2-y911</t>
  </si>
  <si>
    <t>y01&lt;=0.5</t>
  </si>
  <si>
    <t>y02&lt;=1</t>
  </si>
  <si>
    <t>y03&lt;=2</t>
  </si>
  <si>
    <t>y04&lt;=1</t>
  </si>
  <si>
    <t>y15&lt;=2</t>
  </si>
  <si>
    <t>y26&lt;=3</t>
  </si>
  <si>
    <t>y37&lt;=2</t>
  </si>
  <si>
    <t>y48&lt;=1</t>
  </si>
  <si>
    <t>y59&lt;=1</t>
  </si>
  <si>
    <t>y610&lt;=2</t>
  </si>
  <si>
    <t>y911&lt;=1</t>
  </si>
  <si>
    <t>x11&lt;=8</t>
  </si>
  <si>
    <t>x1…11&gt;=0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</si>
</sst>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89535</xdr:colOff>
      <xdr:row>0</xdr:row>
      <xdr:rowOff>145415</xdr:rowOff>
    </xdr:from>
    <xdr:to>
      <xdr:col>29</xdr:col>
      <xdr:colOff>137160</xdr:colOff>
      <xdr:row>16</xdr:row>
      <xdr:rowOff>40640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86185" y="145415"/>
          <a:ext cx="6648450" cy="2943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zoomScale="85" zoomScaleNormal="85" workbookViewId="0">
      <selection activeCell="Y27" sqref="Y27"/>
    </sheetView>
  </sheetViews>
  <sheetFormatPr defaultColWidth="9" defaultRowHeight="15"/>
  <cols>
    <col min="2" max="2" width="11.2857142857143" customWidth="1"/>
    <col min="10" max="10" width="14"/>
    <col min="14" max="14" width="9.1428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O1" s="1" cm="1">
        <f t="array" ref="O1">SUMPRODUCT(H2:H12,J2:J12)</f>
        <v>44.25</v>
      </c>
    </row>
    <row r="2" spans="1:16">
      <c r="A2" t="s">
        <v>10</v>
      </c>
      <c r="C2">
        <v>1</v>
      </c>
      <c r="D2">
        <v>5</v>
      </c>
      <c r="E2">
        <v>0.5</v>
      </c>
      <c r="F2">
        <v>15</v>
      </c>
      <c r="G2">
        <f>C2-E2</f>
        <v>0.5</v>
      </c>
      <c r="H2">
        <f>(F2-D2)/G2</f>
        <v>20</v>
      </c>
      <c r="J2">
        <v>0.5</v>
      </c>
      <c r="L2" t="s">
        <v>11</v>
      </c>
      <c r="M2">
        <v>0</v>
      </c>
      <c r="O2">
        <f>M3</f>
        <v>0.5</v>
      </c>
      <c r="P2">
        <f>$M$2+1-J2</f>
        <v>0.5</v>
      </c>
    </row>
    <row r="3" spans="1:16">
      <c r="A3" t="s">
        <v>12</v>
      </c>
      <c r="C3">
        <v>2</v>
      </c>
      <c r="D3">
        <v>6</v>
      </c>
      <c r="E3">
        <v>1</v>
      </c>
      <c r="F3">
        <v>16</v>
      </c>
      <c r="G3">
        <f t="shared" ref="G3:G12" si="0">C3-E3</f>
        <v>1</v>
      </c>
      <c r="H3">
        <f t="shared" ref="H3:H12" si="1">(F3-D3)/G3</f>
        <v>10</v>
      </c>
      <c r="J3">
        <v>1</v>
      </c>
      <c r="L3" t="s">
        <v>13</v>
      </c>
      <c r="M3">
        <f>J2</f>
        <v>0.5</v>
      </c>
      <c r="O3">
        <f>M4</f>
        <v>1</v>
      </c>
      <c r="P3">
        <f>$M$2+2-J3</f>
        <v>1</v>
      </c>
    </row>
    <row r="4" spans="1:16">
      <c r="A4" t="s">
        <v>14</v>
      </c>
      <c r="C4">
        <v>3</v>
      </c>
      <c r="D4">
        <v>7</v>
      </c>
      <c r="E4">
        <v>1</v>
      </c>
      <c r="F4">
        <v>15</v>
      </c>
      <c r="G4">
        <f t="shared" si="0"/>
        <v>2</v>
      </c>
      <c r="H4">
        <f t="shared" si="1"/>
        <v>4</v>
      </c>
      <c r="J4">
        <v>1.5</v>
      </c>
      <c r="L4" t="s">
        <v>15</v>
      </c>
      <c r="M4">
        <f t="shared" ref="M4:M13" si="2">J3</f>
        <v>1</v>
      </c>
      <c r="O4">
        <f>M5</f>
        <v>1.5</v>
      </c>
      <c r="P4">
        <f>$M$2+3-J4</f>
        <v>1.5</v>
      </c>
    </row>
    <row r="5" spans="1:16">
      <c r="A5" t="s">
        <v>16</v>
      </c>
      <c r="C5">
        <v>2</v>
      </c>
      <c r="D5">
        <v>5</v>
      </c>
      <c r="E5">
        <v>1</v>
      </c>
      <c r="F5">
        <v>10</v>
      </c>
      <c r="G5">
        <f t="shared" si="0"/>
        <v>1</v>
      </c>
      <c r="H5">
        <f t="shared" si="1"/>
        <v>5</v>
      </c>
      <c r="J5">
        <v>1</v>
      </c>
      <c r="L5" t="s">
        <v>17</v>
      </c>
      <c r="M5">
        <f t="shared" si="2"/>
        <v>1.5</v>
      </c>
      <c r="O5">
        <f t="shared" ref="O5:O12" si="3">M6</f>
        <v>1</v>
      </c>
      <c r="P5">
        <f>$M$2+2-J5</f>
        <v>1</v>
      </c>
    </row>
    <row r="6" spans="1:16">
      <c r="A6" t="s">
        <v>18</v>
      </c>
      <c r="B6" t="s">
        <v>19</v>
      </c>
      <c r="C6">
        <v>3</v>
      </c>
      <c r="D6">
        <v>4</v>
      </c>
      <c r="E6">
        <v>1</v>
      </c>
      <c r="F6">
        <v>8</v>
      </c>
      <c r="G6">
        <f t="shared" si="0"/>
        <v>2</v>
      </c>
      <c r="H6">
        <f t="shared" si="1"/>
        <v>2</v>
      </c>
      <c r="J6">
        <v>1.5</v>
      </c>
      <c r="L6" t="s">
        <v>20</v>
      </c>
      <c r="M6">
        <f t="shared" si="2"/>
        <v>1</v>
      </c>
      <c r="O6">
        <f t="shared" si="3"/>
        <v>1.5</v>
      </c>
      <c r="P6">
        <f>$M$2+3-J6</f>
        <v>1.5</v>
      </c>
    </row>
    <row r="7" spans="1:16">
      <c r="A7" t="s">
        <v>21</v>
      </c>
      <c r="B7" t="s">
        <v>22</v>
      </c>
      <c r="C7">
        <v>4</v>
      </c>
      <c r="D7">
        <v>6</v>
      </c>
      <c r="E7">
        <v>1</v>
      </c>
      <c r="F7">
        <v>15</v>
      </c>
      <c r="G7">
        <f t="shared" si="0"/>
        <v>3</v>
      </c>
      <c r="H7">
        <f t="shared" si="1"/>
        <v>3</v>
      </c>
      <c r="J7">
        <v>2</v>
      </c>
      <c r="L7" t="s">
        <v>23</v>
      </c>
      <c r="M7">
        <f t="shared" si="2"/>
        <v>1.5</v>
      </c>
      <c r="O7">
        <f t="shared" si="3"/>
        <v>2</v>
      </c>
      <c r="P7">
        <f>$M$2+4-J7</f>
        <v>2</v>
      </c>
    </row>
    <row r="8" spans="1:16">
      <c r="A8" t="s">
        <v>24</v>
      </c>
      <c r="B8" t="s">
        <v>25</v>
      </c>
      <c r="C8">
        <v>3</v>
      </c>
      <c r="D8">
        <v>8</v>
      </c>
      <c r="E8">
        <v>1</v>
      </c>
      <c r="F8">
        <v>25</v>
      </c>
      <c r="G8">
        <f t="shared" si="0"/>
        <v>2</v>
      </c>
      <c r="H8">
        <f t="shared" si="1"/>
        <v>8.5</v>
      </c>
      <c r="J8">
        <v>0.5</v>
      </c>
      <c r="L8" t="s">
        <v>26</v>
      </c>
      <c r="M8">
        <f t="shared" si="2"/>
        <v>2</v>
      </c>
      <c r="O8">
        <f t="shared" si="3"/>
        <v>0.5</v>
      </c>
      <c r="P8">
        <f>$M$2+3-J8</f>
        <v>2.5</v>
      </c>
    </row>
    <row r="9" spans="1:16">
      <c r="A9" t="s">
        <v>27</v>
      </c>
      <c r="B9" t="s">
        <v>28</v>
      </c>
      <c r="C9">
        <v>2</v>
      </c>
      <c r="D9">
        <v>9</v>
      </c>
      <c r="E9">
        <v>1</v>
      </c>
      <c r="F9">
        <v>15</v>
      </c>
      <c r="G9">
        <f t="shared" si="0"/>
        <v>1</v>
      </c>
      <c r="H9">
        <f t="shared" si="1"/>
        <v>6</v>
      </c>
      <c r="J9">
        <v>0</v>
      </c>
      <c r="L9" t="s">
        <v>29</v>
      </c>
      <c r="M9">
        <f t="shared" si="2"/>
        <v>0.5</v>
      </c>
      <c r="O9">
        <f t="shared" si="3"/>
        <v>0</v>
      </c>
      <c r="P9">
        <f>$M$2+2-J9</f>
        <v>2</v>
      </c>
    </row>
    <row r="10" spans="1:16">
      <c r="A10" t="s">
        <v>30</v>
      </c>
      <c r="B10" t="s">
        <v>31</v>
      </c>
      <c r="C10">
        <v>2</v>
      </c>
      <c r="D10">
        <v>4</v>
      </c>
      <c r="E10">
        <v>1</v>
      </c>
      <c r="F10">
        <v>10</v>
      </c>
      <c r="G10">
        <f t="shared" si="0"/>
        <v>1</v>
      </c>
      <c r="H10">
        <f t="shared" si="1"/>
        <v>6</v>
      </c>
      <c r="J10">
        <v>0</v>
      </c>
      <c r="L10" t="s">
        <v>32</v>
      </c>
      <c r="M10">
        <f t="shared" si="2"/>
        <v>0</v>
      </c>
      <c r="O10">
        <f t="shared" si="3"/>
        <v>0</v>
      </c>
      <c r="P10">
        <f>$M$2+2-J10</f>
        <v>2</v>
      </c>
    </row>
    <row r="11" spans="1:16">
      <c r="A11" t="s">
        <v>33</v>
      </c>
      <c r="B11" t="s">
        <v>34</v>
      </c>
      <c r="C11">
        <v>3</v>
      </c>
      <c r="D11">
        <v>7</v>
      </c>
      <c r="E11">
        <v>1</v>
      </c>
      <c r="F11">
        <v>28</v>
      </c>
      <c r="G11">
        <f t="shared" si="0"/>
        <v>2</v>
      </c>
      <c r="H11">
        <f t="shared" si="1"/>
        <v>10.5</v>
      </c>
      <c r="J11">
        <v>0</v>
      </c>
      <c r="L11" t="s">
        <v>35</v>
      </c>
      <c r="M11">
        <f t="shared" si="2"/>
        <v>0</v>
      </c>
      <c r="O11">
        <f t="shared" si="3"/>
        <v>0</v>
      </c>
      <c r="P11">
        <f>$M$2+3-J11</f>
        <v>3</v>
      </c>
    </row>
    <row r="12" spans="1:16">
      <c r="A12" t="s">
        <v>36</v>
      </c>
      <c r="B12" t="s">
        <v>37</v>
      </c>
      <c r="C12">
        <v>2</v>
      </c>
      <c r="D12">
        <v>4</v>
      </c>
      <c r="E12">
        <v>1</v>
      </c>
      <c r="F12">
        <v>20</v>
      </c>
      <c r="G12">
        <f t="shared" si="0"/>
        <v>1</v>
      </c>
      <c r="H12">
        <f t="shared" si="1"/>
        <v>16</v>
      </c>
      <c r="J12">
        <v>0</v>
      </c>
      <c r="L12" t="s">
        <v>38</v>
      </c>
      <c r="M12">
        <f t="shared" si="2"/>
        <v>0</v>
      </c>
      <c r="O12">
        <f t="shared" si="3"/>
        <v>0</v>
      </c>
      <c r="P12">
        <f>$M$2+2-J12</f>
        <v>2</v>
      </c>
    </row>
    <row r="13" spans="12:16">
      <c r="L13" t="s">
        <v>39</v>
      </c>
      <c r="M13">
        <f t="shared" si="2"/>
        <v>0</v>
      </c>
      <c r="O13" s="2"/>
      <c r="P13" s="2">
        <f>SUM(P2:P12)</f>
        <v>19</v>
      </c>
    </row>
    <row r="14" spans="13:13">
      <c r="M14" s="3">
        <f>SUM(M3:M13)</f>
        <v>8</v>
      </c>
    </row>
    <row r="16" spans="1:1">
      <c r="A16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2" spans="1:1">
      <c r="A42" t="s">
        <v>63</v>
      </c>
    </row>
    <row r="44" spans="1:1">
      <c r="A44" t="s">
        <v>64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Y27" sqref="Y27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Y27" sqref="Y27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IAMCS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Березовский Вячеслав Михайлович</dc:creator>
  <cp:lastModifiedBy>ВЫХУХОЛЬ</cp:lastModifiedBy>
  <dcterms:created xsi:type="dcterms:W3CDTF">2024-11-22T05:45:00Z</dcterms:created>
  <dcterms:modified xsi:type="dcterms:W3CDTF">2024-12-20T21:33:14Z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0C346431E40342C6ABF7982927B4EE03_13</vt:lpwstr>
  </property>
  <property fmtid="{D5CDD505-2E9C-101B-9397-08002B2CF9AE}" pid="3" name="KSOProductBuildVer">
    <vt:lpwstr>1049-12.2.0.18639</vt:lpwstr>
  </property>
</Properties>
</file>