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<sst xmlns="http://schemas.openxmlformats.org/spreadsheetml/2006/main" count="100" uniqueCount="53">
  <si>
    <r>
      <rPr>
        <b/>
        <sz val="11"/>
        <color theme="1"/>
        <rFont val="Calibri"/>
        <charset val="204"/>
        <scheme val="minor"/>
      </rPr>
      <t>X1</t>
    </r>
    <r>
      <rPr>
        <sz val="11"/>
        <color theme="1"/>
        <rFont val="Calibri"/>
        <charset val="204"/>
        <scheme val="minor"/>
      </rPr>
      <t xml:space="preserve"> - кирпич(кг)</t>
    </r>
  </si>
  <si>
    <r>
      <rPr>
        <b/>
        <sz val="11"/>
        <color theme="1"/>
        <rFont val="Calibri"/>
        <charset val="204"/>
        <scheme val="minor"/>
      </rPr>
      <t>X2</t>
    </r>
    <r>
      <rPr>
        <sz val="11"/>
        <color theme="1"/>
        <rFont val="Calibri"/>
        <charset val="204"/>
        <scheme val="minor"/>
      </rPr>
      <t xml:space="preserve"> - асфальт (кг)</t>
    </r>
  </si>
  <si>
    <r>
      <rPr>
        <sz val="11"/>
        <color theme="1"/>
        <rFont val="Calibri"/>
        <charset val="204"/>
        <scheme val="minor"/>
      </rPr>
      <t>14</t>
    </r>
    <r>
      <rPr>
        <b/>
        <sz val="11"/>
        <color theme="1"/>
        <rFont val="Calibri"/>
        <charset val="204"/>
        <scheme val="minor"/>
      </rPr>
      <t>x1</t>
    </r>
    <r>
      <rPr>
        <sz val="11"/>
        <color theme="1"/>
        <rFont val="Calibri"/>
        <charset val="204"/>
        <scheme val="minor"/>
      </rPr>
      <t>+10</t>
    </r>
    <r>
      <rPr>
        <b/>
        <sz val="11"/>
        <color theme="1"/>
        <rFont val="Calibri"/>
        <charset val="204"/>
        <scheme val="minor"/>
      </rPr>
      <t>x2</t>
    </r>
    <r>
      <rPr>
        <sz val="11"/>
        <color theme="1"/>
        <rFont val="Calibri"/>
        <charset val="204"/>
        <scheme val="minor"/>
      </rPr>
      <t>→max</t>
    </r>
  </si>
  <si>
    <t>ограничения</t>
  </si>
  <si>
    <r>
      <rPr>
        <b/>
        <sz val="11"/>
        <color theme="1"/>
        <rFont val="Times New Roman"/>
        <charset val="204"/>
      </rPr>
      <t>7x1</t>
    </r>
    <r>
      <rPr>
        <sz val="11"/>
        <color theme="1"/>
        <rFont val="Times New Roman"/>
        <charset val="204"/>
      </rPr>
      <t>+8</t>
    </r>
    <r>
      <rPr>
        <b/>
        <sz val="11"/>
        <color theme="1"/>
        <rFont val="Times New Roman"/>
        <charset val="204"/>
      </rPr>
      <t>x2</t>
    </r>
    <r>
      <rPr>
        <sz val="11"/>
        <color theme="1"/>
        <rFont val="Times New Roman"/>
        <charset val="204"/>
      </rPr>
      <t>≤476</t>
    </r>
  </si>
  <si>
    <t>песок (кг)</t>
  </si>
  <si>
    <r>
      <rPr>
        <b/>
        <sz val="11"/>
        <color theme="1"/>
        <rFont val="Calibri"/>
        <charset val="204"/>
        <scheme val="minor"/>
      </rPr>
      <t>6x1</t>
    </r>
    <r>
      <rPr>
        <sz val="11"/>
        <color theme="1"/>
        <rFont val="Calibri"/>
        <charset val="204"/>
        <scheme val="minor"/>
      </rPr>
      <t>+3</t>
    </r>
    <r>
      <rPr>
        <b/>
        <sz val="11"/>
        <color theme="1"/>
        <rFont val="Times New Roman"/>
        <charset val="204"/>
      </rPr>
      <t>x</t>
    </r>
    <r>
      <rPr>
        <b/>
        <sz val="11"/>
        <color theme="1"/>
        <rFont val="Calibri"/>
        <charset val="204"/>
        <scheme val="minor"/>
      </rPr>
      <t>2</t>
    </r>
    <r>
      <rPr>
        <sz val="11"/>
        <color theme="1"/>
        <rFont val="Calibri"/>
        <charset val="204"/>
        <scheme val="minor"/>
      </rPr>
      <t>≤364</t>
    </r>
  </si>
  <si>
    <t>глина (кг)</t>
  </si>
  <si>
    <r>
      <rPr>
        <b/>
        <sz val="11"/>
        <color theme="1"/>
        <rFont val="Times New Roman"/>
        <charset val="204"/>
      </rPr>
      <t>5x1+x2</t>
    </r>
    <r>
      <rPr>
        <sz val="11"/>
        <color theme="1"/>
        <rFont val="Times New Roman"/>
        <charset val="204"/>
      </rPr>
      <t>≤320</t>
    </r>
  </si>
  <si>
    <t>соль (кг)</t>
  </si>
  <si>
    <r>
      <rPr>
        <b/>
        <sz val="11"/>
        <color theme="1"/>
        <rFont val="Calibri"/>
        <charset val="204"/>
        <scheme val="minor"/>
      </rPr>
      <t>x1,x2</t>
    </r>
    <r>
      <rPr>
        <sz val="11"/>
        <color theme="1"/>
        <rFont val="Calibri"/>
        <charset val="204"/>
        <scheme val="minor"/>
      </rPr>
      <t>≥0</t>
    </r>
  </si>
  <si>
    <t>Каноническая форма</t>
  </si>
  <si>
    <r>
      <rPr>
        <sz val="11"/>
        <color theme="1"/>
        <rFont val="Times New Roman"/>
        <charset val="204"/>
      </rPr>
      <t>-14</t>
    </r>
    <r>
      <rPr>
        <b/>
        <sz val="11"/>
        <color theme="1"/>
        <rFont val="Times New Roman"/>
        <charset val="204"/>
      </rPr>
      <t>x</t>
    </r>
    <r>
      <rPr>
        <sz val="11"/>
        <color theme="1"/>
        <rFont val="Times New Roman"/>
        <charset val="204"/>
      </rPr>
      <t>-10</t>
    </r>
    <r>
      <rPr>
        <b/>
        <sz val="11"/>
        <color theme="1"/>
        <rFont val="Times New Roman"/>
        <charset val="204"/>
      </rPr>
      <t>x2-</t>
    </r>
    <r>
      <rPr>
        <sz val="11"/>
        <color theme="1"/>
        <rFont val="Times New Roman"/>
        <charset val="204"/>
      </rPr>
      <t>0</t>
    </r>
    <r>
      <rPr>
        <b/>
        <sz val="11"/>
        <color theme="1"/>
        <rFont val="Times New Roman"/>
        <charset val="204"/>
      </rPr>
      <t>x3-</t>
    </r>
    <r>
      <rPr>
        <sz val="11"/>
        <color theme="1"/>
        <rFont val="Times New Roman"/>
        <charset val="204"/>
      </rPr>
      <t>0</t>
    </r>
    <r>
      <rPr>
        <b/>
        <sz val="11"/>
        <color theme="1"/>
        <rFont val="Times New Roman"/>
        <charset val="204"/>
      </rPr>
      <t>x4-</t>
    </r>
    <r>
      <rPr>
        <sz val="11"/>
        <color theme="1"/>
        <rFont val="Times New Roman"/>
        <charset val="204"/>
      </rPr>
      <t>0</t>
    </r>
    <r>
      <rPr>
        <b/>
        <sz val="11"/>
        <color theme="1"/>
        <rFont val="Times New Roman"/>
        <charset val="204"/>
      </rPr>
      <t>x5</t>
    </r>
    <r>
      <rPr>
        <sz val="11"/>
        <color theme="1"/>
        <rFont val="Times New Roman"/>
        <charset val="204"/>
      </rPr>
      <t>→min</t>
    </r>
  </si>
  <si>
    <r>
      <rPr>
        <b/>
        <sz val="12"/>
        <color theme="1"/>
        <rFont val="Times New Roman"/>
        <charset val="204"/>
      </rPr>
      <t>7x</t>
    </r>
    <r>
      <rPr>
        <sz val="12"/>
        <color theme="1"/>
        <rFont val="Times New Roman"/>
        <charset val="204"/>
      </rPr>
      <t>+8</t>
    </r>
    <r>
      <rPr>
        <b/>
        <sz val="12"/>
        <color theme="1"/>
        <rFont val="Times New Roman"/>
        <charset val="204"/>
      </rPr>
      <t>x2</t>
    </r>
    <r>
      <rPr>
        <sz val="12"/>
        <color theme="1"/>
        <rFont val="Times New Roman"/>
        <charset val="204"/>
      </rPr>
      <t>+</t>
    </r>
    <r>
      <rPr>
        <b/>
        <sz val="12"/>
        <color theme="1"/>
        <rFont val="Times New Roman"/>
        <charset val="204"/>
      </rPr>
      <t>x3</t>
    </r>
    <r>
      <rPr>
        <b/>
        <sz val="1"/>
        <color theme="1"/>
        <rFont val="Times New Roman"/>
        <charset val="204"/>
      </rPr>
      <t>​</t>
    </r>
    <r>
      <rPr>
        <sz val="12"/>
        <color theme="1"/>
        <rFont val="Times New Roman"/>
        <charset val="204"/>
      </rPr>
      <t>=476</t>
    </r>
  </si>
  <si>
    <r>
      <rPr>
        <b/>
        <sz val="12"/>
        <color theme="1"/>
        <rFont val="Times New Roman"/>
        <charset val="204"/>
      </rPr>
      <t>6x1</t>
    </r>
    <r>
      <rPr>
        <sz val="12"/>
        <color theme="1"/>
        <rFont val="Times New Roman"/>
        <charset val="204"/>
      </rPr>
      <t>+3</t>
    </r>
    <r>
      <rPr>
        <b/>
        <sz val="12"/>
        <color theme="1"/>
        <rFont val="Times New Roman"/>
        <charset val="204"/>
      </rPr>
      <t>x2</t>
    </r>
    <r>
      <rPr>
        <sz val="12"/>
        <color theme="1"/>
        <rFont val="Times New Roman"/>
        <charset val="204"/>
      </rPr>
      <t>+</t>
    </r>
    <r>
      <rPr>
        <b/>
        <sz val="12"/>
        <color theme="1"/>
        <rFont val="Times New Roman"/>
        <charset val="204"/>
      </rPr>
      <t>x4</t>
    </r>
    <r>
      <rPr>
        <sz val="1"/>
        <color theme="1"/>
        <rFont val="Times New Roman"/>
        <charset val="204"/>
      </rPr>
      <t>​</t>
    </r>
    <r>
      <rPr>
        <sz val="12"/>
        <color theme="1"/>
        <rFont val="Times New Roman"/>
        <charset val="204"/>
      </rPr>
      <t>=364</t>
    </r>
  </si>
  <si>
    <r>
      <rPr>
        <b/>
        <sz val="11"/>
        <color theme="1"/>
        <rFont val="Times New Roman"/>
        <charset val="204"/>
      </rPr>
      <t>5x1</t>
    </r>
    <r>
      <rPr>
        <sz val="11"/>
        <color theme="1"/>
        <rFont val="Times New Roman"/>
        <charset val="204"/>
      </rPr>
      <t>+</t>
    </r>
    <r>
      <rPr>
        <b/>
        <sz val="11"/>
        <color theme="1"/>
        <rFont val="Times New Roman"/>
        <charset val="204"/>
      </rPr>
      <t>x2</t>
    </r>
    <r>
      <rPr>
        <sz val="11"/>
        <color theme="1"/>
        <rFont val="Times New Roman"/>
        <charset val="204"/>
      </rPr>
      <t>+</t>
    </r>
    <r>
      <rPr>
        <b/>
        <sz val="11"/>
        <color theme="1"/>
        <rFont val="Times New Roman"/>
        <charset val="204"/>
      </rPr>
      <t>x5</t>
    </r>
    <r>
      <rPr>
        <sz val="11"/>
        <color theme="1"/>
        <rFont val="Times New Roman"/>
        <charset val="204"/>
      </rPr>
      <t>=320</t>
    </r>
  </si>
  <si>
    <r>
      <rPr>
        <b/>
        <sz val="12"/>
        <color theme="1"/>
        <rFont val="Times New Roman"/>
        <charset val="204"/>
      </rPr>
      <t>x1,x2,x3,x4,x5</t>
    </r>
    <r>
      <rPr>
        <sz val="12"/>
        <color theme="1"/>
        <rFont val="Times New Roman"/>
        <charset val="204"/>
      </rPr>
      <t>≥0</t>
    </r>
  </si>
  <si>
    <t>Решение двойственой задачи</t>
  </si>
  <si>
    <t>476y1+364y2+320y3 →min</t>
  </si>
  <si>
    <r>
      <rPr>
        <sz val="11"/>
        <color theme="1"/>
        <rFont val="Calibri"/>
        <charset val="204"/>
        <scheme val="minor"/>
      </rPr>
      <t>7y1+6y2+5y3</t>
    </r>
    <r>
      <rPr>
        <sz val="11"/>
        <color theme="1"/>
        <rFont val="Calibri"/>
        <charset val="204"/>
      </rPr>
      <t>≥14</t>
    </r>
  </si>
  <si>
    <t>8y1+3y2+1y1 ≥10</t>
  </si>
  <si>
    <t>y1…y3≥0</t>
  </si>
  <si>
    <t>КФ</t>
  </si>
  <si>
    <t>476y1+364y2+320y3+0y4+0y5+1$y6+1$y7 →min</t>
  </si>
  <si>
    <t>7y1+6y2+5y3-1y4+1$y6=14</t>
  </si>
  <si>
    <t>8y1+3y2+1y3-1y5+1$y7 =10</t>
  </si>
  <si>
    <t>y1…y7≥0</t>
  </si>
  <si>
    <t>Базис</t>
  </si>
  <si>
    <t>сi</t>
  </si>
  <si>
    <t>План</t>
  </si>
  <si>
    <t>x</t>
  </si>
  <si>
    <t>P1</t>
  </si>
  <si>
    <t>P2</t>
  </si>
  <si>
    <t>P3</t>
  </si>
  <si>
    <t>P4</t>
  </si>
  <si>
    <t>P5</t>
  </si>
  <si>
    <t>P6</t>
  </si>
  <si>
    <t>P7</t>
  </si>
  <si>
    <t>Выводим вектор p7</t>
  </si>
  <si>
    <t>$1</t>
  </si>
  <si>
    <t>выводим вектор p6</t>
  </si>
  <si>
    <t>Прибыль</t>
  </si>
  <si>
    <t>ограничение к двойственной задачи</t>
  </si>
  <si>
    <t>ограничения к исходной задачи</t>
  </si>
  <si>
    <t>y1≥0</t>
  </si>
  <si>
    <t>неактив</t>
  </si>
  <si>
    <t>актив</t>
  </si>
  <si>
    <t>y2≥0</t>
  </si>
  <si>
    <t>y3≥0</t>
  </si>
  <si>
    <r>
      <rPr>
        <sz val="11"/>
        <color theme="1"/>
        <rFont val="Calibri"/>
        <charset val="204"/>
        <scheme val="minor"/>
      </rPr>
      <t>7y1+6y2+5y3</t>
    </r>
    <r>
      <rPr>
        <sz val="11"/>
        <color theme="1"/>
        <rFont val="Calibri"/>
        <charset val="204"/>
      </rPr>
      <t>≥</t>
    </r>
    <r>
      <rPr>
        <sz val="11"/>
        <color theme="1"/>
        <rFont val="Calibri"/>
        <charset val="204"/>
        <scheme val="minor"/>
      </rPr>
      <t>14</t>
    </r>
  </si>
  <si>
    <t>x1≥0</t>
  </si>
  <si>
    <t>8y1+3y2+1y3 ≥10</t>
  </si>
  <si>
    <t>x2≥0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</si>
</sst>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[$$-C09]#\ ##0"/>
  </numFmts>
  <fonts count="32">
    <font>
      <sz val="11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b/>
      <sz val="11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b/>
      <sz val="12"/>
      <color theme="1"/>
      <name val="Times New Roman"/>
      <charset val="204"/>
    </font>
    <font>
      <sz val="12"/>
      <color theme="1"/>
      <name val="Times New Roman"/>
      <charset val="204"/>
    </font>
    <font>
      <sz val="11"/>
      <color rgb="FFFF0000"/>
      <name val="Calibri"/>
      <charset val="204"/>
      <scheme val="minor"/>
    </font>
    <font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"/>
      <color theme="1"/>
      <name val="Times New Roman"/>
      <charset val="204"/>
    </font>
    <font>
      <sz val="1"/>
      <color theme="1"/>
      <name val="Times New Roman"/>
      <charset val="204"/>
    </font>
    <font>
      <sz val="11"/>
      <color theme="1"/>
      <name val="Calibri"/>
      <charset val="20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4" applyNumberFormat="0" applyAlignment="0" applyProtection="0">
      <alignment vertical="center"/>
    </xf>
    <xf numFmtId="0" fontId="19" fillId="5" borderId="25" applyNumberFormat="0" applyAlignment="0" applyProtection="0">
      <alignment vertical="center"/>
    </xf>
    <xf numFmtId="0" fontId="20" fillId="5" borderId="24" applyNumberFormat="0" applyAlignment="0" applyProtection="0">
      <alignment vertical="center"/>
    </xf>
    <xf numFmtId="0" fontId="21" fillId="6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80" fontId="0" fillId="0" borderId="4" xfId="0" applyNumberFormat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0" fontId="0" fillId="0" borderId="9" xfId="0" applyNumberFormat="1" applyBorder="1"/>
    <xf numFmtId="180" fontId="7" fillId="0" borderId="10" xfId="0" applyNumberFormat="1" applyFont="1" applyBorder="1"/>
    <xf numFmtId="18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5" xfId="0" applyFill="1" applyBorder="1"/>
    <xf numFmtId="0" fontId="0" fillId="0" borderId="16" xfId="0" applyBorder="1"/>
    <xf numFmtId="180" fontId="0" fillId="0" borderId="15" xfId="0" applyNumberFormat="1" applyBorder="1"/>
    <xf numFmtId="180" fontId="7" fillId="0" borderId="15" xfId="0" applyNumberFormat="1" applyFont="1" applyBorder="1"/>
    <xf numFmtId="180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7" fillId="0" borderId="1" xfId="0" applyFont="1" applyBorder="1"/>
    <xf numFmtId="180" fontId="0" fillId="0" borderId="3" xfId="0" applyNumberFormat="1" applyBorder="1"/>
    <xf numFmtId="180" fontId="0" fillId="0" borderId="17" xfId="0" applyNumberFormat="1" applyBorder="1"/>
    <xf numFmtId="0" fontId="8" fillId="0" borderId="0" xfId="0" applyFont="1"/>
    <xf numFmtId="0" fontId="7" fillId="0" borderId="0" xfId="0" applyFont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80" fontId="0" fillId="0" borderId="0" xfId="0" applyNumberFormat="1"/>
    <xf numFmtId="0" fontId="7" fillId="0" borderId="5" xfId="0" applyFont="1" applyBorder="1"/>
    <xf numFmtId="0" fontId="8" fillId="0" borderId="5" xfId="0" applyFont="1" applyBorder="1"/>
    <xf numFmtId="180" fontId="0" fillId="0" borderId="10" xfId="0" applyNumberFormat="1" applyBorder="1"/>
    <xf numFmtId="0" fontId="4" fillId="0" borderId="0" xfId="0" applyFont="1" quotePrefix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509270</xdr:colOff>
      <xdr:row>81</xdr:row>
      <xdr:rowOff>31115</xdr:rowOff>
    </xdr:from>
    <xdr:to>
      <xdr:col>10</xdr:col>
      <xdr:colOff>575945</xdr:colOff>
      <xdr:row>86</xdr:row>
      <xdr:rowOff>183515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48070" y="15709265"/>
          <a:ext cx="253365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144145</xdr:colOff>
      <xdr:row>66</xdr:row>
      <xdr:rowOff>191135</xdr:rowOff>
    </xdr:from>
    <xdr:to>
      <xdr:col>19</xdr:col>
      <xdr:colOff>306070</xdr:colOff>
      <xdr:row>72</xdr:row>
      <xdr:rowOff>143510</xdr:rowOff>
    </xdr:to>
    <xdr:pic>
      <xdr:nvPicPr>
        <xdr:cNvPr id="5" name="Изображение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49920" y="12954635"/>
          <a:ext cx="6105525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706755</xdr:colOff>
      <xdr:row>28</xdr:row>
      <xdr:rowOff>48260</xdr:rowOff>
    </xdr:from>
    <xdr:to>
      <xdr:col>7</xdr:col>
      <xdr:colOff>516255</xdr:colOff>
      <xdr:row>33</xdr:row>
      <xdr:rowOff>191135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1405" y="5429885"/>
          <a:ext cx="2533650" cy="1104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79"/>
  <sheetViews>
    <sheetView tabSelected="1" zoomScale="115" zoomScaleNormal="115" topLeftCell="A47" workbookViewId="0">
      <selection activeCell="O80" sqref="O80"/>
    </sheetView>
  </sheetViews>
  <sheetFormatPr defaultColWidth="9" defaultRowHeight="15"/>
  <cols>
    <col min="3" max="4" width="12.8571428571429"/>
    <col min="5" max="5" width="14"/>
    <col min="6" max="6" width="12.8571428571429"/>
    <col min="7" max="9" width="14"/>
    <col min="11" max="11" width="11.7142857142857"/>
    <col min="12" max="12" width="12.8571428571429"/>
    <col min="13" max="13" width="10.5714285714286"/>
  </cols>
  <sheetData>
    <row r="2" spans="2:2">
      <c r="B2" s="1" t="s">
        <v>0</v>
      </c>
    </row>
    <row r="3" spans="2:2">
      <c r="B3" s="1" t="s">
        <v>1</v>
      </c>
    </row>
    <row r="13" spans="2:2">
      <c r="B13" s="1" t="s">
        <v>2</v>
      </c>
    </row>
    <row r="15" ht="15.75" spans="2:2">
      <c r="B15" s="2" t="s">
        <v>3</v>
      </c>
    </row>
    <row r="16" spans="2:4">
      <c r="B16" s="3" t="s">
        <v>4</v>
      </c>
      <c r="D16" s="4" t="s">
        <v>5</v>
      </c>
    </row>
    <row r="17" spans="2:4">
      <c r="B17" s="4" t="s">
        <v>6</v>
      </c>
      <c r="D17" s="4" t="s">
        <v>7</v>
      </c>
    </row>
    <row r="18" spans="2:4">
      <c r="B18" s="3" t="s">
        <v>8</v>
      </c>
      <c r="D18" s="4" t="s">
        <v>9</v>
      </c>
    </row>
    <row r="19" spans="2:2">
      <c r="B19" s="1" t="s">
        <v>10</v>
      </c>
    </row>
    <row r="21" ht="15.75" spans="2:2">
      <c r="B21" s="2" t="s">
        <v>11</v>
      </c>
    </row>
    <row r="22" spans="2:2">
      <c r="B22" s="47" t="s">
        <v>12</v>
      </c>
    </row>
    <row r="24" ht="15.75" spans="2:2">
      <c r="B24" s="6" t="s">
        <v>13</v>
      </c>
    </row>
    <row r="25" ht="15.75" spans="2:2">
      <c r="B25" s="6" t="s">
        <v>14</v>
      </c>
    </row>
    <row r="26" spans="2:2">
      <c r="B26" s="3" t="s">
        <v>15</v>
      </c>
    </row>
    <row r="27" ht="15.75" spans="2:2">
      <c r="B27" s="7" t="s">
        <v>16</v>
      </c>
    </row>
    <row r="29" ht="15.75" spans="2:2">
      <c r="B29" s="6" t="s">
        <v>17</v>
      </c>
    </row>
    <row r="31" spans="2:2">
      <c r="B31" t="s">
        <v>18</v>
      </c>
    </row>
    <row r="33" spans="2:2">
      <c r="B33" s="1" t="s">
        <v>19</v>
      </c>
    </row>
    <row r="34" spans="2:2">
      <c r="B34" t="s">
        <v>20</v>
      </c>
    </row>
    <row r="35" spans="2:2">
      <c r="B35" t="s">
        <v>21</v>
      </c>
    </row>
    <row r="37" spans="2:2">
      <c r="B37" t="s">
        <v>22</v>
      </c>
    </row>
    <row r="38" spans="2:2">
      <c r="B38" t="s">
        <v>23</v>
      </c>
    </row>
    <row r="40" spans="2:2">
      <c r="B40" t="s">
        <v>24</v>
      </c>
    </row>
    <row r="41" spans="2:2">
      <c r="B41" t="s">
        <v>25</v>
      </c>
    </row>
    <row r="43" spans="2:2">
      <c r="B43" t="s">
        <v>26</v>
      </c>
    </row>
    <row r="44" ht="15.75"/>
    <row r="45" ht="15.75" spans="2:11">
      <c r="B45" s="8" t="s">
        <v>27</v>
      </c>
      <c r="C45" s="8" t="s">
        <v>28</v>
      </c>
      <c r="D45" s="8" t="s">
        <v>29</v>
      </c>
      <c r="E45" s="9">
        <v>758</v>
      </c>
      <c r="F45" s="10">
        <v>530</v>
      </c>
      <c r="G45" s="10">
        <v>542</v>
      </c>
      <c r="H45" s="10">
        <v>0</v>
      </c>
      <c r="I45" s="10">
        <v>0</v>
      </c>
      <c r="J45" s="34">
        <v>1</v>
      </c>
      <c r="K45" s="35">
        <v>1</v>
      </c>
    </row>
    <row r="46" spans="2:11">
      <c r="B46" s="11"/>
      <c r="C46" s="11"/>
      <c r="D46" s="11" t="s">
        <v>30</v>
      </c>
      <c r="E46" s="12" t="s">
        <v>31</v>
      </c>
      <c r="F46" t="s">
        <v>32</v>
      </c>
      <c r="G46" t="s">
        <v>33</v>
      </c>
      <c r="H46" t="s">
        <v>34</v>
      </c>
      <c r="I46" t="s">
        <v>35</v>
      </c>
      <c r="J46" t="s">
        <v>36</v>
      </c>
      <c r="K46" s="24" t="s">
        <v>37</v>
      </c>
    </row>
    <row r="47" spans="2:12">
      <c r="B47" s="11" t="s">
        <v>36</v>
      </c>
      <c r="C47" s="13">
        <v>1</v>
      </c>
      <c r="D47" s="11">
        <v>14</v>
      </c>
      <c r="E47" s="12">
        <v>7</v>
      </c>
      <c r="F47">
        <v>6</v>
      </c>
      <c r="G47">
        <v>5</v>
      </c>
      <c r="H47">
        <v>-1</v>
      </c>
      <c r="I47">
        <v>0</v>
      </c>
      <c r="J47">
        <v>1</v>
      </c>
      <c r="K47" s="24">
        <v>0</v>
      </c>
      <c r="L47" s="36">
        <f>D47/E47</f>
        <v>2</v>
      </c>
    </row>
    <row r="48" ht="15.75" spans="2:12">
      <c r="B48" s="11" t="s">
        <v>37</v>
      </c>
      <c r="C48" s="13">
        <v>1</v>
      </c>
      <c r="D48" s="11">
        <v>10</v>
      </c>
      <c r="E48" s="14">
        <v>8</v>
      </c>
      <c r="F48">
        <v>3</v>
      </c>
      <c r="G48">
        <v>1</v>
      </c>
      <c r="H48">
        <v>0</v>
      </c>
      <c r="I48">
        <v>-1</v>
      </c>
      <c r="J48">
        <v>0</v>
      </c>
      <c r="K48" s="24">
        <v>1</v>
      </c>
      <c r="L48" s="37">
        <f>D48/E48</f>
        <v>1.25</v>
      </c>
    </row>
    <row r="49" spans="2:11">
      <c r="B49" s="15"/>
      <c r="C49" s="15"/>
      <c r="D49" s="15">
        <v>0</v>
      </c>
      <c r="E49" s="16">
        <v>-476</v>
      </c>
      <c r="F49" s="17">
        <v>-364</v>
      </c>
      <c r="G49" s="17">
        <v>-320</v>
      </c>
      <c r="H49" s="17">
        <v>0</v>
      </c>
      <c r="I49" s="17">
        <v>0</v>
      </c>
      <c r="J49" s="17">
        <v>0</v>
      </c>
      <c r="K49" s="27">
        <v>0</v>
      </c>
    </row>
    <row r="50" ht="15.75" spans="2:11">
      <c r="B50" s="18"/>
      <c r="C50" s="18"/>
      <c r="D50" s="19">
        <f t="shared" ref="D50:I50" si="0">$C$47*D47+$C$48*D48</f>
        <v>24</v>
      </c>
      <c r="E50" s="20">
        <f t="shared" si="0"/>
        <v>15</v>
      </c>
      <c r="F50" s="21">
        <f t="shared" si="0"/>
        <v>9</v>
      </c>
      <c r="G50" s="21">
        <f t="shared" si="0"/>
        <v>6</v>
      </c>
      <c r="H50" s="21">
        <f t="shared" si="0"/>
        <v>-1</v>
      </c>
      <c r="I50" s="21">
        <f t="shared" si="0"/>
        <v>-1</v>
      </c>
      <c r="J50" s="38">
        <f>$C$47*J47+$C$48*J48-J45</f>
        <v>0</v>
      </c>
      <c r="K50" s="28">
        <f>$C$47*K47+$C$48*K48-K45</f>
        <v>0</v>
      </c>
    </row>
    <row r="51" spans="11:11">
      <c r="K51" t="s">
        <v>38</v>
      </c>
    </row>
    <row r="52" ht="15.75"/>
    <row r="53" ht="15.75" spans="2:10">
      <c r="B53" s="8" t="s">
        <v>27</v>
      </c>
      <c r="C53" s="8" t="s">
        <v>28</v>
      </c>
      <c r="D53" s="8" t="s">
        <v>29</v>
      </c>
      <c r="E53" s="9">
        <v>758</v>
      </c>
      <c r="F53" s="10">
        <v>530</v>
      </c>
      <c r="G53" s="10">
        <v>542</v>
      </c>
      <c r="H53" s="10">
        <v>0</v>
      </c>
      <c r="I53" s="10">
        <v>0</v>
      </c>
      <c r="J53" s="39" t="s">
        <v>39</v>
      </c>
    </row>
    <row r="54" spans="2:10">
      <c r="B54" s="11"/>
      <c r="C54" s="11"/>
      <c r="D54" s="11" t="s">
        <v>30</v>
      </c>
      <c r="E54" s="22" t="s">
        <v>31</v>
      </c>
      <c r="F54" s="23" t="s">
        <v>32</v>
      </c>
      <c r="G54" s="23" t="s">
        <v>33</v>
      </c>
      <c r="H54" s="23" t="s">
        <v>34</v>
      </c>
      <c r="I54" s="23" t="s">
        <v>35</v>
      </c>
      <c r="J54" s="40" t="s">
        <v>36</v>
      </c>
    </row>
    <row r="55" spans="2:11">
      <c r="B55" s="11" t="s">
        <v>36</v>
      </c>
      <c r="C55" s="13">
        <v>1</v>
      </c>
      <c r="D55" s="24">
        <f t="shared" ref="D55:J55" si="1">D47-(($E$47*D48)/$E$48)</f>
        <v>5.25</v>
      </c>
      <c r="E55" s="18">
        <f t="shared" si="1"/>
        <v>0</v>
      </c>
      <c r="F55" s="25">
        <f t="shared" si="1"/>
        <v>3.375</v>
      </c>
      <c r="G55" s="26">
        <f>G47-(($E$47*G48)/$E$48)</f>
        <v>4.125</v>
      </c>
      <c r="H55" s="25">
        <f t="shared" si="1"/>
        <v>-1</v>
      </c>
      <c r="I55" s="25">
        <f t="shared" si="1"/>
        <v>0.875</v>
      </c>
      <c r="J55" s="41">
        <f t="shared" si="1"/>
        <v>1</v>
      </c>
      <c r="K55" s="37">
        <f>D55/G55</f>
        <v>1.27272727272727</v>
      </c>
    </row>
    <row r="56" ht="15.75" spans="2:11">
      <c r="B56" s="11" t="s">
        <v>31</v>
      </c>
      <c r="C56" s="13">
        <v>1</v>
      </c>
      <c r="D56" s="12">
        <f t="shared" ref="D56:J56" si="2">D48/$E$48</f>
        <v>1.25</v>
      </c>
      <c r="E56" s="12">
        <f t="shared" si="2"/>
        <v>1</v>
      </c>
      <c r="F56" s="12">
        <f t="shared" si="2"/>
        <v>0.375</v>
      </c>
      <c r="G56" s="12">
        <f t="shared" si="2"/>
        <v>0.125</v>
      </c>
      <c r="H56" s="12">
        <f t="shared" si="2"/>
        <v>0</v>
      </c>
      <c r="I56" s="12">
        <f t="shared" si="2"/>
        <v>-0.125</v>
      </c>
      <c r="J56" s="42">
        <f t="shared" si="2"/>
        <v>0</v>
      </c>
      <c r="K56">
        <f>D56/G56</f>
        <v>10</v>
      </c>
    </row>
    <row r="57" spans="2:10">
      <c r="B57" s="15"/>
      <c r="C57" s="15"/>
      <c r="D57" s="27">
        <f>D49-(($E$49*D48)/$E$48)</f>
        <v>595</v>
      </c>
      <c r="E57" s="27">
        <f>E49-(($E$49*E48)/$E$48)</f>
        <v>0</v>
      </c>
      <c r="F57" s="27">
        <f>F49-(($E$49*F48)/$E$48)</f>
        <v>-185.5</v>
      </c>
      <c r="G57" s="27">
        <f t="shared" ref="D57:J57" si="3">G49-(($E$49*G48)/$E$48)</f>
        <v>-260.5</v>
      </c>
      <c r="H57" s="27">
        <f t="shared" si="3"/>
        <v>0</v>
      </c>
      <c r="I57" s="27">
        <f t="shared" si="3"/>
        <v>-59.5</v>
      </c>
      <c r="J57" s="27">
        <f t="shared" si="3"/>
        <v>0</v>
      </c>
    </row>
    <row r="58" spans="2:11">
      <c r="B58" s="18"/>
      <c r="C58" s="18"/>
      <c r="D58" s="28">
        <f t="shared" ref="D58:J58" si="4">D50-(($E$50*D48)/$E$48)</f>
        <v>5.25</v>
      </c>
      <c r="E58" s="28">
        <f t="shared" si="4"/>
        <v>0</v>
      </c>
      <c r="F58" s="28">
        <f t="shared" si="4"/>
        <v>3.375</v>
      </c>
      <c r="G58" s="29">
        <f t="shared" si="4"/>
        <v>4.125</v>
      </c>
      <c r="H58" s="28">
        <f t="shared" si="4"/>
        <v>-1</v>
      </c>
      <c r="I58" s="28">
        <f t="shared" si="4"/>
        <v>0.875</v>
      </c>
      <c r="J58" s="28">
        <f t="shared" si="4"/>
        <v>0</v>
      </c>
      <c r="K58" s="43"/>
    </row>
    <row r="59" ht="15.75" spans="10:10">
      <c r="J59" t="s">
        <v>40</v>
      </c>
    </row>
    <row r="60" ht="15.75" spans="2:9">
      <c r="B60" s="8" t="s">
        <v>27</v>
      </c>
      <c r="C60" s="8" t="s">
        <v>28</v>
      </c>
      <c r="D60" s="8" t="s">
        <v>29</v>
      </c>
      <c r="E60" s="8">
        <v>758</v>
      </c>
      <c r="F60" s="8">
        <v>530</v>
      </c>
      <c r="G60" s="10">
        <v>542</v>
      </c>
      <c r="H60" s="8">
        <v>0</v>
      </c>
      <c r="I60" s="8">
        <v>0</v>
      </c>
    </row>
    <row r="61" ht="15.75" spans="2:9">
      <c r="B61" s="11"/>
      <c r="C61" s="8"/>
      <c r="D61" s="8" t="s">
        <v>30</v>
      </c>
      <c r="E61" s="8" t="s">
        <v>31</v>
      </c>
      <c r="F61" s="8" t="s">
        <v>32</v>
      </c>
      <c r="G61" s="8" t="s">
        <v>33</v>
      </c>
      <c r="H61" s="8" t="s">
        <v>34</v>
      </c>
      <c r="I61" s="8" t="s">
        <v>35</v>
      </c>
    </row>
    <row r="62" ht="15.75" spans="2:10">
      <c r="B62" s="11" t="s">
        <v>33</v>
      </c>
      <c r="C62" s="30">
        <v>1</v>
      </c>
      <c r="D62" s="8">
        <f t="shared" ref="D62:G62" si="5">D55/$G$55</f>
        <v>1.27272727272727</v>
      </c>
      <c r="E62" s="8">
        <f t="shared" si="5"/>
        <v>0</v>
      </c>
      <c r="F62" s="31">
        <f t="shared" si="5"/>
        <v>0.818181818181818</v>
      </c>
      <c r="G62" s="8">
        <f t="shared" si="5"/>
        <v>1</v>
      </c>
      <c r="H62" s="8">
        <f t="shared" ref="H62:I62" si="6">H55/$G$55</f>
        <v>-0.242424242424242</v>
      </c>
      <c r="I62" s="8">
        <f t="shared" si="6"/>
        <v>0.212121212121212</v>
      </c>
      <c r="J62" s="44">
        <f>D62/F62</f>
        <v>1.55555555555556</v>
      </c>
    </row>
    <row r="63" ht="15.75" spans="2:10">
      <c r="B63" s="11" t="s">
        <v>31</v>
      </c>
      <c r="C63" s="30">
        <v>1</v>
      </c>
      <c r="D63" s="8">
        <f>D56-(($G$56*D55)/$G$55)</f>
        <v>1.09090909090909</v>
      </c>
      <c r="E63" s="8">
        <f t="shared" ref="D63:I63" si="7">E56-(($G$56*E55)/$G$55)</f>
        <v>1</v>
      </c>
      <c r="F63" s="32">
        <f t="shared" si="7"/>
        <v>0.272727272727273</v>
      </c>
      <c r="G63" s="8">
        <f t="shared" si="7"/>
        <v>0</v>
      </c>
      <c r="H63" s="8">
        <f t="shared" si="7"/>
        <v>0.0303030303030303</v>
      </c>
      <c r="I63" s="8">
        <f t="shared" si="7"/>
        <v>-0.151515151515152</v>
      </c>
      <c r="J63" s="45">
        <f>D63/F63</f>
        <v>4</v>
      </c>
    </row>
    <row r="64" ht="15.75" spans="2:9">
      <c r="B64" s="15"/>
      <c r="C64" s="15"/>
      <c r="D64" s="8">
        <f t="shared" ref="D64:I64" si="8">D57-(($G$57*D55)/$G$55)</f>
        <v>926.545454545455</v>
      </c>
      <c r="E64" s="8">
        <f t="shared" si="8"/>
        <v>0</v>
      </c>
      <c r="F64" s="33">
        <f t="shared" si="8"/>
        <v>27.6363636363636</v>
      </c>
      <c r="G64" s="8">
        <f t="shared" si="8"/>
        <v>0</v>
      </c>
      <c r="H64" s="8">
        <f t="shared" si="8"/>
        <v>-63.1515151515151</v>
      </c>
      <c r="I64" s="8">
        <f t="shared" si="8"/>
        <v>-4.24242424242424</v>
      </c>
    </row>
    <row r="65" ht="15.75" spans="2:10">
      <c r="B65" s="18"/>
      <c r="C65" s="18"/>
      <c r="D65" s="28">
        <f t="shared" ref="D65:I65" si="9">D58-(($G$58*D55)/$G$55)</f>
        <v>0</v>
      </c>
      <c r="E65" s="19">
        <f t="shared" si="9"/>
        <v>0</v>
      </c>
      <c r="F65" s="19">
        <f t="shared" si="9"/>
        <v>0</v>
      </c>
      <c r="G65" s="46">
        <f t="shared" si="9"/>
        <v>0</v>
      </c>
      <c r="H65" s="19">
        <f t="shared" si="9"/>
        <v>0</v>
      </c>
      <c r="I65" s="19">
        <f t="shared" si="9"/>
        <v>0</v>
      </c>
      <c r="J65" s="43"/>
    </row>
    <row r="67" ht="15.75"/>
    <row r="68" ht="15.75" spans="2:9">
      <c r="B68" s="8" t="s">
        <v>27</v>
      </c>
      <c r="C68" s="8" t="s">
        <v>28</v>
      </c>
      <c r="D68" s="8" t="s">
        <v>29</v>
      </c>
      <c r="E68" s="8">
        <v>758</v>
      </c>
      <c r="F68" s="8">
        <v>530</v>
      </c>
      <c r="G68" s="10">
        <v>542</v>
      </c>
      <c r="H68" s="8">
        <v>0</v>
      </c>
      <c r="I68" s="8">
        <v>0</v>
      </c>
    </row>
    <row r="69" ht="15.75" spans="2:9">
      <c r="B69" s="11"/>
      <c r="C69" s="11"/>
      <c r="D69" s="8" t="s">
        <v>30</v>
      </c>
      <c r="E69" s="8" t="s">
        <v>31</v>
      </c>
      <c r="F69" s="8" t="s">
        <v>32</v>
      </c>
      <c r="G69" s="8" t="s">
        <v>33</v>
      </c>
      <c r="H69" s="8" t="s">
        <v>34</v>
      </c>
      <c r="I69" s="8" t="s">
        <v>35</v>
      </c>
    </row>
    <row r="70" ht="15.75" spans="2:10">
      <c r="B70" s="11" t="s">
        <v>32</v>
      </c>
      <c r="C70" s="13">
        <v>1</v>
      </c>
      <c r="D70" s="8">
        <f t="shared" ref="D70:I70" si="10">D62/$F$62</f>
        <v>1.55555555555556</v>
      </c>
      <c r="E70" s="8">
        <f t="shared" si="10"/>
        <v>0</v>
      </c>
      <c r="F70" s="8">
        <f t="shared" si="10"/>
        <v>1</v>
      </c>
      <c r="G70" s="8">
        <f t="shared" si="10"/>
        <v>1.22222222222222</v>
      </c>
      <c r="H70" s="8">
        <f t="shared" si="10"/>
        <v>-0.296296296296296</v>
      </c>
      <c r="I70" s="8">
        <f t="shared" si="10"/>
        <v>0.259259259259259</v>
      </c>
      <c r="J70" s="44">
        <f>D70/I70</f>
        <v>6</v>
      </c>
    </row>
    <row r="71" ht="15.75" spans="2:10">
      <c r="B71" s="11" t="s">
        <v>31</v>
      </c>
      <c r="C71" s="13">
        <v>1</v>
      </c>
      <c r="D71" s="8">
        <f t="shared" ref="D71:I71" si="11">D64-((D62*$F$62)/$F$64)</f>
        <v>926.507775119617</v>
      </c>
      <c r="E71" s="8">
        <f t="shared" si="11"/>
        <v>0</v>
      </c>
      <c r="F71" s="8">
        <f t="shared" si="11"/>
        <v>27.6121411483253</v>
      </c>
      <c r="G71" s="8">
        <f t="shared" si="11"/>
        <v>-0.0296052631578947</v>
      </c>
      <c r="H71" s="8">
        <f t="shared" si="11"/>
        <v>-63.1443381180223</v>
      </c>
      <c r="I71" s="8">
        <f t="shared" si="11"/>
        <v>-4.24870414673046</v>
      </c>
      <c r="J71" s="12">
        <f>D71/I71</f>
        <v>-218.068319921169</v>
      </c>
    </row>
    <row r="72" ht="15.75" spans="2:9">
      <c r="B72" s="8"/>
      <c r="C72" s="8"/>
      <c r="D72" s="8">
        <f t="shared" ref="D72:I72" si="12">D64-(($F$64*D62)/$F$62)</f>
        <v>883.555555555556</v>
      </c>
      <c r="E72" s="8">
        <f t="shared" si="12"/>
        <v>0</v>
      </c>
      <c r="F72" s="8">
        <f t="shared" si="12"/>
        <v>0</v>
      </c>
      <c r="G72" s="8">
        <f t="shared" si="12"/>
        <v>-33.7777777777778</v>
      </c>
      <c r="H72" s="8">
        <f t="shared" si="12"/>
        <v>-54.962962962963</v>
      </c>
      <c r="I72" s="8">
        <f t="shared" si="12"/>
        <v>-11.4074074074074</v>
      </c>
    </row>
    <row r="73" spans="4:9">
      <c r="D73" s="43"/>
      <c r="E73" s="43"/>
      <c r="F73" s="43"/>
      <c r="G73" s="43"/>
      <c r="H73" s="43"/>
      <c r="I73" s="43"/>
    </row>
    <row r="74" spans="2:11">
      <c r="B74" t="s">
        <v>41</v>
      </c>
      <c r="C74">
        <f>D72</f>
        <v>883.555555555556</v>
      </c>
      <c r="F74" t="s">
        <v>42</v>
      </c>
      <c r="K74" t="s">
        <v>43</v>
      </c>
    </row>
    <row r="75" spans="6:14">
      <c r="F75" t="s">
        <v>44</v>
      </c>
      <c r="G75" t="s">
        <v>45</v>
      </c>
      <c r="K75" s="3" t="s">
        <v>4</v>
      </c>
      <c r="M75">
        <f>7*54.96+8*11.4</f>
        <v>475.92</v>
      </c>
      <c r="N75" t="s">
        <v>46</v>
      </c>
    </row>
    <row r="76" spans="6:14">
      <c r="F76" t="s">
        <v>47</v>
      </c>
      <c r="G76" t="s">
        <v>45</v>
      </c>
      <c r="K76" s="4" t="s">
        <v>6</v>
      </c>
      <c r="M76">
        <f>6*54.96+3*11.4</f>
        <v>363.96</v>
      </c>
      <c r="N76" t="s">
        <v>46</v>
      </c>
    </row>
    <row r="77" spans="6:14">
      <c r="F77" t="s">
        <v>48</v>
      </c>
      <c r="G77" t="s">
        <v>46</v>
      </c>
      <c r="K77" s="3" t="s">
        <v>8</v>
      </c>
      <c r="M77">
        <f>5*54.96+1*11.4</f>
        <v>286.2</v>
      </c>
      <c r="N77" t="s">
        <v>45</v>
      </c>
    </row>
    <row r="78" spans="6:12">
      <c r="F78" s="1" t="s">
        <v>49</v>
      </c>
      <c r="H78">
        <f>6*D70+7*D71</f>
        <v>6494.88775917065</v>
      </c>
      <c r="I78" t="s">
        <v>45</v>
      </c>
      <c r="K78" t="s">
        <v>50</v>
      </c>
      <c r="L78" t="s">
        <v>46</v>
      </c>
    </row>
    <row r="79" spans="6:12">
      <c r="F79" t="s">
        <v>51</v>
      </c>
      <c r="H79">
        <f>3*D70+8*D71</f>
        <v>7416.7288676236</v>
      </c>
      <c r="I79" t="s">
        <v>45</v>
      </c>
      <c r="K79" s="5" t="s">
        <v>52</v>
      </c>
      <c r="L79" t="s">
        <v>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кто кто кто</dc:creator>
  <cp:lastModifiedBy>ВЫХУХОЛЬ</cp:lastModifiedBy>
  <dcterms:created xsi:type="dcterms:W3CDTF">2024-04-23T13:50:00Z</dcterms:created>
  <dcterms:modified xsi:type="dcterms:W3CDTF">2024-05-30T10:36:08Z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B93028EF8EC34865B6E8C4A88DAD05A3_13</vt:lpwstr>
  </property>
  <property fmtid="{D5CDD505-2E9C-101B-9397-08002B2CF9AE}" pid="3" name="KSOProductBuildVer">
    <vt:lpwstr>1049-12.2.0.13472</vt:lpwstr>
  </property>
</Properties>
</file>