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30"/>
  </bookViews>
  <sheets>
    <sheet name="lab7.1" sheetId="3" r:id="rId1"/>
    <sheet name="lab7.2" sheetId="2" r:id="rId2"/>
  </sheets>
  <definedNames>
    <definedName name="solver_adj" localSheetId="1" hidden="1">lab7.2!$B$29:$D$29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0</definedName>
    <definedName name="solver_lhs1" localSheetId="1" hidden="1">lab7.2!$B$29:$D$29</definedName>
    <definedName name="solver_lhs2" localSheetId="1" hidden="1">lab7.2!$E$31</definedName>
    <definedName name="solver_lhs3" localSheetId="1" hidden="1">lab7.2!$E$32</definedName>
    <definedName name="solver_lhs4" localSheetId="1" hidden="1">lab7.2!$E$33</definedName>
    <definedName name="solver_lhs5" localSheetId="1" hidden="1">lab7.2!$E$60</definedName>
    <definedName name="solver_mip" localSheetId="1" hidden="1">0</definedName>
    <definedName name="solver_mni" localSheetId="1" hidden="1">30</definedName>
    <definedName name="solver_mrt" localSheetId="1" hidden="1">0.075</definedName>
    <definedName name="solver_msl" localSheetId="1" hidden="1">0</definedName>
    <definedName name="solver_neg" localSheetId="1" hidden="1">1</definedName>
    <definedName name="solver_nod" localSheetId="1" hidden="1">0</definedName>
    <definedName name="solver_num" localSheetId="1" hidden="1">4</definedName>
    <definedName name="solver_nwt" localSheetId="1" hidden="1">1</definedName>
    <definedName name="solver_opt" localSheetId="1" hidden="1">lab7.2!$E$30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1" hidden="1">0</definedName>
    <definedName name="solver_rhs2" localSheetId="1" hidden="1">lab7.2!$F$31</definedName>
    <definedName name="solver_rhs3" localSheetId="1" hidden="1">lab7.2!$F$32</definedName>
    <definedName name="solver_rhs4" localSheetId="1" hidden="1">lab7.2!$F$33</definedName>
    <definedName name="solver_rhs5" localSheetId="1" hidden="1">lab7.2!$F$60</definedName>
    <definedName name="solver_rlx" localSheetId="1" hidden="1">0</definedName>
    <definedName name="solver_rsd" localSheetId="1" hidden="1">0</definedName>
    <definedName name="solver_scl" localSheetId="1" hidden="1">1</definedName>
    <definedName name="solver_sho" localSheetId="1" hidden="1">0</definedName>
    <definedName name="solver_ssz" localSheetId="1" hidden="1">100</definedName>
    <definedName name="solver_tim" localSheetId="1" hidden="1">0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  <definedName name="solver_lin" localSheetId="1" hidden="1">1</definedName>
  </definedNames>
  <calcPr calcId="144525"/>
</workbook>
</file>

<file path=xl/sharedStrings.xml><?xml version="1.0" encoding="utf-8"?>
<sst xmlns="http://schemas.openxmlformats.org/spreadsheetml/2006/main" count="214" uniqueCount="44">
  <si>
    <t>Базис</t>
  </si>
  <si>
    <t>ci</t>
  </si>
  <si>
    <t>План</t>
  </si>
  <si>
    <t>x</t>
  </si>
  <si>
    <t>P1</t>
  </si>
  <si>
    <t>P2</t>
  </si>
  <si>
    <t>P3</t>
  </si>
  <si>
    <t>P4</t>
  </si>
  <si>
    <t>P5</t>
  </si>
  <si>
    <t>P6</t>
  </si>
  <si>
    <t>Ответ:</t>
  </si>
  <si>
    <t>Максимальная прибыль:</t>
  </si>
  <si>
    <t>р</t>
  </si>
  <si>
    <t>Вечерних платьев:</t>
  </si>
  <si>
    <t>шт</t>
  </si>
  <si>
    <t>Сорочек:</t>
  </si>
  <si>
    <t>Детских платьев:</t>
  </si>
  <si>
    <t>Ваты:</t>
  </si>
  <si>
    <t>Петушков:</t>
  </si>
  <si>
    <t>Шпикачики:</t>
  </si>
  <si>
    <t>x1</t>
  </si>
  <si>
    <t>x2</t>
  </si>
  <si>
    <t>x3</t>
  </si>
  <si>
    <t>правая часть</t>
  </si>
  <si>
    <t>Переменные</t>
  </si>
  <si>
    <t>Коэффициенты целевой функции</t>
  </si>
  <si>
    <t>Ограничение 1</t>
  </si>
  <si>
    <t>Ограничение 2</t>
  </si>
  <si>
    <t>Ограничение 3</t>
  </si>
  <si>
    <t>сал</t>
  </si>
  <si>
    <t>сос</t>
  </si>
  <si>
    <t>шпикачики</t>
  </si>
  <si>
    <t>гов</t>
  </si>
  <si>
    <t>шпик</t>
  </si>
  <si>
    <t>сб</t>
  </si>
  <si>
    <t>т.р</t>
  </si>
  <si>
    <t>Салями:</t>
  </si>
  <si>
    <t>тонн</t>
  </si>
  <si>
    <t>Сосиски:</t>
  </si>
  <si>
    <t>Шпикачки:</t>
  </si>
  <si>
    <t>Ограничение 4</t>
  </si>
  <si>
    <t>ваты</t>
  </si>
  <si>
    <t>порций</t>
  </si>
  <si>
    <t>петушков: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</si>
</sst>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000"/>
    <numFmt numFmtId="181" formatCode="0.0000"/>
  </numFmts>
  <fonts count="24">
    <font>
      <sz val="11"/>
      <color theme="1"/>
      <name val="Calibri"/>
      <charset val="204"/>
      <scheme val="minor"/>
    </font>
    <font>
      <sz val="14"/>
      <color theme="1"/>
      <name val="Calibri"/>
      <charset val="204"/>
      <scheme val="minor"/>
    </font>
    <font>
      <sz val="14"/>
      <color rgb="FFFF0000"/>
      <name val="Calibri"/>
      <charset val="204"/>
      <scheme val="minor"/>
    </font>
    <font>
      <sz val="14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theme="2"/>
      </right>
      <top style="medium">
        <color auto="1"/>
      </top>
      <bottom/>
      <diagonal/>
    </border>
    <border>
      <left style="thin">
        <color theme="2"/>
      </left>
      <right style="thin">
        <color theme="2"/>
      </right>
      <top style="medium">
        <color auto="1"/>
      </top>
      <bottom style="thin">
        <color theme="2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theme="2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2"/>
      </right>
      <top/>
      <bottom style="medium">
        <color auto="1"/>
      </bottom>
      <diagonal/>
    </border>
    <border>
      <left/>
      <right style="thin">
        <color theme="2"/>
      </right>
      <top style="thin">
        <color theme="2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theme="1"/>
      </left>
      <right style="thin">
        <color theme="2"/>
      </right>
      <top style="medium">
        <color theme="1"/>
      </top>
      <bottom/>
      <diagonal/>
    </border>
    <border>
      <left/>
      <right style="thin">
        <color theme="2"/>
      </right>
      <top style="medium">
        <color theme="1"/>
      </top>
      <bottom/>
      <diagonal/>
    </border>
    <border>
      <left style="thin">
        <color theme="2"/>
      </left>
      <right style="thin">
        <color theme="2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theme="1"/>
      </left>
      <right style="thin">
        <color theme="2"/>
      </right>
      <top/>
      <bottom style="medium">
        <color theme="1"/>
      </bottom>
      <diagonal/>
    </border>
    <border>
      <left style="thin">
        <color theme="2"/>
      </left>
      <right style="thin">
        <color theme="2"/>
      </right>
      <top/>
      <bottom style="medium">
        <color theme="1"/>
      </bottom>
      <diagonal/>
    </border>
    <border>
      <left/>
      <right/>
      <top style="medium">
        <color theme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theme="1"/>
      </top>
      <bottom/>
      <diagonal/>
    </border>
    <border>
      <left style="medium">
        <color auto="1"/>
      </left>
      <right style="medium">
        <color auto="1"/>
      </right>
      <top/>
      <bottom style="medium">
        <color theme="1"/>
      </bottom>
      <diagonal/>
    </border>
    <border>
      <left/>
      <right style="thin">
        <color theme="2"/>
      </right>
      <top/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theme="1"/>
      </top>
      <bottom style="medium">
        <color auto="1"/>
      </bottom>
      <diagonal/>
    </border>
    <border>
      <left style="medium">
        <color auto="1"/>
      </left>
      <right style="thin">
        <color theme="2"/>
      </right>
      <top style="medium">
        <color auto="1"/>
      </top>
      <bottom style="thin">
        <color theme="2"/>
      </bottom>
      <diagonal/>
    </border>
    <border>
      <left/>
      <right style="medium">
        <color auto="1"/>
      </right>
      <top style="thin">
        <color theme="2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2"/>
      </bottom>
      <diagonal/>
    </border>
    <border>
      <left/>
      <right style="thin">
        <color theme="2"/>
      </right>
      <top style="medium">
        <color auto="1"/>
      </top>
      <bottom style="thin">
        <color theme="2"/>
      </bottom>
      <diagonal/>
    </border>
    <border>
      <left style="medium">
        <color auto="1"/>
      </left>
      <right style="medium">
        <color auto="1"/>
      </right>
      <top/>
      <bottom style="thin">
        <color theme="2"/>
      </bottom>
      <diagonal/>
    </border>
    <border>
      <left style="medium">
        <color auto="1"/>
      </left>
      <right style="medium">
        <color auto="1"/>
      </right>
      <top style="thin">
        <color theme="2"/>
      </top>
      <bottom style="medium">
        <color auto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auto="1"/>
      </right>
      <top style="medium">
        <color theme="1"/>
      </top>
      <bottom/>
      <diagonal/>
    </border>
    <border>
      <left style="thin">
        <color theme="2"/>
      </left>
      <right style="medium">
        <color auto="1"/>
      </right>
      <top/>
      <bottom style="medium">
        <color theme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2"/>
      </left>
      <right style="medium">
        <color auto="1"/>
      </right>
      <top style="medium">
        <color auto="1"/>
      </top>
      <bottom style="thin">
        <color theme="2"/>
      </bottom>
      <diagonal/>
    </border>
    <border>
      <left/>
      <right style="medium">
        <color auto="1"/>
      </right>
      <top/>
      <bottom style="thin">
        <color theme="2"/>
      </bottom>
      <diagonal/>
    </border>
    <border>
      <left/>
      <right style="medium">
        <color auto="1"/>
      </right>
      <top style="thin">
        <color theme="2"/>
      </top>
      <bottom style="medium">
        <color auto="1"/>
      </bottom>
      <diagonal/>
    </border>
    <border>
      <left/>
      <right style="medium">
        <color theme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 style="medium">
        <color auto="1"/>
      </top>
      <bottom/>
      <diagonal/>
    </border>
    <border>
      <left/>
      <right style="medium">
        <color theme="1"/>
      </right>
      <top style="medium">
        <color auto="1"/>
      </top>
      <bottom style="thin">
        <color theme="2"/>
      </bottom>
      <diagonal/>
    </border>
    <border>
      <left/>
      <right style="medium">
        <color theme="1"/>
      </right>
      <top/>
      <bottom style="thin">
        <color theme="2"/>
      </bottom>
      <diagonal/>
    </border>
    <border>
      <left/>
      <right style="medium">
        <color theme="1"/>
      </right>
      <top style="thin">
        <color theme="2"/>
      </top>
      <bottom style="medium">
        <color auto="1"/>
      </bottom>
      <diagonal/>
    </border>
    <border>
      <left/>
      <right style="medium">
        <color theme="1"/>
      </right>
      <top/>
      <bottom style="medium">
        <color auto="1"/>
      </bottom>
      <diagonal/>
    </border>
    <border>
      <left style="medium">
        <color theme="1"/>
      </left>
      <right style="medium">
        <color auto="1"/>
      </right>
      <top style="medium">
        <color auto="1"/>
      </top>
      <bottom style="medium">
        <color theme="1"/>
      </bottom>
      <diagonal/>
    </border>
    <border>
      <left style="thin">
        <color theme="2"/>
      </left>
      <right style="medium">
        <color theme="1"/>
      </right>
      <top style="medium">
        <color auto="1"/>
      </top>
      <bottom style="thin">
        <color theme="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6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8" applyNumberFormat="0" applyFill="0" applyAlignment="0" applyProtection="0">
      <alignment vertical="center"/>
    </xf>
    <xf numFmtId="0" fontId="11" fillId="0" borderId="68" applyNumberFormat="0" applyFill="0" applyAlignment="0" applyProtection="0">
      <alignment vertical="center"/>
    </xf>
    <xf numFmtId="0" fontId="12" fillId="0" borderId="6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70" applyNumberFormat="0" applyAlignment="0" applyProtection="0">
      <alignment vertical="center"/>
    </xf>
    <xf numFmtId="0" fontId="14" fillId="7" borderId="71" applyNumberFormat="0" applyAlignment="0" applyProtection="0">
      <alignment vertical="center"/>
    </xf>
    <xf numFmtId="0" fontId="15" fillId="7" borderId="70" applyNumberFormat="0" applyAlignment="0" applyProtection="0">
      <alignment vertical="center"/>
    </xf>
    <xf numFmtId="0" fontId="16" fillId="8" borderId="72" applyNumberFormat="0" applyAlignment="0" applyProtection="0">
      <alignment vertical="center"/>
    </xf>
    <xf numFmtId="0" fontId="17" fillId="0" borderId="73" applyNumberFormat="0" applyFill="0" applyAlignment="0" applyProtection="0">
      <alignment vertical="center"/>
    </xf>
    <xf numFmtId="0" fontId="18" fillId="0" borderId="7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9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2" borderId="6" xfId="0" applyFill="1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" fontId="0" fillId="2" borderId="0" xfId="0" applyNumberFormat="1" applyFill="1"/>
    <xf numFmtId="0" fontId="0" fillId="2" borderId="0" xfId="0" applyFill="1"/>
    <xf numFmtId="0" fontId="0" fillId="0" borderId="12" xfId="0" applyBorder="1"/>
    <xf numFmtId="180" fontId="0" fillId="2" borderId="0" xfId="0" applyNumberFormat="1" applyFill="1"/>
    <xf numFmtId="0" fontId="0" fillId="3" borderId="6" xfId="0" applyFill="1" applyBorder="1"/>
    <xf numFmtId="0" fontId="0" fillId="3" borderId="0" xfId="0" applyFill="1" applyAlignment="1">
      <alignment wrapText="1"/>
    </xf>
    <xf numFmtId="0" fontId="0" fillId="3" borderId="0" xfId="0" applyFill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4" borderId="19" xfId="0" applyFont="1" applyFill="1" applyBorder="1"/>
    <xf numFmtId="0" fontId="1" fillId="3" borderId="20" xfId="0" applyFont="1" applyFill="1" applyBorder="1"/>
    <xf numFmtId="0" fontId="1" fillId="0" borderId="0" xfId="0" applyFont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3" borderId="25" xfId="0" applyFont="1" applyFill="1" applyBorder="1"/>
    <xf numFmtId="0" fontId="1" fillId="0" borderId="1" xfId="0" applyFont="1" applyBorder="1"/>
    <xf numFmtId="0" fontId="2" fillId="0" borderId="14" xfId="0" applyFont="1" applyBorder="1"/>
    <xf numFmtId="0" fontId="3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4" borderId="32" xfId="0" applyFont="1" applyFill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26" xfId="0" applyFont="1" applyBorder="1"/>
    <xf numFmtId="0" fontId="2" fillId="0" borderId="26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32" xfId="0" applyFont="1" applyBorder="1"/>
    <xf numFmtId="0" fontId="1" fillId="0" borderId="39" xfId="0" applyFont="1" applyBorder="1"/>
    <xf numFmtId="0" fontId="1" fillId="0" borderId="40" xfId="0" applyFont="1" applyBorder="1"/>
    <xf numFmtId="0" fontId="3" fillId="0" borderId="15" xfId="0" applyFont="1" applyBorder="1"/>
    <xf numFmtId="0" fontId="3" fillId="0" borderId="41" xfId="0" applyFont="1" applyBorder="1"/>
    <xf numFmtId="0" fontId="0" fillId="0" borderId="26" xfId="0" applyBorder="1"/>
    <xf numFmtId="0" fontId="1" fillId="3" borderId="42" xfId="0" applyFont="1" applyFill="1" applyBorder="1"/>
    <xf numFmtId="0" fontId="1" fillId="4" borderId="24" xfId="0" applyFont="1" applyFill="1" applyBorder="1"/>
    <xf numFmtId="0" fontId="1" fillId="0" borderId="42" xfId="0" applyFont="1" applyFill="1" applyBorder="1"/>
    <xf numFmtId="0" fontId="1" fillId="0" borderId="43" xfId="0" applyFont="1" applyBorder="1"/>
    <xf numFmtId="0" fontId="1" fillId="0" borderId="44" xfId="0" applyFont="1" applyBorder="1"/>
    <xf numFmtId="0" fontId="3" fillId="0" borderId="1" xfId="0" applyFont="1" applyBorder="1"/>
    <xf numFmtId="0" fontId="3" fillId="0" borderId="14" xfId="0" applyFont="1" applyBorder="1"/>
    <xf numFmtId="0" fontId="1" fillId="3" borderId="45" xfId="0" applyFont="1" applyFill="1" applyBorder="1"/>
    <xf numFmtId="0" fontId="1" fillId="3" borderId="46" xfId="0" applyFont="1" applyFill="1" applyBorder="1"/>
    <xf numFmtId="0" fontId="1" fillId="0" borderId="47" xfId="0" applyFont="1" applyBorder="1"/>
    <xf numFmtId="0" fontId="1" fillId="3" borderId="48" xfId="0" applyFont="1" applyFill="1" applyBorder="1"/>
    <xf numFmtId="0" fontId="1" fillId="3" borderId="0" xfId="0" applyFont="1" applyFill="1"/>
    <xf numFmtId="0" fontId="1" fillId="0" borderId="49" xfId="0" applyFont="1" applyBorder="1"/>
    <xf numFmtId="0" fontId="1" fillId="0" borderId="50" xfId="0" applyFont="1" applyBorder="1"/>
    <xf numFmtId="0" fontId="0" fillId="0" borderId="22" xfId="0" applyBorder="1"/>
    <xf numFmtId="0" fontId="1" fillId="0" borderId="51" xfId="0" applyFont="1" applyBorder="1"/>
    <xf numFmtId="0" fontId="1" fillId="0" borderId="52" xfId="0" applyFont="1" applyBorder="1"/>
    <xf numFmtId="0" fontId="3" fillId="0" borderId="53" xfId="0" applyFont="1" applyBorder="1"/>
    <xf numFmtId="0" fontId="1" fillId="3" borderId="54" xfId="0" applyFont="1" applyFill="1" applyBorder="1"/>
    <xf numFmtId="181" fontId="1" fillId="0" borderId="0" xfId="0" applyNumberFormat="1" applyFont="1"/>
    <xf numFmtId="0" fontId="1" fillId="3" borderId="55" xfId="0" applyFont="1" applyFill="1" applyBorder="1"/>
    <xf numFmtId="0" fontId="1" fillId="0" borderId="56" xfId="0" applyFont="1" applyBorder="1"/>
    <xf numFmtId="181" fontId="1" fillId="0" borderId="56" xfId="0" applyNumberFormat="1" applyFont="1" applyBorder="1"/>
    <xf numFmtId="0" fontId="1" fillId="3" borderId="57" xfId="0" applyFont="1" applyFill="1" applyBorder="1"/>
    <xf numFmtId="0" fontId="1" fillId="0" borderId="58" xfId="0" applyFont="1" applyBorder="1"/>
    <xf numFmtId="0" fontId="1" fillId="3" borderId="59" xfId="0" applyFont="1" applyFill="1" applyBorder="1"/>
    <xf numFmtId="0" fontId="1" fillId="0" borderId="60" xfId="0" applyFont="1" applyBorder="1"/>
    <xf numFmtId="0" fontId="1" fillId="3" borderId="61" xfId="0" applyFont="1" applyFill="1" applyBorder="1"/>
    <xf numFmtId="0" fontId="1" fillId="4" borderId="20" xfId="0" applyFont="1" applyFill="1" applyBorder="1"/>
    <xf numFmtId="0" fontId="1" fillId="0" borderId="62" xfId="0" applyFont="1" applyBorder="1"/>
    <xf numFmtId="0" fontId="1" fillId="3" borderId="63" xfId="0" applyFont="1" applyFill="1" applyBorder="1"/>
    <xf numFmtId="0" fontId="3" fillId="0" borderId="64" xfId="0" applyFont="1" applyBorder="1"/>
    <xf numFmtId="0" fontId="1" fillId="0" borderId="65" xfId="0" applyFont="1" applyBorder="1"/>
    <xf numFmtId="0" fontId="1" fillId="0" borderId="54" xfId="0" applyFont="1" applyBorder="1"/>
    <xf numFmtId="0" fontId="1" fillId="3" borderId="66" xfId="0" applyFont="1" applyFill="1" applyBorder="1"/>
    <xf numFmtId="0" fontId="1" fillId="3" borderId="32" xfId="0" applyFont="1" applyFill="1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343766</xdr:colOff>
      <xdr:row>0</xdr:row>
      <xdr:rowOff>87457</xdr:rowOff>
    </xdr:from>
    <xdr:to>
      <xdr:col>27</xdr:col>
      <xdr:colOff>130373</xdr:colOff>
      <xdr:row>22</xdr:row>
      <xdr:rowOff>268680</xdr:rowOff>
    </xdr:to>
    <xdr:pic>
      <xdr:nvPicPr>
        <xdr:cNvPr id="2" name="Рисунок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01710" y="86995"/>
          <a:ext cx="9987915" cy="536321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596265</xdr:colOff>
      <xdr:row>28</xdr:row>
      <xdr:rowOff>4445</xdr:rowOff>
    </xdr:from>
    <xdr:to>
      <xdr:col>29</xdr:col>
      <xdr:colOff>84209</xdr:colOff>
      <xdr:row>52</xdr:row>
      <xdr:rowOff>107074</xdr:rowOff>
    </xdr:to>
    <xdr:pic>
      <xdr:nvPicPr>
        <xdr:cNvPr id="3" name="Рисунок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54515" y="6919595"/>
          <a:ext cx="10288905" cy="5798185"/>
        </a:xfrm>
        <a:prstGeom prst="rect">
          <a:avLst/>
        </a:prstGeom>
      </xdr:spPr>
    </xdr:pic>
    <xdr:clientData/>
  </xdr:twoCellAnchor>
  <xdr:twoCellAnchor editAs="oneCell">
    <xdr:from>
      <xdr:col>11</xdr:col>
      <xdr:colOff>7327</xdr:colOff>
      <xdr:row>59</xdr:row>
      <xdr:rowOff>7327</xdr:rowOff>
    </xdr:from>
    <xdr:to>
      <xdr:col>25</xdr:col>
      <xdr:colOff>486083</xdr:colOff>
      <xdr:row>80</xdr:row>
      <xdr:rowOff>89369</xdr:rowOff>
    </xdr:to>
    <xdr:pic>
      <xdr:nvPicPr>
        <xdr:cNvPr id="6" name="Рисунок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65235" y="14161135"/>
          <a:ext cx="8879840" cy="5082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13607</xdr:colOff>
      <xdr:row>0</xdr:row>
      <xdr:rowOff>0</xdr:rowOff>
    </xdr:from>
    <xdr:to>
      <xdr:col>24</xdr:col>
      <xdr:colOff>434127</xdr:colOff>
      <xdr:row>25</xdr:row>
      <xdr:rowOff>5510</xdr:rowOff>
    </xdr:to>
    <xdr:pic>
      <xdr:nvPicPr>
        <xdr:cNvPr id="2" name="Рисунок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96710" y="0"/>
          <a:ext cx="10021570" cy="516763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26</xdr:row>
      <xdr:rowOff>124239</xdr:rowOff>
    </xdr:from>
    <xdr:to>
      <xdr:col>22</xdr:col>
      <xdr:colOff>478756</xdr:colOff>
      <xdr:row>51</xdr:row>
      <xdr:rowOff>64871</xdr:rowOff>
    </xdr:to>
    <xdr:pic>
      <xdr:nvPicPr>
        <xdr:cNvPr id="3" name="Рисунок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83375" y="5476875"/>
          <a:ext cx="8879205" cy="5113020"/>
        </a:xfrm>
        <a:prstGeom prst="rect">
          <a:avLst/>
        </a:prstGeom>
      </xdr:spPr>
    </xdr:pic>
    <xdr:clientData/>
  </xdr:twoCellAnchor>
  <xdr:twoCellAnchor editAs="oneCell">
    <xdr:from>
      <xdr:col>7</xdr:col>
      <xdr:colOff>593480</xdr:colOff>
      <xdr:row>52</xdr:row>
      <xdr:rowOff>131883</xdr:rowOff>
    </xdr:from>
    <xdr:to>
      <xdr:col>25</xdr:col>
      <xdr:colOff>154598</xdr:colOff>
      <xdr:row>80</xdr:row>
      <xdr:rowOff>184150</xdr:rowOff>
    </xdr:to>
    <xdr:pic>
      <xdr:nvPicPr>
        <xdr:cNvPr id="4" name="Рисунок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676390" y="10847070"/>
          <a:ext cx="10362565" cy="5805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G92"/>
  <sheetViews>
    <sheetView tabSelected="1" zoomScale="85" zoomScaleNormal="85" workbookViewId="0">
      <selection activeCell="E54" sqref="E54"/>
    </sheetView>
  </sheetViews>
  <sheetFormatPr defaultColWidth="9" defaultRowHeight="15"/>
  <cols>
    <col min="1" max="1" width="14.1809523809524" customWidth="1"/>
    <col min="2" max="2" width="9.18095238095238" customWidth="1"/>
    <col min="3" max="3" width="12.1809523809524" customWidth="1"/>
    <col min="5" max="5" width="11.4285714285714"/>
    <col min="6" max="6" width="20"/>
    <col min="9" max="9" width="11.4571428571429" customWidth="1"/>
    <col min="10" max="10" width="18.4285714285714"/>
  </cols>
  <sheetData>
    <row r="1" ht="19.5" spans="1:9">
      <c r="A1" s="23" t="s">
        <v>0</v>
      </c>
      <c r="B1" s="24" t="s">
        <v>1</v>
      </c>
      <c r="C1" s="25" t="s">
        <v>2</v>
      </c>
      <c r="D1" s="24">
        <v>-7800</v>
      </c>
      <c r="E1" s="24">
        <v>-2400</v>
      </c>
      <c r="F1" s="24">
        <v>-1500</v>
      </c>
      <c r="G1" s="24">
        <v>0</v>
      </c>
      <c r="H1" s="24">
        <v>0</v>
      </c>
      <c r="I1" s="25">
        <v>0</v>
      </c>
    </row>
    <row r="2" ht="19.5" spans="1:9">
      <c r="A2" s="23"/>
      <c r="B2" s="24"/>
      <c r="C2" s="26" t="s">
        <v>3</v>
      </c>
      <c r="D2" s="23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5" t="s">
        <v>9</v>
      </c>
    </row>
    <row r="3" ht="18.75" spans="1:10">
      <c r="A3" s="27" t="s">
        <v>7</v>
      </c>
      <c r="B3" s="28">
        <v>0</v>
      </c>
      <c r="C3" s="27">
        <v>400</v>
      </c>
      <c r="D3" s="29">
        <v>3</v>
      </c>
      <c r="E3" s="30">
        <v>0.45</v>
      </c>
      <c r="F3" s="31">
        <v>0.5</v>
      </c>
      <c r="G3" s="31">
        <v>1</v>
      </c>
      <c r="H3" s="31">
        <v>0</v>
      </c>
      <c r="I3" s="64">
        <v>0</v>
      </c>
      <c r="J3">
        <f>C3/D3</f>
        <v>133.333333333333</v>
      </c>
    </row>
    <row r="4" ht="18.75" spans="1:10">
      <c r="A4" s="32" t="s">
        <v>8</v>
      </c>
      <c r="B4" s="31">
        <v>0</v>
      </c>
      <c r="C4" s="32">
        <v>650</v>
      </c>
      <c r="D4" s="31">
        <v>1.5</v>
      </c>
      <c r="E4" s="33">
        <v>1.8</v>
      </c>
      <c r="F4" s="31">
        <v>1.2</v>
      </c>
      <c r="G4" s="31">
        <v>0</v>
      </c>
      <c r="H4" s="31">
        <v>1</v>
      </c>
      <c r="I4" s="64">
        <v>0</v>
      </c>
      <c r="J4">
        <f t="shared" ref="J4:J5" si="0">C4/D4</f>
        <v>433.333333333333</v>
      </c>
    </row>
    <row r="5" ht="19.5" spans="1:10">
      <c r="A5" s="34" t="s">
        <v>9</v>
      </c>
      <c r="B5" s="31">
        <v>0</v>
      </c>
      <c r="C5" s="32">
        <v>500</v>
      </c>
      <c r="D5" s="35">
        <v>2.5</v>
      </c>
      <c r="E5" s="36">
        <v>0.8</v>
      </c>
      <c r="F5" s="31">
        <v>3</v>
      </c>
      <c r="G5" s="31">
        <v>0</v>
      </c>
      <c r="H5" s="31">
        <v>0</v>
      </c>
      <c r="I5" s="64">
        <v>1</v>
      </c>
      <c r="J5">
        <f t="shared" si="0"/>
        <v>200</v>
      </c>
    </row>
    <row r="6" ht="19.5" spans="1:9">
      <c r="A6" s="23"/>
      <c r="B6" s="24"/>
      <c r="C6" s="37">
        <v>0</v>
      </c>
      <c r="D6" s="38">
        <v>7800</v>
      </c>
      <c r="E6" s="39">
        <v>2400</v>
      </c>
      <c r="F6" s="24">
        <v>1500</v>
      </c>
      <c r="G6" s="24">
        <v>0</v>
      </c>
      <c r="H6" s="24">
        <v>0</v>
      </c>
      <c r="I6" s="25">
        <v>0</v>
      </c>
    </row>
    <row r="7" ht="15.75"/>
    <row r="8" ht="19.5" spans="1:9">
      <c r="A8" s="23" t="s">
        <v>0</v>
      </c>
      <c r="B8" s="24" t="s">
        <v>1</v>
      </c>
      <c r="C8" s="25" t="s">
        <v>2</v>
      </c>
      <c r="D8" s="24">
        <v>-7800</v>
      </c>
      <c r="E8" s="24">
        <v>-2400</v>
      </c>
      <c r="F8" s="24">
        <v>-1500</v>
      </c>
      <c r="G8" s="24">
        <v>0</v>
      </c>
      <c r="H8" s="24">
        <v>0</v>
      </c>
      <c r="I8" s="25">
        <v>0</v>
      </c>
    </row>
    <row r="9" ht="19.5" spans="1:9">
      <c r="A9" s="23"/>
      <c r="B9" s="24"/>
      <c r="C9" s="26" t="s">
        <v>3</v>
      </c>
      <c r="D9" s="40" t="s">
        <v>4</v>
      </c>
      <c r="E9" s="28" t="s">
        <v>5</v>
      </c>
      <c r="F9" s="28" t="s">
        <v>6</v>
      </c>
      <c r="G9" s="28" t="s">
        <v>7</v>
      </c>
      <c r="H9" s="28" t="s">
        <v>8</v>
      </c>
      <c r="I9" s="26" t="s">
        <v>9</v>
      </c>
    </row>
    <row r="10" ht="18.75" spans="1:10">
      <c r="A10" s="27" t="s">
        <v>4</v>
      </c>
      <c r="B10" s="28">
        <v>0</v>
      </c>
      <c r="C10" s="40">
        <f>C3/$D$3</f>
        <v>133.333333333333</v>
      </c>
      <c r="D10" s="41">
        <f>D3/$D$3</f>
        <v>1</v>
      </c>
      <c r="E10" s="42">
        <f t="shared" ref="E10:I10" si="1">E3/$D$3</f>
        <v>0.15</v>
      </c>
      <c r="F10" s="43">
        <f t="shared" si="1"/>
        <v>0.166666666666667</v>
      </c>
      <c r="G10" s="43">
        <f t="shared" si="1"/>
        <v>0.333333333333333</v>
      </c>
      <c r="H10" s="43">
        <f t="shared" si="1"/>
        <v>0</v>
      </c>
      <c r="I10" s="72">
        <f t="shared" si="1"/>
        <v>0</v>
      </c>
      <c r="J10">
        <f>C10/E10</f>
        <v>888.888888888889</v>
      </c>
    </row>
    <row r="11" ht="18.75" spans="1:10">
      <c r="A11" s="32" t="s">
        <v>8</v>
      </c>
      <c r="B11" s="32">
        <v>0</v>
      </c>
      <c r="C11" s="31">
        <f>C4-C10*1.5</f>
        <v>450.000000000001</v>
      </c>
      <c r="D11" s="44">
        <f>D4-D10*1.5</f>
        <v>0</v>
      </c>
      <c r="E11" s="45">
        <f t="shared" ref="E11:I11" si="2">E4-E10*1.5</f>
        <v>1.575</v>
      </c>
      <c r="F11" s="46">
        <f t="shared" si="2"/>
        <v>0.95</v>
      </c>
      <c r="G11" s="46">
        <f t="shared" si="2"/>
        <v>-0.5</v>
      </c>
      <c r="H11" s="46">
        <f t="shared" si="2"/>
        <v>1</v>
      </c>
      <c r="I11" s="73">
        <f t="shared" si="2"/>
        <v>0</v>
      </c>
      <c r="J11">
        <f t="shared" ref="J11:J12" si="3">C11/E11</f>
        <v>285.714285714286</v>
      </c>
    </row>
    <row r="12" ht="19.5" spans="1:10">
      <c r="A12" s="34" t="s">
        <v>9</v>
      </c>
      <c r="B12" s="31">
        <v>0</v>
      </c>
      <c r="C12" s="47">
        <f>C5-C10*2.5</f>
        <v>166.666666666667</v>
      </c>
      <c r="D12" s="48">
        <f>D5-D10*2.5</f>
        <v>0</v>
      </c>
      <c r="E12" s="49">
        <f>E5-E10*2.5</f>
        <v>0.425</v>
      </c>
      <c r="F12" s="49">
        <f t="shared" ref="E12:I12" si="4">F5-F10*2.5</f>
        <v>2.58333333333333</v>
      </c>
      <c r="G12" s="49">
        <f t="shared" si="4"/>
        <v>-0.833333333333333</v>
      </c>
      <c r="H12" s="49">
        <f t="shared" si="4"/>
        <v>0</v>
      </c>
      <c r="I12" s="73">
        <f t="shared" si="4"/>
        <v>1</v>
      </c>
      <c r="J12">
        <f t="shared" si="3"/>
        <v>392.1568627451</v>
      </c>
    </row>
    <row r="13" ht="19.5" spans="1:9">
      <c r="A13" s="23"/>
      <c r="B13" s="24"/>
      <c r="C13" s="37">
        <f>C6-(C10*D6)</f>
        <v>-1040000</v>
      </c>
      <c r="D13" s="50">
        <f>D6-D10*7800</f>
        <v>0</v>
      </c>
      <c r="E13" s="51">
        <f t="shared" ref="E13:H13" si="5">E6-E10*7800</f>
        <v>1230</v>
      </c>
      <c r="F13" s="50">
        <f t="shared" si="5"/>
        <v>199.999999999997</v>
      </c>
      <c r="G13" s="50">
        <f t="shared" si="5"/>
        <v>-2600</v>
      </c>
      <c r="H13" s="52">
        <f t="shared" si="5"/>
        <v>0</v>
      </c>
      <c r="I13" s="25">
        <v>0</v>
      </c>
    </row>
    <row r="14" ht="15.75"/>
    <row r="15" ht="19.5" spans="1:9">
      <c r="A15" s="23" t="s">
        <v>0</v>
      </c>
      <c r="B15" s="24" t="s">
        <v>1</v>
      </c>
      <c r="C15" s="25" t="s">
        <v>2</v>
      </c>
      <c r="D15" s="24">
        <v>-7800</v>
      </c>
      <c r="E15" s="24">
        <v>-2400</v>
      </c>
      <c r="F15" s="24">
        <v>-1500</v>
      </c>
      <c r="G15" s="24">
        <v>0</v>
      </c>
      <c r="H15" s="24">
        <v>0</v>
      </c>
      <c r="I15" s="25">
        <v>0</v>
      </c>
    </row>
    <row r="16" ht="19.5" spans="1:10">
      <c r="A16" s="23"/>
      <c r="B16" s="24"/>
      <c r="C16" s="26" t="s">
        <v>3</v>
      </c>
      <c r="D16" s="40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6" t="s">
        <v>9</v>
      </c>
      <c r="J16" s="74"/>
    </row>
    <row r="17" ht="18.75" spans="1:9">
      <c r="A17" s="27" t="s">
        <v>4</v>
      </c>
      <c r="B17" s="27">
        <v>0</v>
      </c>
      <c r="C17" s="53">
        <f t="shared" ref="C17:E17" si="6">C10-C18*0.15</f>
        <v>90.4761904761901</v>
      </c>
      <c r="D17" s="42">
        <f t="shared" si="6"/>
        <v>1</v>
      </c>
      <c r="E17" s="42">
        <f t="shared" si="6"/>
        <v>0</v>
      </c>
      <c r="F17" s="42">
        <f t="shared" ref="F17:I17" si="7">F10-F18*0.15</f>
        <v>0.0761904761904762</v>
      </c>
      <c r="G17" s="42">
        <f t="shared" si="7"/>
        <v>0.380952380952381</v>
      </c>
      <c r="H17" s="42">
        <f t="shared" si="7"/>
        <v>-0.0952380952380952</v>
      </c>
      <c r="I17" s="75">
        <f t="shared" si="7"/>
        <v>0</v>
      </c>
    </row>
    <row r="18" ht="18.75" spans="1:9">
      <c r="A18" s="32" t="s">
        <v>5</v>
      </c>
      <c r="B18" s="32">
        <v>0</v>
      </c>
      <c r="C18" s="32">
        <f t="shared" ref="C18:E18" si="8">C11/$E$11</f>
        <v>285.714285714286</v>
      </c>
      <c r="D18" s="54">
        <f t="shared" si="8"/>
        <v>0</v>
      </c>
      <c r="E18" s="54">
        <f t="shared" si="8"/>
        <v>1</v>
      </c>
      <c r="F18" s="54">
        <f t="shared" ref="F18:I18" si="9">F11/$E$11</f>
        <v>0.603174603174603</v>
      </c>
      <c r="G18" s="54">
        <f t="shared" si="9"/>
        <v>-0.317460317460317</v>
      </c>
      <c r="H18" s="54">
        <f t="shared" si="9"/>
        <v>0.634920634920635</v>
      </c>
      <c r="I18" s="64">
        <f t="shared" si="9"/>
        <v>0</v>
      </c>
    </row>
    <row r="19" ht="19.5" spans="1:9">
      <c r="A19" s="34" t="s">
        <v>9</v>
      </c>
      <c r="B19" s="34">
        <v>0</v>
      </c>
      <c r="C19" s="55">
        <f t="shared" ref="C19:E19" si="10">C12-C18*0.425</f>
        <v>45.2380952380959</v>
      </c>
      <c r="D19" s="56">
        <f t="shared" si="10"/>
        <v>0</v>
      </c>
      <c r="E19" s="49">
        <f t="shared" si="10"/>
        <v>0</v>
      </c>
      <c r="F19" s="49">
        <f t="shared" ref="F19:I19" si="11">F12-F18*0.425</f>
        <v>2.32698412698413</v>
      </c>
      <c r="G19" s="49">
        <f t="shared" si="11"/>
        <v>-0.698412698412698</v>
      </c>
      <c r="H19" s="49">
        <f t="shared" si="11"/>
        <v>-0.26984126984127</v>
      </c>
      <c r="I19" s="76">
        <f t="shared" si="11"/>
        <v>1</v>
      </c>
    </row>
    <row r="20" ht="19.5" spans="1:9">
      <c r="A20" s="23"/>
      <c r="B20" s="57">
        <f t="shared" ref="B20:E20" si="12">B13-B18*1230</f>
        <v>0</v>
      </c>
      <c r="C20" s="58">
        <f t="shared" si="12"/>
        <v>-1391428.57142857</v>
      </c>
      <c r="D20" s="39">
        <f t="shared" si="12"/>
        <v>0</v>
      </c>
      <c r="E20" s="39">
        <f t="shared" si="12"/>
        <v>0</v>
      </c>
      <c r="F20" s="39">
        <f t="shared" ref="F20:I20" si="13">F13-F18*1230</f>
        <v>-541.904761904764</v>
      </c>
      <c r="G20" s="39">
        <f t="shared" si="13"/>
        <v>-2209.52380952381</v>
      </c>
      <c r="H20" s="39">
        <f t="shared" si="13"/>
        <v>-780.952380952381</v>
      </c>
      <c r="I20" s="77">
        <f t="shared" si="13"/>
        <v>0</v>
      </c>
    </row>
    <row r="22" spans="1:1">
      <c r="A22" s="14" t="s">
        <v>10</v>
      </c>
    </row>
    <row r="23" ht="30" spans="1:3">
      <c r="A23" s="14" t="s">
        <v>11</v>
      </c>
      <c r="B23">
        <f>C20*(-1)</f>
        <v>1391428.57142857</v>
      </c>
      <c r="C23" t="s">
        <v>12</v>
      </c>
    </row>
    <row r="24" ht="30" spans="1:3">
      <c r="A24" s="15" t="s">
        <v>13</v>
      </c>
      <c r="B24" s="16">
        <f>C17</f>
        <v>90.4761904761901</v>
      </c>
      <c r="C24" t="s">
        <v>14</v>
      </c>
    </row>
    <row r="25" spans="1:3">
      <c r="A25" s="15" t="s">
        <v>15</v>
      </c>
      <c r="B25" s="16">
        <f>C18</f>
        <v>285.714285714286</v>
      </c>
      <c r="C25" t="s">
        <v>14</v>
      </c>
    </row>
    <row r="26" ht="30" spans="1:3">
      <c r="A26" s="15" t="s">
        <v>16</v>
      </c>
      <c r="B26" s="16">
        <v>0</v>
      </c>
      <c r="C26" t="s">
        <v>14</v>
      </c>
    </row>
    <row r="27" ht="15.75" spans="1:67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</row>
    <row r="28" ht="15.75"/>
    <row r="29" ht="19.5" spans="1:9">
      <c r="A29" s="23" t="s">
        <v>0</v>
      </c>
      <c r="B29" s="24" t="s">
        <v>1</v>
      </c>
      <c r="C29" s="25" t="s">
        <v>2</v>
      </c>
      <c r="D29" s="24">
        <v>-5500</v>
      </c>
      <c r="E29" s="24">
        <v>-3000</v>
      </c>
      <c r="F29" s="24">
        <v>0</v>
      </c>
      <c r="G29" s="24">
        <v>0</v>
      </c>
      <c r="H29" s="24">
        <v>0</v>
      </c>
      <c r="I29" s="25">
        <v>0</v>
      </c>
    </row>
    <row r="30" ht="19.5" spans="1:9">
      <c r="A30" s="23"/>
      <c r="B30" s="24"/>
      <c r="C30" s="26" t="s">
        <v>3</v>
      </c>
      <c r="D30" s="23" t="s">
        <v>4</v>
      </c>
      <c r="E30" s="24" t="s">
        <v>5</v>
      </c>
      <c r="F30" s="24" t="s">
        <v>6</v>
      </c>
      <c r="G30" s="24" t="s">
        <v>7</v>
      </c>
      <c r="H30" s="24" t="s">
        <v>8</v>
      </c>
      <c r="I30" s="25" t="s">
        <v>9</v>
      </c>
    </row>
    <row r="31" ht="18.75" spans="1:10">
      <c r="A31" s="27" t="s">
        <v>6</v>
      </c>
      <c r="B31" s="28">
        <v>0</v>
      </c>
      <c r="C31" s="27">
        <v>500</v>
      </c>
      <c r="D31" s="60">
        <v>3</v>
      </c>
      <c r="E31" s="30">
        <v>4500</v>
      </c>
      <c r="F31" s="31">
        <v>1</v>
      </c>
      <c r="G31" s="31">
        <v>0</v>
      </c>
      <c r="H31" s="31">
        <v>0</v>
      </c>
      <c r="I31" s="64">
        <v>0</v>
      </c>
      <c r="J31">
        <f t="shared" ref="J31:J34" si="14">C31/D31</f>
        <v>166.666666666667</v>
      </c>
    </row>
    <row r="32" ht="18.75" spans="1:10">
      <c r="A32" s="32" t="s">
        <v>7</v>
      </c>
      <c r="B32" s="31">
        <v>0</v>
      </c>
      <c r="C32" s="32">
        <v>2</v>
      </c>
      <c r="D32" s="31">
        <v>0.1</v>
      </c>
      <c r="E32" s="33">
        <v>0.05</v>
      </c>
      <c r="F32" s="31">
        <v>0</v>
      </c>
      <c r="G32" s="31">
        <v>1</v>
      </c>
      <c r="H32" s="31">
        <v>0</v>
      </c>
      <c r="I32" s="64">
        <v>0</v>
      </c>
      <c r="J32">
        <f t="shared" si="14"/>
        <v>20</v>
      </c>
    </row>
    <row r="33" ht="18.75" spans="1:10">
      <c r="A33" s="32" t="s">
        <v>8</v>
      </c>
      <c r="B33" s="31">
        <v>0</v>
      </c>
      <c r="C33" s="32">
        <v>3</v>
      </c>
      <c r="D33" s="31">
        <v>0</v>
      </c>
      <c r="E33" s="33">
        <v>0.05</v>
      </c>
      <c r="F33" s="31">
        <v>0</v>
      </c>
      <c r="G33" s="31">
        <v>0</v>
      </c>
      <c r="H33" s="31">
        <v>1</v>
      </c>
      <c r="I33" s="64">
        <v>0</v>
      </c>
      <c r="J33" t="e">
        <f t="shared" si="14"/>
        <v>#DIV/0!</v>
      </c>
    </row>
    <row r="34" ht="19.5" spans="1:10">
      <c r="A34" s="34" t="s">
        <v>9</v>
      </c>
      <c r="B34" s="31">
        <v>0</v>
      </c>
      <c r="C34" s="32">
        <v>1000</v>
      </c>
      <c r="D34" s="61">
        <v>100</v>
      </c>
      <c r="E34" s="36">
        <v>50</v>
      </c>
      <c r="F34" s="31">
        <v>0</v>
      </c>
      <c r="G34" s="31">
        <v>0</v>
      </c>
      <c r="H34" s="31">
        <v>0</v>
      </c>
      <c r="I34" s="64">
        <v>1</v>
      </c>
      <c r="J34">
        <f t="shared" si="14"/>
        <v>10</v>
      </c>
    </row>
    <row r="35" ht="19.5" spans="1:9">
      <c r="A35" s="23"/>
      <c r="B35" s="24"/>
      <c r="C35" s="37">
        <v>0</v>
      </c>
      <c r="D35" s="38">
        <v>5500</v>
      </c>
      <c r="E35" s="39">
        <v>3000</v>
      </c>
      <c r="F35" s="24">
        <v>0</v>
      </c>
      <c r="G35" s="24">
        <v>0</v>
      </c>
      <c r="H35" s="24">
        <v>0</v>
      </c>
      <c r="I35" s="25">
        <v>0</v>
      </c>
    </row>
    <row r="36" ht="15.75"/>
    <row r="37" ht="19.5" spans="1:9">
      <c r="A37" s="23" t="s">
        <v>0</v>
      </c>
      <c r="B37" s="24" t="s">
        <v>1</v>
      </c>
      <c r="C37" s="25" t="s">
        <v>2</v>
      </c>
      <c r="D37" s="24">
        <v>-5500</v>
      </c>
      <c r="E37" s="24">
        <v>-3000</v>
      </c>
      <c r="F37" s="24">
        <v>0</v>
      </c>
      <c r="G37" s="24">
        <v>0</v>
      </c>
      <c r="H37" s="24">
        <v>0</v>
      </c>
      <c r="I37" s="25">
        <v>0</v>
      </c>
    </row>
    <row r="38" ht="19.5" spans="1:9">
      <c r="A38" s="23"/>
      <c r="B38" s="24"/>
      <c r="C38" s="26" t="s">
        <v>3</v>
      </c>
      <c r="D38" s="23" t="s">
        <v>4</v>
      </c>
      <c r="E38" s="24" t="s">
        <v>5</v>
      </c>
      <c r="F38" s="24" t="s">
        <v>6</v>
      </c>
      <c r="G38" s="24" t="s">
        <v>7</v>
      </c>
      <c r="H38" s="24" t="s">
        <v>8</v>
      </c>
      <c r="I38" s="25" t="s">
        <v>9</v>
      </c>
    </row>
    <row r="39" ht="18.75" spans="1:10">
      <c r="A39" s="27" t="s">
        <v>6</v>
      </c>
      <c r="B39" s="28">
        <v>0</v>
      </c>
      <c r="C39" s="60">
        <f>C31-C42*$D$31</f>
        <v>470</v>
      </c>
      <c r="D39" s="60">
        <f>D31-D42*$D$31</f>
        <v>0</v>
      </c>
      <c r="E39" s="62">
        <f t="shared" ref="E39:I39" si="15">E31-E42*$D$31</f>
        <v>4498.5</v>
      </c>
      <c r="F39" s="60">
        <f t="shared" si="15"/>
        <v>1</v>
      </c>
      <c r="G39" s="60">
        <f t="shared" si="15"/>
        <v>0</v>
      </c>
      <c r="H39" s="60">
        <f t="shared" si="15"/>
        <v>0</v>
      </c>
      <c r="I39" s="60">
        <f t="shared" si="15"/>
        <v>-0.03</v>
      </c>
      <c r="J39" s="78">
        <f>C39/E39</f>
        <v>0.104479270868067</v>
      </c>
    </row>
    <row r="40" ht="18.75" spans="1:10">
      <c r="A40" s="32" t="s">
        <v>7</v>
      </c>
      <c r="B40" s="32">
        <v>0</v>
      </c>
      <c r="C40" s="63">
        <f>C32-C42*$D$32</f>
        <v>1</v>
      </c>
      <c r="D40" s="63">
        <f>D32-D42*$D$32</f>
        <v>0</v>
      </c>
      <c r="E40" s="63">
        <f t="shared" ref="E40:I40" si="16">E32-E42*$D$32</f>
        <v>0</v>
      </c>
      <c r="F40" s="63">
        <f t="shared" si="16"/>
        <v>0</v>
      </c>
      <c r="G40" s="63">
        <f t="shared" si="16"/>
        <v>1</v>
      </c>
      <c r="H40" s="63">
        <f t="shared" si="16"/>
        <v>0</v>
      </c>
      <c r="I40" s="31">
        <f t="shared" si="16"/>
        <v>-0.001</v>
      </c>
      <c r="J40" s="78" t="e">
        <f>C40/E40</f>
        <v>#DIV/0!</v>
      </c>
    </row>
    <row r="41" ht="18.75" spans="1:10">
      <c r="A41" s="32" t="s">
        <v>8</v>
      </c>
      <c r="B41" s="32">
        <v>0</v>
      </c>
      <c r="C41" s="64">
        <f>C33-C42*$D$33</f>
        <v>3</v>
      </c>
      <c r="D41" s="64">
        <f>D33-D42*$D$33</f>
        <v>0</v>
      </c>
      <c r="E41" s="64">
        <f>E33-E42*$D$33</f>
        <v>0.05</v>
      </c>
      <c r="F41" s="64">
        <f t="shared" ref="E41:I41" si="17">F33-F42*$D$33</f>
        <v>0</v>
      </c>
      <c r="G41" s="64">
        <f t="shared" si="17"/>
        <v>0</v>
      </c>
      <c r="H41" s="64">
        <f t="shared" si="17"/>
        <v>1</v>
      </c>
      <c r="I41" s="79">
        <f t="shared" si="17"/>
        <v>0</v>
      </c>
      <c r="J41" s="78">
        <f t="shared" ref="J40:J42" si="18">C41/E41</f>
        <v>60</v>
      </c>
    </row>
    <row r="42" ht="19.5" spans="1:10">
      <c r="A42" s="34" t="s">
        <v>9</v>
      </c>
      <c r="B42" s="31">
        <v>0</v>
      </c>
      <c r="C42" s="35">
        <f>C34/$D$34</f>
        <v>10</v>
      </c>
      <c r="D42" s="35">
        <f>D34/$D$34</f>
        <v>1</v>
      </c>
      <c r="E42" s="61">
        <f>E34/$D$34</f>
        <v>0.5</v>
      </c>
      <c r="F42" s="35">
        <f t="shared" ref="F42:I42" si="19">F34/$D$34</f>
        <v>0</v>
      </c>
      <c r="G42" s="35">
        <f t="shared" si="19"/>
        <v>0</v>
      </c>
      <c r="H42" s="35">
        <f t="shared" si="19"/>
        <v>0</v>
      </c>
      <c r="I42" s="35">
        <f t="shared" si="19"/>
        <v>0.01</v>
      </c>
      <c r="J42" s="78">
        <f t="shared" si="18"/>
        <v>20</v>
      </c>
    </row>
    <row r="43" ht="19.5" spans="1:9">
      <c r="A43" s="23"/>
      <c r="B43" s="25"/>
      <c r="C43" s="65">
        <f>C35-C42*$D$35</f>
        <v>-55000</v>
      </c>
      <c r="D43" s="66">
        <f>D35-D42*$D$35</f>
        <v>0</v>
      </c>
      <c r="E43" s="38">
        <f>E35-E42*$D$35</f>
        <v>250</v>
      </c>
      <c r="F43" s="66">
        <f t="shared" ref="E43:I43" si="20">F35-F42*$D$35</f>
        <v>0</v>
      </c>
      <c r="G43" s="66">
        <f t="shared" si="20"/>
        <v>0</v>
      </c>
      <c r="H43" s="66">
        <f t="shared" si="20"/>
        <v>0</v>
      </c>
      <c r="I43" s="66">
        <f t="shared" si="20"/>
        <v>-55</v>
      </c>
    </row>
    <row r="45" ht="19.5" spans="1:9">
      <c r="A45" s="23" t="s">
        <v>0</v>
      </c>
      <c r="B45" s="24" t="s">
        <v>1</v>
      </c>
      <c r="C45" s="25" t="s">
        <v>2</v>
      </c>
      <c r="D45" s="24">
        <v>-5500</v>
      </c>
      <c r="E45" s="24">
        <v>-3000</v>
      </c>
      <c r="F45" s="24">
        <v>0</v>
      </c>
      <c r="G45" s="24">
        <v>0</v>
      </c>
      <c r="H45" s="24">
        <v>0</v>
      </c>
      <c r="I45" s="25">
        <v>0</v>
      </c>
    </row>
    <row r="46" ht="19.5" spans="1:9">
      <c r="A46" s="23"/>
      <c r="B46" s="24"/>
      <c r="C46" s="26" t="s">
        <v>3</v>
      </c>
      <c r="D46" s="23" t="s">
        <v>4</v>
      </c>
      <c r="E46" s="24" t="s">
        <v>5</v>
      </c>
      <c r="F46" s="24" t="s">
        <v>6</v>
      </c>
      <c r="G46" s="24" t="s">
        <v>7</v>
      </c>
      <c r="H46" s="24" t="s">
        <v>8</v>
      </c>
      <c r="I46" s="25" t="s">
        <v>9</v>
      </c>
    </row>
    <row r="47" ht="18.75" spans="1:9">
      <c r="A47" s="27" t="s">
        <v>5</v>
      </c>
      <c r="B47" s="27">
        <v>0</v>
      </c>
      <c r="C47" s="67">
        <f t="shared" ref="C47:I47" si="21">C39/$E$39</f>
        <v>0.104479270868067</v>
      </c>
      <c r="D47" s="68">
        <f t="shared" si="21"/>
        <v>0</v>
      </c>
      <c r="E47" s="30">
        <f t="shared" si="21"/>
        <v>1</v>
      </c>
      <c r="F47" s="30">
        <f t="shared" si="21"/>
        <v>0.000222296320995888</v>
      </c>
      <c r="G47" s="30">
        <f t="shared" si="21"/>
        <v>0</v>
      </c>
      <c r="H47" s="30">
        <f t="shared" si="21"/>
        <v>0</v>
      </c>
      <c r="I47" s="80">
        <f>I39/$E$39</f>
        <v>-6.66888962987663e-6</v>
      </c>
    </row>
    <row r="48" ht="18.75" spans="1:9">
      <c r="A48" s="32" t="s">
        <v>7</v>
      </c>
      <c r="B48" s="32">
        <v>0</v>
      </c>
      <c r="C48" s="69">
        <f t="shared" ref="C48:I48" si="22">C40-C39*$E$40</f>
        <v>1</v>
      </c>
      <c r="D48" s="33">
        <f t="shared" si="22"/>
        <v>0</v>
      </c>
      <c r="E48" s="33">
        <f t="shared" si="22"/>
        <v>0</v>
      </c>
      <c r="F48" s="33">
        <f t="shared" si="22"/>
        <v>0</v>
      </c>
      <c r="G48" s="33">
        <f t="shared" si="22"/>
        <v>1</v>
      </c>
      <c r="H48" s="33">
        <f t="shared" si="22"/>
        <v>0</v>
      </c>
      <c r="I48" s="81">
        <f t="shared" si="22"/>
        <v>-0.001</v>
      </c>
    </row>
    <row r="49" ht="18.75" spans="1:9">
      <c r="A49" s="32" t="s">
        <v>8</v>
      </c>
      <c r="B49" s="32">
        <v>0</v>
      </c>
      <c r="C49" s="69">
        <f t="shared" ref="C49:F49" si="23">C41-C47*$E$41</f>
        <v>2.9947760364566</v>
      </c>
      <c r="D49" s="33">
        <f t="shared" si="23"/>
        <v>0</v>
      </c>
      <c r="E49" s="33">
        <f t="shared" si="23"/>
        <v>0</v>
      </c>
      <c r="F49" s="33">
        <f t="shared" si="23"/>
        <v>-1.11148160497944e-5</v>
      </c>
      <c r="G49" s="33">
        <f t="shared" ref="F49:I49" si="24">G41-G47*$E$41</f>
        <v>0</v>
      </c>
      <c r="H49" s="33">
        <f t="shared" si="24"/>
        <v>1</v>
      </c>
      <c r="I49" s="82">
        <f>I41-I47*$E$41</f>
        <v>3.33444481493831e-7</v>
      </c>
    </row>
    <row r="50" ht="19.5" spans="1:9">
      <c r="A50" s="34" t="s">
        <v>4</v>
      </c>
      <c r="B50" s="34">
        <v>0</v>
      </c>
      <c r="C50" s="70">
        <f t="shared" ref="C50:E50" si="25">C42-C47*$E$42</f>
        <v>9.94776036456597</v>
      </c>
      <c r="D50" s="36">
        <f t="shared" si="25"/>
        <v>1</v>
      </c>
      <c r="E50" s="36">
        <f t="shared" si="25"/>
        <v>0</v>
      </c>
      <c r="F50" s="36">
        <f t="shared" ref="F50:I50" si="26">F42-F47*$E$42</f>
        <v>-0.000111148160497944</v>
      </c>
      <c r="G50" s="36">
        <f t="shared" si="26"/>
        <v>0</v>
      </c>
      <c r="H50" s="36">
        <f t="shared" si="26"/>
        <v>0</v>
      </c>
      <c r="I50" s="83">
        <f t="shared" si="26"/>
        <v>0.0100033344448149</v>
      </c>
    </row>
    <row r="51" ht="19.5" spans="1:9">
      <c r="A51" s="23"/>
      <c r="B51" s="25"/>
      <c r="C51" s="65">
        <f>C43-(C42*E43)/E42</f>
        <v>-60000</v>
      </c>
      <c r="D51" s="39">
        <f t="shared" ref="C51:E51" si="27">D43-D47*$E$43</f>
        <v>0</v>
      </c>
      <c r="E51" s="39">
        <f t="shared" si="27"/>
        <v>0</v>
      </c>
      <c r="F51" s="39">
        <f t="shared" ref="F51:I51" si="28">F43-F47*$E$43</f>
        <v>-0.0555740802489719</v>
      </c>
      <c r="G51" s="39">
        <f t="shared" si="28"/>
        <v>0</v>
      </c>
      <c r="H51" s="39">
        <f t="shared" si="28"/>
        <v>0</v>
      </c>
      <c r="I51" s="57">
        <f t="shared" si="28"/>
        <v>-54.9983327775925</v>
      </c>
    </row>
    <row r="53" spans="1:1">
      <c r="A53" s="14" t="s">
        <v>10</v>
      </c>
    </row>
    <row r="54" ht="30" spans="1:3">
      <c r="A54" s="14" t="s">
        <v>11</v>
      </c>
      <c r="B54">
        <f>C51*(-1)</f>
        <v>60000</v>
      </c>
      <c r="C54" t="s">
        <v>12</v>
      </c>
    </row>
    <row r="55" spans="1:3">
      <c r="A55" s="15" t="s">
        <v>17</v>
      </c>
      <c r="B55" s="16">
        <f>C50*100</f>
        <v>994.776036456597</v>
      </c>
      <c r="C55" t="s">
        <v>14</v>
      </c>
    </row>
    <row r="56" spans="1:2">
      <c r="A56" s="15"/>
      <c r="B56" s="16"/>
    </row>
    <row r="57" spans="1:3">
      <c r="A57" s="15" t="s">
        <v>18</v>
      </c>
      <c r="B57" s="16">
        <f>C47*100</f>
        <v>10.4479270868067</v>
      </c>
      <c r="C57" t="s">
        <v>14</v>
      </c>
    </row>
    <row r="58" ht="15.75" spans="1:85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59"/>
      <c r="BO58" s="59"/>
      <c r="BP58" s="59"/>
      <c r="BQ58" s="59"/>
      <c r="BR58" s="59"/>
      <c r="BS58" s="59"/>
      <c r="BT58" s="59"/>
      <c r="BU58" s="59"/>
      <c r="BV58" s="59"/>
      <c r="BW58" s="59"/>
      <c r="BX58" s="59"/>
      <c r="BY58" s="59"/>
      <c r="BZ58" s="59"/>
      <c r="CA58" s="59"/>
      <c r="CB58" s="59"/>
      <c r="CC58" s="59"/>
      <c r="CD58" s="59"/>
      <c r="CE58" s="59"/>
      <c r="CF58" s="59"/>
      <c r="CG58" s="59"/>
    </row>
    <row r="59" ht="15.75"/>
    <row r="60" ht="19.5" spans="1:9">
      <c r="A60" s="23" t="s">
        <v>0</v>
      </c>
      <c r="B60" s="24" t="s">
        <v>1</v>
      </c>
      <c r="C60" s="25" t="s">
        <v>2</v>
      </c>
      <c r="D60" s="24">
        <v>-260</v>
      </c>
      <c r="E60" s="24">
        <v>-180</v>
      </c>
      <c r="F60" s="24">
        <v>-200</v>
      </c>
      <c r="G60" s="24">
        <v>0</v>
      </c>
      <c r="H60" s="24">
        <v>0</v>
      </c>
      <c r="I60" s="25">
        <v>0</v>
      </c>
    </row>
    <row r="61" ht="19.5" spans="1:9">
      <c r="A61" s="23"/>
      <c r="B61" s="24"/>
      <c r="C61" s="26" t="s">
        <v>3</v>
      </c>
      <c r="D61" s="23" t="s">
        <v>4</v>
      </c>
      <c r="E61" s="24" t="s">
        <v>5</v>
      </c>
      <c r="F61" s="24" t="s">
        <v>6</v>
      </c>
      <c r="G61" s="24" t="s">
        <v>7</v>
      </c>
      <c r="H61" s="24" t="s">
        <v>8</v>
      </c>
      <c r="I61" s="25" t="s">
        <v>9</v>
      </c>
    </row>
    <row r="62" ht="18.75" spans="1:10">
      <c r="A62" s="27" t="s">
        <v>7</v>
      </c>
      <c r="B62" s="28">
        <v>0</v>
      </c>
      <c r="C62" s="27">
        <v>2</v>
      </c>
      <c r="D62" s="29">
        <v>0.55</v>
      </c>
      <c r="E62" s="30">
        <v>0.3</v>
      </c>
      <c r="F62" s="31">
        <v>0.35</v>
      </c>
      <c r="G62" s="31">
        <v>1</v>
      </c>
      <c r="H62" s="31">
        <v>0</v>
      </c>
      <c r="I62" s="64">
        <v>0</v>
      </c>
      <c r="J62">
        <f>C62/D62</f>
        <v>3.63636363636364</v>
      </c>
    </row>
    <row r="63" ht="18.75" spans="1:10">
      <c r="A63" s="32" t="s">
        <v>8</v>
      </c>
      <c r="B63" s="31">
        <v>0</v>
      </c>
      <c r="C63" s="32">
        <v>1.5</v>
      </c>
      <c r="D63" s="71">
        <v>0.25</v>
      </c>
      <c r="E63" s="33">
        <v>0.05</v>
      </c>
      <c r="F63" s="31">
        <v>0.35</v>
      </c>
      <c r="G63" s="31">
        <v>0</v>
      </c>
      <c r="H63" s="31">
        <v>1</v>
      </c>
      <c r="I63" s="64">
        <v>0</v>
      </c>
      <c r="J63">
        <f>C63/D63</f>
        <v>6</v>
      </c>
    </row>
    <row r="64" ht="19.5" spans="1:10">
      <c r="A64" s="34" t="s">
        <v>9</v>
      </c>
      <c r="B64" s="31">
        <v>0</v>
      </c>
      <c r="C64" s="32">
        <v>4</v>
      </c>
      <c r="D64" s="35">
        <v>0.2</v>
      </c>
      <c r="E64" s="36">
        <v>0.65</v>
      </c>
      <c r="F64" s="31">
        <v>0.3</v>
      </c>
      <c r="G64" s="31">
        <v>0</v>
      </c>
      <c r="H64" s="31">
        <v>0</v>
      </c>
      <c r="I64" s="64">
        <v>1</v>
      </c>
      <c r="J64">
        <f>C64/D64</f>
        <v>20</v>
      </c>
    </row>
    <row r="65" ht="19.5" spans="1:9">
      <c r="A65" s="23"/>
      <c r="B65" s="24"/>
      <c r="C65" s="37">
        <v>0</v>
      </c>
      <c r="D65" s="38">
        <v>260</v>
      </c>
      <c r="E65" s="39">
        <v>180</v>
      </c>
      <c r="F65" s="24">
        <v>200</v>
      </c>
      <c r="G65" s="24">
        <v>0</v>
      </c>
      <c r="H65" s="24">
        <v>0</v>
      </c>
      <c r="I65" s="25">
        <v>0</v>
      </c>
    </row>
    <row r="66" ht="15.75"/>
    <row r="67" ht="19.5" spans="1:9">
      <c r="A67" s="23" t="s">
        <v>0</v>
      </c>
      <c r="B67" s="24" t="s">
        <v>1</v>
      </c>
      <c r="C67" s="25" t="s">
        <v>2</v>
      </c>
      <c r="D67" s="24">
        <v>-260</v>
      </c>
      <c r="E67" s="24">
        <v>-180</v>
      </c>
      <c r="F67" s="24">
        <v>-200</v>
      </c>
      <c r="G67" s="24">
        <v>0</v>
      </c>
      <c r="H67" s="24">
        <v>0</v>
      </c>
      <c r="I67" s="25">
        <v>0</v>
      </c>
    </row>
    <row r="68" ht="19.5" spans="1:9">
      <c r="A68" s="23"/>
      <c r="B68" s="84"/>
      <c r="C68" s="26" t="s">
        <v>3</v>
      </c>
      <c r="D68" s="23" t="s">
        <v>4</v>
      </c>
      <c r="E68" s="24" t="s">
        <v>5</v>
      </c>
      <c r="F68" s="24" t="s">
        <v>6</v>
      </c>
      <c r="G68" s="24" t="s">
        <v>7</v>
      </c>
      <c r="H68" s="24" t="s">
        <v>8</v>
      </c>
      <c r="I68" s="25" t="s">
        <v>9</v>
      </c>
    </row>
    <row r="69" ht="18.75" spans="1:10">
      <c r="A69" s="27" t="s">
        <v>4</v>
      </c>
      <c r="B69" s="28">
        <v>0</v>
      </c>
      <c r="C69" s="60">
        <f>C62/$D$62</f>
        <v>3.63636363636364</v>
      </c>
      <c r="D69" s="60">
        <f>D62/$D$62</f>
        <v>1</v>
      </c>
      <c r="E69" s="60">
        <f t="shared" ref="E69:I69" si="29">E62/$D$62</f>
        <v>0.545454545454545</v>
      </c>
      <c r="F69" s="60">
        <f t="shared" si="29"/>
        <v>0.636363636363636</v>
      </c>
      <c r="G69" s="60">
        <f t="shared" si="29"/>
        <v>1.81818181818182</v>
      </c>
      <c r="H69" s="60">
        <f t="shared" si="29"/>
        <v>0</v>
      </c>
      <c r="I69" s="60">
        <f t="shared" si="29"/>
        <v>0</v>
      </c>
      <c r="J69" s="93">
        <f>C69/E69</f>
        <v>6.66666666666667</v>
      </c>
    </row>
    <row r="70" ht="18.75" spans="1:10">
      <c r="A70" s="32" t="s">
        <v>8</v>
      </c>
      <c r="B70" s="31">
        <v>0</v>
      </c>
      <c r="C70" s="85">
        <f>C63-C69*$D$63</f>
        <v>0.590909090909091</v>
      </c>
      <c r="D70" s="85">
        <f>D63-D69*$D$63</f>
        <v>0</v>
      </c>
      <c r="E70" s="85">
        <f t="shared" ref="E70:I70" si="30">E63-E69*$D$63</f>
        <v>-0.0863636363636364</v>
      </c>
      <c r="F70" s="85">
        <f t="shared" si="30"/>
        <v>0.190909090909091</v>
      </c>
      <c r="G70" s="85">
        <f t="shared" si="30"/>
        <v>-0.454545454545455</v>
      </c>
      <c r="H70" s="85">
        <f t="shared" si="30"/>
        <v>1</v>
      </c>
      <c r="I70" s="85">
        <f t="shared" si="30"/>
        <v>0</v>
      </c>
      <c r="J70" s="93">
        <f>C70/E70</f>
        <v>-6.8421052631579</v>
      </c>
    </row>
    <row r="71" ht="19.5" spans="1:10">
      <c r="A71" s="34" t="s">
        <v>9</v>
      </c>
      <c r="B71" s="31">
        <v>0</v>
      </c>
      <c r="C71" s="35">
        <f>C64-C69*$D$64</f>
        <v>3.27272727272727</v>
      </c>
      <c r="D71" s="35">
        <f>D64-D69*$D$64</f>
        <v>0</v>
      </c>
      <c r="E71" s="61">
        <f t="shared" ref="E71:I71" si="31">E64-E69*$D$64</f>
        <v>0.540909090909091</v>
      </c>
      <c r="F71" s="35">
        <f t="shared" si="31"/>
        <v>0.172727272727273</v>
      </c>
      <c r="G71" s="35">
        <f t="shared" si="31"/>
        <v>-0.363636363636364</v>
      </c>
      <c r="H71" s="35">
        <f t="shared" si="31"/>
        <v>0</v>
      </c>
      <c r="I71" s="35">
        <f t="shared" si="31"/>
        <v>1</v>
      </c>
      <c r="J71" s="93">
        <f>C71/E71</f>
        <v>6.05042016806723</v>
      </c>
    </row>
    <row r="72" ht="19.5" spans="1:9">
      <c r="A72" s="23"/>
      <c r="B72" s="84"/>
      <c r="C72" s="66">
        <f>C65-C69*$D$65</f>
        <v>-945.454545454546</v>
      </c>
      <c r="D72" s="66">
        <f>D65-D69*$D$65</f>
        <v>0</v>
      </c>
      <c r="E72" s="66">
        <f t="shared" ref="E72:I72" si="32">E65-E69*$D$65</f>
        <v>38.1818181818182</v>
      </c>
      <c r="F72" s="66">
        <f t="shared" si="32"/>
        <v>34.5454545454546</v>
      </c>
      <c r="G72" s="66">
        <f t="shared" si="32"/>
        <v>-472.727272727273</v>
      </c>
      <c r="H72" s="66">
        <f t="shared" si="32"/>
        <v>0</v>
      </c>
      <c r="I72" s="66">
        <f t="shared" si="32"/>
        <v>0</v>
      </c>
    </row>
    <row r="73" ht="15.75"/>
    <row r="74" ht="19.5" spans="1:9">
      <c r="A74" s="23" t="s">
        <v>0</v>
      </c>
      <c r="B74" s="24" t="s">
        <v>1</v>
      </c>
      <c r="C74" s="25" t="s">
        <v>2</v>
      </c>
      <c r="D74" s="24">
        <v>-260</v>
      </c>
      <c r="E74" s="24">
        <v>-180</v>
      </c>
      <c r="F74" s="24">
        <v>-200</v>
      </c>
      <c r="G74" s="24">
        <v>0</v>
      </c>
      <c r="H74" s="24">
        <v>0</v>
      </c>
      <c r="I74" s="25">
        <v>0</v>
      </c>
    </row>
    <row r="75" ht="19.5" spans="1:9">
      <c r="A75" s="23"/>
      <c r="B75" s="84"/>
      <c r="C75" s="86" t="s">
        <v>3</v>
      </c>
      <c r="D75" s="24" t="s">
        <v>4</v>
      </c>
      <c r="E75" s="24" t="s">
        <v>5</v>
      </c>
      <c r="F75" s="24" t="s">
        <v>6</v>
      </c>
      <c r="G75" s="24" t="s">
        <v>7</v>
      </c>
      <c r="H75" s="24" t="s">
        <v>8</v>
      </c>
      <c r="I75" s="25" t="s">
        <v>9</v>
      </c>
    </row>
    <row r="76" ht="18.75" spans="1:10">
      <c r="A76" s="27" t="s">
        <v>4</v>
      </c>
      <c r="B76" s="86">
        <v>0</v>
      </c>
      <c r="C76" s="87">
        <f t="shared" ref="C76:E76" si="33">C69-C78*$E$69</f>
        <v>0.336134453781513</v>
      </c>
      <c r="D76" s="68">
        <f t="shared" si="33"/>
        <v>1</v>
      </c>
      <c r="E76" s="30">
        <f t="shared" si="33"/>
        <v>0</v>
      </c>
      <c r="F76" s="88">
        <f t="shared" ref="F76:I76" si="34">F69-F78*$E$69</f>
        <v>0.46218487394958</v>
      </c>
      <c r="G76" s="30">
        <f t="shared" si="34"/>
        <v>2.18487394957983</v>
      </c>
      <c r="H76" s="30">
        <f t="shared" si="34"/>
        <v>0</v>
      </c>
      <c r="I76" s="94">
        <f t="shared" si="34"/>
        <v>-1.00840336134454</v>
      </c>
      <c r="J76" s="95">
        <f>C76/F76</f>
        <v>0.727272727272728</v>
      </c>
    </row>
    <row r="77" ht="18.75" spans="1:10">
      <c r="A77" s="32" t="s">
        <v>8</v>
      </c>
      <c r="B77" s="73">
        <v>0</v>
      </c>
      <c r="C77" s="89">
        <f t="shared" ref="C77:E77" si="35">C70-C78*$E$70</f>
        <v>1.11344537815126</v>
      </c>
      <c r="D77" s="33">
        <f t="shared" si="35"/>
        <v>0</v>
      </c>
      <c r="E77" s="33">
        <f t="shared" si="35"/>
        <v>0</v>
      </c>
      <c r="F77" s="33">
        <f t="shared" ref="F77:I77" si="36">F70-F78*$E$70</f>
        <v>0.218487394957983</v>
      </c>
      <c r="G77" s="33">
        <f t="shared" si="36"/>
        <v>-0.512605042016807</v>
      </c>
      <c r="H77" s="33">
        <f t="shared" si="36"/>
        <v>1</v>
      </c>
      <c r="I77" s="89">
        <f t="shared" si="36"/>
        <v>0.159663865546218</v>
      </c>
      <c r="J77" s="95">
        <f>C77/F77</f>
        <v>5.09615384615385</v>
      </c>
    </row>
    <row r="78" ht="19.5" spans="1:10">
      <c r="A78" s="34" t="s">
        <v>5</v>
      </c>
      <c r="B78" s="73">
        <v>0</v>
      </c>
      <c r="C78" s="90">
        <f t="shared" ref="C78:E78" si="37">C71/$E$71</f>
        <v>6.05042016806723</v>
      </c>
      <c r="D78" s="36">
        <f t="shared" si="37"/>
        <v>0</v>
      </c>
      <c r="E78" s="36">
        <f t="shared" si="37"/>
        <v>1</v>
      </c>
      <c r="F78" s="36">
        <f t="shared" ref="F78:I78" si="38">F71/$E$71</f>
        <v>0.319327731092437</v>
      </c>
      <c r="G78" s="36">
        <f t="shared" si="38"/>
        <v>-0.672268907563025</v>
      </c>
      <c r="H78" s="36">
        <f t="shared" si="38"/>
        <v>0</v>
      </c>
      <c r="I78" s="90">
        <f t="shared" si="38"/>
        <v>1.84873949579832</v>
      </c>
      <c r="J78" s="95">
        <f>C78/F78</f>
        <v>18.9473684210526</v>
      </c>
    </row>
    <row r="79" ht="19.5" spans="1:9">
      <c r="A79" s="23"/>
      <c r="B79" s="84"/>
      <c r="C79" s="91">
        <f t="shared" ref="C79:E79" si="39">C72-C78*$E$72</f>
        <v>-1176.4705882353</v>
      </c>
      <c r="D79" s="39">
        <f t="shared" si="39"/>
        <v>0</v>
      </c>
      <c r="E79" s="39">
        <f t="shared" si="39"/>
        <v>0</v>
      </c>
      <c r="F79" s="39">
        <f t="shared" ref="F79:I79" si="40">F72-F78*$E$72</f>
        <v>22.3529411764706</v>
      </c>
      <c r="G79" s="39">
        <f t="shared" si="40"/>
        <v>-447.058823529412</v>
      </c>
      <c r="H79" s="39">
        <f t="shared" si="40"/>
        <v>0</v>
      </c>
      <c r="I79" s="91">
        <f t="shared" si="40"/>
        <v>-70.5882352941177</v>
      </c>
    </row>
    <row r="80" ht="15.75"/>
    <row r="81" ht="19.5" spans="1:9">
      <c r="A81" s="23" t="s">
        <v>0</v>
      </c>
      <c r="B81" s="24" t="s">
        <v>1</v>
      </c>
      <c r="C81" s="25" t="s">
        <v>2</v>
      </c>
      <c r="D81" s="24">
        <v>-260</v>
      </c>
      <c r="E81" s="24">
        <v>-180</v>
      </c>
      <c r="F81" s="24">
        <v>-200</v>
      </c>
      <c r="G81" s="24">
        <v>0</v>
      </c>
      <c r="H81" s="24">
        <v>0</v>
      </c>
      <c r="I81" s="25">
        <v>0</v>
      </c>
    </row>
    <row r="82" ht="19.5" spans="1:9">
      <c r="A82" s="23"/>
      <c r="B82" s="84"/>
      <c r="C82" s="92" t="s">
        <v>3</v>
      </c>
      <c r="D82" s="23" t="s">
        <v>4</v>
      </c>
      <c r="E82" s="24" t="s">
        <v>5</v>
      </c>
      <c r="F82" s="24" t="s">
        <v>6</v>
      </c>
      <c r="G82" s="24" t="s">
        <v>7</v>
      </c>
      <c r="H82" s="24" t="s">
        <v>8</v>
      </c>
      <c r="I82" s="25" t="s">
        <v>9</v>
      </c>
    </row>
    <row r="83" ht="18.75" spans="1:9">
      <c r="A83" s="27" t="s">
        <v>6</v>
      </c>
      <c r="B83" s="86">
        <v>0</v>
      </c>
      <c r="C83" s="73">
        <f t="shared" ref="C83:F83" si="41">C76/$F$76</f>
        <v>0.727272727272728</v>
      </c>
      <c r="D83" s="31">
        <f t="shared" si="41"/>
        <v>2.16363636363636</v>
      </c>
      <c r="E83" s="31">
        <f t="shared" si="41"/>
        <v>0</v>
      </c>
      <c r="F83" s="31">
        <f t="shared" si="41"/>
        <v>1</v>
      </c>
      <c r="G83" s="31">
        <f t="shared" ref="G83:I83" si="42">G76/$F$76</f>
        <v>4.72727272727273</v>
      </c>
      <c r="H83" s="31">
        <f t="shared" si="42"/>
        <v>0</v>
      </c>
      <c r="I83" s="86">
        <f t="shared" si="42"/>
        <v>-2.18181818181818</v>
      </c>
    </row>
    <row r="84" ht="18.75" spans="1:9">
      <c r="A84" s="32" t="s">
        <v>8</v>
      </c>
      <c r="B84" s="73">
        <v>0</v>
      </c>
      <c r="C84" s="73">
        <f t="shared" ref="C84:F84" si="43">C77-C83*$F$77</f>
        <v>0.954545454545454</v>
      </c>
      <c r="D84" s="31">
        <f t="shared" si="43"/>
        <v>-0.472727272727273</v>
      </c>
      <c r="E84" s="31">
        <f t="shared" si="43"/>
        <v>0</v>
      </c>
      <c r="F84" s="31">
        <f t="shared" si="43"/>
        <v>0</v>
      </c>
      <c r="G84" s="31">
        <f t="shared" ref="G84:I84" si="44">G77-G83*$F$77</f>
        <v>-1.54545454545455</v>
      </c>
      <c r="H84" s="31">
        <f t="shared" si="44"/>
        <v>1</v>
      </c>
      <c r="I84" s="73">
        <f t="shared" si="44"/>
        <v>0.636363636363636</v>
      </c>
    </row>
    <row r="85" ht="19.5" spans="1:9">
      <c r="A85" s="34" t="s">
        <v>5</v>
      </c>
      <c r="B85" s="73">
        <v>0</v>
      </c>
      <c r="C85" s="73">
        <f t="shared" ref="C85:F85" si="45">C78-C83*$F$78</f>
        <v>5.81818181818182</v>
      </c>
      <c r="D85" s="31">
        <f t="shared" si="45"/>
        <v>-0.690909090909091</v>
      </c>
      <c r="E85" s="31">
        <f t="shared" si="45"/>
        <v>1</v>
      </c>
      <c r="F85" s="31">
        <f t="shared" si="45"/>
        <v>0</v>
      </c>
      <c r="G85" s="31">
        <f t="shared" ref="G85:I85" si="46">G78-G83*$F$78</f>
        <v>-2.18181818181818</v>
      </c>
      <c r="H85" s="31">
        <f t="shared" si="46"/>
        <v>0</v>
      </c>
      <c r="I85" s="73">
        <f t="shared" si="46"/>
        <v>2.54545454545455</v>
      </c>
    </row>
    <row r="86" ht="19.5" spans="1:9">
      <c r="A86" s="23"/>
      <c r="B86" s="84"/>
      <c r="C86" s="84">
        <f t="shared" ref="C86:F86" si="47">C79-C83*$F$79</f>
        <v>-1192.72727272727</v>
      </c>
      <c r="D86" s="24">
        <f t="shared" si="47"/>
        <v>-48.3636363636363</v>
      </c>
      <c r="E86" s="24">
        <f t="shared" si="47"/>
        <v>0</v>
      </c>
      <c r="F86" s="24">
        <f t="shared" si="47"/>
        <v>0</v>
      </c>
      <c r="G86" s="24">
        <f t="shared" ref="G86:I86" si="48">G79-G83*$F$79</f>
        <v>-552.727272727273</v>
      </c>
      <c r="H86" s="24">
        <f t="shared" si="48"/>
        <v>0</v>
      </c>
      <c r="I86" s="84">
        <f t="shared" si="48"/>
        <v>-21.8181818181817</v>
      </c>
    </row>
    <row r="88" spans="1:1">
      <c r="A88" s="14" t="s">
        <v>10</v>
      </c>
    </row>
    <row r="89" ht="30" spans="1:3">
      <c r="A89" s="14" t="s">
        <v>11</v>
      </c>
      <c r="B89">
        <f>C86*(-1)</f>
        <v>1192.72727272727</v>
      </c>
      <c r="C89" t="s">
        <v>12</v>
      </c>
    </row>
    <row r="90" spans="1:3">
      <c r="A90" s="15" t="s">
        <v>17</v>
      </c>
      <c r="B90" s="19">
        <f>C85</f>
        <v>5.81818181818182</v>
      </c>
      <c r="C90" t="s">
        <v>14</v>
      </c>
    </row>
    <row r="91" spans="1:2">
      <c r="A91" s="15"/>
      <c r="B91" s="16"/>
    </row>
    <row r="92" spans="1:3">
      <c r="A92" s="15" t="s">
        <v>19</v>
      </c>
      <c r="B92" s="19">
        <f>C83</f>
        <v>0.727272727272728</v>
      </c>
      <c r="C92" t="s">
        <v>14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5"/>
  <sheetViews>
    <sheetView topLeftCell="A15" workbookViewId="0">
      <selection activeCell="E72" sqref="E72"/>
    </sheetView>
  </sheetViews>
  <sheetFormatPr defaultColWidth="9" defaultRowHeight="15"/>
  <cols>
    <col min="1" max="1" width="18.2666666666667" customWidth="1"/>
    <col min="2" max="5" width="12.8571428571429"/>
    <col min="6" max="6" width="12.5428571428571" customWidth="1"/>
  </cols>
  <sheetData>
    <row r="1" ht="15.75" spans="1:6">
      <c r="A1" s="1"/>
      <c r="B1" s="2" t="s">
        <v>20</v>
      </c>
      <c r="C1" s="3" t="s">
        <v>21</v>
      </c>
      <c r="D1" s="3" t="s">
        <v>22</v>
      </c>
      <c r="E1" s="3"/>
      <c r="F1" s="4" t="s">
        <v>23</v>
      </c>
    </row>
    <row r="2" spans="1:6">
      <c r="A2" s="5" t="s">
        <v>24</v>
      </c>
      <c r="B2" s="6">
        <v>92.3809523809524</v>
      </c>
      <c r="C2" s="7">
        <v>273.015873015873</v>
      </c>
      <c r="D2" s="7">
        <v>0</v>
      </c>
      <c r="E2" s="8"/>
      <c r="F2" s="8"/>
    </row>
    <row r="3" ht="30" spans="1:6">
      <c r="A3" s="9" t="s">
        <v>25</v>
      </c>
      <c r="B3" s="10">
        <v>7800</v>
      </c>
      <c r="C3" s="11">
        <v>2400</v>
      </c>
      <c r="D3" s="11">
        <v>1500</v>
      </c>
      <c r="E3" s="12">
        <f>SUMPRODUCT($B$2:$D$2,B3:D3)</f>
        <v>1375809.52380952</v>
      </c>
      <c r="F3" s="11"/>
    </row>
    <row r="4" spans="1:6">
      <c r="A4" s="9" t="s">
        <v>26</v>
      </c>
      <c r="B4" s="10">
        <v>3</v>
      </c>
      <c r="C4" s="11">
        <v>0.45</v>
      </c>
      <c r="D4" s="11">
        <v>0.5</v>
      </c>
      <c r="E4" s="12">
        <f>SUMPRODUCT($B$2:$D$2,B4:D4)</f>
        <v>400</v>
      </c>
      <c r="F4" s="11">
        <v>400</v>
      </c>
    </row>
    <row r="5" spans="1:6">
      <c r="A5" s="9" t="s">
        <v>27</v>
      </c>
      <c r="B5" s="10">
        <v>1.5</v>
      </c>
      <c r="C5" s="11">
        <v>1.8</v>
      </c>
      <c r="D5" s="11">
        <v>1.2</v>
      </c>
      <c r="E5" s="12">
        <f>SUMPRODUCT($B$2:$D$2,B5:D5)</f>
        <v>630</v>
      </c>
      <c r="F5" s="11">
        <v>630</v>
      </c>
    </row>
    <row r="6" ht="15.75" spans="1:6">
      <c r="A6" s="13" t="s">
        <v>28</v>
      </c>
      <c r="B6" s="10">
        <v>2.5</v>
      </c>
      <c r="C6" s="11">
        <v>0.8</v>
      </c>
      <c r="D6" s="11">
        <v>3</v>
      </c>
      <c r="E6" s="12">
        <f t="shared" ref="E5:E6" si="0">SUMPRODUCT($B$2:$D$2,B6:D6)</f>
        <v>449.365079365079</v>
      </c>
      <c r="F6" s="11">
        <v>500</v>
      </c>
    </row>
    <row r="8" spans="1:1">
      <c r="A8" s="14" t="s">
        <v>10</v>
      </c>
    </row>
    <row r="9" ht="30" spans="1:3">
      <c r="A9" s="14" t="s">
        <v>11</v>
      </c>
      <c r="B9">
        <f>E3</f>
        <v>1375809.52380952</v>
      </c>
      <c r="C9" t="s">
        <v>12</v>
      </c>
    </row>
    <row r="10" spans="1:3">
      <c r="A10" s="15" t="s">
        <v>13</v>
      </c>
      <c r="B10" s="16">
        <f>B2</f>
        <v>92.3809523809524</v>
      </c>
      <c r="C10" t="s">
        <v>14</v>
      </c>
    </row>
    <row r="11" spans="1:3">
      <c r="A11" s="15" t="s">
        <v>15</v>
      </c>
      <c r="B11" s="16">
        <f>C2</f>
        <v>273.015873015873</v>
      </c>
      <c r="C11" t="s">
        <v>14</v>
      </c>
    </row>
    <row r="12" spans="1:3">
      <c r="A12" s="15" t="s">
        <v>16</v>
      </c>
      <c r="B12" s="17">
        <f>D2</f>
        <v>0</v>
      </c>
      <c r="C12" t="s">
        <v>14</v>
      </c>
    </row>
    <row r="26" spans="1:27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ht="15.75" spans="2:4">
      <c r="B27" t="s">
        <v>29</v>
      </c>
      <c r="C27" t="s">
        <v>30</v>
      </c>
      <c r="D27" t="s">
        <v>31</v>
      </c>
    </row>
    <row r="28" ht="15.75" spans="1:6">
      <c r="A28" s="1"/>
      <c r="B28" s="2" t="s">
        <v>20</v>
      </c>
      <c r="C28" s="3" t="s">
        <v>21</v>
      </c>
      <c r="D28" s="3" t="s">
        <v>22</v>
      </c>
      <c r="E28" s="3"/>
      <c r="F28" s="4" t="s">
        <v>23</v>
      </c>
    </row>
    <row r="29" spans="1:6">
      <c r="A29" s="5" t="s">
        <v>24</v>
      </c>
      <c r="B29" s="6">
        <v>0</v>
      </c>
      <c r="C29" s="7">
        <v>5.81818181818182</v>
      </c>
      <c r="D29" s="7">
        <v>0.727272727272723</v>
      </c>
      <c r="E29" s="8"/>
      <c r="F29" s="8"/>
    </row>
    <row r="30" ht="30" spans="1:6">
      <c r="A30" s="9" t="s">
        <v>25</v>
      </c>
      <c r="B30" s="10">
        <v>260</v>
      </c>
      <c r="C30" s="11">
        <v>180</v>
      </c>
      <c r="D30" s="11">
        <v>200</v>
      </c>
      <c r="E30" s="12">
        <f>SUMPRODUCT(B29:D29,B30:D30)</f>
        <v>1192.72727272727</v>
      </c>
      <c r="F30" s="11"/>
    </row>
    <row r="31" spans="1:7">
      <c r="A31" s="9" t="s">
        <v>26</v>
      </c>
      <c r="B31" s="10">
        <v>0.55</v>
      </c>
      <c r="C31" s="11">
        <v>0.3</v>
      </c>
      <c r="D31" s="11">
        <v>0.35</v>
      </c>
      <c r="E31" s="12">
        <f>SUMPRODUCT(B29:D29,B31:D31)</f>
        <v>2</v>
      </c>
      <c r="F31" s="11">
        <v>2</v>
      </c>
      <c r="G31" t="s">
        <v>32</v>
      </c>
    </row>
    <row r="32" spans="1:7">
      <c r="A32" s="9" t="s">
        <v>27</v>
      </c>
      <c r="B32" s="10">
        <v>0.25</v>
      </c>
      <c r="C32" s="11">
        <v>0.05</v>
      </c>
      <c r="D32" s="11">
        <v>0.35</v>
      </c>
      <c r="E32" s="12">
        <f>SUMPRODUCT(B29:D29,B32:D32)</f>
        <v>0.545454545454544</v>
      </c>
      <c r="F32" s="11">
        <v>1.5</v>
      </c>
      <c r="G32" t="s">
        <v>33</v>
      </c>
    </row>
    <row r="33" ht="15.75" spans="1:7">
      <c r="A33" s="13" t="s">
        <v>28</v>
      </c>
      <c r="B33" s="10">
        <v>0.2</v>
      </c>
      <c r="C33" s="11">
        <v>0.65</v>
      </c>
      <c r="D33" s="11">
        <v>0.3</v>
      </c>
      <c r="E33" s="12">
        <f>SUMPRODUCT(B29:D29,B33:D33)</f>
        <v>4</v>
      </c>
      <c r="F33" s="11">
        <v>4</v>
      </c>
      <c r="G33" t="s">
        <v>34</v>
      </c>
    </row>
    <row r="34" spans="2:4">
      <c r="B34">
        <f>B33+B32+B31</f>
        <v>1</v>
      </c>
      <c r="C34">
        <f t="shared" ref="C34:D34" si="1">C33+C32+C31</f>
        <v>1</v>
      </c>
      <c r="D34">
        <f t="shared" si="1"/>
        <v>1</v>
      </c>
    </row>
    <row r="35" spans="1:1">
      <c r="A35" s="14" t="s">
        <v>10</v>
      </c>
    </row>
    <row r="36" ht="30" spans="1:3">
      <c r="A36" s="14" t="s">
        <v>11</v>
      </c>
      <c r="B36">
        <f>E30</f>
        <v>1192.72727272727</v>
      </c>
      <c r="C36" t="s">
        <v>35</v>
      </c>
    </row>
    <row r="37" spans="1:3">
      <c r="A37" s="15" t="s">
        <v>36</v>
      </c>
      <c r="B37" s="16">
        <f>B29</f>
        <v>0</v>
      </c>
      <c r="C37" t="s">
        <v>37</v>
      </c>
    </row>
    <row r="38" spans="1:3">
      <c r="A38" s="15" t="s">
        <v>38</v>
      </c>
      <c r="B38" s="19">
        <f>C29</f>
        <v>5.81818181818182</v>
      </c>
      <c r="C38" t="s">
        <v>37</v>
      </c>
    </row>
    <row r="39" spans="1:3">
      <c r="A39" s="15" t="s">
        <v>39</v>
      </c>
      <c r="B39" s="17">
        <f>D29</f>
        <v>0.727272727272723</v>
      </c>
      <c r="C39" t="s">
        <v>37</v>
      </c>
    </row>
    <row r="52" spans="1:29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ht="15.75"/>
    <row r="54" ht="15.75" spans="1:6">
      <c r="A54" s="1"/>
      <c r="B54" s="2"/>
      <c r="C54" s="3" t="s">
        <v>20</v>
      </c>
      <c r="D54" s="3" t="s">
        <v>21</v>
      </c>
      <c r="E54" s="3"/>
      <c r="F54" s="4" t="s">
        <v>23</v>
      </c>
    </row>
    <row r="55" spans="1:6">
      <c r="A55" s="5" t="s">
        <v>24</v>
      </c>
      <c r="B55" s="20"/>
      <c r="C55" s="7">
        <v>9.94776036456597</v>
      </c>
      <c r="D55" s="7">
        <v>0.104479270868067</v>
      </c>
      <c r="E55" s="8"/>
      <c r="F55" s="8"/>
    </row>
    <row r="56" ht="30" spans="1:6">
      <c r="A56" s="9" t="s">
        <v>25</v>
      </c>
      <c r="B56" s="10"/>
      <c r="C56" s="11">
        <v>5500</v>
      </c>
      <c r="D56" s="11">
        <v>3000</v>
      </c>
      <c r="E56" s="12">
        <f>SUMPRODUCT(B55:D55,B56:D56)</f>
        <v>55026.119817717</v>
      </c>
      <c r="F56" s="11"/>
    </row>
    <row r="57" spans="1:6">
      <c r="A57" s="9" t="s">
        <v>26</v>
      </c>
      <c r="B57" s="10"/>
      <c r="C57" s="11">
        <v>3</v>
      </c>
      <c r="D57" s="11">
        <v>4500</v>
      </c>
      <c r="E57" s="12">
        <f>SUMPRODUCT(B55:D55,B57:D57)</f>
        <v>500</v>
      </c>
      <c r="F57" s="11">
        <v>500</v>
      </c>
    </row>
    <row r="58" spans="1:6">
      <c r="A58" s="9" t="s">
        <v>27</v>
      </c>
      <c r="B58" s="10"/>
      <c r="C58" s="11">
        <v>0.1</v>
      </c>
      <c r="D58" s="11">
        <v>0.05</v>
      </c>
      <c r="E58" s="12">
        <f>SUMPRODUCT($B$55:$D$55,B58:D58)</f>
        <v>1</v>
      </c>
      <c r="F58" s="11">
        <v>2</v>
      </c>
    </row>
    <row r="59" ht="15.75" spans="1:6">
      <c r="A59" s="13" t="s">
        <v>28</v>
      </c>
      <c r="B59" s="10"/>
      <c r="C59" s="11">
        <v>0.05</v>
      </c>
      <c r="D59" s="11">
        <v>1</v>
      </c>
      <c r="E59" s="12">
        <f t="shared" ref="E59:E60" si="2">SUMPRODUCT($B$55:$D$55,B59:D59)</f>
        <v>0.601867289096365</v>
      </c>
      <c r="F59" s="11">
        <v>3</v>
      </c>
    </row>
    <row r="60" ht="15.75" spans="1:6">
      <c r="A60" s="13" t="s">
        <v>40</v>
      </c>
      <c r="B60" s="10"/>
      <c r="C60" s="11">
        <v>100</v>
      </c>
      <c r="D60" s="11">
        <v>50</v>
      </c>
      <c r="E60" s="12">
        <f t="shared" si="2"/>
        <v>1000</v>
      </c>
      <c r="F60" s="11">
        <v>1000</v>
      </c>
    </row>
    <row r="61" spans="1:1">
      <c r="A61" s="14" t="s">
        <v>10</v>
      </c>
    </row>
    <row r="62" ht="30" spans="1:3">
      <c r="A62" s="14" t="s">
        <v>11</v>
      </c>
      <c r="B62">
        <f>E56</f>
        <v>55026.119817717</v>
      </c>
      <c r="C62" t="s">
        <v>12</v>
      </c>
    </row>
    <row r="63" spans="1:3">
      <c r="A63" s="15" t="s">
        <v>41</v>
      </c>
      <c r="B63" s="16">
        <f>C55*100</f>
        <v>994.776036456597</v>
      </c>
      <c r="C63" t="s">
        <v>42</v>
      </c>
    </row>
    <row r="64" spans="1:3">
      <c r="A64" s="15" t="s">
        <v>43</v>
      </c>
      <c r="B64" s="16">
        <f>D55*100</f>
        <v>10.4479270868067</v>
      </c>
      <c r="C64" t="s">
        <v>42</v>
      </c>
    </row>
    <row r="65" spans="1:2">
      <c r="A65" s="21"/>
      <c r="B65" s="22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lab7.1</vt:lpstr>
      <vt:lpstr>lab7.2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ВЫХУХОЛЬ</cp:lastModifiedBy>
  <dcterms:created xsi:type="dcterms:W3CDTF">2023-10-24T03:01:00Z</dcterms:created>
  <dcterms:modified xsi:type="dcterms:W3CDTF">2024-05-24T06:32:27Z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F3B3051F4DB8427D801A29AECE1EB133_12</vt:lpwstr>
  </property>
  <property fmtid="{D5CDD505-2E9C-101B-9397-08002B2CF9AE}" pid="3" name="KSOProductBuildVer">
    <vt:lpwstr>1049-12.2.0.13472</vt:lpwstr>
  </property>
</Properties>
</file>